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Induction" sheetId="1" r:id="rId4"/>
    <sheet name="sedation" sheetId="2" r:id="rId5"/>
    <sheet name="TCI" sheetId="3" r:id="rId6"/>
    <sheet name="data" sheetId="4" r:id="rId7"/>
  </sheets>
</workbook>
</file>

<file path=xl/sharedStrings.xml><?xml version="1.0" encoding="utf-8"?>
<sst xmlns="http://schemas.openxmlformats.org/spreadsheetml/2006/main" uniqueCount="70">
  <si>
    <t>Table 1</t>
  </si>
  <si>
    <t>Concentration</t>
  </si>
  <si>
    <t>Effect concentration</t>
  </si>
  <si>
    <t>BIS</t>
  </si>
  <si>
    <t>Time(sec)</t>
  </si>
  <si>
    <t>Sec</t>
  </si>
  <si>
    <t>Opioid</t>
  </si>
  <si>
    <t>Bolus(mg)</t>
  </si>
  <si>
    <t>inf(mg/hr)</t>
  </si>
  <si>
    <t>A1</t>
  </si>
  <si>
    <t>A2</t>
  </si>
  <si>
    <t>A3</t>
  </si>
  <si>
    <t>Time(min)</t>
  </si>
  <si>
    <t>Concentration Effect</t>
  </si>
  <si>
    <t>Gamma</t>
  </si>
  <si>
    <t>Time copy</t>
  </si>
  <si>
    <t>Direct BIS</t>
  </si>
  <si>
    <t>Target</t>
  </si>
  <si>
    <t>5 min</t>
  </si>
  <si>
    <t>10 min</t>
  </si>
  <si>
    <t>15 min</t>
  </si>
  <si>
    <t>0 min</t>
  </si>
  <si>
    <t>Inf(mg/hr)</t>
  </si>
  <si>
    <t>45 min</t>
  </si>
  <si>
    <t>60 min</t>
  </si>
  <si>
    <t>75 min</t>
  </si>
  <si>
    <t>60 mion</t>
  </si>
  <si>
    <t>75  min</t>
  </si>
  <si>
    <t>TCI</t>
  </si>
  <si>
    <t>A1 change</t>
  </si>
  <si>
    <t>Subject</t>
  </si>
  <si>
    <t>No_Opoid</t>
  </si>
  <si>
    <t>Pd</t>
  </si>
  <si>
    <t>Settings</t>
  </si>
  <si>
    <t>Weight</t>
  </si>
  <si>
    <t>Age</t>
  </si>
  <si>
    <t>Length</t>
  </si>
  <si>
    <t>Male</t>
  </si>
  <si>
    <t>Pharmacokinetics</t>
  </si>
  <si>
    <t>V1</t>
  </si>
  <si>
    <t>L</t>
  </si>
  <si>
    <t>V2</t>
  </si>
  <si>
    <t>V3</t>
  </si>
  <si>
    <t>Cl</t>
  </si>
  <si>
    <t>L / min</t>
  </si>
  <si>
    <t>Cl2</t>
  </si>
  <si>
    <t>Cl3</t>
  </si>
  <si>
    <t>ml</t>
  </si>
  <si>
    <t>V1 x 1000</t>
  </si>
  <si>
    <t>K21</t>
  </si>
  <si>
    <t>/min</t>
  </si>
  <si>
    <t>Cl2 / V2</t>
  </si>
  <si>
    <t>K31</t>
  </si>
  <si>
    <t>Cl3 / V3</t>
  </si>
  <si>
    <t>K10</t>
  </si>
  <si>
    <t>Cl  / V1</t>
  </si>
  <si>
    <t>K12</t>
  </si>
  <si>
    <t>CL2 / V10</t>
  </si>
  <si>
    <t>K13</t>
  </si>
  <si>
    <t>Cl3 / V1</t>
  </si>
  <si>
    <t>Keo</t>
  </si>
  <si>
    <t>Ce50</t>
  </si>
  <si>
    <t>Baseline Bis</t>
  </si>
  <si>
    <t>Delay Bis</t>
  </si>
  <si>
    <t>Dilution</t>
  </si>
  <si>
    <t>mg/ml</t>
  </si>
  <si>
    <t>Maxpumprate</t>
  </si>
  <si>
    <t>ml/hr</t>
  </si>
  <si>
    <t>Maxinfusion</t>
  </si>
  <si>
    <t>mg/hr</t>
  </si>
</sst>
</file>

<file path=xl/styles.xml><?xml version="1.0" encoding="utf-8"?>
<styleSheet xmlns="http://schemas.openxmlformats.org/spreadsheetml/2006/main">
  <numFmts count="5">
    <numFmt numFmtId="0" formatCode="General"/>
    <numFmt numFmtId="59" formatCode="0.0000"/>
    <numFmt numFmtId="60" formatCode="0.0"/>
    <numFmt numFmtId="61" formatCode="#,##0.0"/>
    <numFmt numFmtId="62" formatCode="0.00000"/>
  </numFmts>
  <fonts count="7">
    <font>
      <sz val="10"/>
      <color indexed="8"/>
      <name val="Helvetica Neue"/>
    </font>
    <font>
      <sz val="12"/>
      <color indexed="8"/>
      <name val="Helvetica Neue"/>
    </font>
    <font>
      <b val="1"/>
      <sz val="10"/>
      <color indexed="8"/>
      <name val="Helvetica Neue"/>
    </font>
    <font>
      <sz val="12"/>
      <color indexed="14"/>
      <name val="Helvetica Neue"/>
    </font>
    <font>
      <shadow val="1"/>
      <sz val="16"/>
      <color indexed="8"/>
      <name val="Helvetica Neue"/>
    </font>
    <font>
      <shadow val="1"/>
      <sz val="15"/>
      <color indexed="8"/>
      <name val="Helvetica Neue"/>
    </font>
    <font>
      <sz val="15"/>
      <color indexed="8"/>
      <name val="Helvetica Neue Light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</fills>
  <borders count="19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 style="thin">
        <color indexed="12"/>
      </right>
      <top style="thin">
        <color indexed="12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2"/>
      </right>
      <top style="thin">
        <color indexed="11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>
        <color indexed="8"/>
      </left>
      <right style="thin">
        <color indexed="12"/>
      </right>
      <top style="thin">
        <color indexed="11"/>
      </top>
      <bottom style="thin">
        <color indexed="20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20"/>
      </bottom>
      <diagonal/>
    </border>
    <border>
      <left style="thin">
        <color indexed="11"/>
      </left>
      <right style="thin">
        <color indexed="12"/>
      </right>
      <top style="thin">
        <color indexed="20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20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thin">
        <color indexed="11"/>
      </left>
      <right style="thin">
        <color indexed="11"/>
      </right>
      <top style="medium">
        <color indexed="8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1" fillId="2" applyNumberFormat="0" applyFont="1" applyFill="1" applyBorder="0" applyAlignment="1" applyProtection="0">
      <alignment horizontal="center" vertical="center"/>
    </xf>
    <xf numFmtId="0" fontId="2" fillId="3" borderId="1" applyNumberFormat="0" applyFont="1" applyFill="1" applyBorder="1" applyAlignment="1" applyProtection="0">
      <alignment vertical="top" wrapText="1"/>
    </xf>
    <xf numFmtId="59" fontId="2" fillId="3" borderId="1" applyNumberFormat="1" applyFont="1" applyFill="1" applyBorder="1" applyAlignment="1" applyProtection="0">
      <alignment vertical="top" wrapText="1"/>
    </xf>
    <xf numFmtId="0" fontId="2" fillId="3" borderId="1" applyNumberFormat="0" applyFont="1" applyFill="1" applyBorder="1" applyAlignment="1" applyProtection="0">
      <alignment horizontal="center" vertical="top" wrapText="1"/>
    </xf>
    <xf numFmtId="49" fontId="2" fillId="3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vertical="top" wrapText="1"/>
    </xf>
    <xf numFmtId="0" fontId="2" fillId="3" borderId="2" applyNumberFormat="0" applyFont="1" applyFill="1" applyBorder="1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0" fontId="2" fillId="4" borderId="3" applyNumberFormat="1" applyFont="1" applyFill="1" applyBorder="1" applyAlignment="1" applyProtection="0">
      <alignment vertical="top" wrapText="1"/>
    </xf>
    <xf numFmtId="2" fontId="0" fillId="2" borderId="4" applyNumberFormat="1" applyFont="1" applyFill="1" applyBorder="1" applyAlignment="1" applyProtection="0">
      <alignment vertical="top" wrapText="1"/>
    </xf>
    <xf numFmtId="60" fontId="0" fillId="2" borderId="5" applyNumberFormat="1" applyFont="1" applyFill="1" applyBorder="1" applyAlignment="1" applyProtection="0">
      <alignment vertical="top" wrapText="1"/>
    </xf>
    <xf numFmtId="0" fontId="0" fillId="2" borderId="5" applyNumberFormat="1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59" fontId="0" fillId="2" borderId="5" applyNumberFormat="1" applyFont="1" applyFill="1" applyBorder="1" applyAlignment="1" applyProtection="0">
      <alignment vertical="top" wrapText="1"/>
    </xf>
    <xf numFmtId="2" fontId="0" fillId="2" borderId="5" applyNumberFormat="1" applyFont="1" applyFill="1" applyBorder="1" applyAlignment="1" applyProtection="0">
      <alignment vertical="top" wrapText="1"/>
    </xf>
    <xf numFmtId="0" fontId="2" fillId="4" borderId="6" applyNumberFormat="1" applyFont="1" applyFill="1" applyBorder="1" applyAlignment="1" applyProtection="0">
      <alignment vertical="top" wrapText="1"/>
    </xf>
    <xf numFmtId="2" fontId="0" fillId="2" borderId="7" applyNumberFormat="1" applyFont="1" applyFill="1" applyBorder="1" applyAlignment="1" applyProtection="0">
      <alignment vertical="top" wrapText="1"/>
    </xf>
    <xf numFmtId="60" fontId="0" fillId="2" borderId="1" applyNumberFormat="1" applyFont="1" applyFill="1" applyBorder="1" applyAlignment="1" applyProtection="0">
      <alignment vertical="top" wrapText="1"/>
    </xf>
    <xf numFmtId="0" fontId="0" fillId="2" borderId="1" applyNumberFormat="1" applyFont="1" applyFill="1" applyBorder="1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59" fontId="0" fillId="2" borderId="1" applyNumberFormat="1" applyFont="1" applyFill="1" applyBorder="1" applyAlignment="1" applyProtection="0">
      <alignment vertical="top" wrapText="1"/>
    </xf>
    <xf numFmtId="2" fontId="0" fillId="2" borderId="1" applyNumberFormat="1" applyFont="1" applyFill="1" applyBorder="1" applyAlignment="1" applyProtection="0">
      <alignment vertical="top" wrapText="1"/>
    </xf>
    <xf numFmtId="60" fontId="2" fillId="4" borderId="6" applyNumberFormat="1" applyFont="1" applyFill="1" applyBorder="1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60" fontId="2" fillId="3" borderId="1" applyNumberFormat="1" applyFont="1" applyFill="1" applyBorder="1" applyAlignment="1" applyProtection="0">
      <alignment horizontal="center" vertical="top" wrapText="1"/>
    </xf>
    <xf numFmtId="60" fontId="2" fillId="3" borderId="1" applyNumberFormat="1" applyFont="1" applyFill="1" applyBorder="1" applyAlignment="1" applyProtection="0">
      <alignment vertical="top" wrapText="1"/>
    </xf>
    <xf numFmtId="1" fontId="2" fillId="3" borderId="1" applyNumberFormat="1" applyFont="1" applyFill="1" applyBorder="1" applyAlignment="1" applyProtection="0">
      <alignment vertical="top" wrapText="1"/>
    </xf>
    <xf numFmtId="1" fontId="2" fillId="3" borderId="1" applyNumberFormat="1" applyFont="1" applyFill="1" applyBorder="1" applyAlignment="1" applyProtection="0">
      <alignment horizontal="center" vertical="top" wrapText="1"/>
    </xf>
    <xf numFmtId="1" fontId="0" fillId="2" borderId="5" applyNumberFormat="1" applyFont="1" applyFill="1" applyBorder="1" applyAlignment="1" applyProtection="0">
      <alignment vertical="top" wrapText="1"/>
    </xf>
    <xf numFmtId="1" fontId="0" fillId="2" borderId="1" applyNumberFormat="1" applyFont="1" applyFill="1" applyBorder="1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60" fontId="2" fillId="4" borderId="8" applyNumberFormat="1" applyFont="1" applyFill="1" applyBorder="1" applyAlignment="1" applyProtection="0">
      <alignment vertical="top" wrapText="1"/>
    </xf>
    <xf numFmtId="60" fontId="0" fillId="2" borderId="9" applyNumberFormat="1" applyFont="1" applyFill="1" applyBorder="1" applyAlignment="1" applyProtection="0">
      <alignment vertical="top" wrapText="1"/>
    </xf>
    <xf numFmtId="0" fontId="0" fillId="2" borderId="9" applyNumberFormat="0" applyFont="1" applyFill="1" applyBorder="1" applyAlignment="1" applyProtection="0">
      <alignment vertical="top" wrapText="1"/>
    </xf>
    <xf numFmtId="2" fontId="0" fillId="2" borderId="9" applyNumberFormat="1" applyFont="1" applyFill="1" applyBorder="1" applyAlignment="1" applyProtection="0">
      <alignment vertical="top" wrapText="1"/>
    </xf>
    <xf numFmtId="60" fontId="2" fillId="4" borderId="10" applyNumberFormat="1" applyFont="1" applyFill="1" applyBorder="1" applyAlignment="1" applyProtection="0">
      <alignment vertical="top" wrapText="1"/>
    </xf>
    <xf numFmtId="60" fontId="0" fillId="2" borderId="11" applyNumberFormat="1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2" fontId="0" fillId="2" borderId="11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1" applyNumberFormat="0" applyFont="1" applyFill="0" applyBorder="0" applyAlignment="1" applyProtection="0">
      <alignment horizontal="center" vertical="center"/>
    </xf>
    <xf numFmtId="49" fontId="2" fillId="4" borderId="3" applyNumberFormat="1" applyFont="1" applyFill="1" applyBorder="1" applyAlignment="1" applyProtection="0">
      <alignment vertical="top" wrapText="1"/>
    </xf>
    <xf numFmtId="1" fontId="0" borderId="4" applyNumberFormat="1" applyFont="1" applyFill="0" applyBorder="1" applyAlignment="1" applyProtection="0">
      <alignment vertical="top" wrapText="1"/>
    </xf>
    <xf numFmtId="62" fontId="0" borderId="5" applyNumberFormat="1" applyFont="1" applyFill="0" applyBorder="1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49" fontId="2" fillId="4" borderId="6" applyNumberFormat="1" applyFont="1" applyFill="1" applyBorder="1" applyAlignment="1" applyProtection="0">
      <alignment vertical="top" wrapText="1"/>
    </xf>
    <xf numFmtId="1" fontId="0" borderId="7" applyNumberFormat="1" applyFont="1" applyFill="0" applyBorder="1" applyAlignment="1" applyProtection="0">
      <alignment vertical="top" wrapText="1"/>
    </xf>
    <xf numFmtId="62" fontId="0" borderId="1" applyNumberFormat="1" applyFont="1" applyFill="0" applyBorder="1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62" fontId="0" borderId="12" applyNumberFormat="1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0" fontId="2" fillId="4" borderId="6" applyNumberFormat="0" applyFont="1" applyFill="1" applyBorder="1" applyAlignment="1" applyProtection="0">
      <alignment vertical="top" wrapText="1"/>
    </xf>
    <xf numFmtId="0" fontId="0" borderId="13" applyNumberFormat="0" applyFont="1" applyFill="0" applyBorder="1" applyAlignment="1" applyProtection="0">
      <alignment vertical="top" wrapText="1"/>
    </xf>
    <xf numFmtId="49" fontId="2" fillId="3" borderId="14" applyNumberFormat="1" applyFont="1" applyFill="1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62" fontId="0" borderId="16" applyNumberFormat="1" applyFont="1" applyFill="0" applyBorder="1" applyAlignment="1" applyProtection="0">
      <alignment vertical="top" wrapText="1"/>
    </xf>
    <xf numFmtId="49" fontId="0" borderId="15" applyNumberFormat="1" applyFont="1" applyFill="0" applyBorder="1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62" fontId="0" borderId="17" applyNumberFormat="1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62" fontId="0" borderId="18" applyNumberFormat="1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borderId="1" applyNumberFormat="1" applyFont="1" applyFill="0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5d5d5"/>
      <rgbColor rgb="ffbdc0bf"/>
      <rgbColor rgb="ffa5a5a5"/>
      <rgbColor rgb="ff3f3f3f"/>
      <rgbColor rgb="ffdbdbdb"/>
      <rgbColor rgb="fffefffe"/>
      <rgbColor rgb="ffff2600"/>
      <rgbColor rgb="ff919191"/>
      <rgbColor rgb="ff9437ff"/>
      <rgbColor rgb="fff8ba00"/>
      <rgbColor rgb="ffb8b8b8"/>
      <rgbColor rgb="ff7f7f7f"/>
      <rgbColor rgb="ff51585e"/>
      <rgbColor rgb="ff78808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6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6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Blood concentrations</a:t>
            </a:r>
          </a:p>
        </c:rich>
      </c:tx>
      <c:layout>
        <c:manualLayout>
          <c:xMode val="edge"/>
          <c:yMode val="edge"/>
          <c:x val="0.370505"/>
          <c:y val="0"/>
          <c:w val="0.258989"/>
          <c:h val="0.109448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732083"/>
          <c:y val="0.109448"/>
          <c:w val="0.916547"/>
          <c:h val="0.7523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'Induction'!$Q$4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254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'Induction'!$Q$5:$Q$724,'Induction'!$Q$725</c:f>
              <c:numCache>
                <c:ptCount val="721"/>
                <c:pt idx="0">
                  <c:v>0.000000</c:v>
                </c:pt>
                <c:pt idx="1">
                  <c:v>3.500000</c:v>
                </c:pt>
                <c:pt idx="2">
                  <c:v>3.500000</c:v>
                </c:pt>
                <c:pt idx="3">
                  <c:v>3.500000</c:v>
                </c:pt>
                <c:pt idx="4">
                  <c:v>3.500000</c:v>
                </c:pt>
                <c:pt idx="5">
                  <c:v>3.500000</c:v>
                </c:pt>
                <c:pt idx="6">
                  <c:v>3.500000</c:v>
                </c:pt>
                <c:pt idx="7">
                  <c:v>3.500000</c:v>
                </c:pt>
                <c:pt idx="8">
                  <c:v>3.500000</c:v>
                </c:pt>
                <c:pt idx="9">
                  <c:v>3.500000</c:v>
                </c:pt>
                <c:pt idx="10">
                  <c:v>3.500000</c:v>
                </c:pt>
                <c:pt idx="11">
                  <c:v>3.500000</c:v>
                </c:pt>
                <c:pt idx="12">
                  <c:v>3.500000</c:v>
                </c:pt>
                <c:pt idx="13">
                  <c:v>3.500000</c:v>
                </c:pt>
                <c:pt idx="14">
                  <c:v>3.500000</c:v>
                </c:pt>
                <c:pt idx="15">
                  <c:v>3.500000</c:v>
                </c:pt>
                <c:pt idx="16">
                  <c:v>3.500000</c:v>
                </c:pt>
                <c:pt idx="17">
                  <c:v>3.500000</c:v>
                </c:pt>
                <c:pt idx="18">
                  <c:v>3.500000</c:v>
                </c:pt>
                <c:pt idx="19">
                  <c:v>3.500000</c:v>
                </c:pt>
                <c:pt idx="20">
                  <c:v>3.500000</c:v>
                </c:pt>
                <c:pt idx="21">
                  <c:v>3.500000</c:v>
                </c:pt>
                <c:pt idx="22">
                  <c:v>3.500000</c:v>
                </c:pt>
                <c:pt idx="23">
                  <c:v>3.500000</c:v>
                </c:pt>
                <c:pt idx="24">
                  <c:v>3.500000</c:v>
                </c:pt>
                <c:pt idx="25">
                  <c:v>3.500000</c:v>
                </c:pt>
                <c:pt idx="26">
                  <c:v>3.500000</c:v>
                </c:pt>
                <c:pt idx="27">
                  <c:v>3.500000</c:v>
                </c:pt>
                <c:pt idx="28">
                  <c:v>3.500000</c:v>
                </c:pt>
                <c:pt idx="29">
                  <c:v>3.500000</c:v>
                </c:pt>
                <c:pt idx="30">
                  <c:v>3.500000</c:v>
                </c:pt>
                <c:pt idx="31">
                  <c:v>3.500000</c:v>
                </c:pt>
                <c:pt idx="32">
                  <c:v>3.500000</c:v>
                </c:pt>
                <c:pt idx="33">
                  <c:v>3.500000</c:v>
                </c:pt>
                <c:pt idx="34">
                  <c:v>3.500000</c:v>
                </c:pt>
                <c:pt idx="35">
                  <c:v>3.500000</c:v>
                </c:pt>
                <c:pt idx="36">
                  <c:v>3.500000</c:v>
                </c:pt>
                <c:pt idx="37">
                  <c:v>3.500000</c:v>
                </c:pt>
                <c:pt idx="38">
                  <c:v>3.500000</c:v>
                </c:pt>
                <c:pt idx="39">
                  <c:v>3.500000</c:v>
                </c:pt>
                <c:pt idx="40">
                  <c:v>3.500000</c:v>
                </c:pt>
                <c:pt idx="41">
                  <c:v>3.500000</c:v>
                </c:pt>
                <c:pt idx="42">
                  <c:v>3.500000</c:v>
                </c:pt>
                <c:pt idx="43">
                  <c:v>3.500000</c:v>
                </c:pt>
                <c:pt idx="44">
                  <c:v>3.500000</c:v>
                </c:pt>
                <c:pt idx="45">
                  <c:v>3.500000</c:v>
                </c:pt>
                <c:pt idx="46">
                  <c:v>3.500000</c:v>
                </c:pt>
                <c:pt idx="47">
                  <c:v>3.500000</c:v>
                </c:pt>
                <c:pt idx="48">
                  <c:v>3.500000</c:v>
                </c:pt>
                <c:pt idx="49">
                  <c:v>3.500000</c:v>
                </c:pt>
                <c:pt idx="50">
                  <c:v>3.500000</c:v>
                </c:pt>
                <c:pt idx="51">
                  <c:v>3.500000</c:v>
                </c:pt>
                <c:pt idx="52">
                  <c:v>3.500000</c:v>
                </c:pt>
                <c:pt idx="53">
                  <c:v>3.500000</c:v>
                </c:pt>
                <c:pt idx="54">
                  <c:v>3.500000</c:v>
                </c:pt>
                <c:pt idx="55">
                  <c:v>3.500000</c:v>
                </c:pt>
                <c:pt idx="56">
                  <c:v>3.500000</c:v>
                </c:pt>
                <c:pt idx="57">
                  <c:v>3.500000</c:v>
                </c:pt>
                <c:pt idx="58">
                  <c:v>3.500000</c:v>
                </c:pt>
                <c:pt idx="59">
                  <c:v>3.500000</c:v>
                </c:pt>
                <c:pt idx="60">
                  <c:v>3.500000</c:v>
                </c:pt>
                <c:pt idx="61">
                  <c:v>3.500000</c:v>
                </c:pt>
                <c:pt idx="62">
                  <c:v>3.500000</c:v>
                </c:pt>
                <c:pt idx="63">
                  <c:v>3.500000</c:v>
                </c:pt>
                <c:pt idx="64">
                  <c:v>3.500000</c:v>
                </c:pt>
                <c:pt idx="65">
                  <c:v>3.500000</c:v>
                </c:pt>
                <c:pt idx="66">
                  <c:v>3.500000</c:v>
                </c:pt>
                <c:pt idx="67">
                  <c:v>3.500000</c:v>
                </c:pt>
                <c:pt idx="68">
                  <c:v>3.500000</c:v>
                </c:pt>
                <c:pt idx="69">
                  <c:v>3.500000</c:v>
                </c:pt>
                <c:pt idx="70">
                  <c:v>3.500000</c:v>
                </c:pt>
                <c:pt idx="71">
                  <c:v>3.500000</c:v>
                </c:pt>
                <c:pt idx="72">
                  <c:v>3.500000</c:v>
                </c:pt>
                <c:pt idx="73">
                  <c:v>3.500000</c:v>
                </c:pt>
                <c:pt idx="74">
                  <c:v>3.500000</c:v>
                </c:pt>
                <c:pt idx="75">
                  <c:v>3.500000</c:v>
                </c:pt>
                <c:pt idx="76">
                  <c:v>3.500000</c:v>
                </c:pt>
                <c:pt idx="77">
                  <c:v>3.500000</c:v>
                </c:pt>
                <c:pt idx="78">
                  <c:v>3.500000</c:v>
                </c:pt>
                <c:pt idx="79">
                  <c:v>3.500000</c:v>
                </c:pt>
                <c:pt idx="80">
                  <c:v>3.500000</c:v>
                </c:pt>
                <c:pt idx="81">
                  <c:v>3.500000</c:v>
                </c:pt>
                <c:pt idx="82">
                  <c:v>3.500000</c:v>
                </c:pt>
                <c:pt idx="83">
                  <c:v>3.500000</c:v>
                </c:pt>
                <c:pt idx="84">
                  <c:v>3.500000</c:v>
                </c:pt>
                <c:pt idx="85">
                  <c:v>3.500000</c:v>
                </c:pt>
                <c:pt idx="86">
                  <c:v>3.500000</c:v>
                </c:pt>
                <c:pt idx="87">
                  <c:v>3.500000</c:v>
                </c:pt>
                <c:pt idx="88">
                  <c:v>3.500000</c:v>
                </c:pt>
                <c:pt idx="89">
                  <c:v>3.500000</c:v>
                </c:pt>
                <c:pt idx="90">
                  <c:v>3.500000</c:v>
                </c:pt>
                <c:pt idx="91">
                  <c:v>3.500000</c:v>
                </c:pt>
                <c:pt idx="92">
                  <c:v>3.500000</c:v>
                </c:pt>
                <c:pt idx="93">
                  <c:v>3.500000</c:v>
                </c:pt>
                <c:pt idx="94">
                  <c:v>3.500000</c:v>
                </c:pt>
                <c:pt idx="95">
                  <c:v>3.500000</c:v>
                </c:pt>
                <c:pt idx="96">
                  <c:v>3.500000</c:v>
                </c:pt>
                <c:pt idx="97">
                  <c:v>3.500000</c:v>
                </c:pt>
                <c:pt idx="98">
                  <c:v>3.500000</c:v>
                </c:pt>
                <c:pt idx="99">
                  <c:v>3.500000</c:v>
                </c:pt>
                <c:pt idx="100">
                  <c:v>3.500000</c:v>
                </c:pt>
                <c:pt idx="101">
                  <c:v>3.500000</c:v>
                </c:pt>
                <c:pt idx="102">
                  <c:v>3.500000</c:v>
                </c:pt>
                <c:pt idx="103">
                  <c:v>3.500000</c:v>
                </c:pt>
                <c:pt idx="104">
                  <c:v>3.500000</c:v>
                </c:pt>
                <c:pt idx="105">
                  <c:v>3.500000</c:v>
                </c:pt>
                <c:pt idx="106">
                  <c:v>3.500000</c:v>
                </c:pt>
                <c:pt idx="107">
                  <c:v>3.500000</c:v>
                </c:pt>
                <c:pt idx="108">
                  <c:v>3.500000</c:v>
                </c:pt>
                <c:pt idx="109">
                  <c:v>3.500000</c:v>
                </c:pt>
                <c:pt idx="110">
                  <c:v>3.500000</c:v>
                </c:pt>
                <c:pt idx="111">
                  <c:v>3.500000</c:v>
                </c:pt>
                <c:pt idx="112">
                  <c:v>3.500000</c:v>
                </c:pt>
                <c:pt idx="113">
                  <c:v>3.500000</c:v>
                </c:pt>
                <c:pt idx="114">
                  <c:v>3.500000</c:v>
                </c:pt>
                <c:pt idx="115">
                  <c:v>3.500000</c:v>
                </c:pt>
                <c:pt idx="116">
                  <c:v>3.500000</c:v>
                </c:pt>
                <c:pt idx="117">
                  <c:v>3.500000</c:v>
                </c:pt>
                <c:pt idx="118">
                  <c:v>3.500000</c:v>
                </c:pt>
                <c:pt idx="119">
                  <c:v>3.500000</c:v>
                </c:pt>
                <c:pt idx="120">
                  <c:v>3.500000</c:v>
                </c:pt>
                <c:pt idx="121">
                  <c:v>3.500000</c:v>
                </c:pt>
                <c:pt idx="122">
                  <c:v>3.500000</c:v>
                </c:pt>
                <c:pt idx="123">
                  <c:v>3.500000</c:v>
                </c:pt>
                <c:pt idx="124">
                  <c:v>3.500000</c:v>
                </c:pt>
                <c:pt idx="125">
                  <c:v>3.500000</c:v>
                </c:pt>
                <c:pt idx="126">
                  <c:v>3.500000</c:v>
                </c:pt>
                <c:pt idx="127">
                  <c:v>3.500000</c:v>
                </c:pt>
                <c:pt idx="128">
                  <c:v>3.500000</c:v>
                </c:pt>
                <c:pt idx="129">
                  <c:v>3.500000</c:v>
                </c:pt>
                <c:pt idx="130">
                  <c:v>3.500000</c:v>
                </c:pt>
                <c:pt idx="131">
                  <c:v>3.500000</c:v>
                </c:pt>
                <c:pt idx="132">
                  <c:v>3.500000</c:v>
                </c:pt>
                <c:pt idx="133">
                  <c:v>3.500000</c:v>
                </c:pt>
                <c:pt idx="134">
                  <c:v>3.500000</c:v>
                </c:pt>
                <c:pt idx="135">
                  <c:v>3.500000</c:v>
                </c:pt>
                <c:pt idx="136">
                  <c:v>3.500000</c:v>
                </c:pt>
                <c:pt idx="137">
                  <c:v>3.500000</c:v>
                </c:pt>
                <c:pt idx="138">
                  <c:v>3.500000</c:v>
                </c:pt>
                <c:pt idx="139">
                  <c:v>3.500000</c:v>
                </c:pt>
                <c:pt idx="140">
                  <c:v>3.500000</c:v>
                </c:pt>
                <c:pt idx="141">
                  <c:v>3.500000</c:v>
                </c:pt>
                <c:pt idx="142">
                  <c:v>3.500000</c:v>
                </c:pt>
                <c:pt idx="143">
                  <c:v>3.500000</c:v>
                </c:pt>
                <c:pt idx="144">
                  <c:v>3.500000</c:v>
                </c:pt>
                <c:pt idx="145">
                  <c:v>3.500000</c:v>
                </c:pt>
                <c:pt idx="146">
                  <c:v>3.500000</c:v>
                </c:pt>
                <c:pt idx="147">
                  <c:v>3.500000</c:v>
                </c:pt>
                <c:pt idx="148">
                  <c:v>3.500000</c:v>
                </c:pt>
                <c:pt idx="149">
                  <c:v>3.500000</c:v>
                </c:pt>
                <c:pt idx="150">
                  <c:v>3.500000</c:v>
                </c:pt>
                <c:pt idx="151">
                  <c:v>3.500000</c:v>
                </c:pt>
                <c:pt idx="152">
                  <c:v>3.500000</c:v>
                </c:pt>
                <c:pt idx="153">
                  <c:v>3.500000</c:v>
                </c:pt>
                <c:pt idx="154">
                  <c:v>3.500000</c:v>
                </c:pt>
                <c:pt idx="155">
                  <c:v>3.500000</c:v>
                </c:pt>
                <c:pt idx="156">
                  <c:v>3.500000</c:v>
                </c:pt>
                <c:pt idx="157">
                  <c:v>3.500000</c:v>
                </c:pt>
                <c:pt idx="158">
                  <c:v>3.500000</c:v>
                </c:pt>
                <c:pt idx="159">
                  <c:v>3.500000</c:v>
                </c:pt>
                <c:pt idx="160">
                  <c:v>3.500000</c:v>
                </c:pt>
                <c:pt idx="161">
                  <c:v>3.500000</c:v>
                </c:pt>
                <c:pt idx="162">
                  <c:v>3.500000</c:v>
                </c:pt>
                <c:pt idx="163">
                  <c:v>3.500000</c:v>
                </c:pt>
                <c:pt idx="164">
                  <c:v>3.500000</c:v>
                </c:pt>
                <c:pt idx="165">
                  <c:v>3.500000</c:v>
                </c:pt>
                <c:pt idx="166">
                  <c:v>3.500000</c:v>
                </c:pt>
                <c:pt idx="167">
                  <c:v>3.500000</c:v>
                </c:pt>
                <c:pt idx="168">
                  <c:v>3.500000</c:v>
                </c:pt>
                <c:pt idx="169">
                  <c:v>3.500000</c:v>
                </c:pt>
                <c:pt idx="170">
                  <c:v>3.500000</c:v>
                </c:pt>
                <c:pt idx="171">
                  <c:v>3.500000</c:v>
                </c:pt>
                <c:pt idx="172">
                  <c:v>3.500000</c:v>
                </c:pt>
                <c:pt idx="173">
                  <c:v>3.500000</c:v>
                </c:pt>
                <c:pt idx="174">
                  <c:v>3.500000</c:v>
                </c:pt>
                <c:pt idx="175">
                  <c:v>3.500000</c:v>
                </c:pt>
                <c:pt idx="176">
                  <c:v>3.500000</c:v>
                </c:pt>
                <c:pt idx="177">
                  <c:v>3.500000</c:v>
                </c:pt>
                <c:pt idx="178">
                  <c:v>3.500000</c:v>
                </c:pt>
                <c:pt idx="179">
                  <c:v>3.500000</c:v>
                </c:pt>
                <c:pt idx="180">
                  <c:v>3.500000</c:v>
                </c:pt>
                <c:pt idx="181">
                  <c:v>3.500000</c:v>
                </c:pt>
                <c:pt idx="182">
                  <c:v>3.500000</c:v>
                </c:pt>
                <c:pt idx="183">
                  <c:v>3.500000</c:v>
                </c:pt>
                <c:pt idx="184">
                  <c:v>3.500000</c:v>
                </c:pt>
                <c:pt idx="185">
                  <c:v>3.500000</c:v>
                </c:pt>
                <c:pt idx="186">
                  <c:v>3.500000</c:v>
                </c:pt>
                <c:pt idx="187">
                  <c:v>3.500000</c:v>
                </c:pt>
                <c:pt idx="188">
                  <c:v>3.500000</c:v>
                </c:pt>
                <c:pt idx="189">
                  <c:v>3.500000</c:v>
                </c:pt>
                <c:pt idx="190">
                  <c:v>3.500000</c:v>
                </c:pt>
                <c:pt idx="191">
                  <c:v>3.500000</c:v>
                </c:pt>
                <c:pt idx="192">
                  <c:v>3.500000</c:v>
                </c:pt>
                <c:pt idx="193">
                  <c:v>3.500000</c:v>
                </c:pt>
                <c:pt idx="194">
                  <c:v>3.500000</c:v>
                </c:pt>
                <c:pt idx="195">
                  <c:v>3.500000</c:v>
                </c:pt>
                <c:pt idx="196">
                  <c:v>3.500000</c:v>
                </c:pt>
                <c:pt idx="197">
                  <c:v>3.500000</c:v>
                </c:pt>
                <c:pt idx="198">
                  <c:v>3.500000</c:v>
                </c:pt>
                <c:pt idx="199">
                  <c:v>3.500000</c:v>
                </c:pt>
                <c:pt idx="200">
                  <c:v>3.500000</c:v>
                </c:pt>
                <c:pt idx="201">
                  <c:v>3.500000</c:v>
                </c:pt>
                <c:pt idx="202">
                  <c:v>3.500000</c:v>
                </c:pt>
                <c:pt idx="203">
                  <c:v>3.500000</c:v>
                </c:pt>
                <c:pt idx="204">
                  <c:v>3.500000</c:v>
                </c:pt>
                <c:pt idx="205">
                  <c:v>3.500000</c:v>
                </c:pt>
                <c:pt idx="206">
                  <c:v>3.500000</c:v>
                </c:pt>
                <c:pt idx="207">
                  <c:v>3.500000</c:v>
                </c:pt>
                <c:pt idx="208">
                  <c:v>3.500000</c:v>
                </c:pt>
                <c:pt idx="209">
                  <c:v>3.500000</c:v>
                </c:pt>
                <c:pt idx="210">
                  <c:v>3.500000</c:v>
                </c:pt>
                <c:pt idx="211">
                  <c:v>3.500000</c:v>
                </c:pt>
                <c:pt idx="212">
                  <c:v>3.500000</c:v>
                </c:pt>
                <c:pt idx="213">
                  <c:v>3.500000</c:v>
                </c:pt>
                <c:pt idx="214">
                  <c:v>3.500000</c:v>
                </c:pt>
                <c:pt idx="215">
                  <c:v>3.500000</c:v>
                </c:pt>
                <c:pt idx="216">
                  <c:v>3.500000</c:v>
                </c:pt>
                <c:pt idx="217">
                  <c:v>3.500000</c:v>
                </c:pt>
                <c:pt idx="218">
                  <c:v>3.500000</c:v>
                </c:pt>
                <c:pt idx="219">
                  <c:v>3.500000</c:v>
                </c:pt>
                <c:pt idx="220">
                  <c:v>3.500000</c:v>
                </c:pt>
                <c:pt idx="221">
                  <c:v>3.500000</c:v>
                </c:pt>
                <c:pt idx="222">
                  <c:v>3.500000</c:v>
                </c:pt>
                <c:pt idx="223">
                  <c:v>3.500000</c:v>
                </c:pt>
                <c:pt idx="224">
                  <c:v>3.500000</c:v>
                </c:pt>
                <c:pt idx="225">
                  <c:v>3.500000</c:v>
                </c:pt>
                <c:pt idx="226">
                  <c:v>3.500000</c:v>
                </c:pt>
                <c:pt idx="227">
                  <c:v>3.500000</c:v>
                </c:pt>
                <c:pt idx="228">
                  <c:v>3.500000</c:v>
                </c:pt>
                <c:pt idx="229">
                  <c:v>3.500000</c:v>
                </c:pt>
                <c:pt idx="230">
                  <c:v>3.500000</c:v>
                </c:pt>
                <c:pt idx="231">
                  <c:v>3.500000</c:v>
                </c:pt>
                <c:pt idx="232">
                  <c:v>3.500000</c:v>
                </c:pt>
                <c:pt idx="233">
                  <c:v>3.500000</c:v>
                </c:pt>
                <c:pt idx="234">
                  <c:v>3.500000</c:v>
                </c:pt>
                <c:pt idx="235">
                  <c:v>3.500000</c:v>
                </c:pt>
                <c:pt idx="236">
                  <c:v>3.500000</c:v>
                </c:pt>
                <c:pt idx="237">
                  <c:v>3.500000</c:v>
                </c:pt>
                <c:pt idx="238">
                  <c:v>3.500000</c:v>
                </c:pt>
                <c:pt idx="239">
                  <c:v>3.500000</c:v>
                </c:pt>
                <c:pt idx="240">
                  <c:v>3.500000</c:v>
                </c:pt>
                <c:pt idx="241">
                  <c:v>3.500000</c:v>
                </c:pt>
                <c:pt idx="242">
                  <c:v>3.500000</c:v>
                </c:pt>
                <c:pt idx="243">
                  <c:v>3.500000</c:v>
                </c:pt>
                <c:pt idx="244">
                  <c:v>3.500000</c:v>
                </c:pt>
                <c:pt idx="245">
                  <c:v>3.500000</c:v>
                </c:pt>
                <c:pt idx="246">
                  <c:v>3.500000</c:v>
                </c:pt>
                <c:pt idx="247">
                  <c:v>3.500000</c:v>
                </c:pt>
                <c:pt idx="248">
                  <c:v>3.500000</c:v>
                </c:pt>
                <c:pt idx="249">
                  <c:v>3.500000</c:v>
                </c:pt>
                <c:pt idx="250">
                  <c:v>3.500000</c:v>
                </c:pt>
                <c:pt idx="251">
                  <c:v>3.500000</c:v>
                </c:pt>
                <c:pt idx="252">
                  <c:v>3.500000</c:v>
                </c:pt>
                <c:pt idx="253">
                  <c:v>3.500000</c:v>
                </c:pt>
                <c:pt idx="254">
                  <c:v>3.500000</c:v>
                </c:pt>
                <c:pt idx="255">
                  <c:v>3.500000</c:v>
                </c:pt>
                <c:pt idx="256">
                  <c:v>3.500000</c:v>
                </c:pt>
                <c:pt idx="257">
                  <c:v>3.500000</c:v>
                </c:pt>
                <c:pt idx="258">
                  <c:v>3.500000</c:v>
                </c:pt>
                <c:pt idx="259">
                  <c:v>3.500000</c:v>
                </c:pt>
                <c:pt idx="260">
                  <c:v>3.500000</c:v>
                </c:pt>
                <c:pt idx="261">
                  <c:v>3.500000</c:v>
                </c:pt>
                <c:pt idx="262">
                  <c:v>3.500000</c:v>
                </c:pt>
                <c:pt idx="263">
                  <c:v>3.500000</c:v>
                </c:pt>
                <c:pt idx="264">
                  <c:v>3.500000</c:v>
                </c:pt>
                <c:pt idx="265">
                  <c:v>3.500000</c:v>
                </c:pt>
                <c:pt idx="266">
                  <c:v>3.500000</c:v>
                </c:pt>
                <c:pt idx="267">
                  <c:v>3.500000</c:v>
                </c:pt>
                <c:pt idx="268">
                  <c:v>3.500000</c:v>
                </c:pt>
                <c:pt idx="269">
                  <c:v>3.500000</c:v>
                </c:pt>
                <c:pt idx="270">
                  <c:v>3.500000</c:v>
                </c:pt>
                <c:pt idx="271">
                  <c:v>3.500000</c:v>
                </c:pt>
                <c:pt idx="272">
                  <c:v>3.500000</c:v>
                </c:pt>
                <c:pt idx="273">
                  <c:v>3.500000</c:v>
                </c:pt>
                <c:pt idx="274">
                  <c:v>3.500000</c:v>
                </c:pt>
                <c:pt idx="275">
                  <c:v>3.500000</c:v>
                </c:pt>
                <c:pt idx="276">
                  <c:v>3.500000</c:v>
                </c:pt>
                <c:pt idx="277">
                  <c:v>3.500000</c:v>
                </c:pt>
                <c:pt idx="278">
                  <c:v>3.500000</c:v>
                </c:pt>
                <c:pt idx="279">
                  <c:v>3.500000</c:v>
                </c:pt>
                <c:pt idx="280">
                  <c:v>3.500000</c:v>
                </c:pt>
                <c:pt idx="281">
                  <c:v>3.500000</c:v>
                </c:pt>
                <c:pt idx="282">
                  <c:v>3.500000</c:v>
                </c:pt>
                <c:pt idx="283">
                  <c:v>3.500000</c:v>
                </c:pt>
                <c:pt idx="284">
                  <c:v>3.500000</c:v>
                </c:pt>
                <c:pt idx="285">
                  <c:v>3.500000</c:v>
                </c:pt>
                <c:pt idx="286">
                  <c:v>3.500000</c:v>
                </c:pt>
                <c:pt idx="287">
                  <c:v>3.500000</c:v>
                </c:pt>
                <c:pt idx="288">
                  <c:v>3.500000</c:v>
                </c:pt>
                <c:pt idx="289">
                  <c:v>3.500000</c:v>
                </c:pt>
                <c:pt idx="290">
                  <c:v>3.500000</c:v>
                </c:pt>
                <c:pt idx="291">
                  <c:v>3.500000</c:v>
                </c:pt>
                <c:pt idx="292">
                  <c:v>3.500000</c:v>
                </c:pt>
                <c:pt idx="293">
                  <c:v>3.500000</c:v>
                </c:pt>
                <c:pt idx="294">
                  <c:v>3.500000</c:v>
                </c:pt>
                <c:pt idx="295">
                  <c:v>3.500000</c:v>
                </c:pt>
                <c:pt idx="296">
                  <c:v>3.500000</c:v>
                </c:pt>
                <c:pt idx="297">
                  <c:v>3.500000</c:v>
                </c:pt>
                <c:pt idx="298">
                  <c:v>3.500000</c:v>
                </c:pt>
                <c:pt idx="299">
                  <c:v>3.500000</c:v>
                </c:pt>
                <c:pt idx="300">
                  <c:v>3.500000</c:v>
                </c:pt>
                <c:pt idx="301">
                  <c:v>3.500000</c:v>
                </c:pt>
                <c:pt idx="302">
                  <c:v>3.500000</c:v>
                </c:pt>
                <c:pt idx="303">
                  <c:v>3.500000</c:v>
                </c:pt>
                <c:pt idx="304">
                  <c:v>3.500000</c:v>
                </c:pt>
                <c:pt idx="305">
                  <c:v>3.500000</c:v>
                </c:pt>
                <c:pt idx="306">
                  <c:v>3.500000</c:v>
                </c:pt>
                <c:pt idx="307">
                  <c:v>3.500000</c:v>
                </c:pt>
                <c:pt idx="308">
                  <c:v>3.500000</c:v>
                </c:pt>
                <c:pt idx="309">
                  <c:v>3.500000</c:v>
                </c:pt>
                <c:pt idx="310">
                  <c:v>3.500000</c:v>
                </c:pt>
                <c:pt idx="311">
                  <c:v>3.500000</c:v>
                </c:pt>
                <c:pt idx="312">
                  <c:v>3.500000</c:v>
                </c:pt>
                <c:pt idx="313">
                  <c:v>3.500000</c:v>
                </c:pt>
                <c:pt idx="314">
                  <c:v>3.500000</c:v>
                </c:pt>
                <c:pt idx="315">
                  <c:v>3.500000</c:v>
                </c:pt>
                <c:pt idx="316">
                  <c:v>3.500000</c:v>
                </c:pt>
                <c:pt idx="317">
                  <c:v>3.500000</c:v>
                </c:pt>
                <c:pt idx="318">
                  <c:v>3.500000</c:v>
                </c:pt>
                <c:pt idx="319">
                  <c:v>3.500000</c:v>
                </c:pt>
                <c:pt idx="320">
                  <c:v>3.500000</c:v>
                </c:pt>
                <c:pt idx="321">
                  <c:v>3.500000</c:v>
                </c:pt>
                <c:pt idx="322">
                  <c:v>3.500000</c:v>
                </c:pt>
                <c:pt idx="323">
                  <c:v>3.500000</c:v>
                </c:pt>
                <c:pt idx="324">
                  <c:v>3.500000</c:v>
                </c:pt>
                <c:pt idx="325">
                  <c:v>3.500000</c:v>
                </c:pt>
                <c:pt idx="326">
                  <c:v>3.500000</c:v>
                </c:pt>
                <c:pt idx="327">
                  <c:v>3.500000</c:v>
                </c:pt>
                <c:pt idx="328">
                  <c:v>3.500000</c:v>
                </c:pt>
                <c:pt idx="329">
                  <c:v>3.500000</c:v>
                </c:pt>
                <c:pt idx="330">
                  <c:v>3.500000</c:v>
                </c:pt>
                <c:pt idx="331">
                  <c:v>3.500000</c:v>
                </c:pt>
                <c:pt idx="332">
                  <c:v>3.500000</c:v>
                </c:pt>
                <c:pt idx="333">
                  <c:v>3.500000</c:v>
                </c:pt>
                <c:pt idx="334">
                  <c:v>3.500000</c:v>
                </c:pt>
                <c:pt idx="335">
                  <c:v>3.500000</c:v>
                </c:pt>
                <c:pt idx="336">
                  <c:v>3.500000</c:v>
                </c:pt>
                <c:pt idx="337">
                  <c:v>3.500000</c:v>
                </c:pt>
                <c:pt idx="338">
                  <c:v>3.500000</c:v>
                </c:pt>
                <c:pt idx="339">
                  <c:v>3.500000</c:v>
                </c:pt>
                <c:pt idx="340">
                  <c:v>3.500000</c:v>
                </c:pt>
                <c:pt idx="341">
                  <c:v>3.500000</c:v>
                </c:pt>
                <c:pt idx="342">
                  <c:v>3.500000</c:v>
                </c:pt>
                <c:pt idx="343">
                  <c:v>3.500000</c:v>
                </c:pt>
                <c:pt idx="344">
                  <c:v>3.500000</c:v>
                </c:pt>
                <c:pt idx="345">
                  <c:v>3.500000</c:v>
                </c:pt>
                <c:pt idx="346">
                  <c:v>3.500000</c:v>
                </c:pt>
                <c:pt idx="347">
                  <c:v>3.500000</c:v>
                </c:pt>
                <c:pt idx="348">
                  <c:v>3.500000</c:v>
                </c:pt>
                <c:pt idx="349">
                  <c:v>3.500000</c:v>
                </c:pt>
                <c:pt idx="350">
                  <c:v>3.500000</c:v>
                </c:pt>
                <c:pt idx="351">
                  <c:v>3.500000</c:v>
                </c:pt>
                <c:pt idx="352">
                  <c:v>3.500000</c:v>
                </c:pt>
                <c:pt idx="353">
                  <c:v>3.500000</c:v>
                </c:pt>
                <c:pt idx="354">
                  <c:v>3.500000</c:v>
                </c:pt>
                <c:pt idx="355">
                  <c:v>3.500000</c:v>
                </c:pt>
                <c:pt idx="356">
                  <c:v>3.500000</c:v>
                </c:pt>
                <c:pt idx="357">
                  <c:v>3.500000</c:v>
                </c:pt>
                <c:pt idx="358">
                  <c:v>3.500000</c:v>
                </c:pt>
                <c:pt idx="359">
                  <c:v>3.500000</c:v>
                </c:pt>
                <c:pt idx="360">
                  <c:v>3.500000</c:v>
                </c:pt>
                <c:pt idx="361">
                  <c:v>3.500000</c:v>
                </c:pt>
                <c:pt idx="362">
                  <c:v>3.500000</c:v>
                </c:pt>
                <c:pt idx="363">
                  <c:v>3.500000</c:v>
                </c:pt>
                <c:pt idx="364">
                  <c:v>3.500000</c:v>
                </c:pt>
                <c:pt idx="365">
                  <c:v>3.500000</c:v>
                </c:pt>
                <c:pt idx="366">
                  <c:v>3.500000</c:v>
                </c:pt>
                <c:pt idx="367">
                  <c:v>3.500000</c:v>
                </c:pt>
                <c:pt idx="368">
                  <c:v>3.500000</c:v>
                </c:pt>
                <c:pt idx="369">
                  <c:v>3.500000</c:v>
                </c:pt>
                <c:pt idx="370">
                  <c:v>3.500000</c:v>
                </c:pt>
                <c:pt idx="371">
                  <c:v>3.500000</c:v>
                </c:pt>
                <c:pt idx="372">
                  <c:v>3.500000</c:v>
                </c:pt>
                <c:pt idx="373">
                  <c:v>3.500000</c:v>
                </c:pt>
                <c:pt idx="374">
                  <c:v>3.500000</c:v>
                </c:pt>
                <c:pt idx="375">
                  <c:v>3.500000</c:v>
                </c:pt>
                <c:pt idx="376">
                  <c:v>3.500000</c:v>
                </c:pt>
                <c:pt idx="377">
                  <c:v>3.500000</c:v>
                </c:pt>
                <c:pt idx="378">
                  <c:v>3.500000</c:v>
                </c:pt>
                <c:pt idx="379">
                  <c:v>3.500000</c:v>
                </c:pt>
                <c:pt idx="380">
                  <c:v>3.500000</c:v>
                </c:pt>
                <c:pt idx="381">
                  <c:v>3.500000</c:v>
                </c:pt>
                <c:pt idx="382">
                  <c:v>3.500000</c:v>
                </c:pt>
                <c:pt idx="383">
                  <c:v>3.500000</c:v>
                </c:pt>
                <c:pt idx="384">
                  <c:v>3.500000</c:v>
                </c:pt>
                <c:pt idx="385">
                  <c:v>3.500000</c:v>
                </c:pt>
                <c:pt idx="386">
                  <c:v>3.500000</c:v>
                </c:pt>
                <c:pt idx="387">
                  <c:v>3.500000</c:v>
                </c:pt>
                <c:pt idx="388">
                  <c:v>3.500000</c:v>
                </c:pt>
                <c:pt idx="389">
                  <c:v>3.500000</c:v>
                </c:pt>
                <c:pt idx="390">
                  <c:v>3.500000</c:v>
                </c:pt>
                <c:pt idx="391">
                  <c:v>3.500000</c:v>
                </c:pt>
                <c:pt idx="392">
                  <c:v>3.500000</c:v>
                </c:pt>
                <c:pt idx="393">
                  <c:v>3.500000</c:v>
                </c:pt>
                <c:pt idx="394">
                  <c:v>3.500000</c:v>
                </c:pt>
                <c:pt idx="395">
                  <c:v>3.500000</c:v>
                </c:pt>
                <c:pt idx="396">
                  <c:v>3.500000</c:v>
                </c:pt>
                <c:pt idx="397">
                  <c:v>3.500000</c:v>
                </c:pt>
                <c:pt idx="398">
                  <c:v>3.500000</c:v>
                </c:pt>
                <c:pt idx="399">
                  <c:v>3.500000</c:v>
                </c:pt>
                <c:pt idx="400">
                  <c:v>3.500000</c:v>
                </c:pt>
                <c:pt idx="401">
                  <c:v>3.500000</c:v>
                </c:pt>
                <c:pt idx="402">
                  <c:v>3.500000</c:v>
                </c:pt>
                <c:pt idx="403">
                  <c:v>3.500000</c:v>
                </c:pt>
                <c:pt idx="404">
                  <c:v>3.500000</c:v>
                </c:pt>
                <c:pt idx="405">
                  <c:v>3.500000</c:v>
                </c:pt>
                <c:pt idx="406">
                  <c:v>3.500000</c:v>
                </c:pt>
                <c:pt idx="407">
                  <c:v>3.500000</c:v>
                </c:pt>
                <c:pt idx="408">
                  <c:v>3.500000</c:v>
                </c:pt>
                <c:pt idx="409">
                  <c:v>3.500000</c:v>
                </c:pt>
                <c:pt idx="410">
                  <c:v>3.500000</c:v>
                </c:pt>
                <c:pt idx="411">
                  <c:v>3.500000</c:v>
                </c:pt>
                <c:pt idx="412">
                  <c:v>3.500000</c:v>
                </c:pt>
                <c:pt idx="413">
                  <c:v>3.500000</c:v>
                </c:pt>
                <c:pt idx="414">
                  <c:v>3.500000</c:v>
                </c:pt>
                <c:pt idx="415">
                  <c:v>3.500000</c:v>
                </c:pt>
                <c:pt idx="416">
                  <c:v>3.500000</c:v>
                </c:pt>
                <c:pt idx="417">
                  <c:v>3.500000</c:v>
                </c:pt>
                <c:pt idx="418">
                  <c:v>3.500000</c:v>
                </c:pt>
                <c:pt idx="419">
                  <c:v>3.500000</c:v>
                </c:pt>
                <c:pt idx="420">
                  <c:v>3.500000</c:v>
                </c:pt>
                <c:pt idx="421">
                  <c:v>3.500000</c:v>
                </c:pt>
                <c:pt idx="422">
                  <c:v>3.500000</c:v>
                </c:pt>
                <c:pt idx="423">
                  <c:v>3.500000</c:v>
                </c:pt>
                <c:pt idx="424">
                  <c:v>3.500000</c:v>
                </c:pt>
                <c:pt idx="425">
                  <c:v>3.500000</c:v>
                </c:pt>
                <c:pt idx="426">
                  <c:v>3.500000</c:v>
                </c:pt>
                <c:pt idx="427">
                  <c:v>3.500000</c:v>
                </c:pt>
                <c:pt idx="428">
                  <c:v>3.500000</c:v>
                </c:pt>
                <c:pt idx="429">
                  <c:v>3.500000</c:v>
                </c:pt>
                <c:pt idx="430">
                  <c:v>3.500000</c:v>
                </c:pt>
                <c:pt idx="431">
                  <c:v>3.500000</c:v>
                </c:pt>
                <c:pt idx="432">
                  <c:v>3.500000</c:v>
                </c:pt>
                <c:pt idx="433">
                  <c:v>3.500000</c:v>
                </c:pt>
                <c:pt idx="434">
                  <c:v>3.500000</c:v>
                </c:pt>
                <c:pt idx="435">
                  <c:v>3.500000</c:v>
                </c:pt>
                <c:pt idx="436">
                  <c:v>3.500000</c:v>
                </c:pt>
                <c:pt idx="437">
                  <c:v>3.500000</c:v>
                </c:pt>
                <c:pt idx="438">
                  <c:v>3.500000</c:v>
                </c:pt>
                <c:pt idx="439">
                  <c:v>3.500000</c:v>
                </c:pt>
                <c:pt idx="440">
                  <c:v>3.500000</c:v>
                </c:pt>
                <c:pt idx="441">
                  <c:v>3.500000</c:v>
                </c:pt>
                <c:pt idx="442">
                  <c:v>3.500000</c:v>
                </c:pt>
                <c:pt idx="443">
                  <c:v>3.500000</c:v>
                </c:pt>
                <c:pt idx="444">
                  <c:v>3.500000</c:v>
                </c:pt>
                <c:pt idx="445">
                  <c:v>3.500000</c:v>
                </c:pt>
                <c:pt idx="446">
                  <c:v>3.500000</c:v>
                </c:pt>
                <c:pt idx="447">
                  <c:v>3.500000</c:v>
                </c:pt>
                <c:pt idx="448">
                  <c:v>3.500000</c:v>
                </c:pt>
                <c:pt idx="449">
                  <c:v>3.500000</c:v>
                </c:pt>
                <c:pt idx="450">
                  <c:v>3.500000</c:v>
                </c:pt>
                <c:pt idx="451">
                  <c:v>3.500000</c:v>
                </c:pt>
                <c:pt idx="452">
                  <c:v>3.500000</c:v>
                </c:pt>
                <c:pt idx="453">
                  <c:v>3.500000</c:v>
                </c:pt>
                <c:pt idx="454">
                  <c:v>3.500000</c:v>
                </c:pt>
                <c:pt idx="455">
                  <c:v>3.500000</c:v>
                </c:pt>
                <c:pt idx="456">
                  <c:v>3.500000</c:v>
                </c:pt>
                <c:pt idx="457">
                  <c:v>3.500000</c:v>
                </c:pt>
                <c:pt idx="458">
                  <c:v>3.500000</c:v>
                </c:pt>
                <c:pt idx="459">
                  <c:v>3.500000</c:v>
                </c:pt>
                <c:pt idx="460">
                  <c:v>3.500000</c:v>
                </c:pt>
                <c:pt idx="461">
                  <c:v>3.500000</c:v>
                </c:pt>
                <c:pt idx="462">
                  <c:v>3.500000</c:v>
                </c:pt>
                <c:pt idx="463">
                  <c:v>3.500000</c:v>
                </c:pt>
                <c:pt idx="464">
                  <c:v>3.500000</c:v>
                </c:pt>
                <c:pt idx="465">
                  <c:v>3.500000</c:v>
                </c:pt>
                <c:pt idx="466">
                  <c:v>3.500000</c:v>
                </c:pt>
                <c:pt idx="467">
                  <c:v>3.500000</c:v>
                </c:pt>
                <c:pt idx="468">
                  <c:v>3.500000</c:v>
                </c:pt>
                <c:pt idx="469">
                  <c:v>3.500000</c:v>
                </c:pt>
                <c:pt idx="470">
                  <c:v>3.500000</c:v>
                </c:pt>
                <c:pt idx="471">
                  <c:v>3.500000</c:v>
                </c:pt>
                <c:pt idx="472">
                  <c:v>3.500000</c:v>
                </c:pt>
                <c:pt idx="473">
                  <c:v>3.500000</c:v>
                </c:pt>
                <c:pt idx="474">
                  <c:v>3.500000</c:v>
                </c:pt>
                <c:pt idx="475">
                  <c:v>3.500000</c:v>
                </c:pt>
                <c:pt idx="476">
                  <c:v>3.500000</c:v>
                </c:pt>
                <c:pt idx="477">
                  <c:v>3.500000</c:v>
                </c:pt>
                <c:pt idx="478">
                  <c:v>3.500000</c:v>
                </c:pt>
                <c:pt idx="479">
                  <c:v>3.500000</c:v>
                </c:pt>
                <c:pt idx="480">
                  <c:v>3.500000</c:v>
                </c:pt>
                <c:pt idx="481">
                  <c:v>3.500000</c:v>
                </c:pt>
                <c:pt idx="482">
                  <c:v>3.500000</c:v>
                </c:pt>
                <c:pt idx="483">
                  <c:v>3.500000</c:v>
                </c:pt>
                <c:pt idx="484">
                  <c:v>3.500000</c:v>
                </c:pt>
                <c:pt idx="485">
                  <c:v>3.500000</c:v>
                </c:pt>
                <c:pt idx="486">
                  <c:v>3.500000</c:v>
                </c:pt>
                <c:pt idx="487">
                  <c:v>3.500000</c:v>
                </c:pt>
                <c:pt idx="488">
                  <c:v>3.500000</c:v>
                </c:pt>
                <c:pt idx="489">
                  <c:v>3.500000</c:v>
                </c:pt>
                <c:pt idx="490">
                  <c:v>3.500000</c:v>
                </c:pt>
                <c:pt idx="491">
                  <c:v>3.500000</c:v>
                </c:pt>
                <c:pt idx="492">
                  <c:v>3.500000</c:v>
                </c:pt>
                <c:pt idx="493">
                  <c:v>3.500000</c:v>
                </c:pt>
                <c:pt idx="494">
                  <c:v>3.500000</c:v>
                </c:pt>
                <c:pt idx="495">
                  <c:v>3.500000</c:v>
                </c:pt>
                <c:pt idx="496">
                  <c:v>3.500000</c:v>
                </c:pt>
                <c:pt idx="497">
                  <c:v>3.500000</c:v>
                </c:pt>
                <c:pt idx="498">
                  <c:v>3.500000</c:v>
                </c:pt>
                <c:pt idx="499">
                  <c:v>3.500000</c:v>
                </c:pt>
                <c:pt idx="500">
                  <c:v>3.500000</c:v>
                </c:pt>
                <c:pt idx="501">
                  <c:v>3.500000</c:v>
                </c:pt>
                <c:pt idx="502">
                  <c:v>3.500000</c:v>
                </c:pt>
                <c:pt idx="503">
                  <c:v>3.500000</c:v>
                </c:pt>
                <c:pt idx="504">
                  <c:v>3.500000</c:v>
                </c:pt>
                <c:pt idx="505">
                  <c:v>3.500000</c:v>
                </c:pt>
                <c:pt idx="506">
                  <c:v>3.500000</c:v>
                </c:pt>
                <c:pt idx="507">
                  <c:v>3.500000</c:v>
                </c:pt>
                <c:pt idx="508">
                  <c:v>3.500000</c:v>
                </c:pt>
                <c:pt idx="509">
                  <c:v>3.500000</c:v>
                </c:pt>
                <c:pt idx="510">
                  <c:v>3.500000</c:v>
                </c:pt>
                <c:pt idx="511">
                  <c:v>3.500000</c:v>
                </c:pt>
                <c:pt idx="512">
                  <c:v>3.500000</c:v>
                </c:pt>
                <c:pt idx="513">
                  <c:v>3.500000</c:v>
                </c:pt>
                <c:pt idx="514">
                  <c:v>3.500000</c:v>
                </c:pt>
                <c:pt idx="515">
                  <c:v>3.500000</c:v>
                </c:pt>
                <c:pt idx="516">
                  <c:v>3.500000</c:v>
                </c:pt>
                <c:pt idx="517">
                  <c:v>3.500000</c:v>
                </c:pt>
                <c:pt idx="518">
                  <c:v>3.500000</c:v>
                </c:pt>
                <c:pt idx="519">
                  <c:v>3.500000</c:v>
                </c:pt>
                <c:pt idx="520">
                  <c:v>3.500000</c:v>
                </c:pt>
                <c:pt idx="521">
                  <c:v>3.500000</c:v>
                </c:pt>
                <c:pt idx="522">
                  <c:v>3.500000</c:v>
                </c:pt>
                <c:pt idx="523">
                  <c:v>3.500000</c:v>
                </c:pt>
                <c:pt idx="524">
                  <c:v>3.500000</c:v>
                </c:pt>
                <c:pt idx="525">
                  <c:v>3.500000</c:v>
                </c:pt>
                <c:pt idx="526">
                  <c:v>3.500000</c:v>
                </c:pt>
                <c:pt idx="527">
                  <c:v>3.500000</c:v>
                </c:pt>
                <c:pt idx="528">
                  <c:v>3.500000</c:v>
                </c:pt>
                <c:pt idx="529">
                  <c:v>3.500000</c:v>
                </c:pt>
                <c:pt idx="530">
                  <c:v>3.500000</c:v>
                </c:pt>
                <c:pt idx="531">
                  <c:v>3.500000</c:v>
                </c:pt>
                <c:pt idx="532">
                  <c:v>3.500000</c:v>
                </c:pt>
                <c:pt idx="533">
                  <c:v>3.500000</c:v>
                </c:pt>
                <c:pt idx="534">
                  <c:v>3.500000</c:v>
                </c:pt>
                <c:pt idx="535">
                  <c:v>3.500000</c:v>
                </c:pt>
                <c:pt idx="536">
                  <c:v>3.500000</c:v>
                </c:pt>
                <c:pt idx="537">
                  <c:v>3.500000</c:v>
                </c:pt>
                <c:pt idx="538">
                  <c:v>3.500000</c:v>
                </c:pt>
                <c:pt idx="539">
                  <c:v>3.500000</c:v>
                </c:pt>
                <c:pt idx="540">
                  <c:v>3.500000</c:v>
                </c:pt>
                <c:pt idx="541">
                  <c:v>3.500000</c:v>
                </c:pt>
                <c:pt idx="542">
                  <c:v>3.500000</c:v>
                </c:pt>
                <c:pt idx="543">
                  <c:v>3.500000</c:v>
                </c:pt>
                <c:pt idx="544">
                  <c:v>3.500000</c:v>
                </c:pt>
                <c:pt idx="545">
                  <c:v>3.500000</c:v>
                </c:pt>
                <c:pt idx="546">
                  <c:v>3.500000</c:v>
                </c:pt>
                <c:pt idx="547">
                  <c:v>3.500000</c:v>
                </c:pt>
                <c:pt idx="548">
                  <c:v>3.500000</c:v>
                </c:pt>
                <c:pt idx="549">
                  <c:v>3.500000</c:v>
                </c:pt>
                <c:pt idx="550">
                  <c:v>3.500000</c:v>
                </c:pt>
                <c:pt idx="551">
                  <c:v>3.500000</c:v>
                </c:pt>
                <c:pt idx="552">
                  <c:v>3.500000</c:v>
                </c:pt>
                <c:pt idx="553">
                  <c:v>3.500000</c:v>
                </c:pt>
                <c:pt idx="554">
                  <c:v>3.500000</c:v>
                </c:pt>
                <c:pt idx="555">
                  <c:v>3.500000</c:v>
                </c:pt>
                <c:pt idx="556">
                  <c:v>3.500000</c:v>
                </c:pt>
                <c:pt idx="557">
                  <c:v>3.500000</c:v>
                </c:pt>
                <c:pt idx="558">
                  <c:v>3.500000</c:v>
                </c:pt>
                <c:pt idx="559">
                  <c:v>3.500000</c:v>
                </c:pt>
                <c:pt idx="560">
                  <c:v>3.500000</c:v>
                </c:pt>
                <c:pt idx="561">
                  <c:v>3.500000</c:v>
                </c:pt>
                <c:pt idx="562">
                  <c:v>3.500000</c:v>
                </c:pt>
                <c:pt idx="563">
                  <c:v>3.500000</c:v>
                </c:pt>
                <c:pt idx="564">
                  <c:v>3.500000</c:v>
                </c:pt>
                <c:pt idx="565">
                  <c:v>3.500000</c:v>
                </c:pt>
                <c:pt idx="566">
                  <c:v>3.500000</c:v>
                </c:pt>
                <c:pt idx="567">
                  <c:v>3.500000</c:v>
                </c:pt>
                <c:pt idx="568">
                  <c:v>3.500000</c:v>
                </c:pt>
                <c:pt idx="569">
                  <c:v>3.500000</c:v>
                </c:pt>
                <c:pt idx="570">
                  <c:v>3.500000</c:v>
                </c:pt>
                <c:pt idx="571">
                  <c:v>3.500000</c:v>
                </c:pt>
                <c:pt idx="572">
                  <c:v>3.500000</c:v>
                </c:pt>
                <c:pt idx="573">
                  <c:v>3.500000</c:v>
                </c:pt>
                <c:pt idx="574">
                  <c:v>3.500000</c:v>
                </c:pt>
                <c:pt idx="575">
                  <c:v>3.500000</c:v>
                </c:pt>
                <c:pt idx="576">
                  <c:v>3.500000</c:v>
                </c:pt>
                <c:pt idx="577">
                  <c:v>3.500000</c:v>
                </c:pt>
                <c:pt idx="578">
                  <c:v>3.500000</c:v>
                </c:pt>
                <c:pt idx="579">
                  <c:v>3.500000</c:v>
                </c:pt>
                <c:pt idx="580">
                  <c:v>3.500000</c:v>
                </c:pt>
                <c:pt idx="581">
                  <c:v>3.500000</c:v>
                </c:pt>
                <c:pt idx="582">
                  <c:v>3.500000</c:v>
                </c:pt>
                <c:pt idx="583">
                  <c:v>3.500000</c:v>
                </c:pt>
                <c:pt idx="584">
                  <c:v>3.500000</c:v>
                </c:pt>
                <c:pt idx="585">
                  <c:v>3.500000</c:v>
                </c:pt>
                <c:pt idx="586">
                  <c:v>3.500000</c:v>
                </c:pt>
                <c:pt idx="587">
                  <c:v>3.500000</c:v>
                </c:pt>
                <c:pt idx="588">
                  <c:v>3.500000</c:v>
                </c:pt>
                <c:pt idx="589">
                  <c:v>3.500000</c:v>
                </c:pt>
                <c:pt idx="590">
                  <c:v>3.500000</c:v>
                </c:pt>
                <c:pt idx="591">
                  <c:v>3.500000</c:v>
                </c:pt>
                <c:pt idx="592">
                  <c:v>3.500000</c:v>
                </c:pt>
                <c:pt idx="593">
                  <c:v>3.500000</c:v>
                </c:pt>
                <c:pt idx="594">
                  <c:v>3.500000</c:v>
                </c:pt>
                <c:pt idx="595">
                  <c:v>3.500000</c:v>
                </c:pt>
                <c:pt idx="596">
                  <c:v>3.500000</c:v>
                </c:pt>
                <c:pt idx="597">
                  <c:v>3.500000</c:v>
                </c:pt>
                <c:pt idx="598">
                  <c:v>3.500000</c:v>
                </c:pt>
                <c:pt idx="599">
                  <c:v>3.500000</c:v>
                </c:pt>
                <c:pt idx="600">
                  <c:v>3.500000</c:v>
                </c:pt>
                <c:pt idx="601">
                  <c:v>3.500000</c:v>
                </c:pt>
                <c:pt idx="602">
                  <c:v>3.500000</c:v>
                </c:pt>
                <c:pt idx="603">
                  <c:v>3.500000</c:v>
                </c:pt>
                <c:pt idx="604">
                  <c:v>3.500000</c:v>
                </c:pt>
                <c:pt idx="605">
                  <c:v>3.500000</c:v>
                </c:pt>
                <c:pt idx="606">
                  <c:v>3.500000</c:v>
                </c:pt>
                <c:pt idx="607">
                  <c:v>3.500000</c:v>
                </c:pt>
                <c:pt idx="608">
                  <c:v>3.500000</c:v>
                </c:pt>
                <c:pt idx="609">
                  <c:v>3.500000</c:v>
                </c:pt>
                <c:pt idx="610">
                  <c:v>3.500000</c:v>
                </c:pt>
                <c:pt idx="611">
                  <c:v>3.500000</c:v>
                </c:pt>
                <c:pt idx="612">
                  <c:v>3.500000</c:v>
                </c:pt>
                <c:pt idx="613">
                  <c:v>3.500000</c:v>
                </c:pt>
                <c:pt idx="614">
                  <c:v>3.500000</c:v>
                </c:pt>
                <c:pt idx="615">
                  <c:v>3.500000</c:v>
                </c:pt>
                <c:pt idx="616">
                  <c:v>3.500000</c:v>
                </c:pt>
                <c:pt idx="617">
                  <c:v>3.500000</c:v>
                </c:pt>
                <c:pt idx="618">
                  <c:v>3.500000</c:v>
                </c:pt>
                <c:pt idx="619">
                  <c:v>3.500000</c:v>
                </c:pt>
                <c:pt idx="620">
                  <c:v>3.500000</c:v>
                </c:pt>
                <c:pt idx="621">
                  <c:v>3.500000</c:v>
                </c:pt>
                <c:pt idx="622">
                  <c:v>3.500000</c:v>
                </c:pt>
                <c:pt idx="623">
                  <c:v>3.500000</c:v>
                </c:pt>
                <c:pt idx="624">
                  <c:v>3.500000</c:v>
                </c:pt>
                <c:pt idx="625">
                  <c:v>3.500000</c:v>
                </c:pt>
                <c:pt idx="626">
                  <c:v>3.500000</c:v>
                </c:pt>
                <c:pt idx="627">
                  <c:v>3.500000</c:v>
                </c:pt>
                <c:pt idx="628">
                  <c:v>3.500000</c:v>
                </c:pt>
                <c:pt idx="629">
                  <c:v>3.500000</c:v>
                </c:pt>
                <c:pt idx="630">
                  <c:v>3.500000</c:v>
                </c:pt>
                <c:pt idx="631">
                  <c:v>3.500000</c:v>
                </c:pt>
                <c:pt idx="632">
                  <c:v>3.500000</c:v>
                </c:pt>
                <c:pt idx="633">
                  <c:v>3.500000</c:v>
                </c:pt>
                <c:pt idx="634">
                  <c:v>3.500000</c:v>
                </c:pt>
                <c:pt idx="635">
                  <c:v>3.500000</c:v>
                </c:pt>
                <c:pt idx="636">
                  <c:v>3.500000</c:v>
                </c:pt>
                <c:pt idx="637">
                  <c:v>3.500000</c:v>
                </c:pt>
                <c:pt idx="638">
                  <c:v>3.500000</c:v>
                </c:pt>
                <c:pt idx="639">
                  <c:v>3.500000</c:v>
                </c:pt>
                <c:pt idx="640">
                  <c:v>3.500000</c:v>
                </c:pt>
                <c:pt idx="641">
                  <c:v>3.500000</c:v>
                </c:pt>
                <c:pt idx="642">
                  <c:v>3.500000</c:v>
                </c:pt>
                <c:pt idx="643">
                  <c:v>3.500000</c:v>
                </c:pt>
                <c:pt idx="644">
                  <c:v>3.500000</c:v>
                </c:pt>
                <c:pt idx="645">
                  <c:v>3.500000</c:v>
                </c:pt>
                <c:pt idx="646">
                  <c:v>3.500000</c:v>
                </c:pt>
                <c:pt idx="647">
                  <c:v>3.500000</c:v>
                </c:pt>
                <c:pt idx="648">
                  <c:v>3.500000</c:v>
                </c:pt>
                <c:pt idx="649">
                  <c:v>3.500000</c:v>
                </c:pt>
                <c:pt idx="650">
                  <c:v>3.500000</c:v>
                </c:pt>
                <c:pt idx="651">
                  <c:v>3.500000</c:v>
                </c:pt>
                <c:pt idx="652">
                  <c:v>3.500000</c:v>
                </c:pt>
                <c:pt idx="653">
                  <c:v>3.500000</c:v>
                </c:pt>
                <c:pt idx="654">
                  <c:v>3.500000</c:v>
                </c:pt>
                <c:pt idx="655">
                  <c:v>3.500000</c:v>
                </c:pt>
                <c:pt idx="656">
                  <c:v>3.500000</c:v>
                </c:pt>
                <c:pt idx="657">
                  <c:v>3.500000</c:v>
                </c:pt>
                <c:pt idx="658">
                  <c:v>3.500000</c:v>
                </c:pt>
                <c:pt idx="659">
                  <c:v>3.500000</c:v>
                </c:pt>
                <c:pt idx="660">
                  <c:v>3.500000</c:v>
                </c:pt>
                <c:pt idx="661">
                  <c:v>3.500000</c:v>
                </c:pt>
                <c:pt idx="662">
                  <c:v>3.500000</c:v>
                </c:pt>
                <c:pt idx="663">
                  <c:v>3.500000</c:v>
                </c:pt>
                <c:pt idx="664">
                  <c:v>3.500000</c:v>
                </c:pt>
                <c:pt idx="665">
                  <c:v>3.500000</c:v>
                </c:pt>
                <c:pt idx="666">
                  <c:v>3.500000</c:v>
                </c:pt>
                <c:pt idx="667">
                  <c:v>3.500000</c:v>
                </c:pt>
                <c:pt idx="668">
                  <c:v>3.500000</c:v>
                </c:pt>
                <c:pt idx="669">
                  <c:v>3.500000</c:v>
                </c:pt>
                <c:pt idx="670">
                  <c:v>3.500000</c:v>
                </c:pt>
                <c:pt idx="671">
                  <c:v>3.500000</c:v>
                </c:pt>
                <c:pt idx="672">
                  <c:v>3.500000</c:v>
                </c:pt>
                <c:pt idx="673">
                  <c:v>3.500000</c:v>
                </c:pt>
                <c:pt idx="674">
                  <c:v>3.500000</c:v>
                </c:pt>
                <c:pt idx="675">
                  <c:v>3.500000</c:v>
                </c:pt>
                <c:pt idx="676">
                  <c:v>3.500000</c:v>
                </c:pt>
                <c:pt idx="677">
                  <c:v>3.500000</c:v>
                </c:pt>
                <c:pt idx="678">
                  <c:v>3.500000</c:v>
                </c:pt>
                <c:pt idx="679">
                  <c:v>3.500000</c:v>
                </c:pt>
                <c:pt idx="680">
                  <c:v>3.500000</c:v>
                </c:pt>
                <c:pt idx="681">
                  <c:v>3.500000</c:v>
                </c:pt>
                <c:pt idx="682">
                  <c:v>3.500000</c:v>
                </c:pt>
                <c:pt idx="683">
                  <c:v>3.500000</c:v>
                </c:pt>
                <c:pt idx="684">
                  <c:v>3.500000</c:v>
                </c:pt>
                <c:pt idx="685">
                  <c:v>3.500000</c:v>
                </c:pt>
                <c:pt idx="686">
                  <c:v>3.500000</c:v>
                </c:pt>
                <c:pt idx="687">
                  <c:v>3.500000</c:v>
                </c:pt>
                <c:pt idx="688">
                  <c:v>3.500000</c:v>
                </c:pt>
                <c:pt idx="689">
                  <c:v>3.500000</c:v>
                </c:pt>
                <c:pt idx="690">
                  <c:v>3.500000</c:v>
                </c:pt>
                <c:pt idx="691">
                  <c:v>3.500000</c:v>
                </c:pt>
                <c:pt idx="692">
                  <c:v>3.500000</c:v>
                </c:pt>
                <c:pt idx="693">
                  <c:v>3.500000</c:v>
                </c:pt>
                <c:pt idx="694">
                  <c:v>3.500000</c:v>
                </c:pt>
                <c:pt idx="695">
                  <c:v>3.500000</c:v>
                </c:pt>
                <c:pt idx="696">
                  <c:v>3.500000</c:v>
                </c:pt>
                <c:pt idx="697">
                  <c:v>3.500000</c:v>
                </c:pt>
                <c:pt idx="698">
                  <c:v>3.500000</c:v>
                </c:pt>
                <c:pt idx="699">
                  <c:v>3.500000</c:v>
                </c:pt>
                <c:pt idx="700">
                  <c:v>3.500000</c:v>
                </c:pt>
                <c:pt idx="701">
                  <c:v>3.500000</c:v>
                </c:pt>
                <c:pt idx="702">
                  <c:v>3.500000</c:v>
                </c:pt>
                <c:pt idx="703">
                  <c:v>3.500000</c:v>
                </c:pt>
                <c:pt idx="704">
                  <c:v>3.500000</c:v>
                </c:pt>
                <c:pt idx="705">
                  <c:v>3.500000</c:v>
                </c:pt>
                <c:pt idx="706">
                  <c:v>3.500000</c:v>
                </c:pt>
                <c:pt idx="707">
                  <c:v>3.500000</c:v>
                </c:pt>
                <c:pt idx="708">
                  <c:v>3.500000</c:v>
                </c:pt>
                <c:pt idx="709">
                  <c:v>3.500000</c:v>
                </c:pt>
                <c:pt idx="710">
                  <c:v>3.500000</c:v>
                </c:pt>
                <c:pt idx="711">
                  <c:v>3.500000</c:v>
                </c:pt>
                <c:pt idx="712">
                  <c:v>3.500000</c:v>
                </c:pt>
                <c:pt idx="713">
                  <c:v>3.500000</c:v>
                </c:pt>
                <c:pt idx="714">
                  <c:v>3.500000</c:v>
                </c:pt>
                <c:pt idx="715">
                  <c:v>3.500000</c:v>
                </c:pt>
                <c:pt idx="716">
                  <c:v>3.500000</c:v>
                </c:pt>
                <c:pt idx="717">
                  <c:v>3.500000</c:v>
                </c:pt>
                <c:pt idx="718">
                  <c:v>3.500000</c:v>
                </c:pt>
                <c:pt idx="719">
                  <c:v>3.500000</c:v>
                </c:pt>
                <c:pt idx="720">
                  <c:v>3.500000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'Induction'!$R$4</c:f>
              <c:strCache>
                <c:ptCount val="1"/>
                <c:pt idx="0">
                  <c:v>5 min</c:v>
                </c:pt>
              </c:strCache>
            </c:strRef>
          </c:tx>
          <c:spPr>
            <a:noFill/>
            <a:ln w="25400" cap="flat">
              <a:solidFill>
                <a:srgbClr val="FF2600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FF2600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'Induction'!$R$5:$R$725</c:f>
              <c:numCache>
                <c:ptCount val="721"/>
                <c:pt idx="0">
                  <c:v>0.000000</c:v>
                </c:pt>
                <c:pt idx="1">
                  <c:v>2.546336</c:v>
                </c:pt>
                <c:pt idx="2">
                  <c:v>3.480131</c:v>
                </c:pt>
                <c:pt idx="3">
                  <c:v>3.454100</c:v>
                </c:pt>
                <c:pt idx="4">
                  <c:v>3.429741</c:v>
                </c:pt>
                <c:pt idx="5">
                  <c:v>3.406943</c:v>
                </c:pt>
                <c:pt idx="6">
                  <c:v>3.385603</c:v>
                </c:pt>
                <c:pt idx="7">
                  <c:v>3.365624</c:v>
                </c:pt>
                <c:pt idx="8">
                  <c:v>3.346915</c:v>
                </c:pt>
                <c:pt idx="9">
                  <c:v>3.329392</c:v>
                </c:pt>
                <c:pt idx="10">
                  <c:v>3.312977</c:v>
                </c:pt>
                <c:pt idx="11">
                  <c:v>3.297595</c:v>
                </c:pt>
                <c:pt idx="12">
                  <c:v>3.283178</c:v>
                </c:pt>
                <c:pt idx="13">
                  <c:v>3.269662</c:v>
                </c:pt>
                <c:pt idx="14">
                  <c:v>3.256988</c:v>
                </c:pt>
                <c:pt idx="15">
                  <c:v>3.245099</c:v>
                </c:pt>
                <c:pt idx="16">
                  <c:v>3.233943</c:v>
                </c:pt>
                <c:pt idx="17">
                  <c:v>3.223472</c:v>
                </c:pt>
                <c:pt idx="18">
                  <c:v>3.213640</c:v>
                </c:pt>
                <c:pt idx="19">
                  <c:v>3.204406</c:v>
                </c:pt>
                <c:pt idx="20">
                  <c:v>3.195728</c:v>
                </c:pt>
                <c:pt idx="21">
                  <c:v>3.187572</c:v>
                </c:pt>
                <c:pt idx="22">
                  <c:v>3.179901</c:v>
                </c:pt>
                <c:pt idx="23">
                  <c:v>3.172684</c:v>
                </c:pt>
                <c:pt idx="24">
                  <c:v>3.165891</c:v>
                </c:pt>
                <c:pt idx="25">
                  <c:v>3.159494</c:v>
                </c:pt>
                <c:pt idx="26">
                  <c:v>3.153467</c:v>
                </c:pt>
                <c:pt idx="27">
                  <c:v>3.147785</c:v>
                </c:pt>
                <c:pt idx="28">
                  <c:v>3.142425</c:v>
                </c:pt>
                <c:pt idx="29">
                  <c:v>3.137367</c:v>
                </c:pt>
                <c:pt idx="30">
                  <c:v>3.132590</c:v>
                </c:pt>
                <c:pt idx="31">
                  <c:v>3.128076</c:v>
                </c:pt>
                <c:pt idx="32">
                  <c:v>3.123807</c:v>
                </c:pt>
                <c:pt idx="33">
                  <c:v>3.119768</c:v>
                </c:pt>
                <c:pt idx="34">
                  <c:v>3.115943</c:v>
                </c:pt>
                <c:pt idx="35">
                  <c:v>3.112319</c:v>
                </c:pt>
                <c:pt idx="36">
                  <c:v>3.108881</c:v>
                </c:pt>
                <c:pt idx="37">
                  <c:v>3.105618</c:v>
                </c:pt>
                <c:pt idx="38">
                  <c:v>3.102519</c:v>
                </c:pt>
                <c:pt idx="39">
                  <c:v>3.099573</c:v>
                </c:pt>
                <c:pt idx="40">
                  <c:v>3.096769</c:v>
                </c:pt>
                <c:pt idx="41">
                  <c:v>3.094099</c:v>
                </c:pt>
                <c:pt idx="42">
                  <c:v>3.091553</c:v>
                </c:pt>
                <c:pt idx="43">
                  <c:v>3.089124</c:v>
                </c:pt>
                <c:pt idx="44">
                  <c:v>3.086804</c:v>
                </c:pt>
                <c:pt idx="45">
                  <c:v>3.084586</c:v>
                </c:pt>
                <c:pt idx="46">
                  <c:v>3.082464</c:v>
                </c:pt>
                <c:pt idx="47">
                  <c:v>3.080431</c:v>
                </c:pt>
                <c:pt idx="48">
                  <c:v>3.078481</c:v>
                </c:pt>
                <c:pt idx="49">
                  <c:v>3.076609</c:v>
                </c:pt>
                <c:pt idx="50">
                  <c:v>3.074811</c:v>
                </c:pt>
                <c:pt idx="51">
                  <c:v>3.073081</c:v>
                </c:pt>
                <c:pt idx="52">
                  <c:v>3.071415</c:v>
                </c:pt>
                <c:pt idx="53">
                  <c:v>3.069809</c:v>
                </c:pt>
                <c:pt idx="54">
                  <c:v>3.068259</c:v>
                </c:pt>
                <c:pt idx="55">
                  <c:v>3.066761</c:v>
                </c:pt>
                <c:pt idx="56">
                  <c:v>3.065314</c:v>
                </c:pt>
                <c:pt idx="57">
                  <c:v>3.063912</c:v>
                </c:pt>
                <c:pt idx="58">
                  <c:v>3.062553</c:v>
                </c:pt>
                <c:pt idx="59">
                  <c:v>3.061236</c:v>
                </c:pt>
                <c:pt idx="60">
                  <c:v>3.083977</c:v>
                </c:pt>
                <c:pt idx="61">
                  <c:v>3.105386</c:v>
                </c:pt>
                <c:pt idx="62">
                  <c:v>3.125540</c:v>
                </c:pt>
                <c:pt idx="63">
                  <c:v>3.144515</c:v>
                </c:pt>
                <c:pt idx="64">
                  <c:v>3.162380</c:v>
                </c:pt>
                <c:pt idx="65">
                  <c:v>3.179200</c:v>
                </c:pt>
                <c:pt idx="66">
                  <c:v>3.195037</c:v>
                </c:pt>
                <c:pt idx="67">
                  <c:v>3.209949</c:v>
                </c:pt>
                <c:pt idx="68">
                  <c:v>3.223991</c:v>
                </c:pt>
                <c:pt idx="69">
                  <c:v>3.237214</c:v>
                </c:pt>
                <c:pt idx="70">
                  <c:v>3.249666</c:v>
                </c:pt>
                <c:pt idx="71">
                  <c:v>3.261394</c:v>
                </c:pt>
                <c:pt idx="72">
                  <c:v>3.272439</c:v>
                </c:pt>
                <c:pt idx="73">
                  <c:v>3.282843</c:v>
                </c:pt>
                <c:pt idx="74">
                  <c:v>3.292643</c:v>
                </c:pt>
                <c:pt idx="75">
                  <c:v>3.301874</c:v>
                </c:pt>
                <c:pt idx="76">
                  <c:v>3.310571</c:v>
                </c:pt>
                <c:pt idx="77">
                  <c:v>3.318764</c:v>
                </c:pt>
                <c:pt idx="78">
                  <c:v>3.326484</c:v>
                </c:pt>
                <c:pt idx="79">
                  <c:v>3.333759</c:v>
                </c:pt>
                <c:pt idx="80">
                  <c:v>3.340614</c:v>
                </c:pt>
                <c:pt idx="81">
                  <c:v>3.347075</c:v>
                </c:pt>
                <c:pt idx="82">
                  <c:v>3.353165</c:v>
                </c:pt>
                <c:pt idx="83">
                  <c:v>3.358905</c:v>
                </c:pt>
                <c:pt idx="84">
                  <c:v>3.364317</c:v>
                </c:pt>
                <c:pt idx="85">
                  <c:v>3.369419</c:v>
                </c:pt>
                <c:pt idx="86">
                  <c:v>3.374231</c:v>
                </c:pt>
                <c:pt idx="87">
                  <c:v>3.378768</c:v>
                </c:pt>
                <c:pt idx="88">
                  <c:v>3.383048</c:v>
                </c:pt>
                <c:pt idx="89">
                  <c:v>3.387086</c:v>
                </c:pt>
                <c:pt idx="90">
                  <c:v>3.390895</c:v>
                </c:pt>
                <c:pt idx="91">
                  <c:v>3.394489</c:v>
                </c:pt>
                <c:pt idx="92">
                  <c:v>3.397881</c:v>
                </c:pt>
                <c:pt idx="93">
                  <c:v>3.401084</c:v>
                </c:pt>
                <c:pt idx="94">
                  <c:v>3.404107</c:v>
                </c:pt>
                <c:pt idx="95">
                  <c:v>3.406961</c:v>
                </c:pt>
                <c:pt idx="96">
                  <c:v>3.409658</c:v>
                </c:pt>
                <c:pt idx="97">
                  <c:v>3.412205</c:v>
                </c:pt>
                <c:pt idx="98">
                  <c:v>3.414611</c:v>
                </c:pt>
                <c:pt idx="99">
                  <c:v>3.416886</c:v>
                </c:pt>
                <c:pt idx="100">
                  <c:v>3.419036</c:v>
                </c:pt>
                <c:pt idx="101">
                  <c:v>3.421069</c:v>
                </c:pt>
                <c:pt idx="102">
                  <c:v>3.422992</c:v>
                </c:pt>
                <c:pt idx="103">
                  <c:v>3.424811</c:v>
                </c:pt>
                <c:pt idx="104">
                  <c:v>3.426533</c:v>
                </c:pt>
                <c:pt idx="105">
                  <c:v>3.428163</c:v>
                </c:pt>
                <c:pt idx="106">
                  <c:v>3.429707</c:v>
                </c:pt>
                <c:pt idx="107">
                  <c:v>3.431169</c:v>
                </c:pt>
                <c:pt idx="108">
                  <c:v>3.432554</c:v>
                </c:pt>
                <c:pt idx="109">
                  <c:v>3.433868</c:v>
                </c:pt>
                <c:pt idx="110">
                  <c:v>3.435113</c:v>
                </c:pt>
                <c:pt idx="111">
                  <c:v>3.436295</c:v>
                </c:pt>
                <c:pt idx="112">
                  <c:v>3.437416</c:v>
                </c:pt>
                <c:pt idx="113">
                  <c:v>3.438481</c:v>
                </c:pt>
                <c:pt idx="114">
                  <c:v>3.439493</c:v>
                </c:pt>
                <c:pt idx="115">
                  <c:v>3.440454</c:v>
                </c:pt>
                <c:pt idx="116">
                  <c:v>3.441368</c:v>
                </c:pt>
                <c:pt idx="117">
                  <c:v>3.442238</c:v>
                </c:pt>
                <c:pt idx="118">
                  <c:v>3.443066</c:v>
                </c:pt>
                <c:pt idx="119">
                  <c:v>3.443854</c:v>
                </c:pt>
                <c:pt idx="120">
                  <c:v>3.444605</c:v>
                </c:pt>
                <c:pt idx="121">
                  <c:v>3.445321</c:v>
                </c:pt>
                <c:pt idx="122">
                  <c:v>3.446005</c:v>
                </c:pt>
                <c:pt idx="123">
                  <c:v>3.446657</c:v>
                </c:pt>
                <c:pt idx="124">
                  <c:v>3.447280</c:v>
                </c:pt>
                <c:pt idx="125">
                  <c:v>3.447875</c:v>
                </c:pt>
                <c:pt idx="126">
                  <c:v>3.448445</c:v>
                </c:pt>
                <c:pt idx="127">
                  <c:v>3.448990</c:v>
                </c:pt>
                <c:pt idx="128">
                  <c:v>3.449512</c:v>
                </c:pt>
                <c:pt idx="129">
                  <c:v>3.450012</c:v>
                </c:pt>
                <c:pt idx="130">
                  <c:v>3.450492</c:v>
                </c:pt>
                <c:pt idx="131">
                  <c:v>3.450953</c:v>
                </c:pt>
                <c:pt idx="132">
                  <c:v>3.451396</c:v>
                </c:pt>
                <c:pt idx="133">
                  <c:v>3.451821</c:v>
                </c:pt>
                <c:pt idx="134">
                  <c:v>3.452230</c:v>
                </c:pt>
                <c:pt idx="135">
                  <c:v>3.452625</c:v>
                </c:pt>
                <c:pt idx="136">
                  <c:v>3.453004</c:v>
                </c:pt>
                <c:pt idx="137">
                  <c:v>3.453371</c:v>
                </c:pt>
                <c:pt idx="138">
                  <c:v>3.453724</c:v>
                </c:pt>
                <c:pt idx="139">
                  <c:v>3.454066</c:v>
                </c:pt>
                <c:pt idx="140">
                  <c:v>3.454396</c:v>
                </c:pt>
                <c:pt idx="141">
                  <c:v>3.454715</c:v>
                </c:pt>
                <c:pt idx="142">
                  <c:v>3.455025</c:v>
                </c:pt>
                <c:pt idx="143">
                  <c:v>3.455324</c:v>
                </c:pt>
                <c:pt idx="144">
                  <c:v>3.455615</c:v>
                </c:pt>
                <c:pt idx="145">
                  <c:v>3.455898</c:v>
                </c:pt>
                <c:pt idx="146">
                  <c:v>3.456172</c:v>
                </c:pt>
                <c:pt idx="147">
                  <c:v>3.456439</c:v>
                </c:pt>
                <c:pt idx="148">
                  <c:v>3.456698</c:v>
                </c:pt>
                <c:pt idx="149">
                  <c:v>3.456951</c:v>
                </c:pt>
                <c:pt idx="150">
                  <c:v>3.457198</c:v>
                </c:pt>
                <c:pt idx="151">
                  <c:v>3.457438</c:v>
                </c:pt>
                <c:pt idx="152">
                  <c:v>3.457673</c:v>
                </c:pt>
                <c:pt idx="153">
                  <c:v>3.457902</c:v>
                </c:pt>
                <c:pt idx="154">
                  <c:v>3.458126</c:v>
                </c:pt>
                <c:pt idx="155">
                  <c:v>3.458346</c:v>
                </c:pt>
                <c:pt idx="156">
                  <c:v>3.458560</c:v>
                </c:pt>
                <c:pt idx="157">
                  <c:v>3.458771</c:v>
                </c:pt>
                <c:pt idx="158">
                  <c:v>3.458977</c:v>
                </c:pt>
                <c:pt idx="159">
                  <c:v>3.459180</c:v>
                </c:pt>
                <c:pt idx="160">
                  <c:v>3.459378</c:v>
                </c:pt>
                <c:pt idx="161">
                  <c:v>3.459574</c:v>
                </c:pt>
                <c:pt idx="162">
                  <c:v>3.459766</c:v>
                </c:pt>
                <c:pt idx="163">
                  <c:v>3.459954</c:v>
                </c:pt>
                <c:pt idx="164">
                  <c:v>3.460140</c:v>
                </c:pt>
                <c:pt idx="165">
                  <c:v>3.460323</c:v>
                </c:pt>
                <c:pt idx="166">
                  <c:v>3.460503</c:v>
                </c:pt>
                <c:pt idx="167">
                  <c:v>3.460681</c:v>
                </c:pt>
                <c:pt idx="168">
                  <c:v>3.460856</c:v>
                </c:pt>
                <c:pt idx="169">
                  <c:v>3.461029</c:v>
                </c:pt>
                <c:pt idx="170">
                  <c:v>3.461200</c:v>
                </c:pt>
                <c:pt idx="171">
                  <c:v>3.461369</c:v>
                </c:pt>
                <c:pt idx="172">
                  <c:v>3.461535</c:v>
                </c:pt>
                <c:pt idx="173">
                  <c:v>3.461700</c:v>
                </c:pt>
                <c:pt idx="174">
                  <c:v>3.461863</c:v>
                </c:pt>
                <c:pt idx="175">
                  <c:v>3.462024</c:v>
                </c:pt>
                <c:pt idx="176">
                  <c:v>3.462183</c:v>
                </c:pt>
                <c:pt idx="177">
                  <c:v>3.462341</c:v>
                </c:pt>
                <c:pt idx="178">
                  <c:v>3.462497</c:v>
                </c:pt>
                <c:pt idx="179">
                  <c:v>3.462652</c:v>
                </c:pt>
                <c:pt idx="180">
                  <c:v>3.462806</c:v>
                </c:pt>
                <c:pt idx="181">
                  <c:v>3.462958</c:v>
                </c:pt>
                <c:pt idx="182">
                  <c:v>3.463109</c:v>
                </c:pt>
                <c:pt idx="183">
                  <c:v>3.463258</c:v>
                </c:pt>
                <c:pt idx="184">
                  <c:v>3.463406</c:v>
                </c:pt>
                <c:pt idx="185">
                  <c:v>3.463554</c:v>
                </c:pt>
                <c:pt idx="186">
                  <c:v>3.463700</c:v>
                </c:pt>
                <c:pt idx="187">
                  <c:v>3.463845</c:v>
                </c:pt>
                <c:pt idx="188">
                  <c:v>3.463989</c:v>
                </c:pt>
                <c:pt idx="189">
                  <c:v>3.464132</c:v>
                </c:pt>
                <c:pt idx="190">
                  <c:v>3.464274</c:v>
                </c:pt>
                <c:pt idx="191">
                  <c:v>3.464415</c:v>
                </c:pt>
                <c:pt idx="192">
                  <c:v>3.464555</c:v>
                </c:pt>
                <c:pt idx="193">
                  <c:v>3.464694</c:v>
                </c:pt>
                <c:pt idx="194">
                  <c:v>3.464833</c:v>
                </c:pt>
                <c:pt idx="195">
                  <c:v>3.464971</c:v>
                </c:pt>
                <c:pt idx="196">
                  <c:v>3.465108</c:v>
                </c:pt>
                <c:pt idx="197">
                  <c:v>3.465244</c:v>
                </c:pt>
                <c:pt idx="198">
                  <c:v>3.465379</c:v>
                </c:pt>
                <c:pt idx="199">
                  <c:v>3.465514</c:v>
                </c:pt>
                <c:pt idx="200">
                  <c:v>3.465648</c:v>
                </c:pt>
                <c:pt idx="201">
                  <c:v>3.465781</c:v>
                </c:pt>
                <c:pt idx="202">
                  <c:v>3.465913</c:v>
                </c:pt>
                <c:pt idx="203">
                  <c:v>3.466045</c:v>
                </c:pt>
                <c:pt idx="204">
                  <c:v>3.466177</c:v>
                </c:pt>
                <c:pt idx="205">
                  <c:v>3.466307</c:v>
                </c:pt>
                <c:pt idx="206">
                  <c:v>3.466437</c:v>
                </c:pt>
                <c:pt idx="207">
                  <c:v>3.466567</c:v>
                </c:pt>
                <c:pt idx="208">
                  <c:v>3.466696</c:v>
                </c:pt>
                <c:pt idx="209">
                  <c:v>3.466824</c:v>
                </c:pt>
                <c:pt idx="210">
                  <c:v>3.466952</c:v>
                </c:pt>
                <c:pt idx="211">
                  <c:v>3.467079</c:v>
                </c:pt>
                <c:pt idx="212">
                  <c:v>3.467205</c:v>
                </c:pt>
                <c:pt idx="213">
                  <c:v>3.467331</c:v>
                </c:pt>
                <c:pt idx="214">
                  <c:v>3.467457</c:v>
                </c:pt>
                <c:pt idx="215">
                  <c:v>3.467582</c:v>
                </c:pt>
                <c:pt idx="216">
                  <c:v>3.467706</c:v>
                </c:pt>
                <c:pt idx="217">
                  <c:v>3.467830</c:v>
                </c:pt>
                <c:pt idx="218">
                  <c:v>3.467954</c:v>
                </c:pt>
                <c:pt idx="219">
                  <c:v>3.468077</c:v>
                </c:pt>
                <c:pt idx="220">
                  <c:v>3.468199</c:v>
                </c:pt>
                <c:pt idx="221">
                  <c:v>3.468321</c:v>
                </c:pt>
                <c:pt idx="222">
                  <c:v>3.468443</c:v>
                </c:pt>
                <c:pt idx="223">
                  <c:v>3.468564</c:v>
                </c:pt>
                <c:pt idx="224">
                  <c:v>3.468684</c:v>
                </c:pt>
                <c:pt idx="225">
                  <c:v>3.468805</c:v>
                </c:pt>
                <c:pt idx="226">
                  <c:v>3.468924</c:v>
                </c:pt>
                <c:pt idx="227">
                  <c:v>3.469044</c:v>
                </c:pt>
                <c:pt idx="228">
                  <c:v>3.469162</c:v>
                </c:pt>
                <c:pt idx="229">
                  <c:v>3.469281</c:v>
                </c:pt>
                <c:pt idx="230">
                  <c:v>3.469399</c:v>
                </c:pt>
                <c:pt idx="231">
                  <c:v>3.469516</c:v>
                </c:pt>
                <c:pt idx="232">
                  <c:v>3.469633</c:v>
                </c:pt>
                <c:pt idx="233">
                  <c:v>3.469750</c:v>
                </c:pt>
                <c:pt idx="234">
                  <c:v>3.469866</c:v>
                </c:pt>
                <c:pt idx="235">
                  <c:v>3.469982</c:v>
                </c:pt>
                <c:pt idx="236">
                  <c:v>3.470097</c:v>
                </c:pt>
                <c:pt idx="237">
                  <c:v>3.470212</c:v>
                </c:pt>
                <c:pt idx="238">
                  <c:v>3.470327</c:v>
                </c:pt>
                <c:pt idx="239">
                  <c:v>3.470441</c:v>
                </c:pt>
                <c:pt idx="240">
                  <c:v>3.470555</c:v>
                </c:pt>
                <c:pt idx="241">
                  <c:v>3.470668</c:v>
                </c:pt>
                <c:pt idx="242">
                  <c:v>3.470781</c:v>
                </c:pt>
                <c:pt idx="243">
                  <c:v>3.470894</c:v>
                </c:pt>
                <c:pt idx="244">
                  <c:v>3.471006</c:v>
                </c:pt>
                <c:pt idx="245">
                  <c:v>3.471118</c:v>
                </c:pt>
                <c:pt idx="246">
                  <c:v>3.471229</c:v>
                </c:pt>
                <c:pt idx="247">
                  <c:v>3.471340</c:v>
                </c:pt>
                <c:pt idx="248">
                  <c:v>3.471451</c:v>
                </c:pt>
                <c:pt idx="249">
                  <c:v>3.471561</c:v>
                </c:pt>
                <c:pt idx="250">
                  <c:v>3.471671</c:v>
                </c:pt>
                <c:pt idx="251">
                  <c:v>3.471781</c:v>
                </c:pt>
                <c:pt idx="252">
                  <c:v>3.471890</c:v>
                </c:pt>
                <c:pt idx="253">
                  <c:v>3.471999</c:v>
                </c:pt>
                <c:pt idx="254">
                  <c:v>3.472107</c:v>
                </c:pt>
                <c:pt idx="255">
                  <c:v>3.472215</c:v>
                </c:pt>
                <c:pt idx="256">
                  <c:v>3.472323</c:v>
                </c:pt>
                <c:pt idx="257">
                  <c:v>3.472430</c:v>
                </c:pt>
                <c:pt idx="258">
                  <c:v>3.472537</c:v>
                </c:pt>
                <c:pt idx="259">
                  <c:v>3.472644</c:v>
                </c:pt>
                <c:pt idx="260">
                  <c:v>3.472750</c:v>
                </c:pt>
                <c:pt idx="261">
                  <c:v>3.472856</c:v>
                </c:pt>
                <c:pt idx="262">
                  <c:v>3.472961</c:v>
                </c:pt>
                <c:pt idx="263">
                  <c:v>3.473066</c:v>
                </c:pt>
                <c:pt idx="264">
                  <c:v>3.473171</c:v>
                </c:pt>
                <c:pt idx="265">
                  <c:v>3.473276</c:v>
                </c:pt>
                <c:pt idx="266">
                  <c:v>3.473380</c:v>
                </c:pt>
                <c:pt idx="267">
                  <c:v>3.473483</c:v>
                </c:pt>
                <c:pt idx="268">
                  <c:v>3.473587</c:v>
                </c:pt>
                <c:pt idx="269">
                  <c:v>3.473690</c:v>
                </c:pt>
                <c:pt idx="270">
                  <c:v>3.473792</c:v>
                </c:pt>
                <c:pt idx="271">
                  <c:v>3.473895</c:v>
                </c:pt>
                <c:pt idx="272">
                  <c:v>3.473997</c:v>
                </c:pt>
                <c:pt idx="273">
                  <c:v>3.474099</c:v>
                </c:pt>
                <c:pt idx="274">
                  <c:v>3.474200</c:v>
                </c:pt>
                <c:pt idx="275">
                  <c:v>3.474301</c:v>
                </c:pt>
                <c:pt idx="276">
                  <c:v>3.474401</c:v>
                </c:pt>
                <c:pt idx="277">
                  <c:v>3.474502</c:v>
                </c:pt>
                <c:pt idx="278">
                  <c:v>3.474602</c:v>
                </c:pt>
                <c:pt idx="279">
                  <c:v>3.474701</c:v>
                </c:pt>
                <c:pt idx="280">
                  <c:v>3.474801</c:v>
                </c:pt>
                <c:pt idx="281">
                  <c:v>3.474900</c:v>
                </c:pt>
                <c:pt idx="282">
                  <c:v>3.474998</c:v>
                </c:pt>
                <c:pt idx="283">
                  <c:v>3.475097</c:v>
                </c:pt>
                <c:pt idx="284">
                  <c:v>3.475195</c:v>
                </c:pt>
                <c:pt idx="285">
                  <c:v>3.475292</c:v>
                </c:pt>
                <c:pt idx="286">
                  <c:v>3.475390</c:v>
                </c:pt>
                <c:pt idx="287">
                  <c:v>3.475487</c:v>
                </c:pt>
                <c:pt idx="288">
                  <c:v>3.475583</c:v>
                </c:pt>
                <c:pt idx="289">
                  <c:v>3.475680</c:v>
                </c:pt>
                <c:pt idx="290">
                  <c:v>3.475776</c:v>
                </c:pt>
                <c:pt idx="291">
                  <c:v>3.475872</c:v>
                </c:pt>
                <c:pt idx="292">
                  <c:v>3.475967</c:v>
                </c:pt>
                <c:pt idx="293">
                  <c:v>3.476062</c:v>
                </c:pt>
                <c:pt idx="294">
                  <c:v>3.476157</c:v>
                </c:pt>
                <c:pt idx="295">
                  <c:v>3.476251</c:v>
                </c:pt>
                <c:pt idx="296">
                  <c:v>3.476345</c:v>
                </c:pt>
                <c:pt idx="297">
                  <c:v>3.476439</c:v>
                </c:pt>
                <c:pt idx="298">
                  <c:v>3.476533</c:v>
                </c:pt>
                <c:pt idx="299">
                  <c:v>3.476626</c:v>
                </c:pt>
                <c:pt idx="300">
                  <c:v>3.476719</c:v>
                </c:pt>
                <c:pt idx="301">
                  <c:v>3.476811</c:v>
                </c:pt>
                <c:pt idx="302">
                  <c:v>3.476904</c:v>
                </c:pt>
                <c:pt idx="303">
                  <c:v>3.476996</c:v>
                </c:pt>
                <c:pt idx="304">
                  <c:v>3.477087</c:v>
                </c:pt>
                <c:pt idx="305">
                  <c:v>3.477179</c:v>
                </c:pt>
                <c:pt idx="306">
                  <c:v>3.477270</c:v>
                </c:pt>
                <c:pt idx="307">
                  <c:v>3.477360</c:v>
                </c:pt>
                <c:pt idx="308">
                  <c:v>3.477451</c:v>
                </c:pt>
                <c:pt idx="309">
                  <c:v>3.477541</c:v>
                </c:pt>
                <c:pt idx="310">
                  <c:v>3.477631</c:v>
                </c:pt>
                <c:pt idx="311">
                  <c:v>3.477720</c:v>
                </c:pt>
                <c:pt idx="312">
                  <c:v>3.477810</c:v>
                </c:pt>
                <c:pt idx="313">
                  <c:v>3.477899</c:v>
                </c:pt>
                <c:pt idx="314">
                  <c:v>3.477987</c:v>
                </c:pt>
                <c:pt idx="315">
                  <c:v>3.478076</c:v>
                </c:pt>
                <c:pt idx="316">
                  <c:v>3.478164</c:v>
                </c:pt>
                <c:pt idx="317">
                  <c:v>3.478252</c:v>
                </c:pt>
                <c:pt idx="318">
                  <c:v>3.478339</c:v>
                </c:pt>
                <c:pt idx="319">
                  <c:v>3.478426</c:v>
                </c:pt>
                <c:pt idx="320">
                  <c:v>3.478513</c:v>
                </c:pt>
                <c:pt idx="321">
                  <c:v>3.478600</c:v>
                </c:pt>
                <c:pt idx="322">
                  <c:v>3.478686</c:v>
                </c:pt>
                <c:pt idx="323">
                  <c:v>3.478772</c:v>
                </c:pt>
                <c:pt idx="324">
                  <c:v>3.478858</c:v>
                </c:pt>
                <c:pt idx="325">
                  <c:v>3.478943</c:v>
                </c:pt>
                <c:pt idx="326">
                  <c:v>3.479028</c:v>
                </c:pt>
                <c:pt idx="327">
                  <c:v>3.479113</c:v>
                </c:pt>
                <c:pt idx="328">
                  <c:v>3.479198</c:v>
                </c:pt>
                <c:pt idx="329">
                  <c:v>3.479282</c:v>
                </c:pt>
                <c:pt idx="330">
                  <c:v>3.479366</c:v>
                </c:pt>
                <c:pt idx="331">
                  <c:v>3.479450</c:v>
                </c:pt>
                <c:pt idx="332">
                  <c:v>3.479534</c:v>
                </c:pt>
                <c:pt idx="333">
                  <c:v>3.479617</c:v>
                </c:pt>
                <c:pt idx="334">
                  <c:v>3.479700</c:v>
                </c:pt>
                <c:pt idx="335">
                  <c:v>3.479782</c:v>
                </c:pt>
                <c:pt idx="336">
                  <c:v>3.479865</c:v>
                </c:pt>
                <c:pt idx="337">
                  <c:v>3.479947</c:v>
                </c:pt>
                <c:pt idx="338">
                  <c:v>3.480029</c:v>
                </c:pt>
                <c:pt idx="339">
                  <c:v>3.480110</c:v>
                </c:pt>
                <c:pt idx="340">
                  <c:v>3.480192</c:v>
                </c:pt>
                <c:pt idx="341">
                  <c:v>3.480273</c:v>
                </c:pt>
                <c:pt idx="342">
                  <c:v>3.480353</c:v>
                </c:pt>
                <c:pt idx="343">
                  <c:v>3.480434</c:v>
                </c:pt>
                <c:pt idx="344">
                  <c:v>3.480514</c:v>
                </c:pt>
                <c:pt idx="345">
                  <c:v>3.480594</c:v>
                </c:pt>
                <c:pt idx="346">
                  <c:v>3.480674</c:v>
                </c:pt>
                <c:pt idx="347">
                  <c:v>3.480753</c:v>
                </c:pt>
                <c:pt idx="348">
                  <c:v>3.480832</c:v>
                </c:pt>
                <c:pt idx="349">
                  <c:v>3.480911</c:v>
                </c:pt>
                <c:pt idx="350">
                  <c:v>3.480990</c:v>
                </c:pt>
                <c:pt idx="351">
                  <c:v>3.481068</c:v>
                </c:pt>
                <c:pt idx="352">
                  <c:v>3.481146</c:v>
                </c:pt>
                <c:pt idx="353">
                  <c:v>3.481224</c:v>
                </c:pt>
                <c:pt idx="354">
                  <c:v>3.481302</c:v>
                </c:pt>
                <c:pt idx="355">
                  <c:v>3.481379</c:v>
                </c:pt>
                <c:pt idx="356">
                  <c:v>3.481456</c:v>
                </c:pt>
                <c:pt idx="357">
                  <c:v>3.481533</c:v>
                </c:pt>
                <c:pt idx="358">
                  <c:v>3.481609</c:v>
                </c:pt>
                <c:pt idx="359">
                  <c:v>3.481686</c:v>
                </c:pt>
                <c:pt idx="360">
                  <c:v>3.481762</c:v>
                </c:pt>
                <c:pt idx="361">
                  <c:v>3.481838</c:v>
                </c:pt>
                <c:pt idx="362">
                  <c:v>3.481913</c:v>
                </c:pt>
                <c:pt idx="363">
                  <c:v>3.481988</c:v>
                </c:pt>
                <c:pt idx="364">
                  <c:v>3.482063</c:v>
                </c:pt>
                <c:pt idx="365">
                  <c:v>3.482138</c:v>
                </c:pt>
                <c:pt idx="366">
                  <c:v>3.482213</c:v>
                </c:pt>
                <c:pt idx="367">
                  <c:v>3.482287</c:v>
                </c:pt>
                <c:pt idx="368">
                  <c:v>3.482361</c:v>
                </c:pt>
                <c:pt idx="369">
                  <c:v>3.482435</c:v>
                </c:pt>
                <c:pt idx="370">
                  <c:v>3.482508</c:v>
                </c:pt>
                <c:pt idx="371">
                  <c:v>3.482582</c:v>
                </c:pt>
                <c:pt idx="372">
                  <c:v>3.482655</c:v>
                </c:pt>
                <c:pt idx="373">
                  <c:v>3.482728</c:v>
                </c:pt>
                <c:pt idx="374">
                  <c:v>3.482800</c:v>
                </c:pt>
                <c:pt idx="375">
                  <c:v>3.482873</c:v>
                </c:pt>
                <c:pt idx="376">
                  <c:v>3.482945</c:v>
                </c:pt>
                <c:pt idx="377">
                  <c:v>3.483016</c:v>
                </c:pt>
                <c:pt idx="378">
                  <c:v>3.483088</c:v>
                </c:pt>
                <c:pt idx="379">
                  <c:v>3.483159</c:v>
                </c:pt>
                <c:pt idx="380">
                  <c:v>3.483231</c:v>
                </c:pt>
                <c:pt idx="381">
                  <c:v>3.483301</c:v>
                </c:pt>
                <c:pt idx="382">
                  <c:v>3.483372</c:v>
                </c:pt>
                <c:pt idx="383">
                  <c:v>3.483443</c:v>
                </c:pt>
                <c:pt idx="384">
                  <c:v>3.483513</c:v>
                </c:pt>
                <c:pt idx="385">
                  <c:v>3.483583</c:v>
                </c:pt>
                <c:pt idx="386">
                  <c:v>3.483652</c:v>
                </c:pt>
                <c:pt idx="387">
                  <c:v>3.483722</c:v>
                </c:pt>
                <c:pt idx="388">
                  <c:v>3.483791</c:v>
                </c:pt>
                <c:pt idx="389">
                  <c:v>3.483860</c:v>
                </c:pt>
                <c:pt idx="390">
                  <c:v>3.483929</c:v>
                </c:pt>
                <c:pt idx="391">
                  <c:v>3.483998</c:v>
                </c:pt>
                <c:pt idx="392">
                  <c:v>3.484066</c:v>
                </c:pt>
                <c:pt idx="393">
                  <c:v>3.484134</c:v>
                </c:pt>
                <c:pt idx="394">
                  <c:v>3.484202</c:v>
                </c:pt>
                <c:pt idx="395">
                  <c:v>3.484269</c:v>
                </c:pt>
                <c:pt idx="396">
                  <c:v>3.484337</c:v>
                </c:pt>
                <c:pt idx="397">
                  <c:v>3.484404</c:v>
                </c:pt>
                <c:pt idx="398">
                  <c:v>3.484471</c:v>
                </c:pt>
                <c:pt idx="399">
                  <c:v>3.484538</c:v>
                </c:pt>
                <c:pt idx="400">
                  <c:v>3.484604</c:v>
                </c:pt>
                <c:pt idx="401">
                  <c:v>3.484671</c:v>
                </c:pt>
                <c:pt idx="402">
                  <c:v>3.484737</c:v>
                </c:pt>
                <c:pt idx="403">
                  <c:v>3.484803</c:v>
                </c:pt>
                <c:pt idx="404">
                  <c:v>3.484868</c:v>
                </c:pt>
                <c:pt idx="405">
                  <c:v>3.484934</c:v>
                </c:pt>
                <c:pt idx="406">
                  <c:v>3.484999</c:v>
                </c:pt>
                <c:pt idx="407">
                  <c:v>3.485064</c:v>
                </c:pt>
                <c:pt idx="408">
                  <c:v>3.485129</c:v>
                </c:pt>
                <c:pt idx="409">
                  <c:v>3.485193</c:v>
                </c:pt>
                <c:pt idx="410">
                  <c:v>3.485258</c:v>
                </c:pt>
                <c:pt idx="411">
                  <c:v>3.485322</c:v>
                </c:pt>
                <c:pt idx="412">
                  <c:v>3.485386</c:v>
                </c:pt>
                <c:pt idx="413">
                  <c:v>3.485449</c:v>
                </c:pt>
                <c:pt idx="414">
                  <c:v>3.485513</c:v>
                </c:pt>
                <c:pt idx="415">
                  <c:v>3.485576</c:v>
                </c:pt>
                <c:pt idx="416">
                  <c:v>3.485639</c:v>
                </c:pt>
                <c:pt idx="417">
                  <c:v>3.485702</c:v>
                </c:pt>
                <c:pt idx="418">
                  <c:v>3.485765</c:v>
                </c:pt>
                <c:pt idx="419">
                  <c:v>3.485827</c:v>
                </c:pt>
                <c:pt idx="420">
                  <c:v>3.485889</c:v>
                </c:pt>
                <c:pt idx="421">
                  <c:v>3.485951</c:v>
                </c:pt>
                <c:pt idx="422">
                  <c:v>3.486013</c:v>
                </c:pt>
                <c:pt idx="423">
                  <c:v>3.486075</c:v>
                </c:pt>
                <c:pt idx="424">
                  <c:v>3.486136</c:v>
                </c:pt>
                <c:pt idx="425">
                  <c:v>3.486197</c:v>
                </c:pt>
                <c:pt idx="426">
                  <c:v>3.486258</c:v>
                </c:pt>
                <c:pt idx="427">
                  <c:v>3.486319</c:v>
                </c:pt>
                <c:pt idx="428">
                  <c:v>3.486380</c:v>
                </c:pt>
                <c:pt idx="429">
                  <c:v>3.486440</c:v>
                </c:pt>
                <c:pt idx="430">
                  <c:v>3.486500</c:v>
                </c:pt>
                <c:pt idx="431">
                  <c:v>3.486560</c:v>
                </c:pt>
                <c:pt idx="432">
                  <c:v>3.486620</c:v>
                </c:pt>
                <c:pt idx="433">
                  <c:v>3.486679</c:v>
                </c:pt>
                <c:pt idx="434">
                  <c:v>3.486739</c:v>
                </c:pt>
                <c:pt idx="435">
                  <c:v>3.486798</c:v>
                </c:pt>
                <c:pt idx="436">
                  <c:v>3.486857</c:v>
                </c:pt>
                <c:pt idx="437">
                  <c:v>3.486916</c:v>
                </c:pt>
                <c:pt idx="438">
                  <c:v>3.486974</c:v>
                </c:pt>
                <c:pt idx="439">
                  <c:v>3.487033</c:v>
                </c:pt>
                <c:pt idx="440">
                  <c:v>3.487091</c:v>
                </c:pt>
                <c:pt idx="441">
                  <c:v>3.487149</c:v>
                </c:pt>
                <c:pt idx="442">
                  <c:v>3.487207</c:v>
                </c:pt>
                <c:pt idx="443">
                  <c:v>3.487264</c:v>
                </c:pt>
                <c:pt idx="444">
                  <c:v>3.487322</c:v>
                </c:pt>
                <c:pt idx="445">
                  <c:v>3.487379</c:v>
                </c:pt>
                <c:pt idx="446">
                  <c:v>3.487436</c:v>
                </c:pt>
                <c:pt idx="447">
                  <c:v>3.487493</c:v>
                </c:pt>
                <c:pt idx="448">
                  <c:v>3.487549</c:v>
                </c:pt>
                <c:pt idx="449">
                  <c:v>3.487606</c:v>
                </c:pt>
                <c:pt idx="450">
                  <c:v>3.487662</c:v>
                </c:pt>
                <c:pt idx="451">
                  <c:v>3.487718</c:v>
                </c:pt>
                <c:pt idx="452">
                  <c:v>3.487774</c:v>
                </c:pt>
                <c:pt idx="453">
                  <c:v>3.487830</c:v>
                </c:pt>
                <c:pt idx="454">
                  <c:v>3.487885</c:v>
                </c:pt>
                <c:pt idx="455">
                  <c:v>3.487941</c:v>
                </c:pt>
                <c:pt idx="456">
                  <c:v>3.487996</c:v>
                </c:pt>
                <c:pt idx="457">
                  <c:v>3.488051</c:v>
                </c:pt>
                <c:pt idx="458">
                  <c:v>3.488106</c:v>
                </c:pt>
                <c:pt idx="459">
                  <c:v>3.488160</c:v>
                </c:pt>
                <c:pt idx="460">
                  <c:v>3.488215</c:v>
                </c:pt>
                <c:pt idx="461">
                  <c:v>3.488269</c:v>
                </c:pt>
                <c:pt idx="462">
                  <c:v>3.488323</c:v>
                </c:pt>
                <c:pt idx="463">
                  <c:v>3.488377</c:v>
                </c:pt>
                <c:pt idx="464">
                  <c:v>3.488430</c:v>
                </c:pt>
                <c:pt idx="465">
                  <c:v>3.488484</c:v>
                </c:pt>
                <c:pt idx="466">
                  <c:v>3.488537</c:v>
                </c:pt>
                <c:pt idx="467">
                  <c:v>3.488590</c:v>
                </c:pt>
                <c:pt idx="468">
                  <c:v>3.488643</c:v>
                </c:pt>
                <c:pt idx="469">
                  <c:v>3.488696</c:v>
                </c:pt>
                <c:pt idx="470">
                  <c:v>3.488749</c:v>
                </c:pt>
                <c:pt idx="471">
                  <c:v>3.488801</c:v>
                </c:pt>
                <c:pt idx="472">
                  <c:v>3.488853</c:v>
                </c:pt>
                <c:pt idx="473">
                  <c:v>3.488905</c:v>
                </c:pt>
                <c:pt idx="474">
                  <c:v>3.488957</c:v>
                </c:pt>
                <c:pt idx="475">
                  <c:v>3.489009</c:v>
                </c:pt>
                <c:pt idx="476">
                  <c:v>3.489061</c:v>
                </c:pt>
                <c:pt idx="477">
                  <c:v>3.489112</c:v>
                </c:pt>
                <c:pt idx="478">
                  <c:v>3.489163</c:v>
                </c:pt>
                <c:pt idx="479">
                  <c:v>3.489214</c:v>
                </c:pt>
                <c:pt idx="480">
                  <c:v>3.489265</c:v>
                </c:pt>
                <c:pt idx="481">
                  <c:v>3.489316</c:v>
                </c:pt>
                <c:pt idx="482">
                  <c:v>3.489366</c:v>
                </c:pt>
                <c:pt idx="483">
                  <c:v>3.489417</c:v>
                </c:pt>
                <c:pt idx="484">
                  <c:v>3.489467</c:v>
                </c:pt>
                <c:pt idx="485">
                  <c:v>3.489517</c:v>
                </c:pt>
                <c:pt idx="486">
                  <c:v>3.489567</c:v>
                </c:pt>
                <c:pt idx="487">
                  <c:v>3.489617</c:v>
                </c:pt>
                <c:pt idx="488">
                  <c:v>3.489666</c:v>
                </c:pt>
                <c:pt idx="489">
                  <c:v>3.489715</c:v>
                </c:pt>
                <c:pt idx="490">
                  <c:v>3.489765</c:v>
                </c:pt>
                <c:pt idx="491">
                  <c:v>3.489814</c:v>
                </c:pt>
                <c:pt idx="492">
                  <c:v>3.489862</c:v>
                </c:pt>
                <c:pt idx="493">
                  <c:v>3.489911</c:v>
                </c:pt>
                <c:pt idx="494">
                  <c:v>3.489960</c:v>
                </c:pt>
                <c:pt idx="495">
                  <c:v>3.490008</c:v>
                </c:pt>
                <c:pt idx="496">
                  <c:v>3.490056</c:v>
                </c:pt>
                <c:pt idx="497">
                  <c:v>3.490104</c:v>
                </c:pt>
                <c:pt idx="498">
                  <c:v>3.490152</c:v>
                </c:pt>
                <c:pt idx="499">
                  <c:v>3.490200</c:v>
                </c:pt>
                <c:pt idx="500">
                  <c:v>3.490247</c:v>
                </c:pt>
                <c:pt idx="501">
                  <c:v>3.490295</c:v>
                </c:pt>
                <c:pt idx="502">
                  <c:v>3.490342</c:v>
                </c:pt>
                <c:pt idx="503">
                  <c:v>3.490389</c:v>
                </c:pt>
                <c:pt idx="504">
                  <c:v>3.490436</c:v>
                </c:pt>
                <c:pt idx="505">
                  <c:v>3.490483</c:v>
                </c:pt>
                <c:pt idx="506">
                  <c:v>3.490530</c:v>
                </c:pt>
                <c:pt idx="507">
                  <c:v>3.490576</c:v>
                </c:pt>
                <c:pt idx="508">
                  <c:v>3.490622</c:v>
                </c:pt>
                <c:pt idx="509">
                  <c:v>3.490668</c:v>
                </c:pt>
                <c:pt idx="510">
                  <c:v>3.490714</c:v>
                </c:pt>
                <c:pt idx="511">
                  <c:v>3.490760</c:v>
                </c:pt>
                <c:pt idx="512">
                  <c:v>3.490806</c:v>
                </c:pt>
                <c:pt idx="513">
                  <c:v>3.490851</c:v>
                </c:pt>
                <c:pt idx="514">
                  <c:v>3.490897</c:v>
                </c:pt>
                <c:pt idx="515">
                  <c:v>3.490942</c:v>
                </c:pt>
                <c:pt idx="516">
                  <c:v>3.490987</c:v>
                </c:pt>
                <c:pt idx="517">
                  <c:v>3.491032</c:v>
                </c:pt>
                <c:pt idx="518">
                  <c:v>3.491077</c:v>
                </c:pt>
                <c:pt idx="519">
                  <c:v>3.491121</c:v>
                </c:pt>
                <c:pt idx="520">
                  <c:v>3.491166</c:v>
                </c:pt>
                <c:pt idx="521">
                  <c:v>3.491210</c:v>
                </c:pt>
                <c:pt idx="522">
                  <c:v>3.491254</c:v>
                </c:pt>
                <c:pt idx="523">
                  <c:v>3.491298</c:v>
                </c:pt>
                <c:pt idx="524">
                  <c:v>3.491342</c:v>
                </c:pt>
                <c:pt idx="525">
                  <c:v>3.491386</c:v>
                </c:pt>
                <c:pt idx="526">
                  <c:v>3.491429</c:v>
                </c:pt>
                <c:pt idx="527">
                  <c:v>3.491473</c:v>
                </c:pt>
                <c:pt idx="528">
                  <c:v>3.491516</c:v>
                </c:pt>
                <c:pt idx="529">
                  <c:v>3.491559</c:v>
                </c:pt>
                <c:pt idx="530">
                  <c:v>3.491602</c:v>
                </c:pt>
                <c:pt idx="531">
                  <c:v>3.491645</c:v>
                </c:pt>
                <c:pt idx="532">
                  <c:v>3.491688</c:v>
                </c:pt>
                <c:pt idx="533">
                  <c:v>3.491730</c:v>
                </c:pt>
                <c:pt idx="534">
                  <c:v>3.491773</c:v>
                </c:pt>
                <c:pt idx="535">
                  <c:v>3.491815</c:v>
                </c:pt>
                <c:pt idx="536">
                  <c:v>3.491857</c:v>
                </c:pt>
                <c:pt idx="537">
                  <c:v>3.491899</c:v>
                </c:pt>
                <c:pt idx="538">
                  <c:v>3.491941</c:v>
                </c:pt>
                <c:pt idx="539">
                  <c:v>3.491983</c:v>
                </c:pt>
                <c:pt idx="540">
                  <c:v>3.492024</c:v>
                </c:pt>
                <c:pt idx="541">
                  <c:v>3.492066</c:v>
                </c:pt>
                <c:pt idx="542">
                  <c:v>3.492107</c:v>
                </c:pt>
                <c:pt idx="543">
                  <c:v>3.492148</c:v>
                </c:pt>
                <c:pt idx="544">
                  <c:v>3.492189</c:v>
                </c:pt>
                <c:pt idx="545">
                  <c:v>3.492230</c:v>
                </c:pt>
                <c:pt idx="546">
                  <c:v>3.492271</c:v>
                </c:pt>
                <c:pt idx="547">
                  <c:v>3.492311</c:v>
                </c:pt>
                <c:pt idx="548">
                  <c:v>3.492352</c:v>
                </c:pt>
                <c:pt idx="549">
                  <c:v>3.492392</c:v>
                </c:pt>
                <c:pt idx="550">
                  <c:v>3.492432</c:v>
                </c:pt>
                <c:pt idx="551">
                  <c:v>3.492472</c:v>
                </c:pt>
                <c:pt idx="552">
                  <c:v>3.492512</c:v>
                </c:pt>
                <c:pt idx="553">
                  <c:v>3.492552</c:v>
                </c:pt>
                <c:pt idx="554">
                  <c:v>3.492591</c:v>
                </c:pt>
                <c:pt idx="555">
                  <c:v>3.492631</c:v>
                </c:pt>
                <c:pt idx="556">
                  <c:v>3.492670</c:v>
                </c:pt>
                <c:pt idx="557">
                  <c:v>3.492710</c:v>
                </c:pt>
                <c:pt idx="558">
                  <c:v>3.492749</c:v>
                </c:pt>
                <c:pt idx="559">
                  <c:v>3.492788</c:v>
                </c:pt>
                <c:pt idx="560">
                  <c:v>3.492826</c:v>
                </c:pt>
                <c:pt idx="561">
                  <c:v>3.492865</c:v>
                </c:pt>
                <c:pt idx="562">
                  <c:v>3.492904</c:v>
                </c:pt>
                <c:pt idx="563">
                  <c:v>3.492942</c:v>
                </c:pt>
                <c:pt idx="564">
                  <c:v>3.492981</c:v>
                </c:pt>
                <c:pt idx="565">
                  <c:v>3.493019</c:v>
                </c:pt>
                <c:pt idx="566">
                  <c:v>3.493057</c:v>
                </c:pt>
                <c:pt idx="567">
                  <c:v>3.493095</c:v>
                </c:pt>
                <c:pt idx="568">
                  <c:v>3.493132</c:v>
                </c:pt>
                <c:pt idx="569">
                  <c:v>3.493170</c:v>
                </c:pt>
                <c:pt idx="570">
                  <c:v>3.493208</c:v>
                </c:pt>
                <c:pt idx="571">
                  <c:v>3.493245</c:v>
                </c:pt>
                <c:pt idx="572">
                  <c:v>3.493282</c:v>
                </c:pt>
                <c:pt idx="573">
                  <c:v>3.493320</c:v>
                </c:pt>
                <c:pt idx="574">
                  <c:v>3.493357</c:v>
                </c:pt>
                <c:pt idx="575">
                  <c:v>3.493394</c:v>
                </c:pt>
                <c:pt idx="576">
                  <c:v>3.493430</c:v>
                </c:pt>
                <c:pt idx="577">
                  <c:v>3.493467</c:v>
                </c:pt>
                <c:pt idx="578">
                  <c:v>3.493504</c:v>
                </c:pt>
                <c:pt idx="579">
                  <c:v>3.493540</c:v>
                </c:pt>
                <c:pt idx="580">
                  <c:v>3.493576</c:v>
                </c:pt>
                <c:pt idx="581">
                  <c:v>3.493612</c:v>
                </c:pt>
                <c:pt idx="582">
                  <c:v>3.493648</c:v>
                </c:pt>
                <c:pt idx="583">
                  <c:v>3.493684</c:v>
                </c:pt>
                <c:pt idx="584">
                  <c:v>3.493720</c:v>
                </c:pt>
                <c:pt idx="585">
                  <c:v>3.493756</c:v>
                </c:pt>
                <c:pt idx="586">
                  <c:v>3.493791</c:v>
                </c:pt>
                <c:pt idx="587">
                  <c:v>3.493827</c:v>
                </c:pt>
                <c:pt idx="588">
                  <c:v>3.493862</c:v>
                </c:pt>
                <c:pt idx="589">
                  <c:v>3.493897</c:v>
                </c:pt>
                <c:pt idx="590">
                  <c:v>3.493932</c:v>
                </c:pt>
                <c:pt idx="591">
                  <c:v>3.493967</c:v>
                </c:pt>
                <c:pt idx="592">
                  <c:v>3.494002</c:v>
                </c:pt>
                <c:pt idx="593">
                  <c:v>3.494037</c:v>
                </c:pt>
                <c:pt idx="594">
                  <c:v>3.494072</c:v>
                </c:pt>
                <c:pt idx="595">
                  <c:v>3.494106</c:v>
                </c:pt>
                <c:pt idx="596">
                  <c:v>3.494140</c:v>
                </c:pt>
                <c:pt idx="597">
                  <c:v>3.494175</c:v>
                </c:pt>
                <c:pt idx="598">
                  <c:v>3.494209</c:v>
                </c:pt>
                <c:pt idx="599">
                  <c:v>3.494243</c:v>
                </c:pt>
                <c:pt idx="600">
                  <c:v>3.494277</c:v>
                </c:pt>
                <c:pt idx="601">
                  <c:v>3.494311</c:v>
                </c:pt>
                <c:pt idx="602">
                  <c:v>3.494344</c:v>
                </c:pt>
                <c:pt idx="603">
                  <c:v>3.494378</c:v>
                </c:pt>
                <c:pt idx="604">
                  <c:v>3.494411</c:v>
                </c:pt>
                <c:pt idx="605">
                  <c:v>3.494445</c:v>
                </c:pt>
                <c:pt idx="606">
                  <c:v>3.494478</c:v>
                </c:pt>
                <c:pt idx="607">
                  <c:v>3.494511</c:v>
                </c:pt>
                <c:pt idx="608">
                  <c:v>3.494544</c:v>
                </c:pt>
                <c:pt idx="609">
                  <c:v>3.494577</c:v>
                </c:pt>
                <c:pt idx="610">
                  <c:v>3.494610</c:v>
                </c:pt>
                <c:pt idx="611">
                  <c:v>3.494642</c:v>
                </c:pt>
                <c:pt idx="612">
                  <c:v>3.494675</c:v>
                </c:pt>
                <c:pt idx="613">
                  <c:v>3.494707</c:v>
                </c:pt>
                <c:pt idx="614">
                  <c:v>3.494740</c:v>
                </c:pt>
                <c:pt idx="615">
                  <c:v>3.494772</c:v>
                </c:pt>
                <c:pt idx="616">
                  <c:v>3.494804</c:v>
                </c:pt>
                <c:pt idx="617">
                  <c:v>3.494836</c:v>
                </c:pt>
                <c:pt idx="618">
                  <c:v>3.494868</c:v>
                </c:pt>
                <c:pt idx="619">
                  <c:v>3.494900</c:v>
                </c:pt>
                <c:pt idx="620">
                  <c:v>3.494931</c:v>
                </c:pt>
                <c:pt idx="621">
                  <c:v>3.494963</c:v>
                </c:pt>
                <c:pt idx="622">
                  <c:v>3.494994</c:v>
                </c:pt>
                <c:pt idx="623">
                  <c:v>3.495026</c:v>
                </c:pt>
                <c:pt idx="624">
                  <c:v>3.495057</c:v>
                </c:pt>
                <c:pt idx="625">
                  <c:v>3.495088</c:v>
                </c:pt>
                <c:pt idx="626">
                  <c:v>3.495119</c:v>
                </c:pt>
                <c:pt idx="627">
                  <c:v>3.495150</c:v>
                </c:pt>
                <c:pt idx="628">
                  <c:v>3.495181</c:v>
                </c:pt>
                <c:pt idx="629">
                  <c:v>3.495212</c:v>
                </c:pt>
                <c:pt idx="630">
                  <c:v>3.495242</c:v>
                </c:pt>
                <c:pt idx="631">
                  <c:v>3.495273</c:v>
                </c:pt>
                <c:pt idx="632">
                  <c:v>3.495303</c:v>
                </c:pt>
                <c:pt idx="633">
                  <c:v>3.495333</c:v>
                </c:pt>
                <c:pt idx="634">
                  <c:v>3.495364</c:v>
                </c:pt>
                <c:pt idx="635">
                  <c:v>3.495394</c:v>
                </c:pt>
                <c:pt idx="636">
                  <c:v>3.495424</c:v>
                </c:pt>
                <c:pt idx="637">
                  <c:v>3.495454</c:v>
                </c:pt>
                <c:pt idx="638">
                  <c:v>3.495483</c:v>
                </c:pt>
                <c:pt idx="639">
                  <c:v>3.495513</c:v>
                </c:pt>
                <c:pt idx="640">
                  <c:v>3.495543</c:v>
                </c:pt>
                <c:pt idx="641">
                  <c:v>3.495572</c:v>
                </c:pt>
                <c:pt idx="642">
                  <c:v>3.495602</c:v>
                </c:pt>
                <c:pt idx="643">
                  <c:v>3.495631</c:v>
                </c:pt>
                <c:pt idx="644">
                  <c:v>3.495660</c:v>
                </c:pt>
                <c:pt idx="645">
                  <c:v>3.495689</c:v>
                </c:pt>
                <c:pt idx="646">
                  <c:v>3.495718</c:v>
                </c:pt>
                <c:pt idx="647">
                  <c:v>3.495747</c:v>
                </c:pt>
                <c:pt idx="648">
                  <c:v>3.495776</c:v>
                </c:pt>
                <c:pt idx="649">
                  <c:v>3.495805</c:v>
                </c:pt>
                <c:pt idx="650">
                  <c:v>3.495833</c:v>
                </c:pt>
                <c:pt idx="651">
                  <c:v>3.495862</c:v>
                </c:pt>
                <c:pt idx="652">
                  <c:v>3.495890</c:v>
                </c:pt>
                <c:pt idx="653">
                  <c:v>3.495918</c:v>
                </c:pt>
                <c:pt idx="654">
                  <c:v>3.495947</c:v>
                </c:pt>
                <c:pt idx="655">
                  <c:v>3.495975</c:v>
                </c:pt>
                <c:pt idx="656">
                  <c:v>3.496003</c:v>
                </c:pt>
                <c:pt idx="657">
                  <c:v>3.496031</c:v>
                </c:pt>
                <c:pt idx="658">
                  <c:v>3.496058</c:v>
                </c:pt>
                <c:pt idx="659">
                  <c:v>3.496086</c:v>
                </c:pt>
                <c:pt idx="660">
                  <c:v>3.496114</c:v>
                </c:pt>
                <c:pt idx="661">
                  <c:v>3.496141</c:v>
                </c:pt>
                <c:pt idx="662">
                  <c:v>3.496169</c:v>
                </c:pt>
                <c:pt idx="663">
                  <c:v>3.496196</c:v>
                </c:pt>
                <c:pt idx="664">
                  <c:v>3.496223</c:v>
                </c:pt>
                <c:pt idx="665">
                  <c:v>3.496251</c:v>
                </c:pt>
                <c:pt idx="666">
                  <c:v>3.496278</c:v>
                </c:pt>
                <c:pt idx="667">
                  <c:v>3.496305</c:v>
                </c:pt>
                <c:pt idx="668">
                  <c:v>3.496331</c:v>
                </c:pt>
                <c:pt idx="669">
                  <c:v>3.496358</c:v>
                </c:pt>
                <c:pt idx="670">
                  <c:v>3.496385</c:v>
                </c:pt>
                <c:pt idx="671">
                  <c:v>3.496412</c:v>
                </c:pt>
                <c:pt idx="672">
                  <c:v>3.496438</c:v>
                </c:pt>
                <c:pt idx="673">
                  <c:v>3.496465</c:v>
                </c:pt>
                <c:pt idx="674">
                  <c:v>3.496491</c:v>
                </c:pt>
                <c:pt idx="675">
                  <c:v>3.496517</c:v>
                </c:pt>
                <c:pt idx="676">
                  <c:v>3.496543</c:v>
                </c:pt>
                <c:pt idx="677">
                  <c:v>3.496569</c:v>
                </c:pt>
                <c:pt idx="678">
                  <c:v>3.496595</c:v>
                </c:pt>
                <c:pt idx="679">
                  <c:v>3.496621</c:v>
                </c:pt>
                <c:pt idx="680">
                  <c:v>3.496647</c:v>
                </c:pt>
                <c:pt idx="681">
                  <c:v>3.496673</c:v>
                </c:pt>
                <c:pt idx="682">
                  <c:v>3.496698</c:v>
                </c:pt>
                <c:pt idx="683">
                  <c:v>3.496724</c:v>
                </c:pt>
                <c:pt idx="684">
                  <c:v>3.496749</c:v>
                </c:pt>
                <c:pt idx="685">
                  <c:v>3.496775</c:v>
                </c:pt>
                <c:pt idx="686">
                  <c:v>3.496800</c:v>
                </c:pt>
                <c:pt idx="687">
                  <c:v>3.496825</c:v>
                </c:pt>
                <c:pt idx="688">
                  <c:v>3.496850</c:v>
                </c:pt>
                <c:pt idx="689">
                  <c:v>3.496875</c:v>
                </c:pt>
                <c:pt idx="690">
                  <c:v>3.496900</c:v>
                </c:pt>
                <c:pt idx="691">
                  <c:v>3.496925</c:v>
                </c:pt>
                <c:pt idx="692">
                  <c:v>3.496950</c:v>
                </c:pt>
                <c:pt idx="693">
                  <c:v>3.496975</c:v>
                </c:pt>
                <c:pt idx="694">
                  <c:v>3.496999</c:v>
                </c:pt>
                <c:pt idx="695">
                  <c:v>3.497024</c:v>
                </c:pt>
                <c:pt idx="696">
                  <c:v>3.497048</c:v>
                </c:pt>
                <c:pt idx="697">
                  <c:v>3.497072</c:v>
                </c:pt>
                <c:pt idx="698">
                  <c:v>3.497097</c:v>
                </c:pt>
                <c:pt idx="699">
                  <c:v>3.497121</c:v>
                </c:pt>
                <c:pt idx="700">
                  <c:v>3.497145</c:v>
                </c:pt>
                <c:pt idx="701">
                  <c:v>3.497169</c:v>
                </c:pt>
                <c:pt idx="702">
                  <c:v>3.497193</c:v>
                </c:pt>
                <c:pt idx="703">
                  <c:v>3.497217</c:v>
                </c:pt>
                <c:pt idx="704">
                  <c:v>3.497240</c:v>
                </c:pt>
                <c:pt idx="705">
                  <c:v>3.497264</c:v>
                </c:pt>
                <c:pt idx="706">
                  <c:v>3.497288</c:v>
                </c:pt>
                <c:pt idx="707">
                  <c:v>3.497311</c:v>
                </c:pt>
                <c:pt idx="708">
                  <c:v>3.497335</c:v>
                </c:pt>
                <c:pt idx="709">
                  <c:v>3.497358</c:v>
                </c:pt>
                <c:pt idx="710">
                  <c:v>3.497381</c:v>
                </c:pt>
                <c:pt idx="711">
                  <c:v>3.497404</c:v>
                </c:pt>
                <c:pt idx="712">
                  <c:v>3.497428</c:v>
                </c:pt>
                <c:pt idx="713">
                  <c:v>3.497451</c:v>
                </c:pt>
                <c:pt idx="714">
                  <c:v>3.497474</c:v>
                </c:pt>
                <c:pt idx="715">
                  <c:v>3.497496</c:v>
                </c:pt>
                <c:pt idx="716">
                  <c:v>3.497519</c:v>
                </c:pt>
                <c:pt idx="717">
                  <c:v>3.497542</c:v>
                </c:pt>
                <c:pt idx="718">
                  <c:v>3.497565</c:v>
                </c:pt>
                <c:pt idx="719">
                  <c:v>3.497587</c:v>
                </c:pt>
                <c:pt idx="720">
                  <c:v>3.497610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'Induction'!$S$4</c:f>
              <c:strCache>
                <c:ptCount val="1"/>
                <c:pt idx="0">
                  <c:v>10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152895"/>
                  <a:lumOff val="12368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152895"/>
                  <a:lumOff val="12368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'Induction'!$S$5:$S$725</c:f>
              <c:numCache>
                <c:ptCount val="721"/>
                <c:pt idx="0">
                  <c:v>0.000000</c:v>
                </c:pt>
                <c:pt idx="1">
                  <c:v>2.546336</c:v>
                </c:pt>
                <c:pt idx="2">
                  <c:v>3.480131</c:v>
                </c:pt>
                <c:pt idx="3">
                  <c:v>3.454100</c:v>
                </c:pt>
                <c:pt idx="4">
                  <c:v>3.429741</c:v>
                </c:pt>
                <c:pt idx="5">
                  <c:v>3.406943</c:v>
                </c:pt>
                <c:pt idx="6">
                  <c:v>3.385603</c:v>
                </c:pt>
                <c:pt idx="7">
                  <c:v>3.365624</c:v>
                </c:pt>
                <c:pt idx="8">
                  <c:v>3.346915</c:v>
                </c:pt>
                <c:pt idx="9">
                  <c:v>3.329392</c:v>
                </c:pt>
                <c:pt idx="10">
                  <c:v>3.312977</c:v>
                </c:pt>
                <c:pt idx="11">
                  <c:v>3.297595</c:v>
                </c:pt>
                <c:pt idx="12">
                  <c:v>3.283178</c:v>
                </c:pt>
                <c:pt idx="13">
                  <c:v>3.269662</c:v>
                </c:pt>
                <c:pt idx="14">
                  <c:v>3.256988</c:v>
                </c:pt>
                <c:pt idx="15">
                  <c:v>3.245099</c:v>
                </c:pt>
                <c:pt idx="16">
                  <c:v>3.233943</c:v>
                </c:pt>
                <c:pt idx="17">
                  <c:v>3.223472</c:v>
                </c:pt>
                <c:pt idx="18">
                  <c:v>3.213640</c:v>
                </c:pt>
                <c:pt idx="19">
                  <c:v>3.204406</c:v>
                </c:pt>
                <c:pt idx="20">
                  <c:v>3.195728</c:v>
                </c:pt>
                <c:pt idx="21">
                  <c:v>3.187572</c:v>
                </c:pt>
                <c:pt idx="22">
                  <c:v>3.179901</c:v>
                </c:pt>
                <c:pt idx="23">
                  <c:v>3.172684</c:v>
                </c:pt>
                <c:pt idx="24">
                  <c:v>3.165891</c:v>
                </c:pt>
                <c:pt idx="25">
                  <c:v>3.159494</c:v>
                </c:pt>
                <c:pt idx="26">
                  <c:v>3.153467</c:v>
                </c:pt>
                <c:pt idx="27">
                  <c:v>3.147785</c:v>
                </c:pt>
                <c:pt idx="28">
                  <c:v>3.142425</c:v>
                </c:pt>
                <c:pt idx="29">
                  <c:v>3.137367</c:v>
                </c:pt>
                <c:pt idx="30">
                  <c:v>3.132590</c:v>
                </c:pt>
                <c:pt idx="31">
                  <c:v>3.128076</c:v>
                </c:pt>
                <c:pt idx="32">
                  <c:v>3.123807</c:v>
                </c:pt>
                <c:pt idx="33">
                  <c:v>3.119768</c:v>
                </c:pt>
                <c:pt idx="34">
                  <c:v>3.115943</c:v>
                </c:pt>
                <c:pt idx="35">
                  <c:v>3.112319</c:v>
                </c:pt>
                <c:pt idx="36">
                  <c:v>3.108881</c:v>
                </c:pt>
                <c:pt idx="37">
                  <c:v>3.105618</c:v>
                </c:pt>
                <c:pt idx="38">
                  <c:v>3.102519</c:v>
                </c:pt>
                <c:pt idx="39">
                  <c:v>3.099573</c:v>
                </c:pt>
                <c:pt idx="40">
                  <c:v>3.096769</c:v>
                </c:pt>
                <c:pt idx="41">
                  <c:v>3.094099</c:v>
                </c:pt>
                <c:pt idx="42">
                  <c:v>3.091553</c:v>
                </c:pt>
                <c:pt idx="43">
                  <c:v>3.089124</c:v>
                </c:pt>
                <c:pt idx="44">
                  <c:v>3.086804</c:v>
                </c:pt>
                <c:pt idx="45">
                  <c:v>3.084586</c:v>
                </c:pt>
                <c:pt idx="46">
                  <c:v>3.082464</c:v>
                </c:pt>
                <c:pt idx="47">
                  <c:v>3.080431</c:v>
                </c:pt>
                <c:pt idx="48">
                  <c:v>3.078481</c:v>
                </c:pt>
                <c:pt idx="49">
                  <c:v>3.076609</c:v>
                </c:pt>
                <c:pt idx="50">
                  <c:v>3.074811</c:v>
                </c:pt>
                <c:pt idx="51">
                  <c:v>3.073081</c:v>
                </c:pt>
                <c:pt idx="52">
                  <c:v>3.071415</c:v>
                </c:pt>
                <c:pt idx="53">
                  <c:v>3.069809</c:v>
                </c:pt>
                <c:pt idx="54">
                  <c:v>3.068259</c:v>
                </c:pt>
                <c:pt idx="55">
                  <c:v>3.066761</c:v>
                </c:pt>
                <c:pt idx="56">
                  <c:v>3.065314</c:v>
                </c:pt>
                <c:pt idx="57">
                  <c:v>3.063912</c:v>
                </c:pt>
                <c:pt idx="58">
                  <c:v>3.062553</c:v>
                </c:pt>
                <c:pt idx="59">
                  <c:v>3.061236</c:v>
                </c:pt>
                <c:pt idx="60">
                  <c:v>3.059956</c:v>
                </c:pt>
                <c:pt idx="61">
                  <c:v>3.058712</c:v>
                </c:pt>
                <c:pt idx="62">
                  <c:v>3.057502</c:v>
                </c:pt>
                <c:pt idx="63">
                  <c:v>3.056323</c:v>
                </c:pt>
                <c:pt idx="64">
                  <c:v>3.055173</c:v>
                </c:pt>
                <c:pt idx="65">
                  <c:v>3.054052</c:v>
                </c:pt>
                <c:pt idx="66">
                  <c:v>3.052956</c:v>
                </c:pt>
                <c:pt idx="67">
                  <c:v>3.051885</c:v>
                </c:pt>
                <c:pt idx="68">
                  <c:v>3.050838</c:v>
                </c:pt>
                <c:pt idx="69">
                  <c:v>3.049812</c:v>
                </c:pt>
                <c:pt idx="70">
                  <c:v>3.048806</c:v>
                </c:pt>
                <c:pt idx="71">
                  <c:v>3.047820</c:v>
                </c:pt>
                <c:pt idx="72">
                  <c:v>3.046852</c:v>
                </c:pt>
                <c:pt idx="73">
                  <c:v>3.045901</c:v>
                </c:pt>
                <c:pt idx="74">
                  <c:v>3.044966</c:v>
                </c:pt>
                <c:pt idx="75">
                  <c:v>3.044047</c:v>
                </c:pt>
                <c:pt idx="76">
                  <c:v>3.043142</c:v>
                </c:pt>
                <c:pt idx="77">
                  <c:v>3.042250</c:v>
                </c:pt>
                <c:pt idx="78">
                  <c:v>3.041372</c:v>
                </c:pt>
                <c:pt idx="79">
                  <c:v>3.040505</c:v>
                </c:pt>
                <c:pt idx="80">
                  <c:v>3.039651</c:v>
                </c:pt>
                <c:pt idx="81">
                  <c:v>3.038807</c:v>
                </c:pt>
                <c:pt idx="82">
                  <c:v>3.037974</c:v>
                </c:pt>
                <c:pt idx="83">
                  <c:v>3.037150</c:v>
                </c:pt>
                <c:pt idx="84">
                  <c:v>3.036336</c:v>
                </c:pt>
                <c:pt idx="85">
                  <c:v>3.035531</c:v>
                </c:pt>
                <c:pt idx="86">
                  <c:v>3.034735</c:v>
                </c:pt>
                <c:pt idx="87">
                  <c:v>3.033946</c:v>
                </c:pt>
                <c:pt idx="88">
                  <c:v>3.033166</c:v>
                </c:pt>
                <c:pt idx="89">
                  <c:v>3.032392</c:v>
                </c:pt>
                <c:pt idx="90">
                  <c:v>3.031626</c:v>
                </c:pt>
                <c:pt idx="91">
                  <c:v>3.030867</c:v>
                </c:pt>
                <c:pt idx="92">
                  <c:v>3.030114</c:v>
                </c:pt>
                <c:pt idx="93">
                  <c:v>3.029367</c:v>
                </c:pt>
                <c:pt idx="94">
                  <c:v>3.028626</c:v>
                </c:pt>
                <c:pt idx="95">
                  <c:v>3.027891</c:v>
                </c:pt>
                <c:pt idx="96">
                  <c:v>3.027161</c:v>
                </c:pt>
                <c:pt idx="97">
                  <c:v>3.026437</c:v>
                </c:pt>
                <c:pt idx="98">
                  <c:v>3.025718</c:v>
                </c:pt>
                <c:pt idx="99">
                  <c:v>3.025004</c:v>
                </c:pt>
                <c:pt idx="100">
                  <c:v>3.024294</c:v>
                </c:pt>
                <c:pt idx="101">
                  <c:v>3.023589</c:v>
                </c:pt>
                <c:pt idx="102">
                  <c:v>3.022889</c:v>
                </c:pt>
                <c:pt idx="103">
                  <c:v>3.022193</c:v>
                </c:pt>
                <c:pt idx="104">
                  <c:v>3.021501</c:v>
                </c:pt>
                <c:pt idx="105">
                  <c:v>3.020813</c:v>
                </c:pt>
                <c:pt idx="106">
                  <c:v>3.020129</c:v>
                </c:pt>
                <c:pt idx="107">
                  <c:v>3.019449</c:v>
                </c:pt>
                <c:pt idx="108">
                  <c:v>3.018773</c:v>
                </c:pt>
                <c:pt idx="109">
                  <c:v>3.018100</c:v>
                </c:pt>
                <c:pt idx="110">
                  <c:v>3.017431</c:v>
                </c:pt>
                <c:pt idx="111">
                  <c:v>3.016765</c:v>
                </c:pt>
                <c:pt idx="112">
                  <c:v>3.016103</c:v>
                </c:pt>
                <c:pt idx="113">
                  <c:v>3.015444</c:v>
                </c:pt>
                <c:pt idx="114">
                  <c:v>3.014788</c:v>
                </c:pt>
                <c:pt idx="115">
                  <c:v>3.014136</c:v>
                </c:pt>
                <c:pt idx="116">
                  <c:v>3.013486</c:v>
                </c:pt>
                <c:pt idx="117">
                  <c:v>3.012840</c:v>
                </c:pt>
                <c:pt idx="118">
                  <c:v>3.012197</c:v>
                </c:pt>
                <c:pt idx="119">
                  <c:v>3.011556</c:v>
                </c:pt>
                <c:pt idx="120">
                  <c:v>3.010919</c:v>
                </c:pt>
                <c:pt idx="121">
                  <c:v>3.034046</c:v>
                </c:pt>
                <c:pt idx="122">
                  <c:v>3.055827</c:v>
                </c:pt>
                <c:pt idx="123">
                  <c:v>3.076341</c:v>
                </c:pt>
                <c:pt idx="124">
                  <c:v>3.095664</c:v>
                </c:pt>
                <c:pt idx="125">
                  <c:v>3.113865</c:v>
                </c:pt>
                <c:pt idx="126">
                  <c:v>3.131011</c:v>
                </c:pt>
                <c:pt idx="127">
                  <c:v>3.147164</c:v>
                </c:pt>
                <c:pt idx="128">
                  <c:v>3.162384</c:v>
                </c:pt>
                <c:pt idx="129">
                  <c:v>3.176723</c:v>
                </c:pt>
                <c:pt idx="130">
                  <c:v>3.190236</c:v>
                </c:pt>
                <c:pt idx="131">
                  <c:v>3.202971</c:v>
                </c:pt>
                <c:pt idx="132">
                  <c:v>3.214973</c:v>
                </c:pt>
                <c:pt idx="133">
                  <c:v>3.226285</c:v>
                </c:pt>
                <c:pt idx="134">
                  <c:v>3.236950</c:v>
                </c:pt>
                <c:pt idx="135">
                  <c:v>3.247004</c:v>
                </c:pt>
                <c:pt idx="136">
                  <c:v>3.256484</c:v>
                </c:pt>
                <c:pt idx="137">
                  <c:v>3.265423</c:v>
                </c:pt>
                <c:pt idx="138">
                  <c:v>3.273854</c:v>
                </c:pt>
                <c:pt idx="139">
                  <c:v>3.281806</c:v>
                </c:pt>
                <c:pt idx="140">
                  <c:v>3.289308</c:v>
                </c:pt>
                <c:pt idx="141">
                  <c:v>3.296387</c:v>
                </c:pt>
                <c:pt idx="142">
                  <c:v>3.303066</c:v>
                </c:pt>
                <c:pt idx="143">
                  <c:v>3.309371</c:v>
                </c:pt>
                <c:pt idx="144">
                  <c:v>3.315322</c:v>
                </c:pt>
                <c:pt idx="145">
                  <c:v>3.320941</c:v>
                </c:pt>
                <c:pt idx="146">
                  <c:v>3.326247</c:v>
                </c:pt>
                <c:pt idx="147">
                  <c:v>3.331259</c:v>
                </c:pt>
                <c:pt idx="148">
                  <c:v>3.335994</c:v>
                </c:pt>
                <c:pt idx="149">
                  <c:v>3.340468</c:v>
                </c:pt>
                <c:pt idx="150">
                  <c:v>3.344697</c:v>
                </c:pt>
                <c:pt idx="151">
                  <c:v>3.348695</c:v>
                </c:pt>
                <c:pt idx="152">
                  <c:v>3.352476</c:v>
                </c:pt>
                <c:pt idx="153">
                  <c:v>3.356052</c:v>
                </c:pt>
                <c:pt idx="154">
                  <c:v>3.359436</c:v>
                </c:pt>
                <c:pt idx="155">
                  <c:v>3.362638</c:v>
                </c:pt>
                <c:pt idx="156">
                  <c:v>3.365670</c:v>
                </c:pt>
                <c:pt idx="157">
                  <c:v>3.368542</c:v>
                </c:pt>
                <c:pt idx="158">
                  <c:v>3.371262</c:v>
                </c:pt>
                <c:pt idx="159">
                  <c:v>3.373840</c:v>
                </c:pt>
                <c:pt idx="160">
                  <c:v>3.376284</c:v>
                </c:pt>
                <c:pt idx="161">
                  <c:v>3.378603</c:v>
                </c:pt>
                <c:pt idx="162">
                  <c:v>3.380802</c:v>
                </c:pt>
                <c:pt idx="163">
                  <c:v>3.382890</c:v>
                </c:pt>
                <c:pt idx="164">
                  <c:v>3.384873</c:v>
                </c:pt>
                <c:pt idx="165">
                  <c:v>3.386757</c:v>
                </c:pt>
                <c:pt idx="166">
                  <c:v>3.388547</c:v>
                </c:pt>
                <c:pt idx="167">
                  <c:v>3.390250</c:v>
                </c:pt>
                <c:pt idx="168">
                  <c:v>3.391870</c:v>
                </c:pt>
                <c:pt idx="169">
                  <c:v>3.393413</c:v>
                </c:pt>
                <c:pt idx="170">
                  <c:v>3.394882</c:v>
                </c:pt>
                <c:pt idx="171">
                  <c:v>3.396282</c:v>
                </c:pt>
                <c:pt idx="172">
                  <c:v>3.397617</c:v>
                </c:pt>
                <c:pt idx="173">
                  <c:v>3.398891</c:v>
                </c:pt>
                <c:pt idx="174">
                  <c:v>3.400107</c:v>
                </c:pt>
                <c:pt idx="175">
                  <c:v>3.401269</c:v>
                </c:pt>
                <c:pt idx="176">
                  <c:v>3.402380</c:v>
                </c:pt>
                <c:pt idx="177">
                  <c:v>3.403443</c:v>
                </c:pt>
                <c:pt idx="178">
                  <c:v>3.404461</c:v>
                </c:pt>
                <c:pt idx="179">
                  <c:v>3.405435</c:v>
                </c:pt>
                <c:pt idx="180">
                  <c:v>3.406370</c:v>
                </c:pt>
                <c:pt idx="181">
                  <c:v>3.407266</c:v>
                </c:pt>
                <c:pt idx="182">
                  <c:v>3.408127</c:v>
                </c:pt>
                <c:pt idx="183">
                  <c:v>3.408954</c:v>
                </c:pt>
                <c:pt idx="184">
                  <c:v>3.409749</c:v>
                </c:pt>
                <c:pt idx="185">
                  <c:v>3.410514</c:v>
                </c:pt>
                <c:pt idx="186">
                  <c:v>3.411251</c:v>
                </c:pt>
                <c:pt idx="187">
                  <c:v>3.411961</c:v>
                </c:pt>
                <c:pt idx="188">
                  <c:v>3.412646</c:v>
                </c:pt>
                <c:pt idx="189">
                  <c:v>3.413308</c:v>
                </c:pt>
                <c:pt idx="190">
                  <c:v>3.413947</c:v>
                </c:pt>
                <c:pt idx="191">
                  <c:v>3.414565</c:v>
                </c:pt>
                <c:pt idx="192">
                  <c:v>3.415163</c:v>
                </c:pt>
                <c:pt idx="193">
                  <c:v>3.415743</c:v>
                </c:pt>
                <c:pt idx="194">
                  <c:v>3.416305</c:v>
                </c:pt>
                <c:pt idx="195">
                  <c:v>3.416850</c:v>
                </c:pt>
                <c:pt idx="196">
                  <c:v>3.417379</c:v>
                </c:pt>
                <c:pt idx="197">
                  <c:v>3.417893</c:v>
                </c:pt>
                <c:pt idx="198">
                  <c:v>3.418394</c:v>
                </c:pt>
                <c:pt idx="199">
                  <c:v>3.418881</c:v>
                </c:pt>
                <c:pt idx="200">
                  <c:v>3.419355</c:v>
                </c:pt>
                <c:pt idx="201">
                  <c:v>3.419817</c:v>
                </c:pt>
                <c:pt idx="202">
                  <c:v>3.420269</c:v>
                </c:pt>
                <c:pt idx="203">
                  <c:v>3.420709</c:v>
                </c:pt>
                <c:pt idx="204">
                  <c:v>3.421140</c:v>
                </c:pt>
                <c:pt idx="205">
                  <c:v>3.421561</c:v>
                </c:pt>
                <c:pt idx="206">
                  <c:v>3.421973</c:v>
                </c:pt>
                <c:pt idx="207">
                  <c:v>3.422377</c:v>
                </c:pt>
                <c:pt idx="208">
                  <c:v>3.422772</c:v>
                </c:pt>
                <c:pt idx="209">
                  <c:v>3.423160</c:v>
                </c:pt>
                <c:pt idx="210">
                  <c:v>3.423541</c:v>
                </c:pt>
                <c:pt idx="211">
                  <c:v>3.423915</c:v>
                </c:pt>
                <c:pt idx="212">
                  <c:v>3.424282</c:v>
                </c:pt>
                <c:pt idx="213">
                  <c:v>3.424643</c:v>
                </c:pt>
                <c:pt idx="214">
                  <c:v>3.424998</c:v>
                </c:pt>
                <c:pt idx="215">
                  <c:v>3.425348</c:v>
                </c:pt>
                <c:pt idx="216">
                  <c:v>3.425693</c:v>
                </c:pt>
                <c:pt idx="217">
                  <c:v>3.426032</c:v>
                </c:pt>
                <c:pt idx="218">
                  <c:v>3.426366</c:v>
                </c:pt>
                <c:pt idx="219">
                  <c:v>3.426696</c:v>
                </c:pt>
                <c:pt idx="220">
                  <c:v>3.427022</c:v>
                </c:pt>
                <c:pt idx="221">
                  <c:v>3.427344</c:v>
                </c:pt>
                <c:pt idx="222">
                  <c:v>3.427661</c:v>
                </c:pt>
                <c:pt idx="223">
                  <c:v>3.427975</c:v>
                </c:pt>
                <c:pt idx="224">
                  <c:v>3.428286</c:v>
                </c:pt>
                <c:pt idx="225">
                  <c:v>3.428592</c:v>
                </c:pt>
                <c:pt idx="226">
                  <c:v>3.428896</c:v>
                </c:pt>
                <c:pt idx="227">
                  <c:v>3.429197</c:v>
                </c:pt>
                <c:pt idx="228">
                  <c:v>3.429494</c:v>
                </c:pt>
                <c:pt idx="229">
                  <c:v>3.429789</c:v>
                </c:pt>
                <c:pt idx="230">
                  <c:v>3.430081</c:v>
                </c:pt>
                <c:pt idx="231">
                  <c:v>3.430370</c:v>
                </c:pt>
                <c:pt idx="232">
                  <c:v>3.430657</c:v>
                </c:pt>
                <c:pt idx="233">
                  <c:v>3.430941</c:v>
                </c:pt>
                <c:pt idx="234">
                  <c:v>3.431223</c:v>
                </c:pt>
                <c:pt idx="235">
                  <c:v>3.431503</c:v>
                </c:pt>
                <c:pt idx="236">
                  <c:v>3.431781</c:v>
                </c:pt>
                <c:pt idx="237">
                  <c:v>3.432056</c:v>
                </c:pt>
                <c:pt idx="238">
                  <c:v>3.432330</c:v>
                </c:pt>
                <c:pt idx="239">
                  <c:v>3.432602</c:v>
                </c:pt>
                <c:pt idx="240">
                  <c:v>3.432871</c:v>
                </c:pt>
                <c:pt idx="241">
                  <c:v>3.433139</c:v>
                </c:pt>
                <c:pt idx="242">
                  <c:v>3.433406</c:v>
                </c:pt>
                <c:pt idx="243">
                  <c:v>3.433670</c:v>
                </c:pt>
                <c:pt idx="244">
                  <c:v>3.433933</c:v>
                </c:pt>
                <c:pt idx="245">
                  <c:v>3.434195</c:v>
                </c:pt>
                <c:pt idx="246">
                  <c:v>3.434455</c:v>
                </c:pt>
                <c:pt idx="247">
                  <c:v>3.434713</c:v>
                </c:pt>
                <c:pt idx="248">
                  <c:v>3.434970</c:v>
                </c:pt>
                <c:pt idx="249">
                  <c:v>3.435226</c:v>
                </c:pt>
                <c:pt idx="250">
                  <c:v>3.435480</c:v>
                </c:pt>
                <c:pt idx="251">
                  <c:v>3.435733</c:v>
                </c:pt>
                <c:pt idx="252">
                  <c:v>3.435984</c:v>
                </c:pt>
                <c:pt idx="253">
                  <c:v>3.436234</c:v>
                </c:pt>
                <c:pt idx="254">
                  <c:v>3.436483</c:v>
                </c:pt>
                <c:pt idx="255">
                  <c:v>3.436731</c:v>
                </c:pt>
                <c:pt idx="256">
                  <c:v>3.436978</c:v>
                </c:pt>
                <c:pt idx="257">
                  <c:v>3.437223</c:v>
                </c:pt>
                <c:pt idx="258">
                  <c:v>3.437468</c:v>
                </c:pt>
                <c:pt idx="259">
                  <c:v>3.437711</c:v>
                </c:pt>
                <c:pt idx="260">
                  <c:v>3.437953</c:v>
                </c:pt>
                <c:pt idx="261">
                  <c:v>3.438194</c:v>
                </c:pt>
                <c:pt idx="262">
                  <c:v>3.438434</c:v>
                </c:pt>
                <c:pt idx="263">
                  <c:v>3.438673</c:v>
                </c:pt>
                <c:pt idx="264">
                  <c:v>3.438911</c:v>
                </c:pt>
                <c:pt idx="265">
                  <c:v>3.439148</c:v>
                </c:pt>
                <c:pt idx="266">
                  <c:v>3.439384</c:v>
                </c:pt>
                <c:pt idx="267">
                  <c:v>3.439619</c:v>
                </c:pt>
                <c:pt idx="268">
                  <c:v>3.439853</c:v>
                </c:pt>
                <c:pt idx="269">
                  <c:v>3.440087</c:v>
                </c:pt>
                <c:pt idx="270">
                  <c:v>3.440319</c:v>
                </c:pt>
                <c:pt idx="271">
                  <c:v>3.440550</c:v>
                </c:pt>
                <c:pt idx="272">
                  <c:v>3.440780</c:v>
                </c:pt>
                <c:pt idx="273">
                  <c:v>3.441010</c:v>
                </c:pt>
                <c:pt idx="274">
                  <c:v>3.441239</c:v>
                </c:pt>
                <c:pt idx="275">
                  <c:v>3.441466</c:v>
                </c:pt>
                <c:pt idx="276">
                  <c:v>3.441693</c:v>
                </c:pt>
                <c:pt idx="277">
                  <c:v>3.441919</c:v>
                </c:pt>
                <c:pt idx="278">
                  <c:v>3.442144</c:v>
                </c:pt>
                <c:pt idx="279">
                  <c:v>3.442369</c:v>
                </c:pt>
                <c:pt idx="280">
                  <c:v>3.442592</c:v>
                </c:pt>
                <c:pt idx="281">
                  <c:v>3.442815</c:v>
                </c:pt>
                <c:pt idx="282">
                  <c:v>3.443037</c:v>
                </c:pt>
                <c:pt idx="283">
                  <c:v>3.443258</c:v>
                </c:pt>
                <c:pt idx="284">
                  <c:v>3.443478</c:v>
                </c:pt>
                <c:pt idx="285">
                  <c:v>3.443698</c:v>
                </c:pt>
                <c:pt idx="286">
                  <c:v>3.443917</c:v>
                </c:pt>
                <c:pt idx="287">
                  <c:v>3.444135</c:v>
                </c:pt>
                <c:pt idx="288">
                  <c:v>3.444352</c:v>
                </c:pt>
                <c:pt idx="289">
                  <c:v>3.444568</c:v>
                </c:pt>
                <c:pt idx="290">
                  <c:v>3.444784</c:v>
                </c:pt>
                <c:pt idx="291">
                  <c:v>3.444999</c:v>
                </c:pt>
                <c:pt idx="292">
                  <c:v>3.445213</c:v>
                </c:pt>
                <c:pt idx="293">
                  <c:v>3.445426</c:v>
                </c:pt>
                <c:pt idx="294">
                  <c:v>3.445639</c:v>
                </c:pt>
                <c:pt idx="295">
                  <c:v>3.445851</c:v>
                </c:pt>
                <c:pt idx="296">
                  <c:v>3.446062</c:v>
                </c:pt>
                <c:pt idx="297">
                  <c:v>3.446272</c:v>
                </c:pt>
                <c:pt idx="298">
                  <c:v>3.446482</c:v>
                </c:pt>
                <c:pt idx="299">
                  <c:v>3.446691</c:v>
                </c:pt>
                <c:pt idx="300">
                  <c:v>3.446899</c:v>
                </c:pt>
                <c:pt idx="301">
                  <c:v>3.447107</c:v>
                </c:pt>
                <c:pt idx="302">
                  <c:v>3.447314</c:v>
                </c:pt>
                <c:pt idx="303">
                  <c:v>3.447520</c:v>
                </c:pt>
                <c:pt idx="304">
                  <c:v>3.447725</c:v>
                </c:pt>
                <c:pt idx="305">
                  <c:v>3.447930</c:v>
                </c:pt>
                <c:pt idx="306">
                  <c:v>3.448134</c:v>
                </c:pt>
                <c:pt idx="307">
                  <c:v>3.448337</c:v>
                </c:pt>
                <c:pt idx="308">
                  <c:v>3.448540</c:v>
                </c:pt>
                <c:pt idx="309">
                  <c:v>3.448742</c:v>
                </c:pt>
                <c:pt idx="310">
                  <c:v>3.448943</c:v>
                </c:pt>
                <c:pt idx="311">
                  <c:v>3.449144</c:v>
                </c:pt>
                <c:pt idx="312">
                  <c:v>3.449343</c:v>
                </c:pt>
                <c:pt idx="313">
                  <c:v>3.449543</c:v>
                </c:pt>
                <c:pt idx="314">
                  <c:v>3.449741</c:v>
                </c:pt>
                <c:pt idx="315">
                  <c:v>3.449939</c:v>
                </c:pt>
                <c:pt idx="316">
                  <c:v>3.450136</c:v>
                </c:pt>
                <c:pt idx="317">
                  <c:v>3.450333</c:v>
                </c:pt>
                <c:pt idx="318">
                  <c:v>3.450529</c:v>
                </c:pt>
                <c:pt idx="319">
                  <c:v>3.450724</c:v>
                </c:pt>
                <c:pt idx="320">
                  <c:v>3.450919</c:v>
                </c:pt>
                <c:pt idx="321">
                  <c:v>3.451113</c:v>
                </c:pt>
                <c:pt idx="322">
                  <c:v>3.451306</c:v>
                </c:pt>
                <c:pt idx="323">
                  <c:v>3.451499</c:v>
                </c:pt>
                <c:pt idx="324">
                  <c:v>3.451691</c:v>
                </c:pt>
                <c:pt idx="325">
                  <c:v>3.451882</c:v>
                </c:pt>
                <c:pt idx="326">
                  <c:v>3.452073</c:v>
                </c:pt>
                <c:pt idx="327">
                  <c:v>3.452263</c:v>
                </c:pt>
                <c:pt idx="328">
                  <c:v>3.452452</c:v>
                </c:pt>
                <c:pt idx="329">
                  <c:v>3.452641</c:v>
                </c:pt>
                <c:pt idx="330">
                  <c:v>3.452829</c:v>
                </c:pt>
                <c:pt idx="331">
                  <c:v>3.453017</c:v>
                </c:pt>
                <c:pt idx="332">
                  <c:v>3.453203</c:v>
                </c:pt>
                <c:pt idx="333">
                  <c:v>3.453390</c:v>
                </c:pt>
                <c:pt idx="334">
                  <c:v>3.453575</c:v>
                </c:pt>
                <c:pt idx="335">
                  <c:v>3.453760</c:v>
                </c:pt>
                <c:pt idx="336">
                  <c:v>3.453945</c:v>
                </c:pt>
                <c:pt idx="337">
                  <c:v>3.454129</c:v>
                </c:pt>
                <c:pt idx="338">
                  <c:v>3.454312</c:v>
                </c:pt>
                <c:pt idx="339">
                  <c:v>3.454494</c:v>
                </c:pt>
                <c:pt idx="340">
                  <c:v>3.454676</c:v>
                </c:pt>
                <c:pt idx="341">
                  <c:v>3.454858</c:v>
                </c:pt>
                <c:pt idx="342">
                  <c:v>3.455039</c:v>
                </c:pt>
                <c:pt idx="343">
                  <c:v>3.455219</c:v>
                </c:pt>
                <c:pt idx="344">
                  <c:v>3.455398</c:v>
                </c:pt>
                <c:pt idx="345">
                  <c:v>3.455577</c:v>
                </c:pt>
                <c:pt idx="346">
                  <c:v>3.455756</c:v>
                </c:pt>
                <c:pt idx="347">
                  <c:v>3.455933</c:v>
                </c:pt>
                <c:pt idx="348">
                  <c:v>3.456110</c:v>
                </c:pt>
                <c:pt idx="349">
                  <c:v>3.456287</c:v>
                </c:pt>
                <c:pt idx="350">
                  <c:v>3.456463</c:v>
                </c:pt>
                <c:pt idx="351">
                  <c:v>3.456638</c:v>
                </c:pt>
                <c:pt idx="352">
                  <c:v>3.456813</c:v>
                </c:pt>
                <c:pt idx="353">
                  <c:v>3.456988</c:v>
                </c:pt>
                <c:pt idx="354">
                  <c:v>3.457161</c:v>
                </c:pt>
                <c:pt idx="355">
                  <c:v>3.457334</c:v>
                </c:pt>
                <c:pt idx="356">
                  <c:v>3.457507</c:v>
                </c:pt>
                <c:pt idx="357">
                  <c:v>3.457679</c:v>
                </c:pt>
                <c:pt idx="358">
                  <c:v>3.457850</c:v>
                </c:pt>
                <c:pt idx="359">
                  <c:v>3.458021</c:v>
                </c:pt>
                <c:pt idx="360">
                  <c:v>3.458191</c:v>
                </c:pt>
                <c:pt idx="361">
                  <c:v>3.458361</c:v>
                </c:pt>
                <c:pt idx="362">
                  <c:v>3.458530</c:v>
                </c:pt>
                <c:pt idx="363">
                  <c:v>3.458698</c:v>
                </c:pt>
                <c:pt idx="364">
                  <c:v>3.458866</c:v>
                </c:pt>
                <c:pt idx="365">
                  <c:v>3.459034</c:v>
                </c:pt>
                <c:pt idx="366">
                  <c:v>3.459201</c:v>
                </c:pt>
                <c:pt idx="367">
                  <c:v>3.459367</c:v>
                </c:pt>
                <c:pt idx="368">
                  <c:v>3.459533</c:v>
                </c:pt>
                <c:pt idx="369">
                  <c:v>3.459698</c:v>
                </c:pt>
                <c:pt idx="370">
                  <c:v>3.459862</c:v>
                </c:pt>
                <c:pt idx="371">
                  <c:v>3.460026</c:v>
                </c:pt>
                <c:pt idx="372">
                  <c:v>3.460190</c:v>
                </c:pt>
                <c:pt idx="373">
                  <c:v>3.460353</c:v>
                </c:pt>
                <c:pt idx="374">
                  <c:v>3.460515</c:v>
                </c:pt>
                <c:pt idx="375">
                  <c:v>3.460677</c:v>
                </c:pt>
                <c:pt idx="376">
                  <c:v>3.460839</c:v>
                </c:pt>
                <c:pt idx="377">
                  <c:v>3.461000</c:v>
                </c:pt>
                <c:pt idx="378">
                  <c:v>3.461160</c:v>
                </c:pt>
                <c:pt idx="379">
                  <c:v>3.461320</c:v>
                </c:pt>
                <c:pt idx="380">
                  <c:v>3.461479</c:v>
                </c:pt>
                <c:pt idx="381">
                  <c:v>3.461637</c:v>
                </c:pt>
                <c:pt idx="382">
                  <c:v>3.461796</c:v>
                </c:pt>
                <c:pt idx="383">
                  <c:v>3.461953</c:v>
                </c:pt>
                <c:pt idx="384">
                  <c:v>3.462110</c:v>
                </c:pt>
                <c:pt idx="385">
                  <c:v>3.462267</c:v>
                </c:pt>
                <c:pt idx="386">
                  <c:v>3.462423</c:v>
                </c:pt>
                <c:pt idx="387">
                  <c:v>3.462579</c:v>
                </c:pt>
                <c:pt idx="388">
                  <c:v>3.462734</c:v>
                </c:pt>
                <c:pt idx="389">
                  <c:v>3.462888</c:v>
                </c:pt>
                <c:pt idx="390">
                  <c:v>3.463042</c:v>
                </c:pt>
                <c:pt idx="391">
                  <c:v>3.463196</c:v>
                </c:pt>
                <c:pt idx="392">
                  <c:v>3.463349</c:v>
                </c:pt>
                <c:pt idx="393">
                  <c:v>3.463501</c:v>
                </c:pt>
                <c:pt idx="394">
                  <c:v>3.463653</c:v>
                </c:pt>
                <c:pt idx="395">
                  <c:v>3.463804</c:v>
                </c:pt>
                <c:pt idx="396">
                  <c:v>3.463955</c:v>
                </c:pt>
                <c:pt idx="397">
                  <c:v>3.464106</c:v>
                </c:pt>
                <c:pt idx="398">
                  <c:v>3.464256</c:v>
                </c:pt>
                <c:pt idx="399">
                  <c:v>3.464405</c:v>
                </c:pt>
                <c:pt idx="400">
                  <c:v>3.464554</c:v>
                </c:pt>
                <c:pt idx="401">
                  <c:v>3.464703</c:v>
                </c:pt>
                <c:pt idx="402">
                  <c:v>3.464851</c:v>
                </c:pt>
                <c:pt idx="403">
                  <c:v>3.464998</c:v>
                </c:pt>
                <c:pt idx="404">
                  <c:v>3.465145</c:v>
                </c:pt>
                <c:pt idx="405">
                  <c:v>3.465291</c:v>
                </c:pt>
                <c:pt idx="406">
                  <c:v>3.465437</c:v>
                </c:pt>
                <c:pt idx="407">
                  <c:v>3.465583</c:v>
                </c:pt>
                <c:pt idx="408">
                  <c:v>3.465728</c:v>
                </c:pt>
                <c:pt idx="409">
                  <c:v>3.465873</c:v>
                </c:pt>
                <c:pt idx="410">
                  <c:v>3.466017</c:v>
                </c:pt>
                <c:pt idx="411">
                  <c:v>3.466160</c:v>
                </c:pt>
                <c:pt idx="412">
                  <c:v>3.466303</c:v>
                </c:pt>
                <c:pt idx="413">
                  <c:v>3.466446</c:v>
                </c:pt>
                <c:pt idx="414">
                  <c:v>3.466588</c:v>
                </c:pt>
                <c:pt idx="415">
                  <c:v>3.466730</c:v>
                </c:pt>
                <c:pt idx="416">
                  <c:v>3.466871</c:v>
                </c:pt>
                <c:pt idx="417">
                  <c:v>3.467012</c:v>
                </c:pt>
                <c:pt idx="418">
                  <c:v>3.467152</c:v>
                </c:pt>
                <c:pt idx="419">
                  <c:v>3.467292</c:v>
                </c:pt>
                <c:pt idx="420">
                  <c:v>3.467431</c:v>
                </c:pt>
                <c:pt idx="421">
                  <c:v>3.467570</c:v>
                </c:pt>
                <c:pt idx="422">
                  <c:v>3.467708</c:v>
                </c:pt>
                <c:pt idx="423">
                  <c:v>3.467846</c:v>
                </c:pt>
                <c:pt idx="424">
                  <c:v>3.467983</c:v>
                </c:pt>
                <c:pt idx="425">
                  <c:v>3.468120</c:v>
                </c:pt>
                <c:pt idx="426">
                  <c:v>3.468257</c:v>
                </c:pt>
                <c:pt idx="427">
                  <c:v>3.468393</c:v>
                </c:pt>
                <c:pt idx="428">
                  <c:v>3.468529</c:v>
                </c:pt>
                <c:pt idx="429">
                  <c:v>3.468664</c:v>
                </c:pt>
                <c:pt idx="430">
                  <c:v>3.468799</c:v>
                </c:pt>
                <c:pt idx="431">
                  <c:v>3.468933</c:v>
                </c:pt>
                <c:pt idx="432">
                  <c:v>3.469067</c:v>
                </c:pt>
                <c:pt idx="433">
                  <c:v>3.469200</c:v>
                </c:pt>
                <c:pt idx="434">
                  <c:v>3.469333</c:v>
                </c:pt>
                <c:pt idx="435">
                  <c:v>3.469466</c:v>
                </c:pt>
                <c:pt idx="436">
                  <c:v>3.469598</c:v>
                </c:pt>
                <c:pt idx="437">
                  <c:v>3.469729</c:v>
                </c:pt>
                <c:pt idx="438">
                  <c:v>3.469860</c:v>
                </c:pt>
                <c:pt idx="439">
                  <c:v>3.469991</c:v>
                </c:pt>
                <c:pt idx="440">
                  <c:v>3.470121</c:v>
                </c:pt>
                <c:pt idx="441">
                  <c:v>3.470251</c:v>
                </c:pt>
                <c:pt idx="442">
                  <c:v>3.470381</c:v>
                </c:pt>
                <c:pt idx="443">
                  <c:v>3.470510</c:v>
                </c:pt>
                <c:pt idx="444">
                  <c:v>3.470638</c:v>
                </c:pt>
                <c:pt idx="445">
                  <c:v>3.470766</c:v>
                </c:pt>
                <c:pt idx="446">
                  <c:v>3.470894</c:v>
                </c:pt>
                <c:pt idx="447">
                  <c:v>3.471021</c:v>
                </c:pt>
                <c:pt idx="448">
                  <c:v>3.471148</c:v>
                </c:pt>
                <c:pt idx="449">
                  <c:v>3.471275</c:v>
                </c:pt>
                <c:pt idx="450">
                  <c:v>3.471401</c:v>
                </c:pt>
                <c:pt idx="451">
                  <c:v>3.471526</c:v>
                </c:pt>
                <c:pt idx="452">
                  <c:v>3.471651</c:v>
                </c:pt>
                <c:pt idx="453">
                  <c:v>3.471776</c:v>
                </c:pt>
                <c:pt idx="454">
                  <c:v>3.471900</c:v>
                </c:pt>
                <c:pt idx="455">
                  <c:v>3.472024</c:v>
                </c:pt>
                <c:pt idx="456">
                  <c:v>3.472148</c:v>
                </c:pt>
                <c:pt idx="457">
                  <c:v>3.472271</c:v>
                </c:pt>
                <c:pt idx="458">
                  <c:v>3.472394</c:v>
                </c:pt>
                <c:pt idx="459">
                  <c:v>3.472516</c:v>
                </c:pt>
                <c:pt idx="460">
                  <c:v>3.472638</c:v>
                </c:pt>
                <c:pt idx="461">
                  <c:v>3.472759</c:v>
                </c:pt>
                <c:pt idx="462">
                  <c:v>3.472880</c:v>
                </c:pt>
                <c:pt idx="463">
                  <c:v>3.473001</c:v>
                </c:pt>
                <c:pt idx="464">
                  <c:v>3.473121</c:v>
                </c:pt>
                <c:pt idx="465">
                  <c:v>3.473241</c:v>
                </c:pt>
                <c:pt idx="466">
                  <c:v>3.473360</c:v>
                </c:pt>
                <c:pt idx="467">
                  <c:v>3.473479</c:v>
                </c:pt>
                <c:pt idx="468">
                  <c:v>3.473598</c:v>
                </c:pt>
                <c:pt idx="469">
                  <c:v>3.473716</c:v>
                </c:pt>
                <c:pt idx="470">
                  <c:v>3.473834</c:v>
                </c:pt>
                <c:pt idx="471">
                  <c:v>3.473951</c:v>
                </c:pt>
                <c:pt idx="472">
                  <c:v>3.474069</c:v>
                </c:pt>
                <c:pt idx="473">
                  <c:v>3.474185</c:v>
                </c:pt>
                <c:pt idx="474">
                  <c:v>3.474301</c:v>
                </c:pt>
                <c:pt idx="475">
                  <c:v>3.474417</c:v>
                </c:pt>
                <c:pt idx="476">
                  <c:v>3.474533</c:v>
                </c:pt>
                <c:pt idx="477">
                  <c:v>3.474648</c:v>
                </c:pt>
                <c:pt idx="478">
                  <c:v>3.474763</c:v>
                </c:pt>
                <c:pt idx="479">
                  <c:v>3.474877</c:v>
                </c:pt>
                <c:pt idx="480">
                  <c:v>3.474991</c:v>
                </c:pt>
                <c:pt idx="481">
                  <c:v>3.475104</c:v>
                </c:pt>
                <c:pt idx="482">
                  <c:v>3.475218</c:v>
                </c:pt>
                <c:pt idx="483">
                  <c:v>3.475330</c:v>
                </c:pt>
                <c:pt idx="484">
                  <c:v>3.475443</c:v>
                </c:pt>
                <c:pt idx="485">
                  <c:v>3.475555</c:v>
                </c:pt>
                <c:pt idx="486">
                  <c:v>3.475667</c:v>
                </c:pt>
                <c:pt idx="487">
                  <c:v>3.475778</c:v>
                </c:pt>
                <c:pt idx="488">
                  <c:v>3.475889</c:v>
                </c:pt>
                <c:pt idx="489">
                  <c:v>3.475999</c:v>
                </c:pt>
                <c:pt idx="490">
                  <c:v>3.476110</c:v>
                </c:pt>
                <c:pt idx="491">
                  <c:v>3.476219</c:v>
                </c:pt>
                <c:pt idx="492">
                  <c:v>3.476329</c:v>
                </c:pt>
                <c:pt idx="493">
                  <c:v>3.476438</c:v>
                </c:pt>
                <c:pt idx="494">
                  <c:v>3.476547</c:v>
                </c:pt>
                <c:pt idx="495">
                  <c:v>3.476655</c:v>
                </c:pt>
                <c:pt idx="496">
                  <c:v>3.476763</c:v>
                </c:pt>
                <c:pt idx="497">
                  <c:v>3.476871</c:v>
                </c:pt>
                <c:pt idx="498">
                  <c:v>3.476978</c:v>
                </c:pt>
                <c:pt idx="499">
                  <c:v>3.477085</c:v>
                </c:pt>
                <c:pt idx="500">
                  <c:v>3.477191</c:v>
                </c:pt>
                <c:pt idx="501">
                  <c:v>3.477297</c:v>
                </c:pt>
                <c:pt idx="502">
                  <c:v>3.477403</c:v>
                </c:pt>
                <c:pt idx="503">
                  <c:v>3.477509</c:v>
                </c:pt>
                <c:pt idx="504">
                  <c:v>3.477614</c:v>
                </c:pt>
                <c:pt idx="505">
                  <c:v>3.477719</c:v>
                </c:pt>
                <c:pt idx="506">
                  <c:v>3.477823</c:v>
                </c:pt>
                <c:pt idx="507">
                  <c:v>3.477927</c:v>
                </c:pt>
                <c:pt idx="508">
                  <c:v>3.478031</c:v>
                </c:pt>
                <c:pt idx="509">
                  <c:v>3.478134</c:v>
                </c:pt>
                <c:pt idx="510">
                  <c:v>3.478237</c:v>
                </c:pt>
                <c:pt idx="511">
                  <c:v>3.478340</c:v>
                </c:pt>
                <c:pt idx="512">
                  <c:v>3.478442</c:v>
                </c:pt>
                <c:pt idx="513">
                  <c:v>3.478544</c:v>
                </c:pt>
                <c:pt idx="514">
                  <c:v>3.478646</c:v>
                </c:pt>
                <c:pt idx="515">
                  <c:v>3.478747</c:v>
                </c:pt>
                <c:pt idx="516">
                  <c:v>3.478848</c:v>
                </c:pt>
                <c:pt idx="517">
                  <c:v>3.478949</c:v>
                </c:pt>
                <c:pt idx="518">
                  <c:v>3.479049</c:v>
                </c:pt>
                <c:pt idx="519">
                  <c:v>3.479149</c:v>
                </c:pt>
                <c:pt idx="520">
                  <c:v>3.479249</c:v>
                </c:pt>
                <c:pt idx="521">
                  <c:v>3.479348</c:v>
                </c:pt>
                <c:pt idx="522">
                  <c:v>3.479447</c:v>
                </c:pt>
                <c:pt idx="523">
                  <c:v>3.479545</c:v>
                </c:pt>
                <c:pt idx="524">
                  <c:v>3.479644</c:v>
                </c:pt>
                <c:pt idx="525">
                  <c:v>3.479742</c:v>
                </c:pt>
                <c:pt idx="526">
                  <c:v>3.479839</c:v>
                </c:pt>
                <c:pt idx="527">
                  <c:v>3.479937</c:v>
                </c:pt>
                <c:pt idx="528">
                  <c:v>3.480034</c:v>
                </c:pt>
                <c:pt idx="529">
                  <c:v>3.480130</c:v>
                </c:pt>
                <c:pt idx="530">
                  <c:v>3.480227</c:v>
                </c:pt>
                <c:pt idx="531">
                  <c:v>3.480323</c:v>
                </c:pt>
                <c:pt idx="532">
                  <c:v>3.480418</c:v>
                </c:pt>
                <c:pt idx="533">
                  <c:v>3.480514</c:v>
                </c:pt>
                <c:pt idx="534">
                  <c:v>3.480609</c:v>
                </c:pt>
                <c:pt idx="535">
                  <c:v>3.480703</c:v>
                </c:pt>
                <c:pt idx="536">
                  <c:v>3.480798</c:v>
                </c:pt>
                <c:pt idx="537">
                  <c:v>3.480892</c:v>
                </c:pt>
                <c:pt idx="538">
                  <c:v>3.480986</c:v>
                </c:pt>
                <c:pt idx="539">
                  <c:v>3.481079</c:v>
                </c:pt>
                <c:pt idx="540">
                  <c:v>3.481172</c:v>
                </c:pt>
                <c:pt idx="541">
                  <c:v>3.481265</c:v>
                </c:pt>
                <c:pt idx="542">
                  <c:v>3.481357</c:v>
                </c:pt>
                <c:pt idx="543">
                  <c:v>3.481450</c:v>
                </c:pt>
                <c:pt idx="544">
                  <c:v>3.481541</c:v>
                </c:pt>
                <c:pt idx="545">
                  <c:v>3.481633</c:v>
                </c:pt>
                <c:pt idx="546">
                  <c:v>3.481724</c:v>
                </c:pt>
                <c:pt idx="547">
                  <c:v>3.481815</c:v>
                </c:pt>
                <c:pt idx="548">
                  <c:v>3.481906</c:v>
                </c:pt>
                <c:pt idx="549">
                  <c:v>3.481996</c:v>
                </c:pt>
                <c:pt idx="550">
                  <c:v>3.482086</c:v>
                </c:pt>
                <c:pt idx="551">
                  <c:v>3.482176</c:v>
                </c:pt>
                <c:pt idx="552">
                  <c:v>3.482265</c:v>
                </c:pt>
                <c:pt idx="553">
                  <c:v>3.482355</c:v>
                </c:pt>
                <c:pt idx="554">
                  <c:v>3.482443</c:v>
                </c:pt>
                <c:pt idx="555">
                  <c:v>3.482532</c:v>
                </c:pt>
                <c:pt idx="556">
                  <c:v>3.482620</c:v>
                </c:pt>
                <c:pt idx="557">
                  <c:v>3.482708</c:v>
                </c:pt>
                <c:pt idx="558">
                  <c:v>3.482796</c:v>
                </c:pt>
                <c:pt idx="559">
                  <c:v>3.482883</c:v>
                </c:pt>
                <c:pt idx="560">
                  <c:v>3.482970</c:v>
                </c:pt>
                <c:pt idx="561">
                  <c:v>3.483057</c:v>
                </c:pt>
                <c:pt idx="562">
                  <c:v>3.483143</c:v>
                </c:pt>
                <c:pt idx="563">
                  <c:v>3.483229</c:v>
                </c:pt>
                <c:pt idx="564">
                  <c:v>3.483315</c:v>
                </c:pt>
                <c:pt idx="565">
                  <c:v>3.483401</c:v>
                </c:pt>
                <c:pt idx="566">
                  <c:v>3.483486</c:v>
                </c:pt>
                <c:pt idx="567">
                  <c:v>3.483571</c:v>
                </c:pt>
                <c:pt idx="568">
                  <c:v>3.483656</c:v>
                </c:pt>
                <c:pt idx="569">
                  <c:v>3.483740</c:v>
                </c:pt>
                <c:pt idx="570">
                  <c:v>3.483825</c:v>
                </c:pt>
                <c:pt idx="571">
                  <c:v>3.483908</c:v>
                </c:pt>
                <c:pt idx="572">
                  <c:v>3.483992</c:v>
                </c:pt>
                <c:pt idx="573">
                  <c:v>3.484075</c:v>
                </c:pt>
                <c:pt idx="574">
                  <c:v>3.484158</c:v>
                </c:pt>
                <c:pt idx="575">
                  <c:v>3.484241</c:v>
                </c:pt>
                <c:pt idx="576">
                  <c:v>3.484324</c:v>
                </c:pt>
                <c:pt idx="577">
                  <c:v>3.484406</c:v>
                </c:pt>
                <c:pt idx="578">
                  <c:v>3.484488</c:v>
                </c:pt>
                <c:pt idx="579">
                  <c:v>3.484569</c:v>
                </c:pt>
                <c:pt idx="580">
                  <c:v>3.484651</c:v>
                </c:pt>
                <c:pt idx="581">
                  <c:v>3.484732</c:v>
                </c:pt>
                <c:pt idx="582">
                  <c:v>3.484813</c:v>
                </c:pt>
                <c:pt idx="583">
                  <c:v>3.484893</c:v>
                </c:pt>
                <c:pt idx="584">
                  <c:v>3.484973</c:v>
                </c:pt>
                <c:pt idx="585">
                  <c:v>3.485053</c:v>
                </c:pt>
                <c:pt idx="586">
                  <c:v>3.485133</c:v>
                </c:pt>
                <c:pt idx="587">
                  <c:v>3.485213</c:v>
                </c:pt>
                <c:pt idx="588">
                  <c:v>3.485292</c:v>
                </c:pt>
                <c:pt idx="589">
                  <c:v>3.485371</c:v>
                </c:pt>
                <c:pt idx="590">
                  <c:v>3.485449</c:v>
                </c:pt>
                <c:pt idx="591">
                  <c:v>3.485528</c:v>
                </c:pt>
                <c:pt idx="592">
                  <c:v>3.485606</c:v>
                </c:pt>
                <c:pt idx="593">
                  <c:v>3.485684</c:v>
                </c:pt>
                <c:pt idx="594">
                  <c:v>3.485761</c:v>
                </c:pt>
                <c:pt idx="595">
                  <c:v>3.485839</c:v>
                </c:pt>
                <c:pt idx="596">
                  <c:v>3.485916</c:v>
                </c:pt>
                <c:pt idx="597">
                  <c:v>3.485993</c:v>
                </c:pt>
                <c:pt idx="598">
                  <c:v>3.486069</c:v>
                </c:pt>
                <c:pt idx="599">
                  <c:v>3.486145</c:v>
                </c:pt>
                <c:pt idx="600">
                  <c:v>3.486221</c:v>
                </c:pt>
                <c:pt idx="601">
                  <c:v>3.486297</c:v>
                </c:pt>
                <c:pt idx="602">
                  <c:v>3.486373</c:v>
                </c:pt>
                <c:pt idx="603">
                  <c:v>3.486448</c:v>
                </c:pt>
                <c:pt idx="604">
                  <c:v>3.486523</c:v>
                </c:pt>
                <c:pt idx="605">
                  <c:v>3.486598</c:v>
                </c:pt>
                <c:pt idx="606">
                  <c:v>3.486672</c:v>
                </c:pt>
                <c:pt idx="607">
                  <c:v>3.486746</c:v>
                </c:pt>
                <c:pt idx="608">
                  <c:v>3.486820</c:v>
                </c:pt>
                <c:pt idx="609">
                  <c:v>3.486894</c:v>
                </c:pt>
                <c:pt idx="610">
                  <c:v>3.486968</c:v>
                </c:pt>
                <c:pt idx="611">
                  <c:v>3.487041</c:v>
                </c:pt>
                <c:pt idx="612">
                  <c:v>3.487114</c:v>
                </c:pt>
                <c:pt idx="613">
                  <c:v>3.487187</c:v>
                </c:pt>
                <c:pt idx="614">
                  <c:v>3.487259</c:v>
                </c:pt>
                <c:pt idx="615">
                  <c:v>3.487332</c:v>
                </c:pt>
                <c:pt idx="616">
                  <c:v>3.487404</c:v>
                </c:pt>
                <c:pt idx="617">
                  <c:v>3.487475</c:v>
                </c:pt>
                <c:pt idx="618">
                  <c:v>3.487547</c:v>
                </c:pt>
                <c:pt idx="619">
                  <c:v>3.487618</c:v>
                </c:pt>
                <c:pt idx="620">
                  <c:v>3.487689</c:v>
                </c:pt>
                <c:pt idx="621">
                  <c:v>3.487760</c:v>
                </c:pt>
                <c:pt idx="622">
                  <c:v>3.487831</c:v>
                </c:pt>
                <c:pt idx="623">
                  <c:v>3.487901</c:v>
                </c:pt>
                <c:pt idx="624">
                  <c:v>3.487971</c:v>
                </c:pt>
                <c:pt idx="625">
                  <c:v>3.488041</c:v>
                </c:pt>
                <c:pt idx="626">
                  <c:v>3.488110</c:v>
                </c:pt>
                <c:pt idx="627">
                  <c:v>3.488180</c:v>
                </c:pt>
                <c:pt idx="628">
                  <c:v>3.488249</c:v>
                </c:pt>
                <c:pt idx="629">
                  <c:v>3.488318</c:v>
                </c:pt>
                <c:pt idx="630">
                  <c:v>3.488387</c:v>
                </c:pt>
                <c:pt idx="631">
                  <c:v>3.488455</c:v>
                </c:pt>
                <c:pt idx="632">
                  <c:v>3.488523</c:v>
                </c:pt>
                <c:pt idx="633">
                  <c:v>3.488591</c:v>
                </c:pt>
                <c:pt idx="634">
                  <c:v>3.488659</c:v>
                </c:pt>
                <c:pt idx="635">
                  <c:v>3.488726</c:v>
                </c:pt>
                <c:pt idx="636">
                  <c:v>3.488794</c:v>
                </c:pt>
                <c:pt idx="637">
                  <c:v>3.488861</c:v>
                </c:pt>
                <c:pt idx="638">
                  <c:v>3.488928</c:v>
                </c:pt>
                <c:pt idx="639">
                  <c:v>3.488994</c:v>
                </c:pt>
                <c:pt idx="640">
                  <c:v>3.489061</c:v>
                </c:pt>
                <c:pt idx="641">
                  <c:v>3.489127</c:v>
                </c:pt>
                <c:pt idx="642">
                  <c:v>3.489193</c:v>
                </c:pt>
                <c:pt idx="643">
                  <c:v>3.489258</c:v>
                </c:pt>
                <c:pt idx="644">
                  <c:v>3.489324</c:v>
                </c:pt>
                <c:pt idx="645">
                  <c:v>3.489389</c:v>
                </c:pt>
                <c:pt idx="646">
                  <c:v>3.489454</c:v>
                </c:pt>
                <c:pt idx="647">
                  <c:v>3.489519</c:v>
                </c:pt>
                <c:pt idx="648">
                  <c:v>3.489584</c:v>
                </c:pt>
                <c:pt idx="649">
                  <c:v>3.489648</c:v>
                </c:pt>
                <c:pt idx="650">
                  <c:v>3.489712</c:v>
                </c:pt>
                <c:pt idx="651">
                  <c:v>3.489776</c:v>
                </c:pt>
                <c:pt idx="652">
                  <c:v>3.489840</c:v>
                </c:pt>
                <c:pt idx="653">
                  <c:v>3.489903</c:v>
                </c:pt>
                <c:pt idx="654">
                  <c:v>3.489966</c:v>
                </c:pt>
                <c:pt idx="655">
                  <c:v>3.490030</c:v>
                </c:pt>
                <c:pt idx="656">
                  <c:v>3.490092</c:v>
                </c:pt>
                <c:pt idx="657">
                  <c:v>3.490155</c:v>
                </c:pt>
                <c:pt idx="658">
                  <c:v>3.490217</c:v>
                </c:pt>
                <c:pt idx="659">
                  <c:v>3.490280</c:v>
                </c:pt>
                <c:pt idx="660">
                  <c:v>3.490342</c:v>
                </c:pt>
                <c:pt idx="661">
                  <c:v>3.490404</c:v>
                </c:pt>
                <c:pt idx="662">
                  <c:v>3.490465</c:v>
                </c:pt>
                <c:pt idx="663">
                  <c:v>3.490526</c:v>
                </c:pt>
                <c:pt idx="664">
                  <c:v>3.490588</c:v>
                </c:pt>
                <c:pt idx="665">
                  <c:v>3.490649</c:v>
                </c:pt>
                <c:pt idx="666">
                  <c:v>3.490709</c:v>
                </c:pt>
                <c:pt idx="667">
                  <c:v>3.490770</c:v>
                </c:pt>
                <c:pt idx="668">
                  <c:v>3.490830</c:v>
                </c:pt>
                <c:pt idx="669">
                  <c:v>3.490890</c:v>
                </c:pt>
                <c:pt idx="670">
                  <c:v>3.490950</c:v>
                </c:pt>
                <c:pt idx="671">
                  <c:v>3.491010</c:v>
                </c:pt>
                <c:pt idx="672">
                  <c:v>3.491070</c:v>
                </c:pt>
                <c:pt idx="673">
                  <c:v>3.491129</c:v>
                </c:pt>
                <c:pt idx="674">
                  <c:v>3.491188</c:v>
                </c:pt>
                <c:pt idx="675">
                  <c:v>3.491247</c:v>
                </c:pt>
                <c:pt idx="676">
                  <c:v>3.491306</c:v>
                </c:pt>
                <c:pt idx="677">
                  <c:v>3.491364</c:v>
                </c:pt>
                <c:pt idx="678">
                  <c:v>3.491422</c:v>
                </c:pt>
                <c:pt idx="679">
                  <c:v>3.491480</c:v>
                </c:pt>
                <c:pt idx="680">
                  <c:v>3.491538</c:v>
                </c:pt>
                <c:pt idx="681">
                  <c:v>3.491596</c:v>
                </c:pt>
                <c:pt idx="682">
                  <c:v>3.491654</c:v>
                </c:pt>
                <c:pt idx="683">
                  <c:v>3.491711</c:v>
                </c:pt>
                <c:pt idx="684">
                  <c:v>3.491768</c:v>
                </c:pt>
                <c:pt idx="685">
                  <c:v>3.491825</c:v>
                </c:pt>
                <c:pt idx="686">
                  <c:v>3.491882</c:v>
                </c:pt>
                <c:pt idx="687">
                  <c:v>3.491938</c:v>
                </c:pt>
                <c:pt idx="688">
                  <c:v>3.491995</c:v>
                </c:pt>
                <c:pt idx="689">
                  <c:v>3.492051</c:v>
                </c:pt>
                <c:pt idx="690">
                  <c:v>3.492107</c:v>
                </c:pt>
                <c:pt idx="691">
                  <c:v>3.492163</c:v>
                </c:pt>
                <c:pt idx="692">
                  <c:v>3.492218</c:v>
                </c:pt>
                <c:pt idx="693">
                  <c:v>3.492273</c:v>
                </c:pt>
                <c:pt idx="694">
                  <c:v>3.492329</c:v>
                </c:pt>
                <c:pt idx="695">
                  <c:v>3.492384</c:v>
                </c:pt>
                <c:pt idx="696">
                  <c:v>3.492439</c:v>
                </c:pt>
                <c:pt idx="697">
                  <c:v>3.492493</c:v>
                </c:pt>
                <c:pt idx="698">
                  <c:v>3.492548</c:v>
                </c:pt>
                <c:pt idx="699">
                  <c:v>3.492602</c:v>
                </c:pt>
                <c:pt idx="700">
                  <c:v>3.492656</c:v>
                </c:pt>
                <c:pt idx="701">
                  <c:v>3.492710</c:v>
                </c:pt>
                <c:pt idx="702">
                  <c:v>3.492764</c:v>
                </c:pt>
                <c:pt idx="703">
                  <c:v>3.492817</c:v>
                </c:pt>
                <c:pt idx="704">
                  <c:v>3.492870</c:v>
                </c:pt>
                <c:pt idx="705">
                  <c:v>3.492924</c:v>
                </c:pt>
                <c:pt idx="706">
                  <c:v>3.492977</c:v>
                </c:pt>
                <c:pt idx="707">
                  <c:v>3.493029</c:v>
                </c:pt>
                <c:pt idx="708">
                  <c:v>3.493082</c:v>
                </c:pt>
                <c:pt idx="709">
                  <c:v>3.493134</c:v>
                </c:pt>
                <c:pt idx="710">
                  <c:v>3.493187</c:v>
                </c:pt>
                <c:pt idx="711">
                  <c:v>3.493239</c:v>
                </c:pt>
                <c:pt idx="712">
                  <c:v>3.493291</c:v>
                </c:pt>
                <c:pt idx="713">
                  <c:v>3.493342</c:v>
                </c:pt>
                <c:pt idx="714">
                  <c:v>3.493394</c:v>
                </c:pt>
                <c:pt idx="715">
                  <c:v>3.493445</c:v>
                </c:pt>
                <c:pt idx="716">
                  <c:v>3.493496</c:v>
                </c:pt>
                <c:pt idx="717">
                  <c:v>3.493548</c:v>
                </c:pt>
                <c:pt idx="718">
                  <c:v>3.493598</c:v>
                </c:pt>
                <c:pt idx="719">
                  <c:v>3.493649</c:v>
                </c:pt>
                <c:pt idx="720">
                  <c:v>3.493700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'Induction'!$T$4</c:f>
              <c:strCache>
                <c:ptCount val="1"/>
                <c:pt idx="0">
                  <c:v>15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'Induction'!$T$5:$T$725</c:f>
              <c:numCache>
                <c:ptCount val="721"/>
                <c:pt idx="0">
                  <c:v>0.000000</c:v>
                </c:pt>
                <c:pt idx="1">
                  <c:v>2.546336</c:v>
                </c:pt>
                <c:pt idx="2">
                  <c:v>3.480131</c:v>
                </c:pt>
                <c:pt idx="3">
                  <c:v>3.454100</c:v>
                </c:pt>
                <c:pt idx="4">
                  <c:v>3.429741</c:v>
                </c:pt>
                <c:pt idx="5">
                  <c:v>3.406943</c:v>
                </c:pt>
                <c:pt idx="6">
                  <c:v>3.385603</c:v>
                </c:pt>
                <c:pt idx="7">
                  <c:v>3.365624</c:v>
                </c:pt>
                <c:pt idx="8">
                  <c:v>3.346915</c:v>
                </c:pt>
                <c:pt idx="9">
                  <c:v>3.329392</c:v>
                </c:pt>
                <c:pt idx="10">
                  <c:v>3.312977</c:v>
                </c:pt>
                <c:pt idx="11">
                  <c:v>3.297595</c:v>
                </c:pt>
                <c:pt idx="12">
                  <c:v>3.283178</c:v>
                </c:pt>
                <c:pt idx="13">
                  <c:v>3.269662</c:v>
                </c:pt>
                <c:pt idx="14">
                  <c:v>3.256988</c:v>
                </c:pt>
                <c:pt idx="15">
                  <c:v>3.245099</c:v>
                </c:pt>
                <c:pt idx="16">
                  <c:v>3.233943</c:v>
                </c:pt>
                <c:pt idx="17">
                  <c:v>3.223472</c:v>
                </c:pt>
                <c:pt idx="18">
                  <c:v>3.213640</c:v>
                </c:pt>
                <c:pt idx="19">
                  <c:v>3.204406</c:v>
                </c:pt>
                <c:pt idx="20">
                  <c:v>3.195728</c:v>
                </c:pt>
                <c:pt idx="21">
                  <c:v>3.187572</c:v>
                </c:pt>
                <c:pt idx="22">
                  <c:v>3.179901</c:v>
                </c:pt>
                <c:pt idx="23">
                  <c:v>3.172684</c:v>
                </c:pt>
                <c:pt idx="24">
                  <c:v>3.165891</c:v>
                </c:pt>
                <c:pt idx="25">
                  <c:v>3.159494</c:v>
                </c:pt>
                <c:pt idx="26">
                  <c:v>3.153467</c:v>
                </c:pt>
                <c:pt idx="27">
                  <c:v>3.147785</c:v>
                </c:pt>
                <c:pt idx="28">
                  <c:v>3.142425</c:v>
                </c:pt>
                <c:pt idx="29">
                  <c:v>3.137367</c:v>
                </c:pt>
                <c:pt idx="30">
                  <c:v>3.132590</c:v>
                </c:pt>
                <c:pt idx="31">
                  <c:v>3.128076</c:v>
                </c:pt>
                <c:pt idx="32">
                  <c:v>3.123807</c:v>
                </c:pt>
                <c:pt idx="33">
                  <c:v>3.119768</c:v>
                </c:pt>
                <c:pt idx="34">
                  <c:v>3.115943</c:v>
                </c:pt>
                <c:pt idx="35">
                  <c:v>3.112319</c:v>
                </c:pt>
                <c:pt idx="36">
                  <c:v>3.108881</c:v>
                </c:pt>
                <c:pt idx="37">
                  <c:v>3.105618</c:v>
                </c:pt>
                <c:pt idx="38">
                  <c:v>3.102519</c:v>
                </c:pt>
                <c:pt idx="39">
                  <c:v>3.099573</c:v>
                </c:pt>
                <c:pt idx="40">
                  <c:v>3.096769</c:v>
                </c:pt>
                <c:pt idx="41">
                  <c:v>3.094099</c:v>
                </c:pt>
                <c:pt idx="42">
                  <c:v>3.091553</c:v>
                </c:pt>
                <c:pt idx="43">
                  <c:v>3.089124</c:v>
                </c:pt>
                <c:pt idx="44">
                  <c:v>3.086804</c:v>
                </c:pt>
                <c:pt idx="45">
                  <c:v>3.084586</c:v>
                </c:pt>
                <c:pt idx="46">
                  <c:v>3.082464</c:v>
                </c:pt>
                <c:pt idx="47">
                  <c:v>3.080431</c:v>
                </c:pt>
                <c:pt idx="48">
                  <c:v>3.078481</c:v>
                </c:pt>
                <c:pt idx="49">
                  <c:v>3.076609</c:v>
                </c:pt>
                <c:pt idx="50">
                  <c:v>3.074811</c:v>
                </c:pt>
                <c:pt idx="51">
                  <c:v>3.073081</c:v>
                </c:pt>
                <c:pt idx="52">
                  <c:v>3.071415</c:v>
                </c:pt>
                <c:pt idx="53">
                  <c:v>3.069809</c:v>
                </c:pt>
                <c:pt idx="54">
                  <c:v>3.068259</c:v>
                </c:pt>
                <c:pt idx="55">
                  <c:v>3.066761</c:v>
                </c:pt>
                <c:pt idx="56">
                  <c:v>3.065314</c:v>
                </c:pt>
                <c:pt idx="57">
                  <c:v>3.063912</c:v>
                </c:pt>
                <c:pt idx="58">
                  <c:v>3.062553</c:v>
                </c:pt>
                <c:pt idx="59">
                  <c:v>3.061236</c:v>
                </c:pt>
                <c:pt idx="60">
                  <c:v>3.059956</c:v>
                </c:pt>
                <c:pt idx="61">
                  <c:v>3.058712</c:v>
                </c:pt>
                <c:pt idx="62">
                  <c:v>3.057502</c:v>
                </c:pt>
                <c:pt idx="63">
                  <c:v>3.056323</c:v>
                </c:pt>
                <c:pt idx="64">
                  <c:v>3.055173</c:v>
                </c:pt>
                <c:pt idx="65">
                  <c:v>3.054052</c:v>
                </c:pt>
                <c:pt idx="66">
                  <c:v>3.052956</c:v>
                </c:pt>
                <c:pt idx="67">
                  <c:v>3.051885</c:v>
                </c:pt>
                <c:pt idx="68">
                  <c:v>3.050838</c:v>
                </c:pt>
                <c:pt idx="69">
                  <c:v>3.049812</c:v>
                </c:pt>
                <c:pt idx="70">
                  <c:v>3.048806</c:v>
                </c:pt>
                <c:pt idx="71">
                  <c:v>3.047820</c:v>
                </c:pt>
                <c:pt idx="72">
                  <c:v>3.046852</c:v>
                </c:pt>
                <c:pt idx="73">
                  <c:v>3.045901</c:v>
                </c:pt>
                <c:pt idx="74">
                  <c:v>3.044966</c:v>
                </c:pt>
                <c:pt idx="75">
                  <c:v>3.044047</c:v>
                </c:pt>
                <c:pt idx="76">
                  <c:v>3.043142</c:v>
                </c:pt>
                <c:pt idx="77">
                  <c:v>3.042250</c:v>
                </c:pt>
                <c:pt idx="78">
                  <c:v>3.041372</c:v>
                </c:pt>
                <c:pt idx="79">
                  <c:v>3.040505</c:v>
                </c:pt>
                <c:pt idx="80">
                  <c:v>3.039651</c:v>
                </c:pt>
                <c:pt idx="81">
                  <c:v>3.038807</c:v>
                </c:pt>
                <c:pt idx="82">
                  <c:v>3.037974</c:v>
                </c:pt>
                <c:pt idx="83">
                  <c:v>3.037150</c:v>
                </c:pt>
                <c:pt idx="84">
                  <c:v>3.036336</c:v>
                </c:pt>
                <c:pt idx="85">
                  <c:v>3.035531</c:v>
                </c:pt>
                <c:pt idx="86">
                  <c:v>3.034735</c:v>
                </c:pt>
                <c:pt idx="87">
                  <c:v>3.033946</c:v>
                </c:pt>
                <c:pt idx="88">
                  <c:v>3.033166</c:v>
                </c:pt>
                <c:pt idx="89">
                  <c:v>3.032392</c:v>
                </c:pt>
                <c:pt idx="90">
                  <c:v>3.031626</c:v>
                </c:pt>
                <c:pt idx="91">
                  <c:v>3.030867</c:v>
                </c:pt>
                <c:pt idx="92">
                  <c:v>3.030114</c:v>
                </c:pt>
                <c:pt idx="93">
                  <c:v>3.029367</c:v>
                </c:pt>
                <c:pt idx="94">
                  <c:v>3.028626</c:v>
                </c:pt>
                <c:pt idx="95">
                  <c:v>3.027891</c:v>
                </c:pt>
                <c:pt idx="96">
                  <c:v>3.027161</c:v>
                </c:pt>
                <c:pt idx="97">
                  <c:v>3.026437</c:v>
                </c:pt>
                <c:pt idx="98">
                  <c:v>3.025718</c:v>
                </c:pt>
                <c:pt idx="99">
                  <c:v>3.025004</c:v>
                </c:pt>
                <c:pt idx="100">
                  <c:v>3.024294</c:v>
                </c:pt>
                <c:pt idx="101">
                  <c:v>3.023589</c:v>
                </c:pt>
                <c:pt idx="102">
                  <c:v>3.022889</c:v>
                </c:pt>
                <c:pt idx="103">
                  <c:v>3.022193</c:v>
                </c:pt>
                <c:pt idx="104">
                  <c:v>3.021501</c:v>
                </c:pt>
                <c:pt idx="105">
                  <c:v>3.020813</c:v>
                </c:pt>
                <c:pt idx="106">
                  <c:v>3.020129</c:v>
                </c:pt>
                <c:pt idx="107">
                  <c:v>3.019449</c:v>
                </c:pt>
                <c:pt idx="108">
                  <c:v>3.018773</c:v>
                </c:pt>
                <c:pt idx="109">
                  <c:v>3.018100</c:v>
                </c:pt>
                <c:pt idx="110">
                  <c:v>3.017431</c:v>
                </c:pt>
                <c:pt idx="111">
                  <c:v>3.016765</c:v>
                </c:pt>
                <c:pt idx="112">
                  <c:v>3.016103</c:v>
                </c:pt>
                <c:pt idx="113">
                  <c:v>3.015444</c:v>
                </c:pt>
                <c:pt idx="114">
                  <c:v>3.014788</c:v>
                </c:pt>
                <c:pt idx="115">
                  <c:v>3.014136</c:v>
                </c:pt>
                <c:pt idx="116">
                  <c:v>3.013486</c:v>
                </c:pt>
                <c:pt idx="117">
                  <c:v>3.012840</c:v>
                </c:pt>
                <c:pt idx="118">
                  <c:v>3.012197</c:v>
                </c:pt>
                <c:pt idx="119">
                  <c:v>3.011556</c:v>
                </c:pt>
                <c:pt idx="120">
                  <c:v>3.010919</c:v>
                </c:pt>
                <c:pt idx="121">
                  <c:v>3.010284</c:v>
                </c:pt>
                <c:pt idx="122">
                  <c:v>3.009653</c:v>
                </c:pt>
                <c:pt idx="123">
                  <c:v>3.009024</c:v>
                </c:pt>
                <c:pt idx="124">
                  <c:v>3.008398</c:v>
                </c:pt>
                <c:pt idx="125">
                  <c:v>3.007774</c:v>
                </c:pt>
                <c:pt idx="126">
                  <c:v>3.007153</c:v>
                </c:pt>
                <c:pt idx="127">
                  <c:v>3.006535</c:v>
                </c:pt>
                <c:pt idx="128">
                  <c:v>3.005919</c:v>
                </c:pt>
                <c:pt idx="129">
                  <c:v>3.005306</c:v>
                </c:pt>
                <c:pt idx="130">
                  <c:v>3.004696</c:v>
                </c:pt>
                <c:pt idx="131">
                  <c:v>3.004088</c:v>
                </c:pt>
                <c:pt idx="132">
                  <c:v>3.003483</c:v>
                </c:pt>
                <c:pt idx="133">
                  <c:v>3.002880</c:v>
                </c:pt>
                <c:pt idx="134">
                  <c:v>3.002279</c:v>
                </c:pt>
                <c:pt idx="135">
                  <c:v>3.001681</c:v>
                </c:pt>
                <c:pt idx="136">
                  <c:v>3.001085</c:v>
                </c:pt>
                <c:pt idx="137">
                  <c:v>3.000492</c:v>
                </c:pt>
                <c:pt idx="138">
                  <c:v>2.999901</c:v>
                </c:pt>
                <c:pt idx="139">
                  <c:v>2.999313</c:v>
                </c:pt>
                <c:pt idx="140">
                  <c:v>2.998726</c:v>
                </c:pt>
                <c:pt idx="141">
                  <c:v>2.998142</c:v>
                </c:pt>
                <c:pt idx="142">
                  <c:v>2.997561</c:v>
                </c:pt>
                <c:pt idx="143">
                  <c:v>2.996981</c:v>
                </c:pt>
                <c:pt idx="144">
                  <c:v>2.996404</c:v>
                </c:pt>
                <c:pt idx="145">
                  <c:v>2.995829</c:v>
                </c:pt>
                <c:pt idx="146">
                  <c:v>2.995257</c:v>
                </c:pt>
                <c:pt idx="147">
                  <c:v>2.994686</c:v>
                </c:pt>
                <c:pt idx="148">
                  <c:v>2.994118</c:v>
                </c:pt>
                <c:pt idx="149">
                  <c:v>2.993552</c:v>
                </c:pt>
                <c:pt idx="150">
                  <c:v>2.992988</c:v>
                </c:pt>
                <c:pt idx="151">
                  <c:v>2.992427</c:v>
                </c:pt>
                <c:pt idx="152">
                  <c:v>2.991867</c:v>
                </c:pt>
                <c:pt idx="153">
                  <c:v>2.991310</c:v>
                </c:pt>
                <c:pt idx="154">
                  <c:v>2.990755</c:v>
                </c:pt>
                <c:pt idx="155">
                  <c:v>2.990202</c:v>
                </c:pt>
                <c:pt idx="156">
                  <c:v>2.989651</c:v>
                </c:pt>
                <c:pt idx="157">
                  <c:v>2.989102</c:v>
                </c:pt>
                <c:pt idx="158">
                  <c:v>2.988555</c:v>
                </c:pt>
                <c:pt idx="159">
                  <c:v>2.988010</c:v>
                </c:pt>
                <c:pt idx="160">
                  <c:v>2.987468</c:v>
                </c:pt>
                <c:pt idx="161">
                  <c:v>2.986927</c:v>
                </c:pt>
                <c:pt idx="162">
                  <c:v>2.986389</c:v>
                </c:pt>
                <c:pt idx="163">
                  <c:v>2.985852</c:v>
                </c:pt>
                <c:pt idx="164">
                  <c:v>2.985318</c:v>
                </c:pt>
                <c:pt idx="165">
                  <c:v>2.984785</c:v>
                </c:pt>
                <c:pt idx="166">
                  <c:v>2.984255</c:v>
                </c:pt>
                <c:pt idx="167">
                  <c:v>2.983727</c:v>
                </c:pt>
                <c:pt idx="168">
                  <c:v>2.983200</c:v>
                </c:pt>
                <c:pt idx="169">
                  <c:v>2.982676</c:v>
                </c:pt>
                <c:pt idx="170">
                  <c:v>2.982153</c:v>
                </c:pt>
                <c:pt idx="171">
                  <c:v>2.981633</c:v>
                </c:pt>
                <c:pt idx="172">
                  <c:v>2.981114</c:v>
                </c:pt>
                <c:pt idx="173">
                  <c:v>2.980598</c:v>
                </c:pt>
                <c:pt idx="174">
                  <c:v>2.980083</c:v>
                </c:pt>
                <c:pt idx="175">
                  <c:v>2.979571</c:v>
                </c:pt>
                <c:pt idx="176">
                  <c:v>2.979060</c:v>
                </c:pt>
                <c:pt idx="177">
                  <c:v>2.978551</c:v>
                </c:pt>
                <c:pt idx="178">
                  <c:v>2.978044</c:v>
                </c:pt>
                <c:pt idx="179">
                  <c:v>2.977539</c:v>
                </c:pt>
                <c:pt idx="180">
                  <c:v>2.977036</c:v>
                </c:pt>
                <c:pt idx="181">
                  <c:v>3.000159</c:v>
                </c:pt>
                <c:pt idx="182">
                  <c:v>3.021943</c:v>
                </c:pt>
                <c:pt idx="183">
                  <c:v>3.042468</c:v>
                </c:pt>
                <c:pt idx="184">
                  <c:v>3.061808</c:v>
                </c:pt>
                <c:pt idx="185">
                  <c:v>3.080033</c:v>
                </c:pt>
                <c:pt idx="186">
                  <c:v>3.097209</c:v>
                </c:pt>
                <c:pt idx="187">
                  <c:v>3.113398</c:v>
                </c:pt>
                <c:pt idx="188">
                  <c:v>3.128658</c:v>
                </c:pt>
                <c:pt idx="189">
                  <c:v>3.143044</c:v>
                </c:pt>
                <c:pt idx="190">
                  <c:v>3.156608</c:v>
                </c:pt>
                <c:pt idx="191">
                  <c:v>3.169397</c:v>
                </c:pt>
                <c:pt idx="192">
                  <c:v>3.181458</c:v>
                </c:pt>
                <c:pt idx="193">
                  <c:v>3.192834</c:v>
                </c:pt>
                <c:pt idx="194">
                  <c:v>3.203565</c:v>
                </c:pt>
                <c:pt idx="195">
                  <c:v>3.213688</c:v>
                </c:pt>
                <c:pt idx="196">
                  <c:v>3.223241</c:v>
                </c:pt>
                <c:pt idx="197">
                  <c:v>3.232256</c:v>
                </c:pt>
                <c:pt idx="198">
                  <c:v>3.240766</c:v>
                </c:pt>
                <c:pt idx="199">
                  <c:v>3.248799</c:v>
                </c:pt>
                <c:pt idx="200">
                  <c:v>3.256384</c:v>
                </c:pt>
                <c:pt idx="201">
                  <c:v>3.263548</c:v>
                </c:pt>
                <c:pt idx="202">
                  <c:v>3.270315</c:v>
                </c:pt>
                <c:pt idx="203">
                  <c:v>3.276709</c:v>
                </c:pt>
                <c:pt idx="204">
                  <c:v>3.282752</c:v>
                </c:pt>
                <c:pt idx="205">
                  <c:v>3.288463</c:v>
                </c:pt>
                <c:pt idx="206">
                  <c:v>3.293864</c:v>
                </c:pt>
                <c:pt idx="207">
                  <c:v>3.298971</c:v>
                </c:pt>
                <c:pt idx="208">
                  <c:v>3.303803</c:v>
                </c:pt>
                <c:pt idx="209">
                  <c:v>3.308376</c:v>
                </c:pt>
                <c:pt idx="210">
                  <c:v>3.312704</c:v>
                </c:pt>
                <c:pt idx="211">
                  <c:v>3.316802</c:v>
                </c:pt>
                <c:pt idx="212">
                  <c:v>3.320684</c:v>
                </c:pt>
                <c:pt idx="213">
                  <c:v>3.324362</c:v>
                </c:pt>
                <c:pt idx="214">
                  <c:v>3.327849</c:v>
                </c:pt>
                <c:pt idx="215">
                  <c:v>3.331155</c:v>
                </c:pt>
                <c:pt idx="216">
                  <c:v>3.334291</c:v>
                </c:pt>
                <c:pt idx="217">
                  <c:v>3.337267</c:v>
                </c:pt>
                <c:pt idx="218">
                  <c:v>3.340092</c:v>
                </c:pt>
                <c:pt idx="219">
                  <c:v>3.342776</c:v>
                </c:pt>
                <c:pt idx="220">
                  <c:v>3.345327</c:v>
                </c:pt>
                <c:pt idx="221">
                  <c:v>3.347751</c:v>
                </c:pt>
                <c:pt idx="222">
                  <c:v>3.350058</c:v>
                </c:pt>
                <c:pt idx="223">
                  <c:v>3.352253</c:v>
                </c:pt>
                <c:pt idx="224">
                  <c:v>3.354343</c:v>
                </c:pt>
                <c:pt idx="225">
                  <c:v>3.356334</c:v>
                </c:pt>
                <c:pt idx="226">
                  <c:v>3.358233</c:v>
                </c:pt>
                <c:pt idx="227">
                  <c:v>3.360044</c:v>
                </c:pt>
                <c:pt idx="228">
                  <c:v>3.361772</c:v>
                </c:pt>
                <c:pt idx="229">
                  <c:v>3.363422</c:v>
                </c:pt>
                <c:pt idx="230">
                  <c:v>3.365000</c:v>
                </c:pt>
                <c:pt idx="231">
                  <c:v>3.366508</c:v>
                </c:pt>
                <c:pt idx="232">
                  <c:v>3.367952</c:v>
                </c:pt>
                <c:pt idx="233">
                  <c:v>3.369334</c:v>
                </c:pt>
                <c:pt idx="234">
                  <c:v>3.370658</c:v>
                </c:pt>
                <c:pt idx="235">
                  <c:v>3.371929</c:v>
                </c:pt>
                <c:pt idx="236">
                  <c:v>3.373148</c:v>
                </c:pt>
                <c:pt idx="237">
                  <c:v>3.374318</c:v>
                </c:pt>
                <c:pt idx="238">
                  <c:v>3.375444</c:v>
                </c:pt>
                <c:pt idx="239">
                  <c:v>3.376526</c:v>
                </c:pt>
                <c:pt idx="240">
                  <c:v>3.377568</c:v>
                </c:pt>
                <c:pt idx="241">
                  <c:v>3.378572</c:v>
                </c:pt>
                <c:pt idx="242">
                  <c:v>3.379540</c:v>
                </c:pt>
                <c:pt idx="243">
                  <c:v>3.380474</c:v>
                </c:pt>
                <c:pt idx="244">
                  <c:v>3.381376</c:v>
                </c:pt>
                <c:pt idx="245">
                  <c:v>3.382249</c:v>
                </c:pt>
                <c:pt idx="246">
                  <c:v>3.383092</c:v>
                </c:pt>
                <c:pt idx="247">
                  <c:v>3.383909</c:v>
                </c:pt>
                <c:pt idx="248">
                  <c:v>3.384700</c:v>
                </c:pt>
                <c:pt idx="249">
                  <c:v>3.385468</c:v>
                </c:pt>
                <c:pt idx="250">
                  <c:v>3.386213</c:v>
                </c:pt>
                <c:pt idx="251">
                  <c:v>3.386936</c:v>
                </c:pt>
                <c:pt idx="252">
                  <c:v>3.387640</c:v>
                </c:pt>
                <c:pt idx="253">
                  <c:v>3.388324</c:v>
                </c:pt>
                <c:pt idx="254">
                  <c:v>3.388991</c:v>
                </c:pt>
                <c:pt idx="255">
                  <c:v>3.389641</c:v>
                </c:pt>
                <c:pt idx="256">
                  <c:v>3.390274</c:v>
                </c:pt>
                <c:pt idx="257">
                  <c:v>3.390893</c:v>
                </c:pt>
                <c:pt idx="258">
                  <c:v>3.391497</c:v>
                </c:pt>
                <c:pt idx="259">
                  <c:v>3.392087</c:v>
                </c:pt>
                <c:pt idx="260">
                  <c:v>3.392665</c:v>
                </c:pt>
                <c:pt idx="261">
                  <c:v>3.393230</c:v>
                </c:pt>
                <c:pt idx="262">
                  <c:v>3.393784</c:v>
                </c:pt>
                <c:pt idx="263">
                  <c:v>3.394327</c:v>
                </c:pt>
                <c:pt idx="264">
                  <c:v>3.394860</c:v>
                </c:pt>
                <c:pt idx="265">
                  <c:v>3.395383</c:v>
                </c:pt>
                <c:pt idx="266">
                  <c:v>3.395896</c:v>
                </c:pt>
                <c:pt idx="267">
                  <c:v>3.396401</c:v>
                </c:pt>
                <c:pt idx="268">
                  <c:v>3.396898</c:v>
                </c:pt>
                <c:pt idx="269">
                  <c:v>3.397386</c:v>
                </c:pt>
                <c:pt idx="270">
                  <c:v>3.397867</c:v>
                </c:pt>
                <c:pt idx="271">
                  <c:v>3.398341</c:v>
                </c:pt>
                <c:pt idx="272">
                  <c:v>3.398808</c:v>
                </c:pt>
                <c:pt idx="273">
                  <c:v>3.399268</c:v>
                </c:pt>
                <c:pt idx="274">
                  <c:v>3.399723</c:v>
                </c:pt>
                <c:pt idx="275">
                  <c:v>3.400171</c:v>
                </c:pt>
                <c:pt idx="276">
                  <c:v>3.400614</c:v>
                </c:pt>
                <c:pt idx="277">
                  <c:v>3.401052</c:v>
                </c:pt>
                <c:pt idx="278">
                  <c:v>3.401484</c:v>
                </c:pt>
                <c:pt idx="279">
                  <c:v>3.401912</c:v>
                </c:pt>
                <c:pt idx="280">
                  <c:v>3.402335</c:v>
                </c:pt>
                <c:pt idx="281">
                  <c:v>3.402753</c:v>
                </c:pt>
                <c:pt idx="282">
                  <c:v>3.403168</c:v>
                </c:pt>
                <c:pt idx="283">
                  <c:v>3.403578</c:v>
                </c:pt>
                <c:pt idx="284">
                  <c:v>3.403984</c:v>
                </c:pt>
                <c:pt idx="285">
                  <c:v>3.404387</c:v>
                </c:pt>
                <c:pt idx="286">
                  <c:v>3.404786</c:v>
                </c:pt>
                <c:pt idx="287">
                  <c:v>3.405182</c:v>
                </c:pt>
                <c:pt idx="288">
                  <c:v>3.405574</c:v>
                </c:pt>
                <c:pt idx="289">
                  <c:v>3.405963</c:v>
                </c:pt>
                <c:pt idx="290">
                  <c:v>3.406350</c:v>
                </c:pt>
                <c:pt idx="291">
                  <c:v>3.406733</c:v>
                </c:pt>
                <c:pt idx="292">
                  <c:v>3.407113</c:v>
                </c:pt>
                <c:pt idx="293">
                  <c:v>3.407491</c:v>
                </c:pt>
                <c:pt idx="294">
                  <c:v>3.407866</c:v>
                </c:pt>
                <c:pt idx="295">
                  <c:v>3.408239</c:v>
                </c:pt>
                <c:pt idx="296">
                  <c:v>3.408609</c:v>
                </c:pt>
                <c:pt idx="297">
                  <c:v>3.408976</c:v>
                </c:pt>
                <c:pt idx="298">
                  <c:v>3.409342</c:v>
                </c:pt>
                <c:pt idx="299">
                  <c:v>3.409705</c:v>
                </c:pt>
                <c:pt idx="300">
                  <c:v>3.410066</c:v>
                </c:pt>
                <c:pt idx="301">
                  <c:v>3.410425</c:v>
                </c:pt>
                <c:pt idx="302">
                  <c:v>3.410782</c:v>
                </c:pt>
                <c:pt idx="303">
                  <c:v>3.411137</c:v>
                </c:pt>
                <c:pt idx="304">
                  <c:v>3.411490</c:v>
                </c:pt>
                <c:pt idx="305">
                  <c:v>3.411841</c:v>
                </c:pt>
                <c:pt idx="306">
                  <c:v>3.412191</c:v>
                </c:pt>
                <c:pt idx="307">
                  <c:v>3.412538</c:v>
                </c:pt>
                <c:pt idx="308">
                  <c:v>3.412884</c:v>
                </c:pt>
                <c:pt idx="309">
                  <c:v>3.413228</c:v>
                </c:pt>
                <c:pt idx="310">
                  <c:v>3.413571</c:v>
                </c:pt>
                <c:pt idx="311">
                  <c:v>3.413911</c:v>
                </c:pt>
                <c:pt idx="312">
                  <c:v>3.414251</c:v>
                </c:pt>
                <c:pt idx="313">
                  <c:v>3.414588</c:v>
                </c:pt>
                <c:pt idx="314">
                  <c:v>3.414925</c:v>
                </c:pt>
                <c:pt idx="315">
                  <c:v>3.415259</c:v>
                </c:pt>
                <c:pt idx="316">
                  <c:v>3.415592</c:v>
                </c:pt>
                <c:pt idx="317">
                  <c:v>3.415924</c:v>
                </c:pt>
                <c:pt idx="318">
                  <c:v>3.416255</c:v>
                </c:pt>
                <c:pt idx="319">
                  <c:v>3.416584</c:v>
                </c:pt>
                <c:pt idx="320">
                  <c:v>3.416911</c:v>
                </c:pt>
                <c:pt idx="321">
                  <c:v>3.417237</c:v>
                </c:pt>
                <c:pt idx="322">
                  <c:v>3.417562</c:v>
                </c:pt>
                <c:pt idx="323">
                  <c:v>3.417886</c:v>
                </c:pt>
                <c:pt idx="324">
                  <c:v>3.418208</c:v>
                </c:pt>
                <c:pt idx="325">
                  <c:v>3.418529</c:v>
                </c:pt>
                <c:pt idx="326">
                  <c:v>3.418849</c:v>
                </c:pt>
                <c:pt idx="327">
                  <c:v>3.419167</c:v>
                </c:pt>
                <c:pt idx="328">
                  <c:v>3.419485</c:v>
                </c:pt>
                <c:pt idx="329">
                  <c:v>3.419801</c:v>
                </c:pt>
                <c:pt idx="330">
                  <c:v>3.420116</c:v>
                </c:pt>
                <c:pt idx="331">
                  <c:v>3.420429</c:v>
                </c:pt>
                <c:pt idx="332">
                  <c:v>3.420742</c:v>
                </c:pt>
                <c:pt idx="333">
                  <c:v>3.421053</c:v>
                </c:pt>
                <c:pt idx="334">
                  <c:v>3.421363</c:v>
                </c:pt>
                <c:pt idx="335">
                  <c:v>3.421672</c:v>
                </c:pt>
                <c:pt idx="336">
                  <c:v>3.421980</c:v>
                </c:pt>
                <c:pt idx="337">
                  <c:v>3.422287</c:v>
                </c:pt>
                <c:pt idx="338">
                  <c:v>3.422593</c:v>
                </c:pt>
                <c:pt idx="339">
                  <c:v>3.422897</c:v>
                </c:pt>
                <c:pt idx="340">
                  <c:v>3.423201</c:v>
                </c:pt>
                <c:pt idx="341">
                  <c:v>3.423503</c:v>
                </c:pt>
                <c:pt idx="342">
                  <c:v>3.423804</c:v>
                </c:pt>
                <c:pt idx="343">
                  <c:v>3.424105</c:v>
                </c:pt>
                <c:pt idx="344">
                  <c:v>3.424404</c:v>
                </c:pt>
                <c:pt idx="345">
                  <c:v>3.424702</c:v>
                </c:pt>
                <c:pt idx="346">
                  <c:v>3.424999</c:v>
                </c:pt>
                <c:pt idx="347">
                  <c:v>3.425295</c:v>
                </c:pt>
                <c:pt idx="348">
                  <c:v>3.425590</c:v>
                </c:pt>
                <c:pt idx="349">
                  <c:v>3.425884</c:v>
                </c:pt>
                <c:pt idx="350">
                  <c:v>3.426177</c:v>
                </c:pt>
                <c:pt idx="351">
                  <c:v>3.426469</c:v>
                </c:pt>
                <c:pt idx="352">
                  <c:v>3.426760</c:v>
                </c:pt>
                <c:pt idx="353">
                  <c:v>3.427050</c:v>
                </c:pt>
                <c:pt idx="354">
                  <c:v>3.427339</c:v>
                </c:pt>
                <c:pt idx="355">
                  <c:v>3.427627</c:v>
                </c:pt>
                <c:pt idx="356">
                  <c:v>3.427913</c:v>
                </c:pt>
                <c:pt idx="357">
                  <c:v>3.428199</c:v>
                </c:pt>
                <c:pt idx="358">
                  <c:v>3.428484</c:v>
                </c:pt>
                <c:pt idx="359">
                  <c:v>3.428768</c:v>
                </c:pt>
                <c:pt idx="360">
                  <c:v>3.429051</c:v>
                </c:pt>
                <c:pt idx="361">
                  <c:v>3.429333</c:v>
                </c:pt>
                <c:pt idx="362">
                  <c:v>3.429615</c:v>
                </c:pt>
                <c:pt idx="363">
                  <c:v>3.429895</c:v>
                </c:pt>
                <c:pt idx="364">
                  <c:v>3.430174</c:v>
                </c:pt>
                <c:pt idx="365">
                  <c:v>3.430452</c:v>
                </c:pt>
                <c:pt idx="366">
                  <c:v>3.430730</c:v>
                </c:pt>
                <c:pt idx="367">
                  <c:v>3.431006</c:v>
                </c:pt>
                <c:pt idx="368">
                  <c:v>3.431281</c:v>
                </c:pt>
                <c:pt idx="369">
                  <c:v>3.431556</c:v>
                </c:pt>
                <c:pt idx="370">
                  <c:v>3.431829</c:v>
                </c:pt>
                <c:pt idx="371">
                  <c:v>3.432102</c:v>
                </c:pt>
                <c:pt idx="372">
                  <c:v>3.432374</c:v>
                </c:pt>
                <c:pt idx="373">
                  <c:v>3.432645</c:v>
                </c:pt>
                <c:pt idx="374">
                  <c:v>3.432915</c:v>
                </c:pt>
                <c:pt idx="375">
                  <c:v>3.433184</c:v>
                </c:pt>
                <c:pt idx="376">
                  <c:v>3.433452</c:v>
                </c:pt>
                <c:pt idx="377">
                  <c:v>3.433719</c:v>
                </c:pt>
                <c:pt idx="378">
                  <c:v>3.433985</c:v>
                </c:pt>
                <c:pt idx="379">
                  <c:v>3.434251</c:v>
                </c:pt>
                <c:pt idx="380">
                  <c:v>3.434515</c:v>
                </c:pt>
                <c:pt idx="381">
                  <c:v>3.434779</c:v>
                </c:pt>
                <c:pt idx="382">
                  <c:v>3.435042</c:v>
                </c:pt>
                <c:pt idx="383">
                  <c:v>3.435304</c:v>
                </c:pt>
                <c:pt idx="384">
                  <c:v>3.435565</c:v>
                </c:pt>
                <c:pt idx="385">
                  <c:v>3.435825</c:v>
                </c:pt>
                <c:pt idx="386">
                  <c:v>3.436084</c:v>
                </c:pt>
                <c:pt idx="387">
                  <c:v>3.436342</c:v>
                </c:pt>
                <c:pt idx="388">
                  <c:v>3.436600</c:v>
                </c:pt>
                <c:pt idx="389">
                  <c:v>3.436856</c:v>
                </c:pt>
                <c:pt idx="390">
                  <c:v>3.437112</c:v>
                </c:pt>
                <c:pt idx="391">
                  <c:v>3.437367</c:v>
                </c:pt>
                <c:pt idx="392">
                  <c:v>3.437621</c:v>
                </c:pt>
                <c:pt idx="393">
                  <c:v>3.437875</c:v>
                </c:pt>
                <c:pt idx="394">
                  <c:v>3.438127</c:v>
                </c:pt>
                <c:pt idx="395">
                  <c:v>3.438379</c:v>
                </c:pt>
                <c:pt idx="396">
                  <c:v>3.438629</c:v>
                </c:pt>
                <c:pt idx="397">
                  <c:v>3.438879</c:v>
                </c:pt>
                <c:pt idx="398">
                  <c:v>3.439128</c:v>
                </c:pt>
                <c:pt idx="399">
                  <c:v>3.439376</c:v>
                </c:pt>
                <c:pt idx="400">
                  <c:v>3.439624</c:v>
                </c:pt>
                <c:pt idx="401">
                  <c:v>3.439870</c:v>
                </c:pt>
                <c:pt idx="402">
                  <c:v>3.440116</c:v>
                </c:pt>
                <c:pt idx="403">
                  <c:v>3.440361</c:v>
                </c:pt>
                <c:pt idx="404">
                  <c:v>3.440605</c:v>
                </c:pt>
                <c:pt idx="405">
                  <c:v>3.440848</c:v>
                </c:pt>
                <c:pt idx="406">
                  <c:v>3.441091</c:v>
                </c:pt>
                <c:pt idx="407">
                  <c:v>3.441333</c:v>
                </c:pt>
                <c:pt idx="408">
                  <c:v>3.441573</c:v>
                </c:pt>
                <c:pt idx="409">
                  <c:v>3.441814</c:v>
                </c:pt>
                <c:pt idx="410">
                  <c:v>3.442053</c:v>
                </c:pt>
                <c:pt idx="411">
                  <c:v>3.442291</c:v>
                </c:pt>
                <c:pt idx="412">
                  <c:v>3.442529</c:v>
                </c:pt>
                <c:pt idx="413">
                  <c:v>3.442766</c:v>
                </c:pt>
                <c:pt idx="414">
                  <c:v>3.443002</c:v>
                </c:pt>
                <c:pt idx="415">
                  <c:v>3.443237</c:v>
                </c:pt>
                <c:pt idx="416">
                  <c:v>3.443472</c:v>
                </c:pt>
                <c:pt idx="417">
                  <c:v>3.443705</c:v>
                </c:pt>
                <c:pt idx="418">
                  <c:v>3.443938</c:v>
                </c:pt>
                <c:pt idx="419">
                  <c:v>3.444171</c:v>
                </c:pt>
                <c:pt idx="420">
                  <c:v>3.444402</c:v>
                </c:pt>
                <c:pt idx="421">
                  <c:v>3.444633</c:v>
                </c:pt>
                <c:pt idx="422">
                  <c:v>3.444862</c:v>
                </c:pt>
                <c:pt idx="423">
                  <c:v>3.445092</c:v>
                </c:pt>
                <c:pt idx="424">
                  <c:v>3.445320</c:v>
                </c:pt>
                <c:pt idx="425">
                  <c:v>3.445547</c:v>
                </c:pt>
                <c:pt idx="426">
                  <c:v>3.445774</c:v>
                </c:pt>
                <c:pt idx="427">
                  <c:v>3.446000</c:v>
                </c:pt>
                <c:pt idx="428">
                  <c:v>3.446226</c:v>
                </c:pt>
                <c:pt idx="429">
                  <c:v>3.446450</c:v>
                </c:pt>
                <c:pt idx="430">
                  <c:v>3.446674</c:v>
                </c:pt>
                <c:pt idx="431">
                  <c:v>3.446897</c:v>
                </c:pt>
                <c:pt idx="432">
                  <c:v>3.447119</c:v>
                </c:pt>
                <c:pt idx="433">
                  <c:v>3.447341</c:v>
                </c:pt>
                <c:pt idx="434">
                  <c:v>3.447562</c:v>
                </c:pt>
                <c:pt idx="435">
                  <c:v>3.447782</c:v>
                </c:pt>
                <c:pt idx="436">
                  <c:v>3.448001</c:v>
                </c:pt>
                <c:pt idx="437">
                  <c:v>3.448220</c:v>
                </c:pt>
                <c:pt idx="438">
                  <c:v>3.448438</c:v>
                </c:pt>
                <c:pt idx="439">
                  <c:v>3.448655</c:v>
                </c:pt>
                <c:pt idx="440">
                  <c:v>3.448871</c:v>
                </c:pt>
                <c:pt idx="441">
                  <c:v>3.449087</c:v>
                </c:pt>
                <c:pt idx="442">
                  <c:v>3.449302</c:v>
                </c:pt>
                <c:pt idx="443">
                  <c:v>3.449516</c:v>
                </c:pt>
                <c:pt idx="444">
                  <c:v>3.449730</c:v>
                </c:pt>
                <c:pt idx="445">
                  <c:v>3.449943</c:v>
                </c:pt>
                <c:pt idx="446">
                  <c:v>3.450155</c:v>
                </c:pt>
                <c:pt idx="447">
                  <c:v>3.450366</c:v>
                </c:pt>
                <c:pt idx="448">
                  <c:v>3.450577</c:v>
                </c:pt>
                <c:pt idx="449">
                  <c:v>3.450787</c:v>
                </c:pt>
                <c:pt idx="450">
                  <c:v>3.450996</c:v>
                </c:pt>
                <c:pt idx="451">
                  <c:v>3.451205</c:v>
                </c:pt>
                <c:pt idx="452">
                  <c:v>3.451413</c:v>
                </c:pt>
                <c:pt idx="453">
                  <c:v>3.451620</c:v>
                </c:pt>
                <c:pt idx="454">
                  <c:v>3.451827</c:v>
                </c:pt>
                <c:pt idx="455">
                  <c:v>3.452032</c:v>
                </c:pt>
                <c:pt idx="456">
                  <c:v>3.452238</c:v>
                </c:pt>
                <c:pt idx="457">
                  <c:v>3.452442</c:v>
                </c:pt>
                <c:pt idx="458">
                  <c:v>3.452646</c:v>
                </c:pt>
                <c:pt idx="459">
                  <c:v>3.452849</c:v>
                </c:pt>
                <c:pt idx="460">
                  <c:v>3.453051</c:v>
                </c:pt>
                <c:pt idx="461">
                  <c:v>3.453253</c:v>
                </c:pt>
                <c:pt idx="462">
                  <c:v>3.453454</c:v>
                </c:pt>
                <c:pt idx="463">
                  <c:v>3.453655</c:v>
                </c:pt>
                <c:pt idx="464">
                  <c:v>3.453854</c:v>
                </c:pt>
                <c:pt idx="465">
                  <c:v>3.454054</c:v>
                </c:pt>
                <c:pt idx="466">
                  <c:v>3.454252</c:v>
                </c:pt>
                <c:pt idx="467">
                  <c:v>3.454450</c:v>
                </c:pt>
                <c:pt idx="468">
                  <c:v>3.454647</c:v>
                </c:pt>
                <c:pt idx="469">
                  <c:v>3.454843</c:v>
                </c:pt>
                <c:pt idx="470">
                  <c:v>3.455039</c:v>
                </c:pt>
                <c:pt idx="471">
                  <c:v>3.455234</c:v>
                </c:pt>
                <c:pt idx="472">
                  <c:v>3.455429</c:v>
                </c:pt>
                <c:pt idx="473">
                  <c:v>3.455622</c:v>
                </c:pt>
                <c:pt idx="474">
                  <c:v>3.455816</c:v>
                </c:pt>
                <c:pt idx="475">
                  <c:v>3.456008</c:v>
                </c:pt>
                <c:pt idx="476">
                  <c:v>3.456200</c:v>
                </c:pt>
                <c:pt idx="477">
                  <c:v>3.456391</c:v>
                </c:pt>
                <c:pt idx="478">
                  <c:v>3.456582</c:v>
                </c:pt>
                <c:pt idx="479">
                  <c:v>3.456772</c:v>
                </c:pt>
                <c:pt idx="480">
                  <c:v>3.456961</c:v>
                </c:pt>
                <c:pt idx="481">
                  <c:v>3.457150</c:v>
                </c:pt>
                <c:pt idx="482">
                  <c:v>3.457338</c:v>
                </c:pt>
                <c:pt idx="483">
                  <c:v>3.457525</c:v>
                </c:pt>
                <c:pt idx="484">
                  <c:v>3.457712</c:v>
                </c:pt>
                <c:pt idx="485">
                  <c:v>3.457898</c:v>
                </c:pt>
                <c:pt idx="486">
                  <c:v>3.458084</c:v>
                </c:pt>
                <c:pt idx="487">
                  <c:v>3.458269</c:v>
                </c:pt>
                <c:pt idx="488">
                  <c:v>3.458453</c:v>
                </c:pt>
                <c:pt idx="489">
                  <c:v>3.458637</c:v>
                </c:pt>
                <c:pt idx="490">
                  <c:v>3.458820</c:v>
                </c:pt>
                <c:pt idx="491">
                  <c:v>3.459002</c:v>
                </c:pt>
                <c:pt idx="492">
                  <c:v>3.459184</c:v>
                </c:pt>
                <c:pt idx="493">
                  <c:v>3.459366</c:v>
                </c:pt>
                <c:pt idx="494">
                  <c:v>3.459546</c:v>
                </c:pt>
                <c:pt idx="495">
                  <c:v>3.459726</c:v>
                </c:pt>
                <c:pt idx="496">
                  <c:v>3.459906</c:v>
                </c:pt>
                <c:pt idx="497">
                  <c:v>3.460085</c:v>
                </c:pt>
                <c:pt idx="498">
                  <c:v>3.460263</c:v>
                </c:pt>
                <c:pt idx="499">
                  <c:v>3.460440</c:v>
                </c:pt>
                <c:pt idx="500">
                  <c:v>3.460617</c:v>
                </c:pt>
                <c:pt idx="501">
                  <c:v>3.460794</c:v>
                </c:pt>
                <c:pt idx="502">
                  <c:v>3.460970</c:v>
                </c:pt>
                <c:pt idx="503">
                  <c:v>3.461145</c:v>
                </c:pt>
                <c:pt idx="504">
                  <c:v>3.461320</c:v>
                </c:pt>
                <c:pt idx="505">
                  <c:v>3.461494</c:v>
                </c:pt>
                <c:pt idx="506">
                  <c:v>3.461667</c:v>
                </c:pt>
                <c:pt idx="507">
                  <c:v>3.461840</c:v>
                </c:pt>
                <c:pt idx="508">
                  <c:v>3.462013</c:v>
                </c:pt>
                <c:pt idx="509">
                  <c:v>3.462185</c:v>
                </c:pt>
                <c:pt idx="510">
                  <c:v>3.462356</c:v>
                </c:pt>
                <c:pt idx="511">
                  <c:v>3.462526</c:v>
                </c:pt>
                <c:pt idx="512">
                  <c:v>3.462696</c:v>
                </c:pt>
                <c:pt idx="513">
                  <c:v>3.462866</c:v>
                </c:pt>
                <c:pt idx="514">
                  <c:v>3.463035</c:v>
                </c:pt>
                <c:pt idx="515">
                  <c:v>3.463203</c:v>
                </c:pt>
                <c:pt idx="516">
                  <c:v>3.463371</c:v>
                </c:pt>
                <c:pt idx="517">
                  <c:v>3.463538</c:v>
                </c:pt>
                <c:pt idx="518">
                  <c:v>3.463705</c:v>
                </c:pt>
                <c:pt idx="519">
                  <c:v>3.463871</c:v>
                </c:pt>
                <c:pt idx="520">
                  <c:v>3.464037</c:v>
                </c:pt>
                <c:pt idx="521">
                  <c:v>3.464202</c:v>
                </c:pt>
                <c:pt idx="522">
                  <c:v>3.464366</c:v>
                </c:pt>
                <c:pt idx="523">
                  <c:v>3.464530</c:v>
                </c:pt>
                <c:pt idx="524">
                  <c:v>3.464693</c:v>
                </c:pt>
                <c:pt idx="525">
                  <c:v>3.464856</c:v>
                </c:pt>
                <c:pt idx="526">
                  <c:v>3.465018</c:v>
                </c:pt>
                <c:pt idx="527">
                  <c:v>3.465180</c:v>
                </c:pt>
                <c:pt idx="528">
                  <c:v>3.465341</c:v>
                </c:pt>
                <c:pt idx="529">
                  <c:v>3.465502</c:v>
                </c:pt>
                <c:pt idx="530">
                  <c:v>3.465662</c:v>
                </c:pt>
                <c:pt idx="531">
                  <c:v>3.465822</c:v>
                </c:pt>
                <c:pt idx="532">
                  <c:v>3.465981</c:v>
                </c:pt>
                <c:pt idx="533">
                  <c:v>3.466139</c:v>
                </c:pt>
                <c:pt idx="534">
                  <c:v>3.466297</c:v>
                </c:pt>
                <c:pt idx="535">
                  <c:v>3.466455</c:v>
                </c:pt>
                <c:pt idx="536">
                  <c:v>3.466611</c:v>
                </c:pt>
                <c:pt idx="537">
                  <c:v>3.466768</c:v>
                </c:pt>
                <c:pt idx="538">
                  <c:v>3.466924</c:v>
                </c:pt>
                <c:pt idx="539">
                  <c:v>3.467079</c:v>
                </c:pt>
                <c:pt idx="540">
                  <c:v>3.467234</c:v>
                </c:pt>
                <c:pt idx="541">
                  <c:v>3.467388</c:v>
                </c:pt>
                <c:pt idx="542">
                  <c:v>3.467542</c:v>
                </c:pt>
                <c:pt idx="543">
                  <c:v>3.467695</c:v>
                </c:pt>
                <c:pt idx="544">
                  <c:v>3.467848</c:v>
                </c:pt>
                <c:pt idx="545">
                  <c:v>3.468000</c:v>
                </c:pt>
                <c:pt idx="546">
                  <c:v>3.468152</c:v>
                </c:pt>
                <c:pt idx="547">
                  <c:v>3.468303</c:v>
                </c:pt>
                <c:pt idx="548">
                  <c:v>3.468454</c:v>
                </c:pt>
                <c:pt idx="549">
                  <c:v>3.468604</c:v>
                </c:pt>
                <c:pt idx="550">
                  <c:v>3.468753</c:v>
                </c:pt>
                <c:pt idx="551">
                  <c:v>3.468903</c:v>
                </c:pt>
                <c:pt idx="552">
                  <c:v>3.469051</c:v>
                </c:pt>
                <c:pt idx="553">
                  <c:v>3.469199</c:v>
                </c:pt>
                <c:pt idx="554">
                  <c:v>3.469347</c:v>
                </c:pt>
                <c:pt idx="555">
                  <c:v>3.469494</c:v>
                </c:pt>
                <c:pt idx="556">
                  <c:v>3.469641</c:v>
                </c:pt>
                <c:pt idx="557">
                  <c:v>3.469787</c:v>
                </c:pt>
                <c:pt idx="558">
                  <c:v>3.469933</c:v>
                </c:pt>
                <c:pt idx="559">
                  <c:v>3.470078</c:v>
                </c:pt>
                <c:pt idx="560">
                  <c:v>3.470223</c:v>
                </c:pt>
                <c:pt idx="561">
                  <c:v>3.470367</c:v>
                </c:pt>
                <c:pt idx="562">
                  <c:v>3.470511</c:v>
                </c:pt>
                <c:pt idx="563">
                  <c:v>3.470654</c:v>
                </c:pt>
                <c:pt idx="564">
                  <c:v>3.470797</c:v>
                </c:pt>
                <c:pt idx="565">
                  <c:v>3.470939</c:v>
                </c:pt>
                <c:pt idx="566">
                  <c:v>3.471081</c:v>
                </c:pt>
                <c:pt idx="567">
                  <c:v>3.471222</c:v>
                </c:pt>
                <c:pt idx="568">
                  <c:v>3.471363</c:v>
                </c:pt>
                <c:pt idx="569">
                  <c:v>3.471504</c:v>
                </c:pt>
                <c:pt idx="570">
                  <c:v>3.471644</c:v>
                </c:pt>
                <c:pt idx="571">
                  <c:v>3.471783</c:v>
                </c:pt>
                <c:pt idx="572">
                  <c:v>3.471922</c:v>
                </c:pt>
                <c:pt idx="573">
                  <c:v>3.472061</c:v>
                </c:pt>
                <c:pt idx="574">
                  <c:v>3.472199</c:v>
                </c:pt>
                <c:pt idx="575">
                  <c:v>3.472336</c:v>
                </c:pt>
                <c:pt idx="576">
                  <c:v>3.472473</c:v>
                </c:pt>
                <c:pt idx="577">
                  <c:v>3.472610</c:v>
                </c:pt>
                <c:pt idx="578">
                  <c:v>3.472746</c:v>
                </c:pt>
                <c:pt idx="579">
                  <c:v>3.472882</c:v>
                </c:pt>
                <c:pt idx="580">
                  <c:v>3.473017</c:v>
                </c:pt>
                <c:pt idx="581">
                  <c:v>3.473152</c:v>
                </c:pt>
                <c:pt idx="582">
                  <c:v>3.473287</c:v>
                </c:pt>
                <c:pt idx="583">
                  <c:v>3.473420</c:v>
                </c:pt>
                <c:pt idx="584">
                  <c:v>3.473554</c:v>
                </c:pt>
                <c:pt idx="585">
                  <c:v>3.473687</c:v>
                </c:pt>
                <c:pt idx="586">
                  <c:v>3.473820</c:v>
                </c:pt>
                <c:pt idx="587">
                  <c:v>3.473952</c:v>
                </c:pt>
                <c:pt idx="588">
                  <c:v>3.474083</c:v>
                </c:pt>
                <c:pt idx="589">
                  <c:v>3.474215</c:v>
                </c:pt>
                <c:pt idx="590">
                  <c:v>3.474345</c:v>
                </c:pt>
                <c:pt idx="591">
                  <c:v>3.474476</c:v>
                </c:pt>
                <c:pt idx="592">
                  <c:v>3.474606</c:v>
                </c:pt>
                <c:pt idx="593">
                  <c:v>3.474735</c:v>
                </c:pt>
                <c:pt idx="594">
                  <c:v>3.474864</c:v>
                </c:pt>
                <c:pt idx="595">
                  <c:v>3.474993</c:v>
                </c:pt>
                <c:pt idx="596">
                  <c:v>3.475121</c:v>
                </c:pt>
                <c:pt idx="597">
                  <c:v>3.475249</c:v>
                </c:pt>
                <c:pt idx="598">
                  <c:v>3.475376</c:v>
                </c:pt>
                <c:pt idx="599">
                  <c:v>3.475503</c:v>
                </c:pt>
                <c:pt idx="600">
                  <c:v>3.475629</c:v>
                </c:pt>
                <c:pt idx="601">
                  <c:v>3.475755</c:v>
                </c:pt>
                <c:pt idx="602">
                  <c:v>3.475881</c:v>
                </c:pt>
                <c:pt idx="603">
                  <c:v>3.476006</c:v>
                </c:pt>
                <c:pt idx="604">
                  <c:v>3.476131</c:v>
                </c:pt>
                <c:pt idx="605">
                  <c:v>3.476255</c:v>
                </c:pt>
                <c:pt idx="606">
                  <c:v>3.476379</c:v>
                </c:pt>
                <c:pt idx="607">
                  <c:v>3.476503</c:v>
                </c:pt>
                <c:pt idx="608">
                  <c:v>3.476626</c:v>
                </c:pt>
                <c:pt idx="609">
                  <c:v>3.476749</c:v>
                </c:pt>
                <c:pt idx="610">
                  <c:v>3.476871</c:v>
                </c:pt>
                <c:pt idx="611">
                  <c:v>3.476993</c:v>
                </c:pt>
                <c:pt idx="612">
                  <c:v>3.477114</c:v>
                </c:pt>
                <c:pt idx="613">
                  <c:v>3.477235</c:v>
                </c:pt>
                <c:pt idx="614">
                  <c:v>3.477356</c:v>
                </c:pt>
                <c:pt idx="615">
                  <c:v>3.477476</c:v>
                </c:pt>
                <c:pt idx="616">
                  <c:v>3.477596</c:v>
                </c:pt>
                <c:pt idx="617">
                  <c:v>3.477715</c:v>
                </c:pt>
                <c:pt idx="618">
                  <c:v>3.477834</c:v>
                </c:pt>
                <c:pt idx="619">
                  <c:v>3.477953</c:v>
                </c:pt>
                <c:pt idx="620">
                  <c:v>3.478071</c:v>
                </c:pt>
                <c:pt idx="621">
                  <c:v>3.478189</c:v>
                </c:pt>
                <c:pt idx="622">
                  <c:v>3.478306</c:v>
                </c:pt>
                <c:pt idx="623">
                  <c:v>3.478423</c:v>
                </c:pt>
                <c:pt idx="624">
                  <c:v>3.478540</c:v>
                </c:pt>
                <c:pt idx="625">
                  <c:v>3.478656</c:v>
                </c:pt>
                <c:pt idx="626">
                  <c:v>3.478772</c:v>
                </c:pt>
                <c:pt idx="627">
                  <c:v>3.478887</c:v>
                </c:pt>
                <c:pt idx="628">
                  <c:v>3.479002</c:v>
                </c:pt>
                <c:pt idx="629">
                  <c:v>3.479117</c:v>
                </c:pt>
                <c:pt idx="630">
                  <c:v>3.479231</c:v>
                </c:pt>
                <c:pt idx="631">
                  <c:v>3.479345</c:v>
                </c:pt>
                <c:pt idx="632">
                  <c:v>3.479458</c:v>
                </c:pt>
                <c:pt idx="633">
                  <c:v>3.479571</c:v>
                </c:pt>
                <c:pt idx="634">
                  <c:v>3.479684</c:v>
                </c:pt>
                <c:pt idx="635">
                  <c:v>3.479796</c:v>
                </c:pt>
                <c:pt idx="636">
                  <c:v>3.479908</c:v>
                </c:pt>
                <c:pt idx="637">
                  <c:v>3.480020</c:v>
                </c:pt>
                <c:pt idx="638">
                  <c:v>3.480131</c:v>
                </c:pt>
                <c:pt idx="639">
                  <c:v>3.480242</c:v>
                </c:pt>
                <c:pt idx="640">
                  <c:v>3.480352</c:v>
                </c:pt>
                <c:pt idx="641">
                  <c:v>3.480463</c:v>
                </c:pt>
                <c:pt idx="642">
                  <c:v>3.480572</c:v>
                </c:pt>
                <c:pt idx="643">
                  <c:v>3.480682</c:v>
                </c:pt>
                <c:pt idx="644">
                  <c:v>3.480790</c:v>
                </c:pt>
                <c:pt idx="645">
                  <c:v>3.480899</c:v>
                </c:pt>
                <c:pt idx="646">
                  <c:v>3.481007</c:v>
                </c:pt>
                <c:pt idx="647">
                  <c:v>3.481115</c:v>
                </c:pt>
                <c:pt idx="648">
                  <c:v>3.481223</c:v>
                </c:pt>
                <c:pt idx="649">
                  <c:v>3.481330</c:v>
                </c:pt>
                <c:pt idx="650">
                  <c:v>3.481437</c:v>
                </c:pt>
                <c:pt idx="651">
                  <c:v>3.481543</c:v>
                </c:pt>
                <c:pt idx="652">
                  <c:v>3.481649</c:v>
                </c:pt>
                <c:pt idx="653">
                  <c:v>3.481755</c:v>
                </c:pt>
                <c:pt idx="654">
                  <c:v>3.481860</c:v>
                </c:pt>
                <c:pt idx="655">
                  <c:v>3.481965</c:v>
                </c:pt>
                <c:pt idx="656">
                  <c:v>3.482070</c:v>
                </c:pt>
                <c:pt idx="657">
                  <c:v>3.482174</c:v>
                </c:pt>
                <c:pt idx="658">
                  <c:v>3.482278</c:v>
                </c:pt>
                <c:pt idx="659">
                  <c:v>3.482381</c:v>
                </c:pt>
                <c:pt idx="660">
                  <c:v>3.482484</c:v>
                </c:pt>
                <c:pt idx="661">
                  <c:v>3.482587</c:v>
                </c:pt>
                <c:pt idx="662">
                  <c:v>3.482690</c:v>
                </c:pt>
                <c:pt idx="663">
                  <c:v>3.482792</c:v>
                </c:pt>
                <c:pt idx="664">
                  <c:v>3.482894</c:v>
                </c:pt>
                <c:pt idx="665">
                  <c:v>3.482995</c:v>
                </c:pt>
                <c:pt idx="666">
                  <c:v>3.483096</c:v>
                </c:pt>
                <c:pt idx="667">
                  <c:v>3.483197</c:v>
                </c:pt>
                <c:pt idx="668">
                  <c:v>3.483297</c:v>
                </c:pt>
                <c:pt idx="669">
                  <c:v>3.483398</c:v>
                </c:pt>
                <c:pt idx="670">
                  <c:v>3.483497</c:v>
                </c:pt>
                <c:pt idx="671">
                  <c:v>3.483597</c:v>
                </c:pt>
                <c:pt idx="672">
                  <c:v>3.483696</c:v>
                </c:pt>
                <c:pt idx="673">
                  <c:v>3.483794</c:v>
                </c:pt>
                <c:pt idx="674">
                  <c:v>3.483893</c:v>
                </c:pt>
                <c:pt idx="675">
                  <c:v>3.483991</c:v>
                </c:pt>
                <c:pt idx="676">
                  <c:v>3.484089</c:v>
                </c:pt>
                <c:pt idx="677">
                  <c:v>3.484186</c:v>
                </c:pt>
                <c:pt idx="678">
                  <c:v>3.484283</c:v>
                </c:pt>
                <c:pt idx="679">
                  <c:v>3.484380</c:v>
                </c:pt>
                <c:pt idx="680">
                  <c:v>3.484476</c:v>
                </c:pt>
                <c:pt idx="681">
                  <c:v>3.484572</c:v>
                </c:pt>
                <c:pt idx="682">
                  <c:v>3.484668</c:v>
                </c:pt>
                <c:pt idx="683">
                  <c:v>3.484764</c:v>
                </c:pt>
                <c:pt idx="684">
                  <c:v>3.484859</c:v>
                </c:pt>
                <c:pt idx="685">
                  <c:v>3.484953</c:v>
                </c:pt>
                <c:pt idx="686">
                  <c:v>3.485048</c:v>
                </c:pt>
                <c:pt idx="687">
                  <c:v>3.485142</c:v>
                </c:pt>
                <c:pt idx="688">
                  <c:v>3.485236</c:v>
                </c:pt>
                <c:pt idx="689">
                  <c:v>3.485329</c:v>
                </c:pt>
                <c:pt idx="690">
                  <c:v>3.485422</c:v>
                </c:pt>
                <c:pt idx="691">
                  <c:v>3.485515</c:v>
                </c:pt>
                <c:pt idx="692">
                  <c:v>3.485608</c:v>
                </c:pt>
                <c:pt idx="693">
                  <c:v>3.485700</c:v>
                </c:pt>
                <c:pt idx="694">
                  <c:v>3.485792</c:v>
                </c:pt>
                <c:pt idx="695">
                  <c:v>3.485884</c:v>
                </c:pt>
                <c:pt idx="696">
                  <c:v>3.485975</c:v>
                </c:pt>
                <c:pt idx="697">
                  <c:v>3.486066</c:v>
                </c:pt>
                <c:pt idx="698">
                  <c:v>3.486157</c:v>
                </c:pt>
                <c:pt idx="699">
                  <c:v>3.486247</c:v>
                </c:pt>
                <c:pt idx="700">
                  <c:v>3.486337</c:v>
                </c:pt>
                <c:pt idx="701">
                  <c:v>3.486427</c:v>
                </c:pt>
                <c:pt idx="702">
                  <c:v>3.486516</c:v>
                </c:pt>
                <c:pt idx="703">
                  <c:v>3.486605</c:v>
                </c:pt>
                <c:pt idx="704">
                  <c:v>3.486694</c:v>
                </c:pt>
                <c:pt idx="705">
                  <c:v>3.486783</c:v>
                </c:pt>
                <c:pt idx="706">
                  <c:v>3.486871</c:v>
                </c:pt>
                <c:pt idx="707">
                  <c:v>3.486959</c:v>
                </c:pt>
                <c:pt idx="708">
                  <c:v>3.487046</c:v>
                </c:pt>
                <c:pt idx="709">
                  <c:v>3.487134</c:v>
                </c:pt>
                <c:pt idx="710">
                  <c:v>3.487221</c:v>
                </c:pt>
                <c:pt idx="711">
                  <c:v>3.487307</c:v>
                </c:pt>
                <c:pt idx="712">
                  <c:v>3.487394</c:v>
                </c:pt>
                <c:pt idx="713">
                  <c:v>3.487480</c:v>
                </c:pt>
                <c:pt idx="714">
                  <c:v>3.487566</c:v>
                </c:pt>
                <c:pt idx="715">
                  <c:v>3.487651</c:v>
                </c:pt>
                <c:pt idx="716">
                  <c:v>3.487737</c:v>
                </c:pt>
                <c:pt idx="717">
                  <c:v>3.487822</c:v>
                </c:pt>
                <c:pt idx="718">
                  <c:v>3.487906</c:v>
                </c:pt>
                <c:pt idx="719">
                  <c:v>3.487991</c:v>
                </c:pt>
                <c:pt idx="720">
                  <c:v>3.488075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  <c:max val="5"/>
        </c:scaling>
        <c:delete val="0"/>
        <c:axPos val="l"/>
        <c:majorGridlines>
          <c:spPr>
            <a:ln w="12700" cap="flat">
              <a:solidFill>
                <a:srgbClr val="D5D5D5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µg/ml</a:t>
                </a:r>
              </a:p>
            </c:rich>
          </c:tx>
          <c:layout/>
          <c:overlay val="1"/>
        </c:title>
        <c:numFmt formatCode="#,##0.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0.5"/>
        <c:minorUnit val="0.2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1493"/>
          <c:y val="0.112508"/>
          <c:w val="0.855417"/>
          <c:h val="0.068821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Effect site concentrations</a:t>
            </a:r>
          </a:p>
        </c:rich>
      </c:tx>
      <c:layout>
        <c:manualLayout>
          <c:xMode val="edge"/>
          <c:yMode val="edge"/>
          <c:x val="0.35527"/>
          <c:y val="0"/>
          <c:w val="0.289461"/>
          <c:h val="0.091652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9338"/>
          <c:y val="0.0916522"/>
          <c:w val="0.930378"/>
          <c:h val="0.78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'Induction'!$Q$4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381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'Induction'!$Q$5:$Q$725</c:f>
              <c:numCache>
                <c:ptCount val="721"/>
                <c:pt idx="0">
                  <c:v>0.000000</c:v>
                </c:pt>
                <c:pt idx="1">
                  <c:v>3.500000</c:v>
                </c:pt>
                <c:pt idx="2">
                  <c:v>3.500000</c:v>
                </c:pt>
                <c:pt idx="3">
                  <c:v>3.500000</c:v>
                </c:pt>
                <c:pt idx="4">
                  <c:v>3.500000</c:v>
                </c:pt>
                <c:pt idx="5">
                  <c:v>3.500000</c:v>
                </c:pt>
                <c:pt idx="6">
                  <c:v>3.500000</c:v>
                </c:pt>
                <c:pt idx="7">
                  <c:v>3.500000</c:v>
                </c:pt>
                <c:pt idx="8">
                  <c:v>3.500000</c:v>
                </c:pt>
                <c:pt idx="9">
                  <c:v>3.500000</c:v>
                </c:pt>
                <c:pt idx="10">
                  <c:v>3.500000</c:v>
                </c:pt>
                <c:pt idx="11">
                  <c:v>3.500000</c:v>
                </c:pt>
                <c:pt idx="12">
                  <c:v>3.500000</c:v>
                </c:pt>
                <c:pt idx="13">
                  <c:v>3.500000</c:v>
                </c:pt>
                <c:pt idx="14">
                  <c:v>3.500000</c:v>
                </c:pt>
                <c:pt idx="15">
                  <c:v>3.500000</c:v>
                </c:pt>
                <c:pt idx="16">
                  <c:v>3.500000</c:v>
                </c:pt>
                <c:pt idx="17">
                  <c:v>3.500000</c:v>
                </c:pt>
                <c:pt idx="18">
                  <c:v>3.500000</c:v>
                </c:pt>
                <c:pt idx="19">
                  <c:v>3.500000</c:v>
                </c:pt>
                <c:pt idx="20">
                  <c:v>3.500000</c:v>
                </c:pt>
                <c:pt idx="21">
                  <c:v>3.500000</c:v>
                </c:pt>
                <c:pt idx="22">
                  <c:v>3.500000</c:v>
                </c:pt>
                <c:pt idx="23">
                  <c:v>3.500000</c:v>
                </c:pt>
                <c:pt idx="24">
                  <c:v>3.500000</c:v>
                </c:pt>
                <c:pt idx="25">
                  <c:v>3.500000</c:v>
                </c:pt>
                <c:pt idx="26">
                  <c:v>3.500000</c:v>
                </c:pt>
                <c:pt idx="27">
                  <c:v>3.500000</c:v>
                </c:pt>
                <c:pt idx="28">
                  <c:v>3.500000</c:v>
                </c:pt>
                <c:pt idx="29">
                  <c:v>3.500000</c:v>
                </c:pt>
                <c:pt idx="30">
                  <c:v>3.500000</c:v>
                </c:pt>
                <c:pt idx="31">
                  <c:v>3.500000</c:v>
                </c:pt>
                <c:pt idx="32">
                  <c:v>3.500000</c:v>
                </c:pt>
                <c:pt idx="33">
                  <c:v>3.500000</c:v>
                </c:pt>
                <c:pt idx="34">
                  <c:v>3.500000</c:v>
                </c:pt>
                <c:pt idx="35">
                  <c:v>3.500000</c:v>
                </c:pt>
                <c:pt idx="36">
                  <c:v>3.500000</c:v>
                </c:pt>
                <c:pt idx="37">
                  <c:v>3.500000</c:v>
                </c:pt>
                <c:pt idx="38">
                  <c:v>3.500000</c:v>
                </c:pt>
                <c:pt idx="39">
                  <c:v>3.500000</c:v>
                </c:pt>
                <c:pt idx="40">
                  <c:v>3.500000</c:v>
                </c:pt>
                <c:pt idx="41">
                  <c:v>3.500000</c:v>
                </c:pt>
                <c:pt idx="42">
                  <c:v>3.500000</c:v>
                </c:pt>
                <c:pt idx="43">
                  <c:v>3.500000</c:v>
                </c:pt>
                <c:pt idx="44">
                  <c:v>3.500000</c:v>
                </c:pt>
                <c:pt idx="45">
                  <c:v>3.500000</c:v>
                </c:pt>
                <c:pt idx="46">
                  <c:v>3.500000</c:v>
                </c:pt>
                <c:pt idx="47">
                  <c:v>3.500000</c:v>
                </c:pt>
                <c:pt idx="48">
                  <c:v>3.500000</c:v>
                </c:pt>
                <c:pt idx="49">
                  <c:v>3.500000</c:v>
                </c:pt>
                <c:pt idx="50">
                  <c:v>3.500000</c:v>
                </c:pt>
                <c:pt idx="51">
                  <c:v>3.500000</c:v>
                </c:pt>
                <c:pt idx="52">
                  <c:v>3.500000</c:v>
                </c:pt>
                <c:pt idx="53">
                  <c:v>3.500000</c:v>
                </c:pt>
                <c:pt idx="54">
                  <c:v>3.500000</c:v>
                </c:pt>
                <c:pt idx="55">
                  <c:v>3.500000</c:v>
                </c:pt>
                <c:pt idx="56">
                  <c:v>3.500000</c:v>
                </c:pt>
                <c:pt idx="57">
                  <c:v>3.500000</c:v>
                </c:pt>
                <c:pt idx="58">
                  <c:v>3.500000</c:v>
                </c:pt>
                <c:pt idx="59">
                  <c:v>3.500000</c:v>
                </c:pt>
                <c:pt idx="60">
                  <c:v>3.500000</c:v>
                </c:pt>
                <c:pt idx="61">
                  <c:v>3.500000</c:v>
                </c:pt>
                <c:pt idx="62">
                  <c:v>3.500000</c:v>
                </c:pt>
                <c:pt idx="63">
                  <c:v>3.500000</c:v>
                </c:pt>
                <c:pt idx="64">
                  <c:v>3.500000</c:v>
                </c:pt>
                <c:pt idx="65">
                  <c:v>3.500000</c:v>
                </c:pt>
                <c:pt idx="66">
                  <c:v>3.500000</c:v>
                </c:pt>
                <c:pt idx="67">
                  <c:v>3.500000</c:v>
                </c:pt>
                <c:pt idx="68">
                  <c:v>3.500000</c:v>
                </c:pt>
                <c:pt idx="69">
                  <c:v>3.500000</c:v>
                </c:pt>
                <c:pt idx="70">
                  <c:v>3.500000</c:v>
                </c:pt>
                <c:pt idx="71">
                  <c:v>3.500000</c:v>
                </c:pt>
                <c:pt idx="72">
                  <c:v>3.500000</c:v>
                </c:pt>
                <c:pt idx="73">
                  <c:v>3.500000</c:v>
                </c:pt>
                <c:pt idx="74">
                  <c:v>3.500000</c:v>
                </c:pt>
                <c:pt idx="75">
                  <c:v>3.500000</c:v>
                </c:pt>
                <c:pt idx="76">
                  <c:v>3.500000</c:v>
                </c:pt>
                <c:pt idx="77">
                  <c:v>3.500000</c:v>
                </c:pt>
                <c:pt idx="78">
                  <c:v>3.500000</c:v>
                </c:pt>
                <c:pt idx="79">
                  <c:v>3.500000</c:v>
                </c:pt>
                <c:pt idx="80">
                  <c:v>3.500000</c:v>
                </c:pt>
                <c:pt idx="81">
                  <c:v>3.500000</c:v>
                </c:pt>
                <c:pt idx="82">
                  <c:v>3.500000</c:v>
                </c:pt>
                <c:pt idx="83">
                  <c:v>3.500000</c:v>
                </c:pt>
                <c:pt idx="84">
                  <c:v>3.500000</c:v>
                </c:pt>
                <c:pt idx="85">
                  <c:v>3.500000</c:v>
                </c:pt>
                <c:pt idx="86">
                  <c:v>3.500000</c:v>
                </c:pt>
                <c:pt idx="87">
                  <c:v>3.500000</c:v>
                </c:pt>
                <c:pt idx="88">
                  <c:v>3.500000</c:v>
                </c:pt>
                <c:pt idx="89">
                  <c:v>3.500000</c:v>
                </c:pt>
                <c:pt idx="90">
                  <c:v>3.500000</c:v>
                </c:pt>
                <c:pt idx="91">
                  <c:v>3.500000</c:v>
                </c:pt>
                <c:pt idx="92">
                  <c:v>3.500000</c:v>
                </c:pt>
                <c:pt idx="93">
                  <c:v>3.500000</c:v>
                </c:pt>
                <c:pt idx="94">
                  <c:v>3.500000</c:v>
                </c:pt>
                <c:pt idx="95">
                  <c:v>3.500000</c:v>
                </c:pt>
                <c:pt idx="96">
                  <c:v>3.500000</c:v>
                </c:pt>
                <c:pt idx="97">
                  <c:v>3.500000</c:v>
                </c:pt>
                <c:pt idx="98">
                  <c:v>3.500000</c:v>
                </c:pt>
                <c:pt idx="99">
                  <c:v>3.500000</c:v>
                </c:pt>
                <c:pt idx="100">
                  <c:v>3.500000</c:v>
                </c:pt>
                <c:pt idx="101">
                  <c:v>3.500000</c:v>
                </c:pt>
                <c:pt idx="102">
                  <c:v>3.500000</c:v>
                </c:pt>
                <c:pt idx="103">
                  <c:v>3.500000</c:v>
                </c:pt>
                <c:pt idx="104">
                  <c:v>3.500000</c:v>
                </c:pt>
                <c:pt idx="105">
                  <c:v>3.500000</c:v>
                </c:pt>
                <c:pt idx="106">
                  <c:v>3.500000</c:v>
                </c:pt>
                <c:pt idx="107">
                  <c:v>3.500000</c:v>
                </c:pt>
                <c:pt idx="108">
                  <c:v>3.500000</c:v>
                </c:pt>
                <c:pt idx="109">
                  <c:v>3.500000</c:v>
                </c:pt>
                <c:pt idx="110">
                  <c:v>3.500000</c:v>
                </c:pt>
                <c:pt idx="111">
                  <c:v>3.500000</c:v>
                </c:pt>
                <c:pt idx="112">
                  <c:v>3.500000</c:v>
                </c:pt>
                <c:pt idx="113">
                  <c:v>3.500000</c:v>
                </c:pt>
                <c:pt idx="114">
                  <c:v>3.500000</c:v>
                </c:pt>
                <c:pt idx="115">
                  <c:v>3.500000</c:v>
                </c:pt>
                <c:pt idx="116">
                  <c:v>3.500000</c:v>
                </c:pt>
                <c:pt idx="117">
                  <c:v>3.500000</c:v>
                </c:pt>
                <c:pt idx="118">
                  <c:v>3.500000</c:v>
                </c:pt>
                <c:pt idx="119">
                  <c:v>3.500000</c:v>
                </c:pt>
                <c:pt idx="120">
                  <c:v>3.500000</c:v>
                </c:pt>
                <c:pt idx="121">
                  <c:v>3.500000</c:v>
                </c:pt>
                <c:pt idx="122">
                  <c:v>3.500000</c:v>
                </c:pt>
                <c:pt idx="123">
                  <c:v>3.500000</c:v>
                </c:pt>
                <c:pt idx="124">
                  <c:v>3.500000</c:v>
                </c:pt>
                <c:pt idx="125">
                  <c:v>3.500000</c:v>
                </c:pt>
                <c:pt idx="126">
                  <c:v>3.500000</c:v>
                </c:pt>
                <c:pt idx="127">
                  <c:v>3.500000</c:v>
                </c:pt>
                <c:pt idx="128">
                  <c:v>3.500000</c:v>
                </c:pt>
                <c:pt idx="129">
                  <c:v>3.500000</c:v>
                </c:pt>
                <c:pt idx="130">
                  <c:v>3.500000</c:v>
                </c:pt>
                <c:pt idx="131">
                  <c:v>3.500000</c:v>
                </c:pt>
                <c:pt idx="132">
                  <c:v>3.500000</c:v>
                </c:pt>
                <c:pt idx="133">
                  <c:v>3.500000</c:v>
                </c:pt>
                <c:pt idx="134">
                  <c:v>3.500000</c:v>
                </c:pt>
                <c:pt idx="135">
                  <c:v>3.500000</c:v>
                </c:pt>
                <c:pt idx="136">
                  <c:v>3.500000</c:v>
                </c:pt>
                <c:pt idx="137">
                  <c:v>3.500000</c:v>
                </c:pt>
                <c:pt idx="138">
                  <c:v>3.500000</c:v>
                </c:pt>
                <c:pt idx="139">
                  <c:v>3.500000</c:v>
                </c:pt>
                <c:pt idx="140">
                  <c:v>3.500000</c:v>
                </c:pt>
                <c:pt idx="141">
                  <c:v>3.500000</c:v>
                </c:pt>
                <c:pt idx="142">
                  <c:v>3.500000</c:v>
                </c:pt>
                <c:pt idx="143">
                  <c:v>3.500000</c:v>
                </c:pt>
                <c:pt idx="144">
                  <c:v>3.500000</c:v>
                </c:pt>
                <c:pt idx="145">
                  <c:v>3.500000</c:v>
                </c:pt>
                <c:pt idx="146">
                  <c:v>3.500000</c:v>
                </c:pt>
                <c:pt idx="147">
                  <c:v>3.500000</c:v>
                </c:pt>
                <c:pt idx="148">
                  <c:v>3.500000</c:v>
                </c:pt>
                <c:pt idx="149">
                  <c:v>3.500000</c:v>
                </c:pt>
                <c:pt idx="150">
                  <c:v>3.500000</c:v>
                </c:pt>
                <c:pt idx="151">
                  <c:v>3.500000</c:v>
                </c:pt>
                <c:pt idx="152">
                  <c:v>3.500000</c:v>
                </c:pt>
                <c:pt idx="153">
                  <c:v>3.500000</c:v>
                </c:pt>
                <c:pt idx="154">
                  <c:v>3.500000</c:v>
                </c:pt>
                <c:pt idx="155">
                  <c:v>3.500000</c:v>
                </c:pt>
                <c:pt idx="156">
                  <c:v>3.500000</c:v>
                </c:pt>
                <c:pt idx="157">
                  <c:v>3.500000</c:v>
                </c:pt>
                <c:pt idx="158">
                  <c:v>3.500000</c:v>
                </c:pt>
                <c:pt idx="159">
                  <c:v>3.500000</c:v>
                </c:pt>
                <c:pt idx="160">
                  <c:v>3.500000</c:v>
                </c:pt>
                <c:pt idx="161">
                  <c:v>3.500000</c:v>
                </c:pt>
                <c:pt idx="162">
                  <c:v>3.500000</c:v>
                </c:pt>
                <c:pt idx="163">
                  <c:v>3.500000</c:v>
                </c:pt>
                <c:pt idx="164">
                  <c:v>3.500000</c:v>
                </c:pt>
                <c:pt idx="165">
                  <c:v>3.500000</c:v>
                </c:pt>
                <c:pt idx="166">
                  <c:v>3.500000</c:v>
                </c:pt>
                <c:pt idx="167">
                  <c:v>3.500000</c:v>
                </c:pt>
                <c:pt idx="168">
                  <c:v>3.500000</c:v>
                </c:pt>
                <c:pt idx="169">
                  <c:v>3.500000</c:v>
                </c:pt>
                <c:pt idx="170">
                  <c:v>3.500000</c:v>
                </c:pt>
                <c:pt idx="171">
                  <c:v>3.500000</c:v>
                </c:pt>
                <c:pt idx="172">
                  <c:v>3.500000</c:v>
                </c:pt>
                <c:pt idx="173">
                  <c:v>3.500000</c:v>
                </c:pt>
                <c:pt idx="174">
                  <c:v>3.500000</c:v>
                </c:pt>
                <c:pt idx="175">
                  <c:v>3.500000</c:v>
                </c:pt>
                <c:pt idx="176">
                  <c:v>3.500000</c:v>
                </c:pt>
                <c:pt idx="177">
                  <c:v>3.500000</c:v>
                </c:pt>
                <c:pt idx="178">
                  <c:v>3.500000</c:v>
                </c:pt>
                <c:pt idx="179">
                  <c:v>3.500000</c:v>
                </c:pt>
                <c:pt idx="180">
                  <c:v>3.500000</c:v>
                </c:pt>
                <c:pt idx="181">
                  <c:v>3.500000</c:v>
                </c:pt>
                <c:pt idx="182">
                  <c:v>3.500000</c:v>
                </c:pt>
                <c:pt idx="183">
                  <c:v>3.500000</c:v>
                </c:pt>
                <c:pt idx="184">
                  <c:v>3.500000</c:v>
                </c:pt>
                <c:pt idx="185">
                  <c:v>3.500000</c:v>
                </c:pt>
                <c:pt idx="186">
                  <c:v>3.500000</c:v>
                </c:pt>
                <c:pt idx="187">
                  <c:v>3.500000</c:v>
                </c:pt>
                <c:pt idx="188">
                  <c:v>3.500000</c:v>
                </c:pt>
                <c:pt idx="189">
                  <c:v>3.500000</c:v>
                </c:pt>
                <c:pt idx="190">
                  <c:v>3.500000</c:v>
                </c:pt>
                <c:pt idx="191">
                  <c:v>3.500000</c:v>
                </c:pt>
                <c:pt idx="192">
                  <c:v>3.500000</c:v>
                </c:pt>
                <c:pt idx="193">
                  <c:v>3.500000</c:v>
                </c:pt>
                <c:pt idx="194">
                  <c:v>3.500000</c:v>
                </c:pt>
                <c:pt idx="195">
                  <c:v>3.500000</c:v>
                </c:pt>
                <c:pt idx="196">
                  <c:v>3.500000</c:v>
                </c:pt>
                <c:pt idx="197">
                  <c:v>3.500000</c:v>
                </c:pt>
                <c:pt idx="198">
                  <c:v>3.500000</c:v>
                </c:pt>
                <c:pt idx="199">
                  <c:v>3.500000</c:v>
                </c:pt>
                <c:pt idx="200">
                  <c:v>3.500000</c:v>
                </c:pt>
                <c:pt idx="201">
                  <c:v>3.500000</c:v>
                </c:pt>
                <c:pt idx="202">
                  <c:v>3.500000</c:v>
                </c:pt>
                <c:pt idx="203">
                  <c:v>3.500000</c:v>
                </c:pt>
                <c:pt idx="204">
                  <c:v>3.500000</c:v>
                </c:pt>
                <c:pt idx="205">
                  <c:v>3.500000</c:v>
                </c:pt>
                <c:pt idx="206">
                  <c:v>3.500000</c:v>
                </c:pt>
                <c:pt idx="207">
                  <c:v>3.500000</c:v>
                </c:pt>
                <c:pt idx="208">
                  <c:v>3.500000</c:v>
                </c:pt>
                <c:pt idx="209">
                  <c:v>3.500000</c:v>
                </c:pt>
                <c:pt idx="210">
                  <c:v>3.500000</c:v>
                </c:pt>
                <c:pt idx="211">
                  <c:v>3.500000</c:v>
                </c:pt>
                <c:pt idx="212">
                  <c:v>3.500000</c:v>
                </c:pt>
                <c:pt idx="213">
                  <c:v>3.500000</c:v>
                </c:pt>
                <c:pt idx="214">
                  <c:v>3.500000</c:v>
                </c:pt>
                <c:pt idx="215">
                  <c:v>3.500000</c:v>
                </c:pt>
                <c:pt idx="216">
                  <c:v>3.500000</c:v>
                </c:pt>
                <c:pt idx="217">
                  <c:v>3.500000</c:v>
                </c:pt>
                <c:pt idx="218">
                  <c:v>3.500000</c:v>
                </c:pt>
                <c:pt idx="219">
                  <c:v>3.500000</c:v>
                </c:pt>
                <c:pt idx="220">
                  <c:v>3.500000</c:v>
                </c:pt>
                <c:pt idx="221">
                  <c:v>3.500000</c:v>
                </c:pt>
                <c:pt idx="222">
                  <c:v>3.500000</c:v>
                </c:pt>
                <c:pt idx="223">
                  <c:v>3.500000</c:v>
                </c:pt>
                <c:pt idx="224">
                  <c:v>3.500000</c:v>
                </c:pt>
                <c:pt idx="225">
                  <c:v>3.500000</c:v>
                </c:pt>
                <c:pt idx="226">
                  <c:v>3.500000</c:v>
                </c:pt>
                <c:pt idx="227">
                  <c:v>3.500000</c:v>
                </c:pt>
                <c:pt idx="228">
                  <c:v>3.500000</c:v>
                </c:pt>
                <c:pt idx="229">
                  <c:v>3.500000</c:v>
                </c:pt>
                <c:pt idx="230">
                  <c:v>3.500000</c:v>
                </c:pt>
                <c:pt idx="231">
                  <c:v>3.500000</c:v>
                </c:pt>
                <c:pt idx="232">
                  <c:v>3.500000</c:v>
                </c:pt>
                <c:pt idx="233">
                  <c:v>3.500000</c:v>
                </c:pt>
                <c:pt idx="234">
                  <c:v>3.500000</c:v>
                </c:pt>
                <c:pt idx="235">
                  <c:v>3.500000</c:v>
                </c:pt>
                <c:pt idx="236">
                  <c:v>3.500000</c:v>
                </c:pt>
                <c:pt idx="237">
                  <c:v>3.500000</c:v>
                </c:pt>
                <c:pt idx="238">
                  <c:v>3.500000</c:v>
                </c:pt>
                <c:pt idx="239">
                  <c:v>3.500000</c:v>
                </c:pt>
                <c:pt idx="240">
                  <c:v>3.500000</c:v>
                </c:pt>
                <c:pt idx="241">
                  <c:v>3.500000</c:v>
                </c:pt>
                <c:pt idx="242">
                  <c:v>3.500000</c:v>
                </c:pt>
                <c:pt idx="243">
                  <c:v>3.500000</c:v>
                </c:pt>
                <c:pt idx="244">
                  <c:v>3.500000</c:v>
                </c:pt>
                <c:pt idx="245">
                  <c:v>3.500000</c:v>
                </c:pt>
                <c:pt idx="246">
                  <c:v>3.500000</c:v>
                </c:pt>
                <c:pt idx="247">
                  <c:v>3.500000</c:v>
                </c:pt>
                <c:pt idx="248">
                  <c:v>3.500000</c:v>
                </c:pt>
                <c:pt idx="249">
                  <c:v>3.500000</c:v>
                </c:pt>
                <c:pt idx="250">
                  <c:v>3.500000</c:v>
                </c:pt>
                <c:pt idx="251">
                  <c:v>3.500000</c:v>
                </c:pt>
                <c:pt idx="252">
                  <c:v>3.500000</c:v>
                </c:pt>
                <c:pt idx="253">
                  <c:v>3.500000</c:v>
                </c:pt>
                <c:pt idx="254">
                  <c:v>3.500000</c:v>
                </c:pt>
                <c:pt idx="255">
                  <c:v>3.500000</c:v>
                </c:pt>
                <c:pt idx="256">
                  <c:v>3.500000</c:v>
                </c:pt>
                <c:pt idx="257">
                  <c:v>3.500000</c:v>
                </c:pt>
                <c:pt idx="258">
                  <c:v>3.500000</c:v>
                </c:pt>
                <c:pt idx="259">
                  <c:v>3.500000</c:v>
                </c:pt>
                <c:pt idx="260">
                  <c:v>3.500000</c:v>
                </c:pt>
                <c:pt idx="261">
                  <c:v>3.500000</c:v>
                </c:pt>
                <c:pt idx="262">
                  <c:v>3.500000</c:v>
                </c:pt>
                <c:pt idx="263">
                  <c:v>3.500000</c:v>
                </c:pt>
                <c:pt idx="264">
                  <c:v>3.500000</c:v>
                </c:pt>
                <c:pt idx="265">
                  <c:v>3.500000</c:v>
                </c:pt>
                <c:pt idx="266">
                  <c:v>3.500000</c:v>
                </c:pt>
                <c:pt idx="267">
                  <c:v>3.500000</c:v>
                </c:pt>
                <c:pt idx="268">
                  <c:v>3.500000</c:v>
                </c:pt>
                <c:pt idx="269">
                  <c:v>3.500000</c:v>
                </c:pt>
                <c:pt idx="270">
                  <c:v>3.500000</c:v>
                </c:pt>
                <c:pt idx="271">
                  <c:v>3.500000</c:v>
                </c:pt>
                <c:pt idx="272">
                  <c:v>3.500000</c:v>
                </c:pt>
                <c:pt idx="273">
                  <c:v>3.500000</c:v>
                </c:pt>
                <c:pt idx="274">
                  <c:v>3.500000</c:v>
                </c:pt>
                <c:pt idx="275">
                  <c:v>3.500000</c:v>
                </c:pt>
                <c:pt idx="276">
                  <c:v>3.500000</c:v>
                </c:pt>
                <c:pt idx="277">
                  <c:v>3.500000</c:v>
                </c:pt>
                <c:pt idx="278">
                  <c:v>3.500000</c:v>
                </c:pt>
                <c:pt idx="279">
                  <c:v>3.500000</c:v>
                </c:pt>
                <c:pt idx="280">
                  <c:v>3.500000</c:v>
                </c:pt>
                <c:pt idx="281">
                  <c:v>3.500000</c:v>
                </c:pt>
                <c:pt idx="282">
                  <c:v>3.500000</c:v>
                </c:pt>
                <c:pt idx="283">
                  <c:v>3.500000</c:v>
                </c:pt>
                <c:pt idx="284">
                  <c:v>3.500000</c:v>
                </c:pt>
                <c:pt idx="285">
                  <c:v>3.500000</c:v>
                </c:pt>
                <c:pt idx="286">
                  <c:v>3.500000</c:v>
                </c:pt>
                <c:pt idx="287">
                  <c:v>3.500000</c:v>
                </c:pt>
                <c:pt idx="288">
                  <c:v>3.500000</c:v>
                </c:pt>
                <c:pt idx="289">
                  <c:v>3.500000</c:v>
                </c:pt>
                <c:pt idx="290">
                  <c:v>3.500000</c:v>
                </c:pt>
                <c:pt idx="291">
                  <c:v>3.500000</c:v>
                </c:pt>
                <c:pt idx="292">
                  <c:v>3.500000</c:v>
                </c:pt>
                <c:pt idx="293">
                  <c:v>3.500000</c:v>
                </c:pt>
                <c:pt idx="294">
                  <c:v>3.500000</c:v>
                </c:pt>
                <c:pt idx="295">
                  <c:v>3.500000</c:v>
                </c:pt>
                <c:pt idx="296">
                  <c:v>3.500000</c:v>
                </c:pt>
                <c:pt idx="297">
                  <c:v>3.500000</c:v>
                </c:pt>
                <c:pt idx="298">
                  <c:v>3.500000</c:v>
                </c:pt>
                <c:pt idx="299">
                  <c:v>3.500000</c:v>
                </c:pt>
                <c:pt idx="300">
                  <c:v>3.500000</c:v>
                </c:pt>
                <c:pt idx="301">
                  <c:v>3.500000</c:v>
                </c:pt>
                <c:pt idx="302">
                  <c:v>3.500000</c:v>
                </c:pt>
                <c:pt idx="303">
                  <c:v>3.500000</c:v>
                </c:pt>
                <c:pt idx="304">
                  <c:v>3.500000</c:v>
                </c:pt>
                <c:pt idx="305">
                  <c:v>3.500000</c:v>
                </c:pt>
                <c:pt idx="306">
                  <c:v>3.500000</c:v>
                </c:pt>
                <c:pt idx="307">
                  <c:v>3.500000</c:v>
                </c:pt>
                <c:pt idx="308">
                  <c:v>3.500000</c:v>
                </c:pt>
                <c:pt idx="309">
                  <c:v>3.500000</c:v>
                </c:pt>
                <c:pt idx="310">
                  <c:v>3.500000</c:v>
                </c:pt>
                <c:pt idx="311">
                  <c:v>3.500000</c:v>
                </c:pt>
                <c:pt idx="312">
                  <c:v>3.500000</c:v>
                </c:pt>
                <c:pt idx="313">
                  <c:v>3.500000</c:v>
                </c:pt>
                <c:pt idx="314">
                  <c:v>3.500000</c:v>
                </c:pt>
                <c:pt idx="315">
                  <c:v>3.500000</c:v>
                </c:pt>
                <c:pt idx="316">
                  <c:v>3.500000</c:v>
                </c:pt>
                <c:pt idx="317">
                  <c:v>3.500000</c:v>
                </c:pt>
                <c:pt idx="318">
                  <c:v>3.500000</c:v>
                </c:pt>
                <c:pt idx="319">
                  <c:v>3.500000</c:v>
                </c:pt>
                <c:pt idx="320">
                  <c:v>3.500000</c:v>
                </c:pt>
                <c:pt idx="321">
                  <c:v>3.500000</c:v>
                </c:pt>
                <c:pt idx="322">
                  <c:v>3.500000</c:v>
                </c:pt>
                <c:pt idx="323">
                  <c:v>3.500000</c:v>
                </c:pt>
                <c:pt idx="324">
                  <c:v>3.500000</c:v>
                </c:pt>
                <c:pt idx="325">
                  <c:v>3.500000</c:v>
                </c:pt>
                <c:pt idx="326">
                  <c:v>3.500000</c:v>
                </c:pt>
                <c:pt idx="327">
                  <c:v>3.500000</c:v>
                </c:pt>
                <c:pt idx="328">
                  <c:v>3.500000</c:v>
                </c:pt>
                <c:pt idx="329">
                  <c:v>3.500000</c:v>
                </c:pt>
                <c:pt idx="330">
                  <c:v>3.500000</c:v>
                </c:pt>
                <c:pt idx="331">
                  <c:v>3.500000</c:v>
                </c:pt>
                <c:pt idx="332">
                  <c:v>3.500000</c:v>
                </c:pt>
                <c:pt idx="333">
                  <c:v>3.500000</c:v>
                </c:pt>
                <c:pt idx="334">
                  <c:v>3.500000</c:v>
                </c:pt>
                <c:pt idx="335">
                  <c:v>3.500000</c:v>
                </c:pt>
                <c:pt idx="336">
                  <c:v>3.500000</c:v>
                </c:pt>
                <c:pt idx="337">
                  <c:v>3.500000</c:v>
                </c:pt>
                <c:pt idx="338">
                  <c:v>3.500000</c:v>
                </c:pt>
                <c:pt idx="339">
                  <c:v>3.500000</c:v>
                </c:pt>
                <c:pt idx="340">
                  <c:v>3.500000</c:v>
                </c:pt>
                <c:pt idx="341">
                  <c:v>3.500000</c:v>
                </c:pt>
                <c:pt idx="342">
                  <c:v>3.500000</c:v>
                </c:pt>
                <c:pt idx="343">
                  <c:v>3.500000</c:v>
                </c:pt>
                <c:pt idx="344">
                  <c:v>3.500000</c:v>
                </c:pt>
                <c:pt idx="345">
                  <c:v>3.500000</c:v>
                </c:pt>
                <c:pt idx="346">
                  <c:v>3.500000</c:v>
                </c:pt>
                <c:pt idx="347">
                  <c:v>3.500000</c:v>
                </c:pt>
                <c:pt idx="348">
                  <c:v>3.500000</c:v>
                </c:pt>
                <c:pt idx="349">
                  <c:v>3.500000</c:v>
                </c:pt>
                <c:pt idx="350">
                  <c:v>3.500000</c:v>
                </c:pt>
                <c:pt idx="351">
                  <c:v>3.500000</c:v>
                </c:pt>
                <c:pt idx="352">
                  <c:v>3.500000</c:v>
                </c:pt>
                <c:pt idx="353">
                  <c:v>3.500000</c:v>
                </c:pt>
                <c:pt idx="354">
                  <c:v>3.500000</c:v>
                </c:pt>
                <c:pt idx="355">
                  <c:v>3.500000</c:v>
                </c:pt>
                <c:pt idx="356">
                  <c:v>3.500000</c:v>
                </c:pt>
                <c:pt idx="357">
                  <c:v>3.500000</c:v>
                </c:pt>
                <c:pt idx="358">
                  <c:v>3.500000</c:v>
                </c:pt>
                <c:pt idx="359">
                  <c:v>3.500000</c:v>
                </c:pt>
                <c:pt idx="360">
                  <c:v>3.500000</c:v>
                </c:pt>
                <c:pt idx="361">
                  <c:v>3.500000</c:v>
                </c:pt>
                <c:pt idx="362">
                  <c:v>3.500000</c:v>
                </c:pt>
                <c:pt idx="363">
                  <c:v>3.500000</c:v>
                </c:pt>
                <c:pt idx="364">
                  <c:v>3.500000</c:v>
                </c:pt>
                <c:pt idx="365">
                  <c:v>3.500000</c:v>
                </c:pt>
                <c:pt idx="366">
                  <c:v>3.500000</c:v>
                </c:pt>
                <c:pt idx="367">
                  <c:v>3.500000</c:v>
                </c:pt>
                <c:pt idx="368">
                  <c:v>3.500000</c:v>
                </c:pt>
                <c:pt idx="369">
                  <c:v>3.500000</c:v>
                </c:pt>
                <c:pt idx="370">
                  <c:v>3.500000</c:v>
                </c:pt>
                <c:pt idx="371">
                  <c:v>3.500000</c:v>
                </c:pt>
                <c:pt idx="372">
                  <c:v>3.500000</c:v>
                </c:pt>
                <c:pt idx="373">
                  <c:v>3.500000</c:v>
                </c:pt>
                <c:pt idx="374">
                  <c:v>3.500000</c:v>
                </c:pt>
                <c:pt idx="375">
                  <c:v>3.500000</c:v>
                </c:pt>
                <c:pt idx="376">
                  <c:v>3.500000</c:v>
                </c:pt>
                <c:pt idx="377">
                  <c:v>3.500000</c:v>
                </c:pt>
                <c:pt idx="378">
                  <c:v>3.500000</c:v>
                </c:pt>
                <c:pt idx="379">
                  <c:v>3.500000</c:v>
                </c:pt>
                <c:pt idx="380">
                  <c:v>3.500000</c:v>
                </c:pt>
                <c:pt idx="381">
                  <c:v>3.500000</c:v>
                </c:pt>
                <c:pt idx="382">
                  <c:v>3.500000</c:v>
                </c:pt>
                <c:pt idx="383">
                  <c:v>3.500000</c:v>
                </c:pt>
                <c:pt idx="384">
                  <c:v>3.500000</c:v>
                </c:pt>
                <c:pt idx="385">
                  <c:v>3.500000</c:v>
                </c:pt>
                <c:pt idx="386">
                  <c:v>3.500000</c:v>
                </c:pt>
                <c:pt idx="387">
                  <c:v>3.500000</c:v>
                </c:pt>
                <c:pt idx="388">
                  <c:v>3.500000</c:v>
                </c:pt>
                <c:pt idx="389">
                  <c:v>3.500000</c:v>
                </c:pt>
                <c:pt idx="390">
                  <c:v>3.500000</c:v>
                </c:pt>
                <c:pt idx="391">
                  <c:v>3.500000</c:v>
                </c:pt>
                <c:pt idx="392">
                  <c:v>3.500000</c:v>
                </c:pt>
                <c:pt idx="393">
                  <c:v>3.500000</c:v>
                </c:pt>
                <c:pt idx="394">
                  <c:v>3.500000</c:v>
                </c:pt>
                <c:pt idx="395">
                  <c:v>3.500000</c:v>
                </c:pt>
                <c:pt idx="396">
                  <c:v>3.500000</c:v>
                </c:pt>
                <c:pt idx="397">
                  <c:v>3.500000</c:v>
                </c:pt>
                <c:pt idx="398">
                  <c:v>3.500000</c:v>
                </c:pt>
                <c:pt idx="399">
                  <c:v>3.500000</c:v>
                </c:pt>
                <c:pt idx="400">
                  <c:v>3.500000</c:v>
                </c:pt>
                <c:pt idx="401">
                  <c:v>3.500000</c:v>
                </c:pt>
                <c:pt idx="402">
                  <c:v>3.500000</c:v>
                </c:pt>
                <c:pt idx="403">
                  <c:v>3.500000</c:v>
                </c:pt>
                <c:pt idx="404">
                  <c:v>3.500000</c:v>
                </c:pt>
                <c:pt idx="405">
                  <c:v>3.500000</c:v>
                </c:pt>
                <c:pt idx="406">
                  <c:v>3.500000</c:v>
                </c:pt>
                <c:pt idx="407">
                  <c:v>3.500000</c:v>
                </c:pt>
                <c:pt idx="408">
                  <c:v>3.500000</c:v>
                </c:pt>
                <c:pt idx="409">
                  <c:v>3.500000</c:v>
                </c:pt>
                <c:pt idx="410">
                  <c:v>3.500000</c:v>
                </c:pt>
                <c:pt idx="411">
                  <c:v>3.500000</c:v>
                </c:pt>
                <c:pt idx="412">
                  <c:v>3.500000</c:v>
                </c:pt>
                <c:pt idx="413">
                  <c:v>3.500000</c:v>
                </c:pt>
                <c:pt idx="414">
                  <c:v>3.500000</c:v>
                </c:pt>
                <c:pt idx="415">
                  <c:v>3.500000</c:v>
                </c:pt>
                <c:pt idx="416">
                  <c:v>3.500000</c:v>
                </c:pt>
                <c:pt idx="417">
                  <c:v>3.500000</c:v>
                </c:pt>
                <c:pt idx="418">
                  <c:v>3.500000</c:v>
                </c:pt>
                <c:pt idx="419">
                  <c:v>3.500000</c:v>
                </c:pt>
                <c:pt idx="420">
                  <c:v>3.500000</c:v>
                </c:pt>
                <c:pt idx="421">
                  <c:v>3.500000</c:v>
                </c:pt>
                <c:pt idx="422">
                  <c:v>3.500000</c:v>
                </c:pt>
                <c:pt idx="423">
                  <c:v>3.500000</c:v>
                </c:pt>
                <c:pt idx="424">
                  <c:v>3.500000</c:v>
                </c:pt>
                <c:pt idx="425">
                  <c:v>3.500000</c:v>
                </c:pt>
                <c:pt idx="426">
                  <c:v>3.500000</c:v>
                </c:pt>
                <c:pt idx="427">
                  <c:v>3.500000</c:v>
                </c:pt>
                <c:pt idx="428">
                  <c:v>3.500000</c:v>
                </c:pt>
                <c:pt idx="429">
                  <c:v>3.500000</c:v>
                </c:pt>
                <c:pt idx="430">
                  <c:v>3.500000</c:v>
                </c:pt>
                <c:pt idx="431">
                  <c:v>3.500000</c:v>
                </c:pt>
                <c:pt idx="432">
                  <c:v>3.500000</c:v>
                </c:pt>
                <c:pt idx="433">
                  <c:v>3.500000</c:v>
                </c:pt>
                <c:pt idx="434">
                  <c:v>3.500000</c:v>
                </c:pt>
                <c:pt idx="435">
                  <c:v>3.500000</c:v>
                </c:pt>
                <c:pt idx="436">
                  <c:v>3.500000</c:v>
                </c:pt>
                <c:pt idx="437">
                  <c:v>3.500000</c:v>
                </c:pt>
                <c:pt idx="438">
                  <c:v>3.500000</c:v>
                </c:pt>
                <c:pt idx="439">
                  <c:v>3.500000</c:v>
                </c:pt>
                <c:pt idx="440">
                  <c:v>3.500000</c:v>
                </c:pt>
                <c:pt idx="441">
                  <c:v>3.500000</c:v>
                </c:pt>
                <c:pt idx="442">
                  <c:v>3.500000</c:v>
                </c:pt>
                <c:pt idx="443">
                  <c:v>3.500000</c:v>
                </c:pt>
                <c:pt idx="444">
                  <c:v>3.500000</c:v>
                </c:pt>
                <c:pt idx="445">
                  <c:v>3.500000</c:v>
                </c:pt>
                <c:pt idx="446">
                  <c:v>3.500000</c:v>
                </c:pt>
                <c:pt idx="447">
                  <c:v>3.500000</c:v>
                </c:pt>
                <c:pt idx="448">
                  <c:v>3.500000</c:v>
                </c:pt>
                <c:pt idx="449">
                  <c:v>3.500000</c:v>
                </c:pt>
                <c:pt idx="450">
                  <c:v>3.500000</c:v>
                </c:pt>
                <c:pt idx="451">
                  <c:v>3.500000</c:v>
                </c:pt>
                <c:pt idx="452">
                  <c:v>3.500000</c:v>
                </c:pt>
                <c:pt idx="453">
                  <c:v>3.500000</c:v>
                </c:pt>
                <c:pt idx="454">
                  <c:v>3.500000</c:v>
                </c:pt>
                <c:pt idx="455">
                  <c:v>3.500000</c:v>
                </c:pt>
                <c:pt idx="456">
                  <c:v>3.500000</c:v>
                </c:pt>
                <c:pt idx="457">
                  <c:v>3.500000</c:v>
                </c:pt>
                <c:pt idx="458">
                  <c:v>3.500000</c:v>
                </c:pt>
                <c:pt idx="459">
                  <c:v>3.500000</c:v>
                </c:pt>
                <c:pt idx="460">
                  <c:v>3.500000</c:v>
                </c:pt>
                <c:pt idx="461">
                  <c:v>3.500000</c:v>
                </c:pt>
                <c:pt idx="462">
                  <c:v>3.500000</c:v>
                </c:pt>
                <c:pt idx="463">
                  <c:v>3.500000</c:v>
                </c:pt>
                <c:pt idx="464">
                  <c:v>3.500000</c:v>
                </c:pt>
                <c:pt idx="465">
                  <c:v>3.500000</c:v>
                </c:pt>
                <c:pt idx="466">
                  <c:v>3.500000</c:v>
                </c:pt>
                <c:pt idx="467">
                  <c:v>3.500000</c:v>
                </c:pt>
                <c:pt idx="468">
                  <c:v>3.500000</c:v>
                </c:pt>
                <c:pt idx="469">
                  <c:v>3.500000</c:v>
                </c:pt>
                <c:pt idx="470">
                  <c:v>3.500000</c:v>
                </c:pt>
                <c:pt idx="471">
                  <c:v>3.500000</c:v>
                </c:pt>
                <c:pt idx="472">
                  <c:v>3.500000</c:v>
                </c:pt>
                <c:pt idx="473">
                  <c:v>3.500000</c:v>
                </c:pt>
                <c:pt idx="474">
                  <c:v>3.500000</c:v>
                </c:pt>
                <c:pt idx="475">
                  <c:v>3.500000</c:v>
                </c:pt>
                <c:pt idx="476">
                  <c:v>3.500000</c:v>
                </c:pt>
                <c:pt idx="477">
                  <c:v>3.500000</c:v>
                </c:pt>
                <c:pt idx="478">
                  <c:v>3.500000</c:v>
                </c:pt>
                <c:pt idx="479">
                  <c:v>3.500000</c:v>
                </c:pt>
                <c:pt idx="480">
                  <c:v>3.500000</c:v>
                </c:pt>
                <c:pt idx="481">
                  <c:v>3.500000</c:v>
                </c:pt>
                <c:pt idx="482">
                  <c:v>3.500000</c:v>
                </c:pt>
                <c:pt idx="483">
                  <c:v>3.500000</c:v>
                </c:pt>
                <c:pt idx="484">
                  <c:v>3.500000</c:v>
                </c:pt>
                <c:pt idx="485">
                  <c:v>3.500000</c:v>
                </c:pt>
                <c:pt idx="486">
                  <c:v>3.500000</c:v>
                </c:pt>
                <c:pt idx="487">
                  <c:v>3.500000</c:v>
                </c:pt>
                <c:pt idx="488">
                  <c:v>3.500000</c:v>
                </c:pt>
                <c:pt idx="489">
                  <c:v>3.500000</c:v>
                </c:pt>
                <c:pt idx="490">
                  <c:v>3.500000</c:v>
                </c:pt>
                <c:pt idx="491">
                  <c:v>3.500000</c:v>
                </c:pt>
                <c:pt idx="492">
                  <c:v>3.500000</c:v>
                </c:pt>
                <c:pt idx="493">
                  <c:v>3.500000</c:v>
                </c:pt>
                <c:pt idx="494">
                  <c:v>3.500000</c:v>
                </c:pt>
                <c:pt idx="495">
                  <c:v>3.500000</c:v>
                </c:pt>
                <c:pt idx="496">
                  <c:v>3.500000</c:v>
                </c:pt>
                <c:pt idx="497">
                  <c:v>3.500000</c:v>
                </c:pt>
                <c:pt idx="498">
                  <c:v>3.500000</c:v>
                </c:pt>
                <c:pt idx="499">
                  <c:v>3.500000</c:v>
                </c:pt>
                <c:pt idx="500">
                  <c:v>3.500000</c:v>
                </c:pt>
                <c:pt idx="501">
                  <c:v>3.500000</c:v>
                </c:pt>
                <c:pt idx="502">
                  <c:v>3.500000</c:v>
                </c:pt>
                <c:pt idx="503">
                  <c:v>3.500000</c:v>
                </c:pt>
                <c:pt idx="504">
                  <c:v>3.500000</c:v>
                </c:pt>
                <c:pt idx="505">
                  <c:v>3.500000</c:v>
                </c:pt>
                <c:pt idx="506">
                  <c:v>3.500000</c:v>
                </c:pt>
                <c:pt idx="507">
                  <c:v>3.500000</c:v>
                </c:pt>
                <c:pt idx="508">
                  <c:v>3.500000</c:v>
                </c:pt>
                <c:pt idx="509">
                  <c:v>3.500000</c:v>
                </c:pt>
                <c:pt idx="510">
                  <c:v>3.500000</c:v>
                </c:pt>
                <c:pt idx="511">
                  <c:v>3.500000</c:v>
                </c:pt>
                <c:pt idx="512">
                  <c:v>3.500000</c:v>
                </c:pt>
                <c:pt idx="513">
                  <c:v>3.500000</c:v>
                </c:pt>
                <c:pt idx="514">
                  <c:v>3.500000</c:v>
                </c:pt>
                <c:pt idx="515">
                  <c:v>3.500000</c:v>
                </c:pt>
                <c:pt idx="516">
                  <c:v>3.500000</c:v>
                </c:pt>
                <c:pt idx="517">
                  <c:v>3.500000</c:v>
                </c:pt>
                <c:pt idx="518">
                  <c:v>3.500000</c:v>
                </c:pt>
                <c:pt idx="519">
                  <c:v>3.500000</c:v>
                </c:pt>
                <c:pt idx="520">
                  <c:v>3.500000</c:v>
                </c:pt>
                <c:pt idx="521">
                  <c:v>3.500000</c:v>
                </c:pt>
                <c:pt idx="522">
                  <c:v>3.500000</c:v>
                </c:pt>
                <c:pt idx="523">
                  <c:v>3.500000</c:v>
                </c:pt>
                <c:pt idx="524">
                  <c:v>3.500000</c:v>
                </c:pt>
                <c:pt idx="525">
                  <c:v>3.500000</c:v>
                </c:pt>
                <c:pt idx="526">
                  <c:v>3.500000</c:v>
                </c:pt>
                <c:pt idx="527">
                  <c:v>3.500000</c:v>
                </c:pt>
                <c:pt idx="528">
                  <c:v>3.500000</c:v>
                </c:pt>
                <c:pt idx="529">
                  <c:v>3.500000</c:v>
                </c:pt>
                <c:pt idx="530">
                  <c:v>3.500000</c:v>
                </c:pt>
                <c:pt idx="531">
                  <c:v>3.500000</c:v>
                </c:pt>
                <c:pt idx="532">
                  <c:v>3.500000</c:v>
                </c:pt>
                <c:pt idx="533">
                  <c:v>3.500000</c:v>
                </c:pt>
                <c:pt idx="534">
                  <c:v>3.500000</c:v>
                </c:pt>
                <c:pt idx="535">
                  <c:v>3.500000</c:v>
                </c:pt>
                <c:pt idx="536">
                  <c:v>3.500000</c:v>
                </c:pt>
                <c:pt idx="537">
                  <c:v>3.500000</c:v>
                </c:pt>
                <c:pt idx="538">
                  <c:v>3.500000</c:v>
                </c:pt>
                <c:pt idx="539">
                  <c:v>3.500000</c:v>
                </c:pt>
                <c:pt idx="540">
                  <c:v>3.500000</c:v>
                </c:pt>
                <c:pt idx="541">
                  <c:v>3.500000</c:v>
                </c:pt>
                <c:pt idx="542">
                  <c:v>3.500000</c:v>
                </c:pt>
                <c:pt idx="543">
                  <c:v>3.500000</c:v>
                </c:pt>
                <c:pt idx="544">
                  <c:v>3.500000</c:v>
                </c:pt>
                <c:pt idx="545">
                  <c:v>3.500000</c:v>
                </c:pt>
                <c:pt idx="546">
                  <c:v>3.500000</c:v>
                </c:pt>
                <c:pt idx="547">
                  <c:v>3.500000</c:v>
                </c:pt>
                <c:pt idx="548">
                  <c:v>3.500000</c:v>
                </c:pt>
                <c:pt idx="549">
                  <c:v>3.500000</c:v>
                </c:pt>
                <c:pt idx="550">
                  <c:v>3.500000</c:v>
                </c:pt>
                <c:pt idx="551">
                  <c:v>3.500000</c:v>
                </c:pt>
                <c:pt idx="552">
                  <c:v>3.500000</c:v>
                </c:pt>
                <c:pt idx="553">
                  <c:v>3.500000</c:v>
                </c:pt>
                <c:pt idx="554">
                  <c:v>3.500000</c:v>
                </c:pt>
                <c:pt idx="555">
                  <c:v>3.500000</c:v>
                </c:pt>
                <c:pt idx="556">
                  <c:v>3.500000</c:v>
                </c:pt>
                <c:pt idx="557">
                  <c:v>3.500000</c:v>
                </c:pt>
                <c:pt idx="558">
                  <c:v>3.500000</c:v>
                </c:pt>
                <c:pt idx="559">
                  <c:v>3.500000</c:v>
                </c:pt>
                <c:pt idx="560">
                  <c:v>3.500000</c:v>
                </c:pt>
                <c:pt idx="561">
                  <c:v>3.500000</c:v>
                </c:pt>
                <c:pt idx="562">
                  <c:v>3.500000</c:v>
                </c:pt>
                <c:pt idx="563">
                  <c:v>3.500000</c:v>
                </c:pt>
                <c:pt idx="564">
                  <c:v>3.500000</c:v>
                </c:pt>
                <c:pt idx="565">
                  <c:v>3.500000</c:v>
                </c:pt>
                <c:pt idx="566">
                  <c:v>3.500000</c:v>
                </c:pt>
                <c:pt idx="567">
                  <c:v>3.500000</c:v>
                </c:pt>
                <c:pt idx="568">
                  <c:v>3.500000</c:v>
                </c:pt>
                <c:pt idx="569">
                  <c:v>3.500000</c:v>
                </c:pt>
                <c:pt idx="570">
                  <c:v>3.500000</c:v>
                </c:pt>
                <c:pt idx="571">
                  <c:v>3.500000</c:v>
                </c:pt>
                <c:pt idx="572">
                  <c:v>3.500000</c:v>
                </c:pt>
                <c:pt idx="573">
                  <c:v>3.500000</c:v>
                </c:pt>
                <c:pt idx="574">
                  <c:v>3.500000</c:v>
                </c:pt>
                <c:pt idx="575">
                  <c:v>3.500000</c:v>
                </c:pt>
                <c:pt idx="576">
                  <c:v>3.500000</c:v>
                </c:pt>
                <c:pt idx="577">
                  <c:v>3.500000</c:v>
                </c:pt>
                <c:pt idx="578">
                  <c:v>3.500000</c:v>
                </c:pt>
                <c:pt idx="579">
                  <c:v>3.500000</c:v>
                </c:pt>
                <c:pt idx="580">
                  <c:v>3.500000</c:v>
                </c:pt>
                <c:pt idx="581">
                  <c:v>3.500000</c:v>
                </c:pt>
                <c:pt idx="582">
                  <c:v>3.500000</c:v>
                </c:pt>
                <c:pt idx="583">
                  <c:v>3.500000</c:v>
                </c:pt>
                <c:pt idx="584">
                  <c:v>3.500000</c:v>
                </c:pt>
                <c:pt idx="585">
                  <c:v>3.500000</c:v>
                </c:pt>
                <c:pt idx="586">
                  <c:v>3.500000</c:v>
                </c:pt>
                <c:pt idx="587">
                  <c:v>3.500000</c:v>
                </c:pt>
                <c:pt idx="588">
                  <c:v>3.500000</c:v>
                </c:pt>
                <c:pt idx="589">
                  <c:v>3.500000</c:v>
                </c:pt>
                <c:pt idx="590">
                  <c:v>3.500000</c:v>
                </c:pt>
                <c:pt idx="591">
                  <c:v>3.500000</c:v>
                </c:pt>
                <c:pt idx="592">
                  <c:v>3.500000</c:v>
                </c:pt>
                <c:pt idx="593">
                  <c:v>3.500000</c:v>
                </c:pt>
                <c:pt idx="594">
                  <c:v>3.500000</c:v>
                </c:pt>
                <c:pt idx="595">
                  <c:v>3.500000</c:v>
                </c:pt>
                <c:pt idx="596">
                  <c:v>3.500000</c:v>
                </c:pt>
                <c:pt idx="597">
                  <c:v>3.500000</c:v>
                </c:pt>
                <c:pt idx="598">
                  <c:v>3.500000</c:v>
                </c:pt>
                <c:pt idx="599">
                  <c:v>3.500000</c:v>
                </c:pt>
                <c:pt idx="600">
                  <c:v>3.500000</c:v>
                </c:pt>
                <c:pt idx="601">
                  <c:v>3.500000</c:v>
                </c:pt>
                <c:pt idx="602">
                  <c:v>3.500000</c:v>
                </c:pt>
                <c:pt idx="603">
                  <c:v>3.500000</c:v>
                </c:pt>
                <c:pt idx="604">
                  <c:v>3.500000</c:v>
                </c:pt>
                <c:pt idx="605">
                  <c:v>3.500000</c:v>
                </c:pt>
                <c:pt idx="606">
                  <c:v>3.500000</c:v>
                </c:pt>
                <c:pt idx="607">
                  <c:v>3.500000</c:v>
                </c:pt>
                <c:pt idx="608">
                  <c:v>3.500000</c:v>
                </c:pt>
                <c:pt idx="609">
                  <c:v>3.500000</c:v>
                </c:pt>
                <c:pt idx="610">
                  <c:v>3.500000</c:v>
                </c:pt>
                <c:pt idx="611">
                  <c:v>3.500000</c:v>
                </c:pt>
                <c:pt idx="612">
                  <c:v>3.500000</c:v>
                </c:pt>
                <c:pt idx="613">
                  <c:v>3.500000</c:v>
                </c:pt>
                <c:pt idx="614">
                  <c:v>3.500000</c:v>
                </c:pt>
                <c:pt idx="615">
                  <c:v>3.500000</c:v>
                </c:pt>
                <c:pt idx="616">
                  <c:v>3.500000</c:v>
                </c:pt>
                <c:pt idx="617">
                  <c:v>3.500000</c:v>
                </c:pt>
                <c:pt idx="618">
                  <c:v>3.500000</c:v>
                </c:pt>
                <c:pt idx="619">
                  <c:v>3.500000</c:v>
                </c:pt>
                <c:pt idx="620">
                  <c:v>3.500000</c:v>
                </c:pt>
                <c:pt idx="621">
                  <c:v>3.500000</c:v>
                </c:pt>
                <c:pt idx="622">
                  <c:v>3.500000</c:v>
                </c:pt>
                <c:pt idx="623">
                  <c:v>3.500000</c:v>
                </c:pt>
                <c:pt idx="624">
                  <c:v>3.500000</c:v>
                </c:pt>
                <c:pt idx="625">
                  <c:v>3.500000</c:v>
                </c:pt>
                <c:pt idx="626">
                  <c:v>3.500000</c:v>
                </c:pt>
                <c:pt idx="627">
                  <c:v>3.500000</c:v>
                </c:pt>
                <c:pt idx="628">
                  <c:v>3.500000</c:v>
                </c:pt>
                <c:pt idx="629">
                  <c:v>3.500000</c:v>
                </c:pt>
                <c:pt idx="630">
                  <c:v>3.500000</c:v>
                </c:pt>
                <c:pt idx="631">
                  <c:v>3.500000</c:v>
                </c:pt>
                <c:pt idx="632">
                  <c:v>3.500000</c:v>
                </c:pt>
                <c:pt idx="633">
                  <c:v>3.500000</c:v>
                </c:pt>
                <c:pt idx="634">
                  <c:v>3.500000</c:v>
                </c:pt>
                <c:pt idx="635">
                  <c:v>3.500000</c:v>
                </c:pt>
                <c:pt idx="636">
                  <c:v>3.500000</c:v>
                </c:pt>
                <c:pt idx="637">
                  <c:v>3.500000</c:v>
                </c:pt>
                <c:pt idx="638">
                  <c:v>3.500000</c:v>
                </c:pt>
                <c:pt idx="639">
                  <c:v>3.500000</c:v>
                </c:pt>
                <c:pt idx="640">
                  <c:v>3.500000</c:v>
                </c:pt>
                <c:pt idx="641">
                  <c:v>3.500000</c:v>
                </c:pt>
                <c:pt idx="642">
                  <c:v>3.500000</c:v>
                </c:pt>
                <c:pt idx="643">
                  <c:v>3.500000</c:v>
                </c:pt>
                <c:pt idx="644">
                  <c:v>3.500000</c:v>
                </c:pt>
                <c:pt idx="645">
                  <c:v>3.500000</c:v>
                </c:pt>
                <c:pt idx="646">
                  <c:v>3.500000</c:v>
                </c:pt>
                <c:pt idx="647">
                  <c:v>3.500000</c:v>
                </c:pt>
                <c:pt idx="648">
                  <c:v>3.500000</c:v>
                </c:pt>
                <c:pt idx="649">
                  <c:v>3.500000</c:v>
                </c:pt>
                <c:pt idx="650">
                  <c:v>3.500000</c:v>
                </c:pt>
                <c:pt idx="651">
                  <c:v>3.500000</c:v>
                </c:pt>
                <c:pt idx="652">
                  <c:v>3.500000</c:v>
                </c:pt>
                <c:pt idx="653">
                  <c:v>3.500000</c:v>
                </c:pt>
                <c:pt idx="654">
                  <c:v>3.500000</c:v>
                </c:pt>
                <c:pt idx="655">
                  <c:v>3.500000</c:v>
                </c:pt>
                <c:pt idx="656">
                  <c:v>3.500000</c:v>
                </c:pt>
                <c:pt idx="657">
                  <c:v>3.500000</c:v>
                </c:pt>
                <c:pt idx="658">
                  <c:v>3.500000</c:v>
                </c:pt>
                <c:pt idx="659">
                  <c:v>3.500000</c:v>
                </c:pt>
                <c:pt idx="660">
                  <c:v>3.500000</c:v>
                </c:pt>
                <c:pt idx="661">
                  <c:v>3.500000</c:v>
                </c:pt>
                <c:pt idx="662">
                  <c:v>3.500000</c:v>
                </c:pt>
                <c:pt idx="663">
                  <c:v>3.500000</c:v>
                </c:pt>
                <c:pt idx="664">
                  <c:v>3.500000</c:v>
                </c:pt>
                <c:pt idx="665">
                  <c:v>3.500000</c:v>
                </c:pt>
                <c:pt idx="666">
                  <c:v>3.500000</c:v>
                </c:pt>
                <c:pt idx="667">
                  <c:v>3.500000</c:v>
                </c:pt>
                <c:pt idx="668">
                  <c:v>3.500000</c:v>
                </c:pt>
                <c:pt idx="669">
                  <c:v>3.500000</c:v>
                </c:pt>
                <c:pt idx="670">
                  <c:v>3.500000</c:v>
                </c:pt>
                <c:pt idx="671">
                  <c:v>3.500000</c:v>
                </c:pt>
                <c:pt idx="672">
                  <c:v>3.500000</c:v>
                </c:pt>
                <c:pt idx="673">
                  <c:v>3.500000</c:v>
                </c:pt>
                <c:pt idx="674">
                  <c:v>3.500000</c:v>
                </c:pt>
                <c:pt idx="675">
                  <c:v>3.500000</c:v>
                </c:pt>
                <c:pt idx="676">
                  <c:v>3.500000</c:v>
                </c:pt>
                <c:pt idx="677">
                  <c:v>3.500000</c:v>
                </c:pt>
                <c:pt idx="678">
                  <c:v>3.500000</c:v>
                </c:pt>
                <c:pt idx="679">
                  <c:v>3.500000</c:v>
                </c:pt>
                <c:pt idx="680">
                  <c:v>3.500000</c:v>
                </c:pt>
                <c:pt idx="681">
                  <c:v>3.500000</c:v>
                </c:pt>
                <c:pt idx="682">
                  <c:v>3.500000</c:v>
                </c:pt>
                <c:pt idx="683">
                  <c:v>3.500000</c:v>
                </c:pt>
                <c:pt idx="684">
                  <c:v>3.500000</c:v>
                </c:pt>
                <c:pt idx="685">
                  <c:v>3.500000</c:v>
                </c:pt>
                <c:pt idx="686">
                  <c:v>3.500000</c:v>
                </c:pt>
                <c:pt idx="687">
                  <c:v>3.500000</c:v>
                </c:pt>
                <c:pt idx="688">
                  <c:v>3.500000</c:v>
                </c:pt>
                <c:pt idx="689">
                  <c:v>3.500000</c:v>
                </c:pt>
                <c:pt idx="690">
                  <c:v>3.500000</c:v>
                </c:pt>
                <c:pt idx="691">
                  <c:v>3.500000</c:v>
                </c:pt>
                <c:pt idx="692">
                  <c:v>3.500000</c:v>
                </c:pt>
                <c:pt idx="693">
                  <c:v>3.500000</c:v>
                </c:pt>
                <c:pt idx="694">
                  <c:v>3.500000</c:v>
                </c:pt>
                <c:pt idx="695">
                  <c:v>3.500000</c:v>
                </c:pt>
                <c:pt idx="696">
                  <c:v>3.500000</c:v>
                </c:pt>
                <c:pt idx="697">
                  <c:v>3.500000</c:v>
                </c:pt>
                <c:pt idx="698">
                  <c:v>3.500000</c:v>
                </c:pt>
                <c:pt idx="699">
                  <c:v>3.500000</c:v>
                </c:pt>
                <c:pt idx="700">
                  <c:v>3.500000</c:v>
                </c:pt>
                <c:pt idx="701">
                  <c:v>3.500000</c:v>
                </c:pt>
                <c:pt idx="702">
                  <c:v>3.500000</c:v>
                </c:pt>
                <c:pt idx="703">
                  <c:v>3.500000</c:v>
                </c:pt>
                <c:pt idx="704">
                  <c:v>3.500000</c:v>
                </c:pt>
                <c:pt idx="705">
                  <c:v>3.500000</c:v>
                </c:pt>
                <c:pt idx="706">
                  <c:v>3.500000</c:v>
                </c:pt>
                <c:pt idx="707">
                  <c:v>3.500000</c:v>
                </c:pt>
                <c:pt idx="708">
                  <c:v>3.500000</c:v>
                </c:pt>
                <c:pt idx="709">
                  <c:v>3.500000</c:v>
                </c:pt>
                <c:pt idx="710">
                  <c:v>3.500000</c:v>
                </c:pt>
                <c:pt idx="711">
                  <c:v>3.500000</c:v>
                </c:pt>
                <c:pt idx="712">
                  <c:v>3.500000</c:v>
                </c:pt>
                <c:pt idx="713">
                  <c:v>3.500000</c:v>
                </c:pt>
                <c:pt idx="714">
                  <c:v>3.500000</c:v>
                </c:pt>
                <c:pt idx="715">
                  <c:v>3.500000</c:v>
                </c:pt>
                <c:pt idx="716">
                  <c:v>3.500000</c:v>
                </c:pt>
                <c:pt idx="717">
                  <c:v>3.500000</c:v>
                </c:pt>
                <c:pt idx="718">
                  <c:v>3.500000</c:v>
                </c:pt>
                <c:pt idx="719">
                  <c:v>3.500000</c:v>
                </c:pt>
                <c:pt idx="720">
                  <c:v>3.500000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'Induction'!$U$4</c:f>
              <c:strCache>
                <c:ptCount val="1"/>
                <c:pt idx="0">
                  <c:v>0 min</c:v>
                </c:pt>
              </c:strCache>
            </c:strRef>
          </c:tx>
          <c:spPr>
            <a:noFill/>
            <a:ln w="76200" cap="rnd">
              <a:solidFill>
                <a:srgbClr val="000000"/>
              </a:solidFill>
              <a:custDash>
                <a:ds d="1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'Induction'!$U$5:$U$725</c:f>
              <c:numCache>
                <c:ptCount val="721"/>
                <c:pt idx="0">
                  <c:v>0.000000</c:v>
                </c:pt>
                <c:pt idx="1">
                  <c:v>0.029963</c:v>
                </c:pt>
                <c:pt idx="2">
                  <c:v>0.070796</c:v>
                </c:pt>
                <c:pt idx="3">
                  <c:v>0.111148</c:v>
                </c:pt>
                <c:pt idx="4">
                  <c:v>0.151025</c:v>
                </c:pt>
                <c:pt idx="5">
                  <c:v>0.190434</c:v>
                </c:pt>
                <c:pt idx="6">
                  <c:v>0.229378</c:v>
                </c:pt>
                <c:pt idx="7">
                  <c:v>0.267864</c:v>
                </c:pt>
                <c:pt idx="8">
                  <c:v>0.305897</c:v>
                </c:pt>
                <c:pt idx="9">
                  <c:v>0.343483</c:v>
                </c:pt>
                <c:pt idx="10">
                  <c:v>0.380626</c:v>
                </c:pt>
                <c:pt idx="11">
                  <c:v>0.417333</c:v>
                </c:pt>
                <c:pt idx="12">
                  <c:v>0.453607</c:v>
                </c:pt>
                <c:pt idx="13">
                  <c:v>0.489455</c:v>
                </c:pt>
                <c:pt idx="14">
                  <c:v>0.524880</c:v>
                </c:pt>
                <c:pt idx="15">
                  <c:v>0.559889</c:v>
                </c:pt>
                <c:pt idx="16">
                  <c:v>0.594486</c:v>
                </c:pt>
                <c:pt idx="17">
                  <c:v>0.628676</c:v>
                </c:pt>
                <c:pt idx="18">
                  <c:v>0.662463</c:v>
                </c:pt>
                <c:pt idx="19">
                  <c:v>0.695853</c:v>
                </c:pt>
                <c:pt idx="20">
                  <c:v>0.728850</c:v>
                </c:pt>
                <c:pt idx="21">
                  <c:v>0.761459</c:v>
                </c:pt>
                <c:pt idx="22">
                  <c:v>0.793684</c:v>
                </c:pt>
                <c:pt idx="23">
                  <c:v>0.825530</c:v>
                </c:pt>
                <c:pt idx="24">
                  <c:v>0.857001</c:v>
                </c:pt>
                <c:pt idx="25">
                  <c:v>0.888102</c:v>
                </c:pt>
                <c:pt idx="26">
                  <c:v>0.918836</c:v>
                </c:pt>
                <c:pt idx="27">
                  <c:v>0.949210</c:v>
                </c:pt>
                <c:pt idx="28">
                  <c:v>0.979225</c:v>
                </c:pt>
                <c:pt idx="29">
                  <c:v>1.008888</c:v>
                </c:pt>
                <c:pt idx="30">
                  <c:v>1.038201</c:v>
                </c:pt>
                <c:pt idx="31">
                  <c:v>1.067170</c:v>
                </c:pt>
                <c:pt idx="32">
                  <c:v>1.095797</c:v>
                </c:pt>
                <c:pt idx="33">
                  <c:v>1.124088</c:v>
                </c:pt>
                <c:pt idx="34">
                  <c:v>1.152046</c:v>
                </c:pt>
                <c:pt idx="35">
                  <c:v>1.179675</c:v>
                </c:pt>
                <c:pt idx="36">
                  <c:v>1.206979</c:v>
                </c:pt>
                <c:pt idx="37">
                  <c:v>1.233961</c:v>
                </c:pt>
                <c:pt idx="38">
                  <c:v>1.260626</c:v>
                </c:pt>
                <c:pt idx="39">
                  <c:v>1.286977</c:v>
                </c:pt>
                <c:pt idx="40">
                  <c:v>1.313018</c:v>
                </c:pt>
                <c:pt idx="41">
                  <c:v>1.338753</c:v>
                </c:pt>
                <c:pt idx="42">
                  <c:v>1.364185</c:v>
                </c:pt>
                <c:pt idx="43">
                  <c:v>1.389317</c:v>
                </c:pt>
                <c:pt idx="44">
                  <c:v>1.414154</c:v>
                </c:pt>
                <c:pt idx="45">
                  <c:v>1.438699</c:v>
                </c:pt>
                <c:pt idx="46">
                  <c:v>1.462955</c:v>
                </c:pt>
                <c:pt idx="47">
                  <c:v>1.486925</c:v>
                </c:pt>
                <c:pt idx="48">
                  <c:v>1.510613</c:v>
                </c:pt>
                <c:pt idx="49">
                  <c:v>1.534023</c:v>
                </c:pt>
                <c:pt idx="50">
                  <c:v>1.557157</c:v>
                </c:pt>
                <c:pt idx="51">
                  <c:v>1.580019</c:v>
                </c:pt>
                <c:pt idx="52">
                  <c:v>1.602612</c:v>
                </c:pt>
                <c:pt idx="53">
                  <c:v>1.624939</c:v>
                </c:pt>
                <c:pt idx="54">
                  <c:v>1.647003</c:v>
                </c:pt>
                <c:pt idx="55">
                  <c:v>1.668807</c:v>
                </c:pt>
                <c:pt idx="56">
                  <c:v>1.690355</c:v>
                </c:pt>
                <c:pt idx="57">
                  <c:v>1.711650</c:v>
                </c:pt>
                <c:pt idx="58">
                  <c:v>1.732694</c:v>
                </c:pt>
                <c:pt idx="59">
                  <c:v>1.753490</c:v>
                </c:pt>
                <c:pt idx="60">
                  <c:v>1.774042</c:v>
                </c:pt>
                <c:pt idx="61">
                  <c:v>1.794351</c:v>
                </c:pt>
                <c:pt idx="62">
                  <c:v>1.814422</c:v>
                </c:pt>
                <c:pt idx="63">
                  <c:v>1.834257</c:v>
                </c:pt>
                <c:pt idx="64">
                  <c:v>1.853858</c:v>
                </c:pt>
                <c:pt idx="65">
                  <c:v>1.873228</c:v>
                </c:pt>
                <c:pt idx="66">
                  <c:v>1.892371</c:v>
                </c:pt>
                <c:pt idx="67">
                  <c:v>1.911288</c:v>
                </c:pt>
                <c:pt idx="68">
                  <c:v>1.929983</c:v>
                </c:pt>
                <c:pt idx="69">
                  <c:v>1.948458</c:v>
                </c:pt>
                <c:pt idx="70">
                  <c:v>1.966715</c:v>
                </c:pt>
                <c:pt idx="71">
                  <c:v>1.984757</c:v>
                </c:pt>
                <c:pt idx="72">
                  <c:v>2.002588</c:v>
                </c:pt>
                <c:pt idx="73">
                  <c:v>2.020208</c:v>
                </c:pt>
                <c:pt idx="74">
                  <c:v>2.037621</c:v>
                </c:pt>
                <c:pt idx="75">
                  <c:v>2.054829</c:v>
                </c:pt>
                <c:pt idx="76">
                  <c:v>2.071835</c:v>
                </c:pt>
                <c:pt idx="77">
                  <c:v>2.088640</c:v>
                </c:pt>
                <c:pt idx="78">
                  <c:v>2.105248</c:v>
                </c:pt>
                <c:pt idx="79">
                  <c:v>2.121660</c:v>
                </c:pt>
                <c:pt idx="80">
                  <c:v>2.137880</c:v>
                </c:pt>
                <c:pt idx="81">
                  <c:v>2.153908</c:v>
                </c:pt>
                <c:pt idx="82">
                  <c:v>2.169748</c:v>
                </c:pt>
                <c:pt idx="83">
                  <c:v>2.185401</c:v>
                </c:pt>
                <c:pt idx="84">
                  <c:v>2.200870</c:v>
                </c:pt>
                <c:pt idx="85">
                  <c:v>2.216157</c:v>
                </c:pt>
                <c:pt idx="86">
                  <c:v>2.231265</c:v>
                </c:pt>
                <c:pt idx="87">
                  <c:v>2.246194</c:v>
                </c:pt>
                <c:pt idx="88">
                  <c:v>2.260948</c:v>
                </c:pt>
                <c:pt idx="89">
                  <c:v>2.275528</c:v>
                </c:pt>
                <c:pt idx="90">
                  <c:v>2.289937</c:v>
                </c:pt>
                <c:pt idx="91">
                  <c:v>2.304176</c:v>
                </c:pt>
                <c:pt idx="92">
                  <c:v>2.318247</c:v>
                </c:pt>
                <c:pt idx="93">
                  <c:v>2.332153</c:v>
                </c:pt>
                <c:pt idx="94">
                  <c:v>2.345896</c:v>
                </c:pt>
                <c:pt idx="95">
                  <c:v>2.359476</c:v>
                </c:pt>
                <c:pt idx="96">
                  <c:v>2.372897</c:v>
                </c:pt>
                <c:pt idx="97">
                  <c:v>2.386160</c:v>
                </c:pt>
                <c:pt idx="98">
                  <c:v>2.399267</c:v>
                </c:pt>
                <c:pt idx="99">
                  <c:v>2.412219</c:v>
                </c:pt>
                <c:pt idx="100">
                  <c:v>2.425019</c:v>
                </c:pt>
                <c:pt idx="101">
                  <c:v>2.437669</c:v>
                </c:pt>
                <c:pt idx="102">
                  <c:v>2.450170</c:v>
                </c:pt>
                <c:pt idx="103">
                  <c:v>2.462523</c:v>
                </c:pt>
                <c:pt idx="104">
                  <c:v>2.474731</c:v>
                </c:pt>
                <c:pt idx="105">
                  <c:v>2.486796</c:v>
                </c:pt>
                <c:pt idx="106">
                  <c:v>2.498718</c:v>
                </c:pt>
                <c:pt idx="107">
                  <c:v>2.510501</c:v>
                </c:pt>
                <c:pt idx="108">
                  <c:v>2.522144</c:v>
                </c:pt>
                <c:pt idx="109">
                  <c:v>2.533651</c:v>
                </c:pt>
                <c:pt idx="110">
                  <c:v>2.545022</c:v>
                </c:pt>
                <c:pt idx="111">
                  <c:v>2.556260</c:v>
                </c:pt>
                <c:pt idx="112">
                  <c:v>2.567365</c:v>
                </c:pt>
                <c:pt idx="113">
                  <c:v>2.578339</c:v>
                </c:pt>
                <c:pt idx="114">
                  <c:v>2.589185</c:v>
                </c:pt>
                <c:pt idx="115">
                  <c:v>2.599903</c:v>
                </c:pt>
                <c:pt idx="116">
                  <c:v>2.610494</c:v>
                </c:pt>
                <c:pt idx="117">
                  <c:v>2.620961</c:v>
                </c:pt>
                <c:pt idx="118">
                  <c:v>2.631305</c:v>
                </c:pt>
                <c:pt idx="119">
                  <c:v>2.641527</c:v>
                </c:pt>
                <c:pt idx="120">
                  <c:v>2.651629</c:v>
                </c:pt>
                <c:pt idx="121">
                  <c:v>2.661612</c:v>
                </c:pt>
                <c:pt idx="122">
                  <c:v>2.671477</c:v>
                </c:pt>
                <c:pt idx="123">
                  <c:v>2.681227</c:v>
                </c:pt>
                <c:pt idx="124">
                  <c:v>2.690862</c:v>
                </c:pt>
                <c:pt idx="125">
                  <c:v>2.700383</c:v>
                </c:pt>
                <c:pt idx="126">
                  <c:v>2.709792</c:v>
                </c:pt>
                <c:pt idx="127">
                  <c:v>2.719091</c:v>
                </c:pt>
                <c:pt idx="128">
                  <c:v>2.728280</c:v>
                </c:pt>
                <c:pt idx="129">
                  <c:v>2.737361</c:v>
                </c:pt>
                <c:pt idx="130">
                  <c:v>2.746335</c:v>
                </c:pt>
                <c:pt idx="131">
                  <c:v>2.755203</c:v>
                </c:pt>
                <c:pt idx="132">
                  <c:v>2.763968</c:v>
                </c:pt>
                <c:pt idx="133">
                  <c:v>2.772629</c:v>
                </c:pt>
                <c:pt idx="134">
                  <c:v>2.781188</c:v>
                </c:pt>
                <c:pt idx="135">
                  <c:v>2.789646</c:v>
                </c:pt>
                <c:pt idx="136">
                  <c:v>2.798005</c:v>
                </c:pt>
                <c:pt idx="137">
                  <c:v>2.806266</c:v>
                </c:pt>
                <c:pt idx="138">
                  <c:v>2.814429</c:v>
                </c:pt>
                <c:pt idx="139">
                  <c:v>2.822496</c:v>
                </c:pt>
                <c:pt idx="140">
                  <c:v>2.830469</c:v>
                </c:pt>
                <c:pt idx="141">
                  <c:v>2.838347</c:v>
                </c:pt>
                <c:pt idx="142">
                  <c:v>2.846133</c:v>
                </c:pt>
                <c:pt idx="143">
                  <c:v>2.853827</c:v>
                </c:pt>
                <c:pt idx="144">
                  <c:v>2.861431</c:v>
                </c:pt>
                <c:pt idx="145">
                  <c:v>2.868945</c:v>
                </c:pt>
                <c:pt idx="146">
                  <c:v>2.876371</c:v>
                </c:pt>
                <c:pt idx="147">
                  <c:v>2.883709</c:v>
                </c:pt>
                <c:pt idx="148">
                  <c:v>2.890961</c:v>
                </c:pt>
                <c:pt idx="149">
                  <c:v>2.898128</c:v>
                </c:pt>
                <c:pt idx="150">
                  <c:v>2.905210</c:v>
                </c:pt>
                <c:pt idx="151">
                  <c:v>2.912209</c:v>
                </c:pt>
                <c:pt idx="152">
                  <c:v>2.919126</c:v>
                </c:pt>
                <c:pt idx="153">
                  <c:v>2.925961</c:v>
                </c:pt>
                <c:pt idx="154">
                  <c:v>2.932716</c:v>
                </c:pt>
                <c:pt idx="155">
                  <c:v>2.939391</c:v>
                </c:pt>
                <c:pt idx="156">
                  <c:v>2.945988</c:v>
                </c:pt>
                <c:pt idx="157">
                  <c:v>2.952507</c:v>
                </c:pt>
                <c:pt idx="158">
                  <c:v>2.958950</c:v>
                </c:pt>
                <c:pt idx="159">
                  <c:v>2.965316</c:v>
                </c:pt>
                <c:pt idx="160">
                  <c:v>2.971608</c:v>
                </c:pt>
                <c:pt idx="161">
                  <c:v>2.977826</c:v>
                </c:pt>
                <c:pt idx="162">
                  <c:v>2.983970</c:v>
                </c:pt>
                <c:pt idx="163">
                  <c:v>2.990043</c:v>
                </c:pt>
                <c:pt idx="164">
                  <c:v>2.996043</c:v>
                </c:pt>
                <c:pt idx="165">
                  <c:v>3.001973</c:v>
                </c:pt>
                <c:pt idx="166">
                  <c:v>3.007834</c:v>
                </c:pt>
                <c:pt idx="167">
                  <c:v>3.013625</c:v>
                </c:pt>
                <c:pt idx="168">
                  <c:v>3.019349</c:v>
                </c:pt>
                <c:pt idx="169">
                  <c:v>3.025005</c:v>
                </c:pt>
                <c:pt idx="170">
                  <c:v>3.030594</c:v>
                </c:pt>
                <c:pt idx="171">
                  <c:v>3.036117</c:v>
                </c:pt>
                <c:pt idx="172">
                  <c:v>3.041576</c:v>
                </c:pt>
                <c:pt idx="173">
                  <c:v>3.046970</c:v>
                </c:pt>
                <c:pt idx="174">
                  <c:v>3.052301</c:v>
                </c:pt>
                <c:pt idx="175">
                  <c:v>3.057570</c:v>
                </c:pt>
                <c:pt idx="176">
                  <c:v>3.062776</c:v>
                </c:pt>
                <c:pt idx="177">
                  <c:v>3.067921</c:v>
                </c:pt>
                <c:pt idx="178">
                  <c:v>3.073005</c:v>
                </c:pt>
                <c:pt idx="179">
                  <c:v>3.078030</c:v>
                </c:pt>
                <c:pt idx="180">
                  <c:v>3.082995</c:v>
                </c:pt>
                <c:pt idx="181">
                  <c:v>3.087902</c:v>
                </c:pt>
                <c:pt idx="182">
                  <c:v>3.092751</c:v>
                </c:pt>
                <c:pt idx="183">
                  <c:v>3.097543</c:v>
                </c:pt>
                <c:pt idx="184">
                  <c:v>3.102279</c:v>
                </c:pt>
                <c:pt idx="185">
                  <c:v>3.106959</c:v>
                </c:pt>
                <c:pt idx="186">
                  <c:v>3.111584</c:v>
                </c:pt>
                <c:pt idx="187">
                  <c:v>3.116155</c:v>
                </c:pt>
                <c:pt idx="188">
                  <c:v>3.120672</c:v>
                </c:pt>
                <c:pt idx="189">
                  <c:v>3.125135</c:v>
                </c:pt>
                <c:pt idx="190">
                  <c:v>3.129546</c:v>
                </c:pt>
                <c:pt idx="191">
                  <c:v>3.133906</c:v>
                </c:pt>
                <c:pt idx="192">
                  <c:v>3.138213</c:v>
                </c:pt>
                <c:pt idx="193">
                  <c:v>3.142471</c:v>
                </c:pt>
                <c:pt idx="194">
                  <c:v>3.146678</c:v>
                </c:pt>
                <c:pt idx="195">
                  <c:v>3.150835</c:v>
                </c:pt>
                <c:pt idx="196">
                  <c:v>3.154944</c:v>
                </c:pt>
                <c:pt idx="197">
                  <c:v>3.159004</c:v>
                </c:pt>
                <c:pt idx="198">
                  <c:v>3.163017</c:v>
                </c:pt>
                <c:pt idx="199">
                  <c:v>3.166982</c:v>
                </c:pt>
                <c:pt idx="200">
                  <c:v>3.170901</c:v>
                </c:pt>
                <c:pt idx="201">
                  <c:v>3.174774</c:v>
                </c:pt>
                <c:pt idx="202">
                  <c:v>3.178601</c:v>
                </c:pt>
                <c:pt idx="203">
                  <c:v>3.182383</c:v>
                </c:pt>
                <c:pt idx="204">
                  <c:v>3.186120</c:v>
                </c:pt>
                <c:pt idx="205">
                  <c:v>3.189814</c:v>
                </c:pt>
                <c:pt idx="206">
                  <c:v>3.193464</c:v>
                </c:pt>
                <c:pt idx="207">
                  <c:v>3.197071</c:v>
                </c:pt>
                <c:pt idx="208">
                  <c:v>3.200635</c:v>
                </c:pt>
                <c:pt idx="209">
                  <c:v>3.204158</c:v>
                </c:pt>
                <c:pt idx="210">
                  <c:v>3.207639</c:v>
                </c:pt>
                <c:pt idx="211">
                  <c:v>3.211080</c:v>
                </c:pt>
                <c:pt idx="212">
                  <c:v>3.214479</c:v>
                </c:pt>
                <c:pt idx="213">
                  <c:v>3.217839</c:v>
                </c:pt>
                <c:pt idx="214">
                  <c:v>3.221159</c:v>
                </c:pt>
                <c:pt idx="215">
                  <c:v>3.224441</c:v>
                </c:pt>
                <c:pt idx="216">
                  <c:v>3.227683</c:v>
                </c:pt>
                <c:pt idx="217">
                  <c:v>3.230887</c:v>
                </c:pt>
                <c:pt idx="218">
                  <c:v>3.234054</c:v>
                </c:pt>
                <c:pt idx="219">
                  <c:v>3.237184</c:v>
                </c:pt>
                <c:pt idx="220">
                  <c:v>3.240276</c:v>
                </c:pt>
                <c:pt idx="221">
                  <c:v>3.243332</c:v>
                </c:pt>
                <c:pt idx="222">
                  <c:v>3.246353</c:v>
                </c:pt>
                <c:pt idx="223">
                  <c:v>3.249337</c:v>
                </c:pt>
                <c:pt idx="224">
                  <c:v>3.252287</c:v>
                </c:pt>
                <c:pt idx="225">
                  <c:v>3.255202</c:v>
                </c:pt>
                <c:pt idx="226">
                  <c:v>3.258083</c:v>
                </c:pt>
                <c:pt idx="227">
                  <c:v>3.260929</c:v>
                </c:pt>
                <c:pt idx="228">
                  <c:v>3.263742</c:v>
                </c:pt>
                <c:pt idx="229">
                  <c:v>3.266523</c:v>
                </c:pt>
                <c:pt idx="230">
                  <c:v>3.269270</c:v>
                </c:pt>
                <c:pt idx="231">
                  <c:v>3.271985</c:v>
                </c:pt>
                <c:pt idx="232">
                  <c:v>3.274668</c:v>
                </c:pt>
                <c:pt idx="233">
                  <c:v>3.277320</c:v>
                </c:pt>
                <c:pt idx="234">
                  <c:v>3.279940</c:v>
                </c:pt>
                <c:pt idx="235">
                  <c:v>3.282529</c:v>
                </c:pt>
                <c:pt idx="236">
                  <c:v>3.285088</c:v>
                </c:pt>
                <c:pt idx="237">
                  <c:v>3.287617</c:v>
                </c:pt>
                <c:pt idx="238">
                  <c:v>3.290116</c:v>
                </c:pt>
                <c:pt idx="239">
                  <c:v>3.292586</c:v>
                </c:pt>
                <c:pt idx="240">
                  <c:v>3.295027</c:v>
                </c:pt>
                <c:pt idx="241">
                  <c:v>3.297439</c:v>
                </c:pt>
                <c:pt idx="242">
                  <c:v>3.299822</c:v>
                </c:pt>
                <c:pt idx="243">
                  <c:v>3.302178</c:v>
                </c:pt>
                <c:pt idx="244">
                  <c:v>3.304506</c:v>
                </c:pt>
                <c:pt idx="245">
                  <c:v>3.306806</c:v>
                </c:pt>
                <c:pt idx="246">
                  <c:v>3.309080</c:v>
                </c:pt>
                <c:pt idx="247">
                  <c:v>3.311326</c:v>
                </c:pt>
                <c:pt idx="248">
                  <c:v>3.313546</c:v>
                </c:pt>
                <c:pt idx="249">
                  <c:v>3.315740</c:v>
                </c:pt>
                <c:pt idx="250">
                  <c:v>3.317909</c:v>
                </c:pt>
                <c:pt idx="251">
                  <c:v>3.320051</c:v>
                </c:pt>
                <c:pt idx="252">
                  <c:v>3.322169</c:v>
                </c:pt>
                <c:pt idx="253">
                  <c:v>3.324261</c:v>
                </c:pt>
                <c:pt idx="254">
                  <c:v>3.326329</c:v>
                </c:pt>
                <c:pt idx="255">
                  <c:v>3.328373</c:v>
                </c:pt>
                <c:pt idx="256">
                  <c:v>3.330393</c:v>
                </c:pt>
                <c:pt idx="257">
                  <c:v>3.332388</c:v>
                </c:pt>
                <c:pt idx="258">
                  <c:v>3.334361</c:v>
                </c:pt>
                <c:pt idx="259">
                  <c:v>3.336310</c:v>
                </c:pt>
                <c:pt idx="260">
                  <c:v>3.338236</c:v>
                </c:pt>
                <c:pt idx="261">
                  <c:v>3.340139</c:v>
                </c:pt>
                <c:pt idx="262">
                  <c:v>3.342021</c:v>
                </c:pt>
                <c:pt idx="263">
                  <c:v>3.343880</c:v>
                </c:pt>
                <c:pt idx="264">
                  <c:v>3.345717</c:v>
                </c:pt>
                <c:pt idx="265">
                  <c:v>3.347532</c:v>
                </c:pt>
                <c:pt idx="266">
                  <c:v>3.349326</c:v>
                </c:pt>
                <c:pt idx="267">
                  <c:v>3.351099</c:v>
                </c:pt>
                <c:pt idx="268">
                  <c:v>3.352851</c:v>
                </c:pt>
                <c:pt idx="269">
                  <c:v>3.354583</c:v>
                </c:pt>
                <c:pt idx="270">
                  <c:v>3.356294</c:v>
                </c:pt>
                <c:pt idx="271">
                  <c:v>3.357985</c:v>
                </c:pt>
                <c:pt idx="272">
                  <c:v>3.359656</c:v>
                </c:pt>
                <c:pt idx="273">
                  <c:v>3.361308</c:v>
                </c:pt>
                <c:pt idx="274">
                  <c:v>3.362940</c:v>
                </c:pt>
                <c:pt idx="275">
                  <c:v>3.364553</c:v>
                </c:pt>
                <c:pt idx="276">
                  <c:v>3.366146</c:v>
                </c:pt>
                <c:pt idx="277">
                  <c:v>3.367721</c:v>
                </c:pt>
                <c:pt idx="278">
                  <c:v>3.369278</c:v>
                </c:pt>
                <c:pt idx="279">
                  <c:v>3.370816</c:v>
                </c:pt>
                <c:pt idx="280">
                  <c:v>3.372336</c:v>
                </c:pt>
                <c:pt idx="281">
                  <c:v>3.373839</c:v>
                </c:pt>
                <c:pt idx="282">
                  <c:v>3.375323</c:v>
                </c:pt>
                <c:pt idx="283">
                  <c:v>3.376790</c:v>
                </c:pt>
                <c:pt idx="284">
                  <c:v>3.378240</c:v>
                </c:pt>
                <c:pt idx="285">
                  <c:v>3.379673</c:v>
                </c:pt>
                <c:pt idx="286">
                  <c:v>3.381089</c:v>
                </c:pt>
                <c:pt idx="287">
                  <c:v>3.382488</c:v>
                </c:pt>
                <c:pt idx="288">
                  <c:v>3.383871</c:v>
                </c:pt>
                <c:pt idx="289">
                  <c:v>3.385237</c:v>
                </c:pt>
                <c:pt idx="290">
                  <c:v>3.386588</c:v>
                </c:pt>
                <c:pt idx="291">
                  <c:v>3.387922</c:v>
                </c:pt>
                <c:pt idx="292">
                  <c:v>3.389241</c:v>
                </c:pt>
                <c:pt idx="293">
                  <c:v>3.390545</c:v>
                </c:pt>
                <c:pt idx="294">
                  <c:v>3.391832</c:v>
                </c:pt>
                <c:pt idx="295">
                  <c:v>3.393105</c:v>
                </c:pt>
                <c:pt idx="296">
                  <c:v>3.394363</c:v>
                </c:pt>
                <c:pt idx="297">
                  <c:v>3.395606</c:v>
                </c:pt>
                <c:pt idx="298">
                  <c:v>3.396835</c:v>
                </c:pt>
                <c:pt idx="299">
                  <c:v>3.398049</c:v>
                </c:pt>
                <c:pt idx="300">
                  <c:v>3.399248</c:v>
                </c:pt>
                <c:pt idx="301">
                  <c:v>3.400434</c:v>
                </c:pt>
                <c:pt idx="302">
                  <c:v>3.401605</c:v>
                </c:pt>
                <c:pt idx="303">
                  <c:v>3.402763</c:v>
                </c:pt>
                <c:pt idx="304">
                  <c:v>3.403908</c:v>
                </c:pt>
                <c:pt idx="305">
                  <c:v>3.405038</c:v>
                </c:pt>
                <c:pt idx="306">
                  <c:v>3.406156</c:v>
                </c:pt>
                <c:pt idx="307">
                  <c:v>3.407260</c:v>
                </c:pt>
                <c:pt idx="308">
                  <c:v>3.408351</c:v>
                </c:pt>
                <c:pt idx="309">
                  <c:v>3.409430</c:v>
                </c:pt>
                <c:pt idx="310">
                  <c:v>3.410495</c:v>
                </c:pt>
                <c:pt idx="311">
                  <c:v>3.411549</c:v>
                </c:pt>
                <c:pt idx="312">
                  <c:v>3.412590</c:v>
                </c:pt>
                <c:pt idx="313">
                  <c:v>3.413618</c:v>
                </c:pt>
                <c:pt idx="314">
                  <c:v>3.414635</c:v>
                </c:pt>
                <c:pt idx="315">
                  <c:v>3.415639</c:v>
                </c:pt>
                <c:pt idx="316">
                  <c:v>3.416632</c:v>
                </c:pt>
                <c:pt idx="317">
                  <c:v>3.417613</c:v>
                </c:pt>
                <c:pt idx="318">
                  <c:v>3.418582</c:v>
                </c:pt>
                <c:pt idx="319">
                  <c:v>3.419540</c:v>
                </c:pt>
                <c:pt idx="320">
                  <c:v>3.420487</c:v>
                </c:pt>
                <c:pt idx="321">
                  <c:v>3.421423</c:v>
                </c:pt>
                <c:pt idx="322">
                  <c:v>3.422347</c:v>
                </c:pt>
                <c:pt idx="323">
                  <c:v>3.423261</c:v>
                </c:pt>
                <c:pt idx="324">
                  <c:v>3.424164</c:v>
                </c:pt>
                <c:pt idx="325">
                  <c:v>3.425057</c:v>
                </c:pt>
                <c:pt idx="326">
                  <c:v>3.425938</c:v>
                </c:pt>
                <c:pt idx="327">
                  <c:v>3.426810</c:v>
                </c:pt>
                <c:pt idx="328">
                  <c:v>3.427671</c:v>
                </c:pt>
                <c:pt idx="329">
                  <c:v>3.428522</c:v>
                </c:pt>
                <c:pt idx="330">
                  <c:v>3.429363</c:v>
                </c:pt>
                <c:pt idx="331">
                  <c:v>3.430195</c:v>
                </c:pt>
                <c:pt idx="332">
                  <c:v>3.431016</c:v>
                </c:pt>
                <c:pt idx="333">
                  <c:v>3.431828</c:v>
                </c:pt>
                <c:pt idx="334">
                  <c:v>3.432630</c:v>
                </c:pt>
                <c:pt idx="335">
                  <c:v>3.433423</c:v>
                </c:pt>
                <c:pt idx="336">
                  <c:v>3.434206</c:v>
                </c:pt>
                <c:pt idx="337">
                  <c:v>3.434980</c:v>
                </c:pt>
                <c:pt idx="338">
                  <c:v>3.435745</c:v>
                </c:pt>
                <c:pt idx="339">
                  <c:v>3.436502</c:v>
                </c:pt>
                <c:pt idx="340">
                  <c:v>3.437249</c:v>
                </c:pt>
                <c:pt idx="341">
                  <c:v>3.437987</c:v>
                </c:pt>
                <c:pt idx="342">
                  <c:v>3.438717</c:v>
                </c:pt>
                <c:pt idx="343">
                  <c:v>3.439438</c:v>
                </c:pt>
                <c:pt idx="344">
                  <c:v>3.440151</c:v>
                </c:pt>
                <c:pt idx="345">
                  <c:v>3.440855</c:v>
                </c:pt>
                <c:pt idx="346">
                  <c:v>3.441551</c:v>
                </c:pt>
                <c:pt idx="347">
                  <c:v>3.442239</c:v>
                </c:pt>
                <c:pt idx="348">
                  <c:v>3.442918</c:v>
                </c:pt>
                <c:pt idx="349">
                  <c:v>3.443590</c:v>
                </c:pt>
                <c:pt idx="350">
                  <c:v>3.444254</c:v>
                </c:pt>
                <c:pt idx="351">
                  <c:v>3.444910</c:v>
                </c:pt>
                <c:pt idx="352">
                  <c:v>3.445558</c:v>
                </c:pt>
                <c:pt idx="353">
                  <c:v>3.446199</c:v>
                </c:pt>
                <c:pt idx="354">
                  <c:v>3.446832</c:v>
                </c:pt>
                <c:pt idx="355">
                  <c:v>3.447457</c:v>
                </c:pt>
                <c:pt idx="356">
                  <c:v>3.448076</c:v>
                </c:pt>
                <c:pt idx="357">
                  <c:v>3.448687</c:v>
                </c:pt>
                <c:pt idx="358">
                  <c:v>3.449290</c:v>
                </c:pt>
                <c:pt idx="359">
                  <c:v>3.449887</c:v>
                </c:pt>
                <c:pt idx="360">
                  <c:v>3.450477</c:v>
                </c:pt>
                <c:pt idx="361">
                  <c:v>3.451060</c:v>
                </c:pt>
                <c:pt idx="362">
                  <c:v>3.451636</c:v>
                </c:pt>
                <c:pt idx="363">
                  <c:v>3.452205</c:v>
                </c:pt>
                <c:pt idx="364">
                  <c:v>3.452767</c:v>
                </c:pt>
                <c:pt idx="365">
                  <c:v>3.453323</c:v>
                </c:pt>
                <c:pt idx="366">
                  <c:v>3.453872</c:v>
                </c:pt>
                <c:pt idx="367">
                  <c:v>3.454415</c:v>
                </c:pt>
                <c:pt idx="368">
                  <c:v>3.454951</c:v>
                </c:pt>
                <c:pt idx="369">
                  <c:v>3.455481</c:v>
                </c:pt>
                <c:pt idx="370">
                  <c:v>3.456005</c:v>
                </c:pt>
                <c:pt idx="371">
                  <c:v>3.456523</c:v>
                </c:pt>
                <c:pt idx="372">
                  <c:v>3.457035</c:v>
                </c:pt>
                <c:pt idx="373">
                  <c:v>3.457540</c:v>
                </c:pt>
                <c:pt idx="374">
                  <c:v>3.458040</c:v>
                </c:pt>
                <c:pt idx="375">
                  <c:v>3.458534</c:v>
                </c:pt>
                <c:pt idx="376">
                  <c:v>3.459022</c:v>
                </c:pt>
                <c:pt idx="377">
                  <c:v>3.459504</c:v>
                </c:pt>
                <c:pt idx="378">
                  <c:v>3.459980</c:v>
                </c:pt>
                <c:pt idx="379">
                  <c:v>3.460451</c:v>
                </c:pt>
                <c:pt idx="380">
                  <c:v>3.460917</c:v>
                </c:pt>
                <c:pt idx="381">
                  <c:v>3.461376</c:v>
                </c:pt>
                <c:pt idx="382">
                  <c:v>3.461831</c:v>
                </c:pt>
                <c:pt idx="383">
                  <c:v>3.462280</c:v>
                </c:pt>
                <c:pt idx="384">
                  <c:v>3.462724</c:v>
                </c:pt>
                <c:pt idx="385">
                  <c:v>3.463163</c:v>
                </c:pt>
                <c:pt idx="386">
                  <c:v>3.463596</c:v>
                </c:pt>
                <c:pt idx="387">
                  <c:v>3.464024</c:v>
                </c:pt>
                <c:pt idx="388">
                  <c:v>3.464448</c:v>
                </c:pt>
                <c:pt idx="389">
                  <c:v>3.464866</c:v>
                </c:pt>
                <c:pt idx="390">
                  <c:v>3.465280</c:v>
                </c:pt>
                <c:pt idx="391">
                  <c:v>3.465688</c:v>
                </c:pt>
                <c:pt idx="392">
                  <c:v>3.466092</c:v>
                </c:pt>
                <c:pt idx="393">
                  <c:v>3.466491</c:v>
                </c:pt>
                <c:pt idx="394">
                  <c:v>3.466885</c:v>
                </c:pt>
                <c:pt idx="395">
                  <c:v>3.467275</c:v>
                </c:pt>
                <c:pt idx="396">
                  <c:v>3.467660</c:v>
                </c:pt>
                <c:pt idx="397">
                  <c:v>3.468040</c:v>
                </c:pt>
                <c:pt idx="398">
                  <c:v>3.468417</c:v>
                </c:pt>
                <c:pt idx="399">
                  <c:v>3.468788</c:v>
                </c:pt>
                <c:pt idx="400">
                  <c:v>3.469155</c:v>
                </c:pt>
                <c:pt idx="401">
                  <c:v>3.469518</c:v>
                </c:pt>
                <c:pt idx="402">
                  <c:v>3.469877</c:v>
                </c:pt>
                <c:pt idx="403">
                  <c:v>3.470232</c:v>
                </c:pt>
                <c:pt idx="404">
                  <c:v>3.470582</c:v>
                </c:pt>
                <c:pt idx="405">
                  <c:v>3.470928</c:v>
                </c:pt>
                <c:pt idx="406">
                  <c:v>3.471270</c:v>
                </c:pt>
                <c:pt idx="407">
                  <c:v>3.471608</c:v>
                </c:pt>
                <c:pt idx="408">
                  <c:v>3.471942</c:v>
                </c:pt>
                <c:pt idx="409">
                  <c:v>3.472272</c:v>
                </c:pt>
                <c:pt idx="410">
                  <c:v>3.472599</c:v>
                </c:pt>
                <c:pt idx="411">
                  <c:v>3.472921</c:v>
                </c:pt>
                <c:pt idx="412">
                  <c:v>3.473240</c:v>
                </c:pt>
                <c:pt idx="413">
                  <c:v>3.473555</c:v>
                </c:pt>
                <c:pt idx="414">
                  <c:v>3.473866</c:v>
                </c:pt>
                <c:pt idx="415">
                  <c:v>3.474173</c:v>
                </c:pt>
                <c:pt idx="416">
                  <c:v>3.474477</c:v>
                </c:pt>
                <c:pt idx="417">
                  <c:v>3.474778</c:v>
                </c:pt>
                <c:pt idx="418">
                  <c:v>3.475074</c:v>
                </c:pt>
                <c:pt idx="419">
                  <c:v>3.475368</c:v>
                </c:pt>
                <c:pt idx="420">
                  <c:v>3.475658</c:v>
                </c:pt>
                <c:pt idx="421">
                  <c:v>3.475944</c:v>
                </c:pt>
                <c:pt idx="422">
                  <c:v>3.476227</c:v>
                </c:pt>
                <c:pt idx="423">
                  <c:v>3.476507</c:v>
                </c:pt>
                <c:pt idx="424">
                  <c:v>3.476783</c:v>
                </c:pt>
                <c:pt idx="425">
                  <c:v>3.477057</c:v>
                </c:pt>
                <c:pt idx="426">
                  <c:v>3.477326</c:v>
                </c:pt>
                <c:pt idx="427">
                  <c:v>3.477593</c:v>
                </c:pt>
                <c:pt idx="428">
                  <c:v>3.477857</c:v>
                </c:pt>
                <c:pt idx="429">
                  <c:v>3.478118</c:v>
                </c:pt>
                <c:pt idx="430">
                  <c:v>3.478375</c:v>
                </c:pt>
                <c:pt idx="431">
                  <c:v>3.478629</c:v>
                </c:pt>
                <c:pt idx="432">
                  <c:v>3.478881</c:v>
                </c:pt>
                <c:pt idx="433">
                  <c:v>3.479129</c:v>
                </c:pt>
                <c:pt idx="434">
                  <c:v>3.479375</c:v>
                </c:pt>
                <c:pt idx="435">
                  <c:v>3.479618</c:v>
                </c:pt>
                <c:pt idx="436">
                  <c:v>3.479858</c:v>
                </c:pt>
                <c:pt idx="437">
                  <c:v>3.480095</c:v>
                </c:pt>
                <c:pt idx="438">
                  <c:v>3.480329</c:v>
                </c:pt>
                <c:pt idx="439">
                  <c:v>3.480560</c:v>
                </c:pt>
                <c:pt idx="440">
                  <c:v>3.480789</c:v>
                </c:pt>
                <c:pt idx="441">
                  <c:v>3.481015</c:v>
                </c:pt>
                <c:pt idx="442">
                  <c:v>3.481239</c:v>
                </c:pt>
                <c:pt idx="443">
                  <c:v>3.481459</c:v>
                </c:pt>
                <c:pt idx="444">
                  <c:v>3.481677</c:v>
                </c:pt>
                <c:pt idx="445">
                  <c:v>3.481893</c:v>
                </c:pt>
                <c:pt idx="446">
                  <c:v>3.482106</c:v>
                </c:pt>
                <c:pt idx="447">
                  <c:v>3.482317</c:v>
                </c:pt>
                <c:pt idx="448">
                  <c:v>3.482525</c:v>
                </c:pt>
                <c:pt idx="449">
                  <c:v>3.482730</c:v>
                </c:pt>
                <c:pt idx="450">
                  <c:v>3.482934</c:v>
                </c:pt>
                <c:pt idx="451">
                  <c:v>3.483134</c:v>
                </c:pt>
                <c:pt idx="452">
                  <c:v>3.483333</c:v>
                </c:pt>
                <c:pt idx="453">
                  <c:v>3.483529</c:v>
                </c:pt>
                <c:pt idx="454">
                  <c:v>3.483723</c:v>
                </c:pt>
                <c:pt idx="455">
                  <c:v>3.483914</c:v>
                </c:pt>
                <c:pt idx="456">
                  <c:v>3.484104</c:v>
                </c:pt>
                <c:pt idx="457">
                  <c:v>3.484291</c:v>
                </c:pt>
                <c:pt idx="458">
                  <c:v>3.484476</c:v>
                </c:pt>
                <c:pt idx="459">
                  <c:v>3.484658</c:v>
                </c:pt>
                <c:pt idx="460">
                  <c:v>3.484839</c:v>
                </c:pt>
                <c:pt idx="461">
                  <c:v>3.485017</c:v>
                </c:pt>
                <c:pt idx="462">
                  <c:v>3.485194</c:v>
                </c:pt>
                <c:pt idx="463">
                  <c:v>3.485368</c:v>
                </c:pt>
                <c:pt idx="464">
                  <c:v>3.485540</c:v>
                </c:pt>
                <c:pt idx="465">
                  <c:v>3.485710</c:v>
                </c:pt>
                <c:pt idx="466">
                  <c:v>3.485878</c:v>
                </c:pt>
                <c:pt idx="467">
                  <c:v>3.486044</c:v>
                </c:pt>
                <c:pt idx="468">
                  <c:v>3.486209</c:v>
                </c:pt>
                <c:pt idx="469">
                  <c:v>3.486371</c:v>
                </c:pt>
                <c:pt idx="470">
                  <c:v>3.486531</c:v>
                </c:pt>
                <c:pt idx="471">
                  <c:v>3.486690</c:v>
                </c:pt>
                <c:pt idx="472">
                  <c:v>3.486846</c:v>
                </c:pt>
                <c:pt idx="473">
                  <c:v>3.487001</c:v>
                </c:pt>
                <c:pt idx="474">
                  <c:v>3.487154</c:v>
                </c:pt>
                <c:pt idx="475">
                  <c:v>3.487305</c:v>
                </c:pt>
                <c:pt idx="476">
                  <c:v>3.487455</c:v>
                </c:pt>
                <c:pt idx="477">
                  <c:v>3.487602</c:v>
                </c:pt>
                <c:pt idx="478">
                  <c:v>3.487748</c:v>
                </c:pt>
                <c:pt idx="479">
                  <c:v>3.487892</c:v>
                </c:pt>
                <c:pt idx="480">
                  <c:v>3.488035</c:v>
                </c:pt>
                <c:pt idx="481">
                  <c:v>3.488176</c:v>
                </c:pt>
                <c:pt idx="482">
                  <c:v>3.488315</c:v>
                </c:pt>
                <c:pt idx="483">
                  <c:v>3.488452</c:v>
                </c:pt>
                <c:pt idx="484">
                  <c:v>3.488588</c:v>
                </c:pt>
                <c:pt idx="485">
                  <c:v>3.488722</c:v>
                </c:pt>
                <c:pt idx="486">
                  <c:v>3.488855</c:v>
                </c:pt>
                <c:pt idx="487">
                  <c:v>3.488986</c:v>
                </c:pt>
                <c:pt idx="488">
                  <c:v>3.489116</c:v>
                </c:pt>
                <c:pt idx="489">
                  <c:v>3.489244</c:v>
                </c:pt>
                <c:pt idx="490">
                  <c:v>3.489371</c:v>
                </c:pt>
                <c:pt idx="491">
                  <c:v>3.489496</c:v>
                </c:pt>
                <c:pt idx="492">
                  <c:v>3.489619</c:v>
                </c:pt>
                <c:pt idx="493">
                  <c:v>3.489741</c:v>
                </c:pt>
                <c:pt idx="494">
                  <c:v>3.489862</c:v>
                </c:pt>
                <c:pt idx="495">
                  <c:v>3.489981</c:v>
                </c:pt>
                <c:pt idx="496">
                  <c:v>3.490099</c:v>
                </c:pt>
                <c:pt idx="497">
                  <c:v>3.490216</c:v>
                </c:pt>
                <c:pt idx="498">
                  <c:v>3.490331</c:v>
                </c:pt>
                <c:pt idx="499">
                  <c:v>3.490445</c:v>
                </c:pt>
                <c:pt idx="500">
                  <c:v>3.490557</c:v>
                </c:pt>
                <c:pt idx="501">
                  <c:v>3.490668</c:v>
                </c:pt>
                <c:pt idx="502">
                  <c:v>3.490778</c:v>
                </c:pt>
                <c:pt idx="503">
                  <c:v>3.490887</c:v>
                </c:pt>
                <c:pt idx="504">
                  <c:v>3.490994</c:v>
                </c:pt>
                <c:pt idx="505">
                  <c:v>3.491100</c:v>
                </c:pt>
                <c:pt idx="506">
                  <c:v>3.491205</c:v>
                </c:pt>
                <c:pt idx="507">
                  <c:v>3.491308</c:v>
                </c:pt>
                <c:pt idx="508">
                  <c:v>3.491410</c:v>
                </c:pt>
                <c:pt idx="509">
                  <c:v>3.491511</c:v>
                </c:pt>
                <c:pt idx="510">
                  <c:v>3.491611</c:v>
                </c:pt>
                <c:pt idx="511">
                  <c:v>3.491710</c:v>
                </c:pt>
                <c:pt idx="512">
                  <c:v>3.491808</c:v>
                </c:pt>
                <c:pt idx="513">
                  <c:v>3.491904</c:v>
                </c:pt>
                <c:pt idx="514">
                  <c:v>3.491999</c:v>
                </c:pt>
                <c:pt idx="515">
                  <c:v>3.492093</c:v>
                </c:pt>
                <c:pt idx="516">
                  <c:v>3.492186</c:v>
                </c:pt>
                <c:pt idx="517">
                  <c:v>3.492278</c:v>
                </c:pt>
                <c:pt idx="518">
                  <c:v>3.492369</c:v>
                </c:pt>
                <c:pt idx="519">
                  <c:v>3.492459</c:v>
                </c:pt>
                <c:pt idx="520">
                  <c:v>3.492548</c:v>
                </c:pt>
                <c:pt idx="521">
                  <c:v>3.492635</c:v>
                </c:pt>
                <c:pt idx="522">
                  <c:v>3.492722</c:v>
                </c:pt>
                <c:pt idx="523">
                  <c:v>3.492808</c:v>
                </c:pt>
                <c:pt idx="524">
                  <c:v>3.492892</c:v>
                </c:pt>
                <c:pt idx="525">
                  <c:v>3.492976</c:v>
                </c:pt>
                <c:pt idx="526">
                  <c:v>3.493059</c:v>
                </c:pt>
                <c:pt idx="527">
                  <c:v>3.493140</c:v>
                </c:pt>
                <c:pt idx="528">
                  <c:v>3.493221</c:v>
                </c:pt>
                <c:pt idx="529">
                  <c:v>3.493301</c:v>
                </c:pt>
                <c:pt idx="530">
                  <c:v>3.493380</c:v>
                </c:pt>
                <c:pt idx="531">
                  <c:v>3.493458</c:v>
                </c:pt>
                <c:pt idx="532">
                  <c:v>3.493535</c:v>
                </c:pt>
                <c:pt idx="533">
                  <c:v>3.493611</c:v>
                </c:pt>
                <c:pt idx="534">
                  <c:v>3.493686</c:v>
                </c:pt>
                <c:pt idx="535">
                  <c:v>3.493760</c:v>
                </c:pt>
                <c:pt idx="536">
                  <c:v>3.493834</c:v>
                </c:pt>
                <c:pt idx="537">
                  <c:v>3.493906</c:v>
                </c:pt>
                <c:pt idx="538">
                  <c:v>3.493978</c:v>
                </c:pt>
                <c:pt idx="539">
                  <c:v>3.494049</c:v>
                </c:pt>
                <c:pt idx="540">
                  <c:v>3.494119</c:v>
                </c:pt>
                <c:pt idx="541">
                  <c:v>3.494188</c:v>
                </c:pt>
                <c:pt idx="542">
                  <c:v>3.494256</c:v>
                </c:pt>
                <c:pt idx="543">
                  <c:v>3.494324</c:v>
                </c:pt>
                <c:pt idx="544">
                  <c:v>3.494391</c:v>
                </c:pt>
                <c:pt idx="545">
                  <c:v>3.494457</c:v>
                </c:pt>
                <c:pt idx="546">
                  <c:v>3.494522</c:v>
                </c:pt>
                <c:pt idx="547">
                  <c:v>3.494586</c:v>
                </c:pt>
                <c:pt idx="548">
                  <c:v>3.494650</c:v>
                </c:pt>
                <c:pt idx="549">
                  <c:v>3.494713</c:v>
                </c:pt>
                <c:pt idx="550">
                  <c:v>3.494775</c:v>
                </c:pt>
                <c:pt idx="551">
                  <c:v>3.494837</c:v>
                </c:pt>
                <c:pt idx="552">
                  <c:v>3.494897</c:v>
                </c:pt>
                <c:pt idx="553">
                  <c:v>3.494958</c:v>
                </c:pt>
                <c:pt idx="554">
                  <c:v>3.495017</c:v>
                </c:pt>
                <c:pt idx="555">
                  <c:v>3.495075</c:v>
                </c:pt>
                <c:pt idx="556">
                  <c:v>3.495133</c:v>
                </c:pt>
                <c:pt idx="557">
                  <c:v>3.495191</c:v>
                </c:pt>
                <c:pt idx="558">
                  <c:v>3.495247</c:v>
                </c:pt>
                <c:pt idx="559">
                  <c:v>3.495303</c:v>
                </c:pt>
                <c:pt idx="560">
                  <c:v>3.495358</c:v>
                </c:pt>
                <c:pt idx="561">
                  <c:v>3.495413</c:v>
                </c:pt>
                <c:pt idx="562">
                  <c:v>3.495467</c:v>
                </c:pt>
                <c:pt idx="563">
                  <c:v>3.495520</c:v>
                </c:pt>
                <c:pt idx="564">
                  <c:v>3.495573</c:v>
                </c:pt>
                <c:pt idx="565">
                  <c:v>3.495625</c:v>
                </c:pt>
                <c:pt idx="566">
                  <c:v>3.495677</c:v>
                </c:pt>
                <c:pt idx="567">
                  <c:v>3.495728</c:v>
                </c:pt>
                <c:pt idx="568">
                  <c:v>3.495778</c:v>
                </c:pt>
                <c:pt idx="569">
                  <c:v>3.495828</c:v>
                </c:pt>
                <c:pt idx="570">
                  <c:v>3.495877</c:v>
                </c:pt>
                <c:pt idx="571">
                  <c:v>3.495925</c:v>
                </c:pt>
                <c:pt idx="572">
                  <c:v>3.495973</c:v>
                </c:pt>
                <c:pt idx="573">
                  <c:v>3.496020</c:v>
                </c:pt>
                <c:pt idx="574">
                  <c:v>3.496067</c:v>
                </c:pt>
                <c:pt idx="575">
                  <c:v>3.496114</c:v>
                </c:pt>
                <c:pt idx="576">
                  <c:v>3.496159</c:v>
                </c:pt>
                <c:pt idx="577">
                  <c:v>3.496205</c:v>
                </c:pt>
                <c:pt idx="578">
                  <c:v>3.496249</c:v>
                </c:pt>
                <c:pt idx="579">
                  <c:v>3.496293</c:v>
                </c:pt>
                <c:pt idx="580">
                  <c:v>3.496337</c:v>
                </c:pt>
                <c:pt idx="581">
                  <c:v>3.496380</c:v>
                </c:pt>
                <c:pt idx="582">
                  <c:v>3.496423</c:v>
                </c:pt>
                <c:pt idx="583">
                  <c:v>3.496465</c:v>
                </c:pt>
                <c:pt idx="584">
                  <c:v>3.496506</c:v>
                </c:pt>
                <c:pt idx="585">
                  <c:v>3.496547</c:v>
                </c:pt>
                <c:pt idx="586">
                  <c:v>3.496588</c:v>
                </c:pt>
                <c:pt idx="587">
                  <c:v>3.496628</c:v>
                </c:pt>
                <c:pt idx="588">
                  <c:v>3.496668</c:v>
                </c:pt>
                <c:pt idx="589">
                  <c:v>3.496707</c:v>
                </c:pt>
                <c:pt idx="590">
                  <c:v>3.496746</c:v>
                </c:pt>
                <c:pt idx="591">
                  <c:v>3.496784</c:v>
                </c:pt>
                <c:pt idx="592">
                  <c:v>3.496822</c:v>
                </c:pt>
                <c:pt idx="593">
                  <c:v>3.496859</c:v>
                </c:pt>
                <c:pt idx="594">
                  <c:v>3.496896</c:v>
                </c:pt>
                <c:pt idx="595">
                  <c:v>3.496933</c:v>
                </c:pt>
                <c:pt idx="596">
                  <c:v>3.496969</c:v>
                </c:pt>
                <c:pt idx="597">
                  <c:v>3.497005</c:v>
                </c:pt>
                <c:pt idx="598">
                  <c:v>3.497040</c:v>
                </c:pt>
                <c:pt idx="599">
                  <c:v>3.497075</c:v>
                </c:pt>
                <c:pt idx="600">
                  <c:v>3.497109</c:v>
                </c:pt>
                <c:pt idx="601">
                  <c:v>3.497143</c:v>
                </c:pt>
                <c:pt idx="602">
                  <c:v>3.497177</c:v>
                </c:pt>
                <c:pt idx="603">
                  <c:v>3.497210</c:v>
                </c:pt>
                <c:pt idx="604">
                  <c:v>3.497243</c:v>
                </c:pt>
                <c:pt idx="605">
                  <c:v>3.497275</c:v>
                </c:pt>
                <c:pt idx="606">
                  <c:v>3.497307</c:v>
                </c:pt>
                <c:pt idx="607">
                  <c:v>3.497339</c:v>
                </c:pt>
                <c:pt idx="608">
                  <c:v>3.497370</c:v>
                </c:pt>
                <c:pt idx="609">
                  <c:v>3.497401</c:v>
                </c:pt>
                <c:pt idx="610">
                  <c:v>3.497432</c:v>
                </c:pt>
                <c:pt idx="611">
                  <c:v>3.497462</c:v>
                </c:pt>
                <c:pt idx="612">
                  <c:v>3.497492</c:v>
                </c:pt>
                <c:pt idx="613">
                  <c:v>3.497521</c:v>
                </c:pt>
                <c:pt idx="614">
                  <c:v>3.497551</c:v>
                </c:pt>
                <c:pt idx="615">
                  <c:v>3.497579</c:v>
                </c:pt>
                <c:pt idx="616">
                  <c:v>3.497608</c:v>
                </c:pt>
                <c:pt idx="617">
                  <c:v>3.497636</c:v>
                </c:pt>
                <c:pt idx="618">
                  <c:v>3.497664</c:v>
                </c:pt>
                <c:pt idx="619">
                  <c:v>3.497691</c:v>
                </c:pt>
                <c:pt idx="620">
                  <c:v>3.497719</c:v>
                </c:pt>
                <c:pt idx="621">
                  <c:v>3.497745</c:v>
                </c:pt>
                <c:pt idx="622">
                  <c:v>3.497772</c:v>
                </c:pt>
                <c:pt idx="623">
                  <c:v>3.497798</c:v>
                </c:pt>
                <c:pt idx="624">
                  <c:v>3.497824</c:v>
                </c:pt>
                <c:pt idx="625">
                  <c:v>3.497850</c:v>
                </c:pt>
                <c:pt idx="626">
                  <c:v>3.497875</c:v>
                </c:pt>
                <c:pt idx="627">
                  <c:v>3.497900</c:v>
                </c:pt>
                <c:pt idx="628">
                  <c:v>3.497925</c:v>
                </c:pt>
                <c:pt idx="629">
                  <c:v>3.497949</c:v>
                </c:pt>
                <c:pt idx="630">
                  <c:v>3.497973</c:v>
                </c:pt>
                <c:pt idx="631">
                  <c:v>3.497997</c:v>
                </c:pt>
                <c:pt idx="632">
                  <c:v>3.498021</c:v>
                </c:pt>
                <c:pt idx="633">
                  <c:v>3.498044</c:v>
                </c:pt>
                <c:pt idx="634">
                  <c:v>3.498067</c:v>
                </c:pt>
                <c:pt idx="635">
                  <c:v>3.498090</c:v>
                </c:pt>
                <c:pt idx="636">
                  <c:v>3.498112</c:v>
                </c:pt>
                <c:pt idx="637">
                  <c:v>3.498134</c:v>
                </c:pt>
                <c:pt idx="638">
                  <c:v>3.498156</c:v>
                </c:pt>
                <c:pt idx="639">
                  <c:v>3.498178</c:v>
                </c:pt>
                <c:pt idx="640">
                  <c:v>3.498199</c:v>
                </c:pt>
                <c:pt idx="641">
                  <c:v>3.498221</c:v>
                </c:pt>
                <c:pt idx="642">
                  <c:v>3.498242</c:v>
                </c:pt>
                <c:pt idx="643">
                  <c:v>3.498262</c:v>
                </c:pt>
                <c:pt idx="644">
                  <c:v>3.498283</c:v>
                </c:pt>
                <c:pt idx="645">
                  <c:v>3.498303</c:v>
                </c:pt>
                <c:pt idx="646">
                  <c:v>3.498323</c:v>
                </c:pt>
                <c:pt idx="647">
                  <c:v>3.498343</c:v>
                </c:pt>
                <c:pt idx="648">
                  <c:v>3.498362</c:v>
                </c:pt>
                <c:pt idx="649">
                  <c:v>3.498381</c:v>
                </c:pt>
                <c:pt idx="650">
                  <c:v>3.498400</c:v>
                </c:pt>
                <c:pt idx="651">
                  <c:v>3.498419</c:v>
                </c:pt>
                <c:pt idx="652">
                  <c:v>3.498438</c:v>
                </c:pt>
                <c:pt idx="653">
                  <c:v>3.498456</c:v>
                </c:pt>
                <c:pt idx="654">
                  <c:v>3.498474</c:v>
                </c:pt>
                <c:pt idx="655">
                  <c:v>3.498492</c:v>
                </c:pt>
                <c:pt idx="656">
                  <c:v>3.498510</c:v>
                </c:pt>
                <c:pt idx="657">
                  <c:v>3.498528</c:v>
                </c:pt>
                <c:pt idx="658">
                  <c:v>3.498545</c:v>
                </c:pt>
                <c:pt idx="659">
                  <c:v>3.498562</c:v>
                </c:pt>
                <c:pt idx="660">
                  <c:v>3.498579</c:v>
                </c:pt>
                <c:pt idx="661">
                  <c:v>3.498596</c:v>
                </c:pt>
                <c:pt idx="662">
                  <c:v>3.498612</c:v>
                </c:pt>
                <c:pt idx="663">
                  <c:v>3.498629</c:v>
                </c:pt>
                <c:pt idx="664">
                  <c:v>3.498645</c:v>
                </c:pt>
                <c:pt idx="665">
                  <c:v>3.498661</c:v>
                </c:pt>
                <c:pt idx="666">
                  <c:v>3.498676</c:v>
                </c:pt>
                <c:pt idx="667">
                  <c:v>3.498692</c:v>
                </c:pt>
                <c:pt idx="668">
                  <c:v>3.498707</c:v>
                </c:pt>
                <c:pt idx="669">
                  <c:v>3.498723</c:v>
                </c:pt>
                <c:pt idx="670">
                  <c:v>3.498738</c:v>
                </c:pt>
                <c:pt idx="671">
                  <c:v>3.498753</c:v>
                </c:pt>
                <c:pt idx="672">
                  <c:v>3.498767</c:v>
                </c:pt>
                <c:pt idx="673">
                  <c:v>3.498782</c:v>
                </c:pt>
                <c:pt idx="674">
                  <c:v>3.498796</c:v>
                </c:pt>
                <c:pt idx="675">
                  <c:v>3.498810</c:v>
                </c:pt>
                <c:pt idx="676">
                  <c:v>3.498824</c:v>
                </c:pt>
                <c:pt idx="677">
                  <c:v>3.498838</c:v>
                </c:pt>
                <c:pt idx="678">
                  <c:v>3.498852</c:v>
                </c:pt>
                <c:pt idx="679">
                  <c:v>3.498865</c:v>
                </c:pt>
                <c:pt idx="680">
                  <c:v>3.498879</c:v>
                </c:pt>
                <c:pt idx="681">
                  <c:v>3.498892</c:v>
                </c:pt>
                <c:pt idx="682">
                  <c:v>3.498905</c:v>
                </c:pt>
                <c:pt idx="683">
                  <c:v>3.498918</c:v>
                </c:pt>
                <c:pt idx="684">
                  <c:v>3.498930</c:v>
                </c:pt>
                <c:pt idx="685">
                  <c:v>3.498943</c:v>
                </c:pt>
                <c:pt idx="686">
                  <c:v>3.498955</c:v>
                </c:pt>
                <c:pt idx="687">
                  <c:v>3.498968</c:v>
                </c:pt>
                <c:pt idx="688">
                  <c:v>3.498980</c:v>
                </c:pt>
                <c:pt idx="689">
                  <c:v>3.498992</c:v>
                </c:pt>
                <c:pt idx="690">
                  <c:v>3.499004</c:v>
                </c:pt>
                <c:pt idx="691">
                  <c:v>3.499015</c:v>
                </c:pt>
                <c:pt idx="692">
                  <c:v>3.499027</c:v>
                </c:pt>
                <c:pt idx="693">
                  <c:v>3.499039</c:v>
                </c:pt>
                <c:pt idx="694">
                  <c:v>3.499050</c:v>
                </c:pt>
                <c:pt idx="695">
                  <c:v>3.499061</c:v>
                </c:pt>
                <c:pt idx="696">
                  <c:v>3.499072</c:v>
                </c:pt>
                <c:pt idx="697">
                  <c:v>3.499083</c:v>
                </c:pt>
                <c:pt idx="698">
                  <c:v>3.499094</c:v>
                </c:pt>
                <c:pt idx="699">
                  <c:v>3.499104</c:v>
                </c:pt>
                <c:pt idx="700">
                  <c:v>3.499115</c:v>
                </c:pt>
                <c:pt idx="701">
                  <c:v>3.499125</c:v>
                </c:pt>
                <c:pt idx="702">
                  <c:v>3.499136</c:v>
                </c:pt>
                <c:pt idx="703">
                  <c:v>3.499146</c:v>
                </c:pt>
                <c:pt idx="704">
                  <c:v>3.499156</c:v>
                </c:pt>
                <c:pt idx="705">
                  <c:v>3.499166</c:v>
                </c:pt>
                <c:pt idx="706">
                  <c:v>3.499176</c:v>
                </c:pt>
                <c:pt idx="707">
                  <c:v>3.499185</c:v>
                </c:pt>
                <c:pt idx="708">
                  <c:v>3.499195</c:v>
                </c:pt>
                <c:pt idx="709">
                  <c:v>3.499204</c:v>
                </c:pt>
                <c:pt idx="710">
                  <c:v>3.499214</c:v>
                </c:pt>
                <c:pt idx="711">
                  <c:v>3.499223</c:v>
                </c:pt>
                <c:pt idx="712">
                  <c:v>3.499232</c:v>
                </c:pt>
                <c:pt idx="713">
                  <c:v>3.499241</c:v>
                </c:pt>
                <c:pt idx="714">
                  <c:v>3.499250</c:v>
                </c:pt>
                <c:pt idx="715">
                  <c:v>3.499259</c:v>
                </c:pt>
                <c:pt idx="716">
                  <c:v>3.499268</c:v>
                </c:pt>
                <c:pt idx="717">
                  <c:v>3.499276</c:v>
                </c:pt>
                <c:pt idx="718">
                  <c:v>3.499285</c:v>
                </c:pt>
                <c:pt idx="719">
                  <c:v>3.499293</c:v>
                </c:pt>
                <c:pt idx="720">
                  <c:v>3.499302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'Induction'!$V$4</c:f>
              <c:strCache>
                <c:ptCount val="1"/>
                <c:pt idx="0">
                  <c:v>5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'Induction'!$V$5:$V$725</c:f>
              <c:numCache>
                <c:ptCount val="721"/>
                <c:pt idx="0">
                  <c:v>0.000000</c:v>
                </c:pt>
                <c:pt idx="1">
                  <c:v>0.029963</c:v>
                </c:pt>
                <c:pt idx="2">
                  <c:v>0.070562</c:v>
                </c:pt>
                <c:pt idx="3">
                  <c:v>0.110377</c:v>
                </c:pt>
                <c:pt idx="4">
                  <c:v>0.149437</c:v>
                </c:pt>
                <c:pt idx="5">
                  <c:v>0.187768</c:v>
                </c:pt>
                <c:pt idx="6">
                  <c:v>0.225398</c:v>
                </c:pt>
                <c:pt idx="7">
                  <c:v>0.262350</c:v>
                </c:pt>
                <c:pt idx="8">
                  <c:v>0.298646</c:v>
                </c:pt>
                <c:pt idx="9">
                  <c:v>0.334310</c:v>
                </c:pt>
                <c:pt idx="10">
                  <c:v>0.369360</c:v>
                </c:pt>
                <c:pt idx="11">
                  <c:v>0.403818</c:v>
                </c:pt>
                <c:pt idx="12">
                  <c:v>0.437700</c:v>
                </c:pt>
                <c:pt idx="13">
                  <c:v>0.471024</c:v>
                </c:pt>
                <c:pt idx="14">
                  <c:v>0.503807</c:v>
                </c:pt>
                <c:pt idx="15">
                  <c:v>0.536064</c:v>
                </c:pt>
                <c:pt idx="16">
                  <c:v>0.567811</c:v>
                </c:pt>
                <c:pt idx="17">
                  <c:v>0.599061</c:v>
                </c:pt>
                <c:pt idx="18">
                  <c:v>0.629827</c:v>
                </c:pt>
                <c:pt idx="19">
                  <c:v>0.660123</c:v>
                </c:pt>
                <c:pt idx="20">
                  <c:v>0.689960</c:v>
                </c:pt>
                <c:pt idx="21">
                  <c:v>0.719350</c:v>
                </c:pt>
                <c:pt idx="22">
                  <c:v>0.748303</c:v>
                </c:pt>
                <c:pt idx="23">
                  <c:v>0.776832</c:v>
                </c:pt>
                <c:pt idx="24">
                  <c:v>0.804944</c:v>
                </c:pt>
                <c:pt idx="25">
                  <c:v>0.832651</c:v>
                </c:pt>
                <c:pt idx="26">
                  <c:v>0.859960</c:v>
                </c:pt>
                <c:pt idx="27">
                  <c:v>0.886881</c:v>
                </c:pt>
                <c:pt idx="28">
                  <c:v>0.913423</c:v>
                </c:pt>
                <c:pt idx="29">
                  <c:v>0.939593</c:v>
                </c:pt>
                <c:pt idx="30">
                  <c:v>0.965398</c:v>
                </c:pt>
                <c:pt idx="31">
                  <c:v>0.990847</c:v>
                </c:pt>
                <c:pt idx="32">
                  <c:v>1.015946</c:v>
                </c:pt>
                <c:pt idx="33">
                  <c:v>1.040702</c:v>
                </c:pt>
                <c:pt idx="34">
                  <c:v>1.065122</c:v>
                </c:pt>
                <c:pt idx="35">
                  <c:v>1.089211</c:v>
                </c:pt>
                <c:pt idx="36">
                  <c:v>1.112977</c:v>
                </c:pt>
                <c:pt idx="37">
                  <c:v>1.136425</c:v>
                </c:pt>
                <c:pt idx="38">
                  <c:v>1.159561</c:v>
                </c:pt>
                <c:pt idx="39">
                  <c:v>1.182389</c:v>
                </c:pt>
                <c:pt idx="40">
                  <c:v>1.204916</c:v>
                </c:pt>
                <c:pt idx="41">
                  <c:v>1.227146</c:v>
                </c:pt>
                <c:pt idx="42">
                  <c:v>1.249085</c:v>
                </c:pt>
                <c:pt idx="43">
                  <c:v>1.270737</c:v>
                </c:pt>
                <c:pt idx="44">
                  <c:v>1.292108</c:v>
                </c:pt>
                <c:pt idx="45">
                  <c:v>1.313200</c:v>
                </c:pt>
                <c:pt idx="46">
                  <c:v>1.334019</c:v>
                </c:pt>
                <c:pt idx="47">
                  <c:v>1.354570</c:v>
                </c:pt>
                <c:pt idx="48">
                  <c:v>1.374855</c:v>
                </c:pt>
                <c:pt idx="49">
                  <c:v>1.394880</c:v>
                </c:pt>
                <c:pt idx="50">
                  <c:v>1.414648</c:v>
                </c:pt>
                <c:pt idx="51">
                  <c:v>1.434163</c:v>
                </c:pt>
                <c:pt idx="52">
                  <c:v>1.453429</c:v>
                </c:pt>
                <c:pt idx="53">
                  <c:v>1.472450</c:v>
                </c:pt>
                <c:pt idx="54">
                  <c:v>1.491228</c:v>
                </c:pt>
                <c:pt idx="55">
                  <c:v>1.509768</c:v>
                </c:pt>
                <c:pt idx="56">
                  <c:v>1.528072</c:v>
                </c:pt>
                <c:pt idx="57">
                  <c:v>1.546144</c:v>
                </c:pt>
                <c:pt idx="58">
                  <c:v>1.563988</c:v>
                </c:pt>
                <c:pt idx="59">
                  <c:v>1.581607</c:v>
                </c:pt>
                <c:pt idx="60">
                  <c:v>1.599286</c:v>
                </c:pt>
                <c:pt idx="61">
                  <c:v>1.617008</c:v>
                </c:pt>
                <c:pt idx="62">
                  <c:v>1.634759</c:v>
                </c:pt>
                <c:pt idx="63">
                  <c:v>1.652525</c:v>
                </c:pt>
                <c:pt idx="64">
                  <c:v>1.670292</c:v>
                </c:pt>
                <c:pt idx="65">
                  <c:v>1.688047</c:v>
                </c:pt>
                <c:pt idx="66">
                  <c:v>1.705780</c:v>
                </c:pt>
                <c:pt idx="67">
                  <c:v>1.723480</c:v>
                </c:pt>
                <c:pt idx="68">
                  <c:v>1.741137</c:v>
                </c:pt>
                <c:pt idx="69">
                  <c:v>1.758742</c:v>
                </c:pt>
                <c:pt idx="70">
                  <c:v>1.776286</c:v>
                </c:pt>
                <c:pt idx="71">
                  <c:v>1.793761</c:v>
                </c:pt>
                <c:pt idx="72">
                  <c:v>1.811161</c:v>
                </c:pt>
                <c:pt idx="73">
                  <c:v>1.828479</c:v>
                </c:pt>
                <c:pt idx="74">
                  <c:v>1.845708</c:v>
                </c:pt>
                <c:pt idx="75">
                  <c:v>1.862843</c:v>
                </c:pt>
                <c:pt idx="76">
                  <c:v>1.879879</c:v>
                </c:pt>
                <c:pt idx="77">
                  <c:v>1.896810</c:v>
                </c:pt>
                <c:pt idx="78">
                  <c:v>1.913634</c:v>
                </c:pt>
                <c:pt idx="79">
                  <c:v>1.930345</c:v>
                </c:pt>
                <c:pt idx="80">
                  <c:v>1.946940</c:v>
                </c:pt>
                <c:pt idx="81">
                  <c:v>1.963415</c:v>
                </c:pt>
                <c:pt idx="82">
                  <c:v>1.979769</c:v>
                </c:pt>
                <c:pt idx="83">
                  <c:v>1.995997</c:v>
                </c:pt>
                <c:pt idx="84">
                  <c:v>2.012099</c:v>
                </c:pt>
                <c:pt idx="85">
                  <c:v>2.028071</c:v>
                </c:pt>
                <c:pt idx="86">
                  <c:v>2.043911</c:v>
                </c:pt>
                <c:pt idx="87">
                  <c:v>2.059619</c:v>
                </c:pt>
                <c:pt idx="88">
                  <c:v>2.075192</c:v>
                </c:pt>
                <c:pt idx="89">
                  <c:v>2.090629</c:v>
                </c:pt>
                <c:pt idx="90">
                  <c:v>2.105930</c:v>
                </c:pt>
                <c:pt idx="91">
                  <c:v>2.121092</c:v>
                </c:pt>
                <c:pt idx="92">
                  <c:v>2.136117</c:v>
                </c:pt>
                <c:pt idx="93">
                  <c:v>2.151002</c:v>
                </c:pt>
                <c:pt idx="94">
                  <c:v>2.165747</c:v>
                </c:pt>
                <c:pt idx="95">
                  <c:v>2.180353</c:v>
                </c:pt>
                <c:pt idx="96">
                  <c:v>2.194818</c:v>
                </c:pt>
                <c:pt idx="97">
                  <c:v>2.209144</c:v>
                </c:pt>
                <c:pt idx="98">
                  <c:v>2.223329</c:v>
                </c:pt>
                <c:pt idx="99">
                  <c:v>2.237373</c:v>
                </c:pt>
                <c:pt idx="100">
                  <c:v>2.251278</c:v>
                </c:pt>
                <c:pt idx="101">
                  <c:v>2.265044</c:v>
                </c:pt>
                <c:pt idx="102">
                  <c:v>2.278669</c:v>
                </c:pt>
                <c:pt idx="103">
                  <c:v>2.292156</c:v>
                </c:pt>
                <c:pt idx="104">
                  <c:v>2.305505</c:v>
                </c:pt>
                <c:pt idx="105">
                  <c:v>2.318715</c:v>
                </c:pt>
                <c:pt idx="106">
                  <c:v>2.331789</c:v>
                </c:pt>
                <c:pt idx="107">
                  <c:v>2.344725</c:v>
                </c:pt>
                <c:pt idx="108">
                  <c:v>2.357526</c:v>
                </c:pt>
                <c:pt idx="109">
                  <c:v>2.370191</c:v>
                </c:pt>
                <c:pt idx="110">
                  <c:v>2.382723</c:v>
                </c:pt>
                <c:pt idx="111">
                  <c:v>2.395120</c:v>
                </c:pt>
                <c:pt idx="112">
                  <c:v>2.407385</c:v>
                </c:pt>
                <c:pt idx="113">
                  <c:v>2.419518</c:v>
                </c:pt>
                <c:pt idx="114">
                  <c:v>2.431521</c:v>
                </c:pt>
                <c:pt idx="115">
                  <c:v>2.443393</c:v>
                </c:pt>
                <c:pt idx="116">
                  <c:v>2.455136</c:v>
                </c:pt>
                <c:pt idx="117">
                  <c:v>2.466752</c:v>
                </c:pt>
                <c:pt idx="118">
                  <c:v>2.478240</c:v>
                </c:pt>
                <c:pt idx="119">
                  <c:v>2.489603</c:v>
                </c:pt>
                <c:pt idx="120">
                  <c:v>2.500840</c:v>
                </c:pt>
                <c:pt idx="121">
                  <c:v>2.511954</c:v>
                </c:pt>
                <c:pt idx="122">
                  <c:v>2.522946</c:v>
                </c:pt>
                <c:pt idx="123">
                  <c:v>2.533815</c:v>
                </c:pt>
                <c:pt idx="124">
                  <c:v>2.544564</c:v>
                </c:pt>
                <c:pt idx="125">
                  <c:v>2.555193</c:v>
                </c:pt>
                <c:pt idx="126">
                  <c:v>2.565705</c:v>
                </c:pt>
                <c:pt idx="127">
                  <c:v>2.576098</c:v>
                </c:pt>
                <c:pt idx="128">
                  <c:v>2.586376</c:v>
                </c:pt>
                <c:pt idx="129">
                  <c:v>2.596539</c:v>
                </c:pt>
                <c:pt idx="130">
                  <c:v>2.606587</c:v>
                </c:pt>
                <c:pt idx="131">
                  <c:v>2.616523</c:v>
                </c:pt>
                <c:pt idx="132">
                  <c:v>2.626347</c:v>
                </c:pt>
                <c:pt idx="133">
                  <c:v>2.636061</c:v>
                </c:pt>
                <c:pt idx="134">
                  <c:v>2.645665</c:v>
                </c:pt>
                <c:pt idx="135">
                  <c:v>2.655160</c:v>
                </c:pt>
                <c:pt idx="136">
                  <c:v>2.664549</c:v>
                </c:pt>
                <c:pt idx="137">
                  <c:v>2.673831</c:v>
                </c:pt>
                <c:pt idx="138">
                  <c:v>2.683008</c:v>
                </c:pt>
                <c:pt idx="139">
                  <c:v>2.692081</c:v>
                </c:pt>
                <c:pt idx="140">
                  <c:v>2.701052</c:v>
                </c:pt>
                <c:pt idx="141">
                  <c:v>2.709920</c:v>
                </c:pt>
                <c:pt idx="142">
                  <c:v>2.718688</c:v>
                </c:pt>
                <c:pt idx="143">
                  <c:v>2.727356</c:v>
                </c:pt>
                <c:pt idx="144">
                  <c:v>2.735926</c:v>
                </c:pt>
                <c:pt idx="145">
                  <c:v>2.744398</c:v>
                </c:pt>
                <c:pt idx="146">
                  <c:v>2.752773</c:v>
                </c:pt>
                <c:pt idx="147">
                  <c:v>2.761054</c:v>
                </c:pt>
                <c:pt idx="148">
                  <c:v>2.769239</c:v>
                </c:pt>
                <c:pt idx="149">
                  <c:v>2.777332</c:v>
                </c:pt>
                <c:pt idx="150">
                  <c:v>2.785332</c:v>
                </c:pt>
                <c:pt idx="151">
                  <c:v>2.793241</c:v>
                </c:pt>
                <c:pt idx="152">
                  <c:v>2.801059</c:v>
                </c:pt>
                <c:pt idx="153">
                  <c:v>2.808789</c:v>
                </c:pt>
                <c:pt idx="154">
                  <c:v>2.816429</c:v>
                </c:pt>
                <c:pt idx="155">
                  <c:v>2.823983</c:v>
                </c:pt>
                <c:pt idx="156">
                  <c:v>2.831450</c:v>
                </c:pt>
                <c:pt idx="157">
                  <c:v>2.838832</c:v>
                </c:pt>
                <c:pt idx="158">
                  <c:v>2.846129</c:v>
                </c:pt>
                <c:pt idx="159">
                  <c:v>2.853343</c:v>
                </c:pt>
                <c:pt idx="160">
                  <c:v>2.860475</c:v>
                </c:pt>
                <c:pt idx="161">
                  <c:v>2.867524</c:v>
                </c:pt>
                <c:pt idx="162">
                  <c:v>2.874493</c:v>
                </c:pt>
                <c:pt idx="163">
                  <c:v>2.881383</c:v>
                </c:pt>
                <c:pt idx="164">
                  <c:v>2.888193</c:v>
                </c:pt>
                <c:pt idx="165">
                  <c:v>2.894925</c:v>
                </c:pt>
                <c:pt idx="166">
                  <c:v>2.901581</c:v>
                </c:pt>
                <c:pt idx="167">
                  <c:v>2.908160</c:v>
                </c:pt>
                <c:pt idx="168">
                  <c:v>2.914663</c:v>
                </c:pt>
                <c:pt idx="169">
                  <c:v>2.921093</c:v>
                </c:pt>
                <c:pt idx="170">
                  <c:v>2.927448</c:v>
                </c:pt>
                <c:pt idx="171">
                  <c:v>2.933731</c:v>
                </c:pt>
                <c:pt idx="172">
                  <c:v>2.939942</c:v>
                </c:pt>
                <c:pt idx="173">
                  <c:v>2.946081</c:v>
                </c:pt>
                <c:pt idx="174">
                  <c:v>2.952151</c:v>
                </c:pt>
                <c:pt idx="175">
                  <c:v>2.958150</c:v>
                </c:pt>
                <c:pt idx="176">
                  <c:v>2.964082</c:v>
                </c:pt>
                <c:pt idx="177">
                  <c:v>2.969945</c:v>
                </c:pt>
                <c:pt idx="178">
                  <c:v>2.975741</c:v>
                </c:pt>
                <c:pt idx="179">
                  <c:v>2.981470</c:v>
                </c:pt>
                <c:pt idx="180">
                  <c:v>2.987134</c:v>
                </c:pt>
                <c:pt idx="181">
                  <c:v>2.992733</c:v>
                </c:pt>
                <c:pt idx="182">
                  <c:v>2.998268</c:v>
                </c:pt>
                <c:pt idx="183">
                  <c:v>3.003740</c:v>
                </c:pt>
                <c:pt idx="184">
                  <c:v>3.009149</c:v>
                </c:pt>
                <c:pt idx="185">
                  <c:v>3.014496</c:v>
                </c:pt>
                <c:pt idx="186">
                  <c:v>3.019782</c:v>
                </c:pt>
                <c:pt idx="187">
                  <c:v>3.025007</c:v>
                </c:pt>
                <c:pt idx="188">
                  <c:v>3.030173</c:v>
                </c:pt>
                <c:pt idx="189">
                  <c:v>3.035279</c:v>
                </c:pt>
                <c:pt idx="190">
                  <c:v>3.040327</c:v>
                </c:pt>
                <c:pt idx="191">
                  <c:v>3.045318</c:v>
                </c:pt>
                <c:pt idx="192">
                  <c:v>3.050251</c:v>
                </c:pt>
                <c:pt idx="193">
                  <c:v>3.055128</c:v>
                </c:pt>
                <c:pt idx="194">
                  <c:v>3.059949</c:v>
                </c:pt>
                <c:pt idx="195">
                  <c:v>3.064715</c:v>
                </c:pt>
                <c:pt idx="196">
                  <c:v>3.069426</c:v>
                </c:pt>
                <c:pt idx="197">
                  <c:v>3.074084</c:v>
                </c:pt>
                <c:pt idx="198">
                  <c:v>3.078689</c:v>
                </c:pt>
                <c:pt idx="199">
                  <c:v>3.083240</c:v>
                </c:pt>
                <c:pt idx="200">
                  <c:v>3.087740</c:v>
                </c:pt>
                <c:pt idx="201">
                  <c:v>3.092189</c:v>
                </c:pt>
                <c:pt idx="202">
                  <c:v>3.096586</c:v>
                </c:pt>
                <c:pt idx="203">
                  <c:v>3.100934</c:v>
                </c:pt>
                <c:pt idx="204">
                  <c:v>3.105232</c:v>
                </c:pt>
                <c:pt idx="205">
                  <c:v>3.109481</c:v>
                </c:pt>
                <c:pt idx="206">
                  <c:v>3.113681</c:v>
                </c:pt>
                <c:pt idx="207">
                  <c:v>3.117834</c:v>
                </c:pt>
                <c:pt idx="208">
                  <c:v>3.121939</c:v>
                </c:pt>
                <c:pt idx="209">
                  <c:v>3.125997</c:v>
                </c:pt>
                <c:pt idx="210">
                  <c:v>3.130009</c:v>
                </c:pt>
                <c:pt idx="211">
                  <c:v>3.133975</c:v>
                </c:pt>
                <c:pt idx="212">
                  <c:v>3.137897</c:v>
                </c:pt>
                <c:pt idx="213">
                  <c:v>3.141773</c:v>
                </c:pt>
                <c:pt idx="214">
                  <c:v>3.145606</c:v>
                </c:pt>
                <c:pt idx="215">
                  <c:v>3.149394</c:v>
                </c:pt>
                <c:pt idx="216">
                  <c:v>3.153140</c:v>
                </c:pt>
                <c:pt idx="217">
                  <c:v>3.156843</c:v>
                </c:pt>
                <c:pt idx="218">
                  <c:v>3.160504</c:v>
                </c:pt>
                <c:pt idx="219">
                  <c:v>3.164123</c:v>
                </c:pt>
                <c:pt idx="220">
                  <c:v>3.167701</c:v>
                </c:pt>
                <c:pt idx="221">
                  <c:v>3.171239</c:v>
                </c:pt>
                <c:pt idx="222">
                  <c:v>3.174736</c:v>
                </c:pt>
                <c:pt idx="223">
                  <c:v>3.178194</c:v>
                </c:pt>
                <c:pt idx="224">
                  <c:v>3.181612</c:v>
                </c:pt>
                <c:pt idx="225">
                  <c:v>3.184991</c:v>
                </c:pt>
                <c:pt idx="226">
                  <c:v>3.188332</c:v>
                </c:pt>
                <c:pt idx="227">
                  <c:v>3.191636</c:v>
                </c:pt>
                <c:pt idx="228">
                  <c:v>3.194901</c:v>
                </c:pt>
                <c:pt idx="229">
                  <c:v>3.198130</c:v>
                </c:pt>
                <c:pt idx="230">
                  <c:v>3.201322</c:v>
                </c:pt>
                <c:pt idx="231">
                  <c:v>3.204478</c:v>
                </c:pt>
                <c:pt idx="232">
                  <c:v>3.207598</c:v>
                </c:pt>
                <c:pt idx="233">
                  <c:v>3.210683</c:v>
                </c:pt>
                <c:pt idx="234">
                  <c:v>3.213733</c:v>
                </c:pt>
                <c:pt idx="235">
                  <c:v>3.216748</c:v>
                </c:pt>
                <c:pt idx="236">
                  <c:v>3.219729</c:v>
                </c:pt>
                <c:pt idx="237">
                  <c:v>3.222677</c:v>
                </c:pt>
                <c:pt idx="238">
                  <c:v>3.225591</c:v>
                </c:pt>
                <c:pt idx="239">
                  <c:v>3.228472</c:v>
                </c:pt>
                <c:pt idx="240">
                  <c:v>3.231321</c:v>
                </c:pt>
                <c:pt idx="241">
                  <c:v>3.234137</c:v>
                </c:pt>
                <c:pt idx="242">
                  <c:v>3.236922</c:v>
                </c:pt>
                <c:pt idx="243">
                  <c:v>3.239675</c:v>
                </c:pt>
                <c:pt idx="244">
                  <c:v>3.242397</c:v>
                </c:pt>
                <c:pt idx="245">
                  <c:v>3.245089</c:v>
                </c:pt>
                <c:pt idx="246">
                  <c:v>3.247750</c:v>
                </c:pt>
                <c:pt idx="247">
                  <c:v>3.250381</c:v>
                </c:pt>
                <c:pt idx="248">
                  <c:v>3.252982</c:v>
                </c:pt>
                <c:pt idx="249">
                  <c:v>3.255554</c:v>
                </c:pt>
                <c:pt idx="250">
                  <c:v>3.258097</c:v>
                </c:pt>
                <c:pt idx="251">
                  <c:v>3.260612</c:v>
                </c:pt>
                <c:pt idx="252">
                  <c:v>3.263098</c:v>
                </c:pt>
                <c:pt idx="253">
                  <c:v>3.265556</c:v>
                </c:pt>
                <c:pt idx="254">
                  <c:v>3.267987</c:v>
                </c:pt>
                <c:pt idx="255">
                  <c:v>3.270390</c:v>
                </c:pt>
                <c:pt idx="256">
                  <c:v>3.272766</c:v>
                </c:pt>
                <c:pt idx="257">
                  <c:v>3.275115</c:v>
                </c:pt>
                <c:pt idx="258">
                  <c:v>3.277439</c:v>
                </c:pt>
                <c:pt idx="259">
                  <c:v>3.279736</c:v>
                </c:pt>
                <c:pt idx="260">
                  <c:v>3.282007</c:v>
                </c:pt>
                <c:pt idx="261">
                  <c:v>3.284253</c:v>
                </c:pt>
                <c:pt idx="262">
                  <c:v>3.286473</c:v>
                </c:pt>
                <c:pt idx="263">
                  <c:v>3.288669</c:v>
                </c:pt>
                <c:pt idx="264">
                  <c:v>3.290840</c:v>
                </c:pt>
                <c:pt idx="265">
                  <c:v>3.292987</c:v>
                </c:pt>
                <c:pt idx="266">
                  <c:v>3.295109</c:v>
                </c:pt>
                <c:pt idx="267">
                  <c:v>3.297208</c:v>
                </c:pt>
                <c:pt idx="268">
                  <c:v>3.299284</c:v>
                </c:pt>
                <c:pt idx="269">
                  <c:v>3.301336</c:v>
                </c:pt>
                <c:pt idx="270">
                  <c:v>3.303365</c:v>
                </c:pt>
                <c:pt idx="271">
                  <c:v>3.305372</c:v>
                </c:pt>
                <c:pt idx="272">
                  <c:v>3.307356</c:v>
                </c:pt>
                <c:pt idx="273">
                  <c:v>3.309318</c:v>
                </c:pt>
                <c:pt idx="274">
                  <c:v>3.311259</c:v>
                </c:pt>
                <c:pt idx="275">
                  <c:v>3.313177</c:v>
                </c:pt>
                <c:pt idx="276">
                  <c:v>3.315074</c:v>
                </c:pt>
                <c:pt idx="277">
                  <c:v>3.316950</c:v>
                </c:pt>
                <c:pt idx="278">
                  <c:v>3.318805</c:v>
                </c:pt>
                <c:pt idx="279">
                  <c:v>3.320640</c:v>
                </c:pt>
                <c:pt idx="280">
                  <c:v>3.322454</c:v>
                </c:pt>
                <c:pt idx="281">
                  <c:v>3.324248</c:v>
                </c:pt>
                <c:pt idx="282">
                  <c:v>3.326022</c:v>
                </c:pt>
                <c:pt idx="283">
                  <c:v>3.327776</c:v>
                </c:pt>
                <c:pt idx="284">
                  <c:v>3.329511</c:v>
                </c:pt>
                <c:pt idx="285">
                  <c:v>3.331226</c:v>
                </c:pt>
                <c:pt idx="286">
                  <c:v>3.332922</c:v>
                </c:pt>
                <c:pt idx="287">
                  <c:v>3.334600</c:v>
                </c:pt>
                <c:pt idx="288">
                  <c:v>3.336259</c:v>
                </c:pt>
                <c:pt idx="289">
                  <c:v>3.337900</c:v>
                </c:pt>
                <c:pt idx="290">
                  <c:v>3.339522</c:v>
                </c:pt>
                <c:pt idx="291">
                  <c:v>3.341127</c:v>
                </c:pt>
                <c:pt idx="292">
                  <c:v>3.342713</c:v>
                </c:pt>
                <c:pt idx="293">
                  <c:v>3.344282</c:v>
                </c:pt>
                <c:pt idx="294">
                  <c:v>3.345834</c:v>
                </c:pt>
                <c:pt idx="295">
                  <c:v>3.347369</c:v>
                </c:pt>
                <c:pt idx="296">
                  <c:v>3.348886</c:v>
                </c:pt>
                <c:pt idx="297">
                  <c:v>3.350387</c:v>
                </c:pt>
                <c:pt idx="298">
                  <c:v>3.351872</c:v>
                </c:pt>
                <c:pt idx="299">
                  <c:v>3.353340</c:v>
                </c:pt>
                <c:pt idx="300">
                  <c:v>3.354792</c:v>
                </c:pt>
                <c:pt idx="301">
                  <c:v>3.356227</c:v>
                </c:pt>
                <c:pt idx="302">
                  <c:v>3.357648</c:v>
                </c:pt>
                <c:pt idx="303">
                  <c:v>3.359052</c:v>
                </c:pt>
                <c:pt idx="304">
                  <c:v>3.360441</c:v>
                </c:pt>
                <c:pt idx="305">
                  <c:v>3.361815</c:v>
                </c:pt>
                <c:pt idx="306">
                  <c:v>3.363173</c:v>
                </c:pt>
                <c:pt idx="307">
                  <c:v>3.364517</c:v>
                </c:pt>
                <c:pt idx="308">
                  <c:v>3.365846</c:v>
                </c:pt>
                <c:pt idx="309">
                  <c:v>3.367160</c:v>
                </c:pt>
                <c:pt idx="310">
                  <c:v>3.368460</c:v>
                </c:pt>
                <c:pt idx="311">
                  <c:v>3.369746</c:v>
                </c:pt>
                <c:pt idx="312">
                  <c:v>3.371017</c:v>
                </c:pt>
                <c:pt idx="313">
                  <c:v>3.372275</c:v>
                </c:pt>
                <c:pt idx="314">
                  <c:v>3.373519</c:v>
                </c:pt>
                <c:pt idx="315">
                  <c:v>3.374749</c:v>
                </c:pt>
                <c:pt idx="316">
                  <c:v>3.375966</c:v>
                </c:pt>
                <c:pt idx="317">
                  <c:v>3.377170</c:v>
                </c:pt>
                <c:pt idx="318">
                  <c:v>3.378360</c:v>
                </c:pt>
                <c:pt idx="319">
                  <c:v>3.379538</c:v>
                </c:pt>
                <c:pt idx="320">
                  <c:v>3.380702</c:v>
                </c:pt>
                <c:pt idx="321">
                  <c:v>3.381854</c:v>
                </c:pt>
                <c:pt idx="322">
                  <c:v>3.382994</c:v>
                </c:pt>
                <c:pt idx="323">
                  <c:v>3.384121</c:v>
                </c:pt>
                <c:pt idx="324">
                  <c:v>3.385236</c:v>
                </c:pt>
                <c:pt idx="325">
                  <c:v>3.386338</c:v>
                </c:pt>
                <c:pt idx="326">
                  <c:v>3.387429</c:v>
                </c:pt>
                <c:pt idx="327">
                  <c:v>3.388508</c:v>
                </c:pt>
                <c:pt idx="328">
                  <c:v>3.389575</c:v>
                </c:pt>
                <c:pt idx="329">
                  <c:v>3.390631</c:v>
                </c:pt>
                <c:pt idx="330">
                  <c:v>3.391675</c:v>
                </c:pt>
                <c:pt idx="331">
                  <c:v>3.392708</c:v>
                </c:pt>
                <c:pt idx="332">
                  <c:v>3.393729</c:v>
                </c:pt>
                <c:pt idx="333">
                  <c:v>3.394740</c:v>
                </c:pt>
                <c:pt idx="334">
                  <c:v>3.395740</c:v>
                </c:pt>
                <c:pt idx="335">
                  <c:v>3.396729</c:v>
                </c:pt>
                <c:pt idx="336">
                  <c:v>3.397707</c:v>
                </c:pt>
                <c:pt idx="337">
                  <c:v>3.398675</c:v>
                </c:pt>
                <c:pt idx="338">
                  <c:v>3.399632</c:v>
                </c:pt>
                <c:pt idx="339">
                  <c:v>3.400579</c:v>
                </c:pt>
                <c:pt idx="340">
                  <c:v>3.401516</c:v>
                </c:pt>
                <c:pt idx="341">
                  <c:v>3.402443</c:v>
                </c:pt>
                <c:pt idx="342">
                  <c:v>3.403359</c:v>
                </c:pt>
                <c:pt idx="343">
                  <c:v>3.404266</c:v>
                </c:pt>
                <c:pt idx="344">
                  <c:v>3.405164</c:v>
                </c:pt>
                <c:pt idx="345">
                  <c:v>3.406051</c:v>
                </c:pt>
                <c:pt idx="346">
                  <c:v>3.406929</c:v>
                </c:pt>
                <c:pt idx="347">
                  <c:v>3.407798</c:v>
                </c:pt>
                <c:pt idx="348">
                  <c:v>3.408657</c:v>
                </c:pt>
                <c:pt idx="349">
                  <c:v>3.409508</c:v>
                </c:pt>
                <c:pt idx="350">
                  <c:v>3.410349</c:v>
                </c:pt>
                <c:pt idx="351">
                  <c:v>3.411181</c:v>
                </c:pt>
                <c:pt idx="352">
                  <c:v>3.412004</c:v>
                </c:pt>
                <c:pt idx="353">
                  <c:v>3.412819</c:v>
                </c:pt>
                <c:pt idx="354">
                  <c:v>3.413625</c:v>
                </c:pt>
                <c:pt idx="355">
                  <c:v>3.414422</c:v>
                </c:pt>
                <c:pt idx="356">
                  <c:v>3.415211</c:v>
                </c:pt>
                <c:pt idx="357">
                  <c:v>3.415991</c:v>
                </c:pt>
                <c:pt idx="358">
                  <c:v>3.416763</c:v>
                </c:pt>
                <c:pt idx="359">
                  <c:v>3.417527</c:v>
                </c:pt>
                <c:pt idx="360">
                  <c:v>3.418283</c:v>
                </c:pt>
                <c:pt idx="361">
                  <c:v>3.419031</c:v>
                </c:pt>
                <c:pt idx="362">
                  <c:v>3.419771</c:v>
                </c:pt>
                <c:pt idx="363">
                  <c:v>3.420503</c:v>
                </c:pt>
                <c:pt idx="364">
                  <c:v>3.421227</c:v>
                </c:pt>
                <c:pt idx="365">
                  <c:v>3.421944</c:v>
                </c:pt>
                <c:pt idx="366">
                  <c:v>3.422653</c:v>
                </c:pt>
                <c:pt idx="367">
                  <c:v>3.423355</c:v>
                </c:pt>
                <c:pt idx="368">
                  <c:v>3.424049</c:v>
                </c:pt>
                <c:pt idx="369">
                  <c:v>3.424736</c:v>
                </c:pt>
                <c:pt idx="370">
                  <c:v>3.425416</c:v>
                </c:pt>
                <c:pt idx="371">
                  <c:v>3.426089</c:v>
                </c:pt>
                <c:pt idx="372">
                  <c:v>3.426755</c:v>
                </c:pt>
                <c:pt idx="373">
                  <c:v>3.427413</c:v>
                </c:pt>
                <c:pt idx="374">
                  <c:v>3.428065</c:v>
                </c:pt>
                <c:pt idx="375">
                  <c:v>3.428710</c:v>
                </c:pt>
                <c:pt idx="376">
                  <c:v>3.429348</c:v>
                </c:pt>
                <c:pt idx="377">
                  <c:v>3.429980</c:v>
                </c:pt>
                <c:pt idx="378">
                  <c:v>3.430605</c:v>
                </c:pt>
                <c:pt idx="379">
                  <c:v>3.431223</c:v>
                </c:pt>
                <c:pt idx="380">
                  <c:v>3.431835</c:v>
                </c:pt>
                <c:pt idx="381">
                  <c:v>3.432441</c:v>
                </c:pt>
                <c:pt idx="382">
                  <c:v>3.433040</c:v>
                </c:pt>
                <c:pt idx="383">
                  <c:v>3.433633</c:v>
                </c:pt>
                <c:pt idx="384">
                  <c:v>3.434220</c:v>
                </c:pt>
                <c:pt idx="385">
                  <c:v>3.434801</c:v>
                </c:pt>
                <c:pt idx="386">
                  <c:v>3.435376</c:v>
                </c:pt>
                <c:pt idx="387">
                  <c:v>3.435945</c:v>
                </c:pt>
                <c:pt idx="388">
                  <c:v>3.436508</c:v>
                </c:pt>
                <c:pt idx="389">
                  <c:v>3.437065</c:v>
                </c:pt>
                <c:pt idx="390">
                  <c:v>3.437616</c:v>
                </c:pt>
                <c:pt idx="391">
                  <c:v>3.438162</c:v>
                </c:pt>
                <c:pt idx="392">
                  <c:v>3.438702</c:v>
                </c:pt>
                <c:pt idx="393">
                  <c:v>3.439237</c:v>
                </c:pt>
                <c:pt idx="394">
                  <c:v>3.439766</c:v>
                </c:pt>
                <c:pt idx="395">
                  <c:v>3.440290</c:v>
                </c:pt>
                <c:pt idx="396">
                  <c:v>3.440808</c:v>
                </c:pt>
                <c:pt idx="397">
                  <c:v>3.441321</c:v>
                </c:pt>
                <c:pt idx="398">
                  <c:v>3.441829</c:v>
                </c:pt>
                <c:pt idx="399">
                  <c:v>3.442331</c:v>
                </c:pt>
                <c:pt idx="400">
                  <c:v>3.442829</c:v>
                </c:pt>
                <c:pt idx="401">
                  <c:v>3.443321</c:v>
                </c:pt>
                <c:pt idx="402">
                  <c:v>3.443808</c:v>
                </c:pt>
                <c:pt idx="403">
                  <c:v>3.444291</c:v>
                </c:pt>
                <c:pt idx="404">
                  <c:v>3.444768</c:v>
                </c:pt>
                <c:pt idx="405">
                  <c:v>3.445241</c:v>
                </c:pt>
                <c:pt idx="406">
                  <c:v>3.445709</c:v>
                </c:pt>
                <c:pt idx="407">
                  <c:v>3.446172</c:v>
                </c:pt>
                <c:pt idx="408">
                  <c:v>3.446630</c:v>
                </c:pt>
                <c:pt idx="409">
                  <c:v>3.447084</c:v>
                </c:pt>
                <c:pt idx="410">
                  <c:v>3.447533</c:v>
                </c:pt>
                <c:pt idx="411">
                  <c:v>3.447978</c:v>
                </c:pt>
                <c:pt idx="412">
                  <c:v>3.448418</c:v>
                </c:pt>
                <c:pt idx="413">
                  <c:v>3.448854</c:v>
                </c:pt>
                <c:pt idx="414">
                  <c:v>3.449285</c:v>
                </c:pt>
                <c:pt idx="415">
                  <c:v>3.449712</c:v>
                </c:pt>
                <c:pt idx="416">
                  <c:v>3.450135</c:v>
                </c:pt>
                <c:pt idx="417">
                  <c:v>3.450554</c:v>
                </c:pt>
                <c:pt idx="418">
                  <c:v>3.450968</c:v>
                </c:pt>
                <c:pt idx="419">
                  <c:v>3.451378</c:v>
                </c:pt>
                <c:pt idx="420">
                  <c:v>3.451784</c:v>
                </c:pt>
                <c:pt idx="421">
                  <c:v>3.452186</c:v>
                </c:pt>
                <c:pt idx="422">
                  <c:v>3.452584</c:v>
                </c:pt>
                <c:pt idx="423">
                  <c:v>3.452978</c:v>
                </c:pt>
                <c:pt idx="424">
                  <c:v>3.453369</c:v>
                </c:pt>
                <c:pt idx="425">
                  <c:v>3.453755</c:v>
                </c:pt>
                <c:pt idx="426">
                  <c:v>3.454137</c:v>
                </c:pt>
                <c:pt idx="427">
                  <c:v>3.454516</c:v>
                </c:pt>
                <c:pt idx="428">
                  <c:v>3.454891</c:v>
                </c:pt>
                <c:pt idx="429">
                  <c:v>3.455262</c:v>
                </c:pt>
                <c:pt idx="430">
                  <c:v>3.455630</c:v>
                </c:pt>
                <c:pt idx="431">
                  <c:v>3.455994</c:v>
                </c:pt>
                <c:pt idx="432">
                  <c:v>3.456354</c:v>
                </c:pt>
                <c:pt idx="433">
                  <c:v>3.456711</c:v>
                </c:pt>
                <c:pt idx="434">
                  <c:v>3.457064</c:v>
                </c:pt>
                <c:pt idx="435">
                  <c:v>3.457414</c:v>
                </c:pt>
                <c:pt idx="436">
                  <c:v>3.457761</c:v>
                </c:pt>
                <c:pt idx="437">
                  <c:v>3.458104</c:v>
                </c:pt>
                <c:pt idx="438">
                  <c:v>3.458443</c:v>
                </c:pt>
                <c:pt idx="439">
                  <c:v>3.458780</c:v>
                </c:pt>
                <c:pt idx="440">
                  <c:v>3.459113</c:v>
                </c:pt>
                <c:pt idx="441">
                  <c:v>3.459443</c:v>
                </c:pt>
                <c:pt idx="442">
                  <c:v>3.459770</c:v>
                </c:pt>
                <c:pt idx="443">
                  <c:v>3.460093</c:v>
                </c:pt>
                <c:pt idx="444">
                  <c:v>3.460414</c:v>
                </c:pt>
                <c:pt idx="445">
                  <c:v>3.460731</c:v>
                </c:pt>
                <c:pt idx="446">
                  <c:v>3.461045</c:v>
                </c:pt>
                <c:pt idx="447">
                  <c:v>3.461356</c:v>
                </c:pt>
                <c:pt idx="448">
                  <c:v>3.461665</c:v>
                </c:pt>
                <c:pt idx="449">
                  <c:v>3.461970</c:v>
                </c:pt>
                <c:pt idx="450">
                  <c:v>3.462272</c:v>
                </c:pt>
                <c:pt idx="451">
                  <c:v>3.462572</c:v>
                </c:pt>
                <c:pt idx="452">
                  <c:v>3.462868</c:v>
                </c:pt>
                <c:pt idx="453">
                  <c:v>3.463162</c:v>
                </c:pt>
                <c:pt idx="454">
                  <c:v>3.463453</c:v>
                </c:pt>
                <c:pt idx="455">
                  <c:v>3.463741</c:v>
                </c:pt>
                <c:pt idx="456">
                  <c:v>3.464026</c:v>
                </c:pt>
                <c:pt idx="457">
                  <c:v>3.464309</c:v>
                </c:pt>
                <c:pt idx="458">
                  <c:v>3.464589</c:v>
                </c:pt>
                <c:pt idx="459">
                  <c:v>3.464866</c:v>
                </c:pt>
                <c:pt idx="460">
                  <c:v>3.465141</c:v>
                </c:pt>
                <c:pt idx="461">
                  <c:v>3.465413</c:v>
                </c:pt>
                <c:pt idx="462">
                  <c:v>3.465683</c:v>
                </c:pt>
                <c:pt idx="463">
                  <c:v>3.465950</c:v>
                </c:pt>
                <c:pt idx="464">
                  <c:v>3.466214</c:v>
                </c:pt>
                <c:pt idx="465">
                  <c:v>3.466477</c:v>
                </c:pt>
                <c:pt idx="466">
                  <c:v>3.466736</c:v>
                </c:pt>
                <c:pt idx="467">
                  <c:v>3.466993</c:v>
                </c:pt>
                <c:pt idx="468">
                  <c:v>3.467248</c:v>
                </c:pt>
                <c:pt idx="469">
                  <c:v>3.467500</c:v>
                </c:pt>
                <c:pt idx="470">
                  <c:v>3.467750</c:v>
                </c:pt>
                <c:pt idx="471">
                  <c:v>3.467998</c:v>
                </c:pt>
                <c:pt idx="472">
                  <c:v>3.468244</c:v>
                </c:pt>
                <c:pt idx="473">
                  <c:v>3.468487</c:v>
                </c:pt>
                <c:pt idx="474">
                  <c:v>3.468728</c:v>
                </c:pt>
                <c:pt idx="475">
                  <c:v>3.468966</c:v>
                </c:pt>
                <c:pt idx="476">
                  <c:v>3.469203</c:v>
                </c:pt>
                <c:pt idx="477">
                  <c:v>3.469437</c:v>
                </c:pt>
                <c:pt idx="478">
                  <c:v>3.469669</c:v>
                </c:pt>
                <c:pt idx="479">
                  <c:v>3.469899</c:v>
                </c:pt>
                <c:pt idx="480">
                  <c:v>3.470127</c:v>
                </c:pt>
                <c:pt idx="481">
                  <c:v>3.470353</c:v>
                </c:pt>
                <c:pt idx="482">
                  <c:v>3.470577</c:v>
                </c:pt>
                <c:pt idx="483">
                  <c:v>3.470798</c:v>
                </c:pt>
                <c:pt idx="484">
                  <c:v>3.471018</c:v>
                </c:pt>
                <c:pt idx="485">
                  <c:v>3.471236</c:v>
                </c:pt>
                <c:pt idx="486">
                  <c:v>3.471451</c:v>
                </c:pt>
                <c:pt idx="487">
                  <c:v>3.471665</c:v>
                </c:pt>
                <c:pt idx="488">
                  <c:v>3.471877</c:v>
                </c:pt>
                <c:pt idx="489">
                  <c:v>3.472087</c:v>
                </c:pt>
                <c:pt idx="490">
                  <c:v>3.472295</c:v>
                </c:pt>
                <c:pt idx="491">
                  <c:v>3.472501</c:v>
                </c:pt>
                <c:pt idx="492">
                  <c:v>3.472705</c:v>
                </c:pt>
                <c:pt idx="493">
                  <c:v>3.472908</c:v>
                </c:pt>
                <c:pt idx="494">
                  <c:v>3.473108</c:v>
                </c:pt>
                <c:pt idx="495">
                  <c:v>3.473307</c:v>
                </c:pt>
                <c:pt idx="496">
                  <c:v>3.473504</c:v>
                </c:pt>
                <c:pt idx="497">
                  <c:v>3.473700</c:v>
                </c:pt>
                <c:pt idx="498">
                  <c:v>3.473893</c:v>
                </c:pt>
                <c:pt idx="499">
                  <c:v>3.474085</c:v>
                </c:pt>
                <c:pt idx="500">
                  <c:v>3.474275</c:v>
                </c:pt>
                <c:pt idx="501">
                  <c:v>3.474464</c:v>
                </c:pt>
                <c:pt idx="502">
                  <c:v>3.474651</c:v>
                </c:pt>
                <c:pt idx="503">
                  <c:v>3.474836</c:v>
                </c:pt>
                <c:pt idx="504">
                  <c:v>3.475019</c:v>
                </c:pt>
                <c:pt idx="505">
                  <c:v>3.475201</c:v>
                </c:pt>
                <c:pt idx="506">
                  <c:v>3.475382</c:v>
                </c:pt>
                <c:pt idx="507">
                  <c:v>3.475561</c:v>
                </c:pt>
                <c:pt idx="508">
                  <c:v>3.475738</c:v>
                </c:pt>
                <c:pt idx="509">
                  <c:v>3.475913</c:v>
                </c:pt>
                <c:pt idx="510">
                  <c:v>3.476088</c:v>
                </c:pt>
                <c:pt idx="511">
                  <c:v>3.476260</c:v>
                </c:pt>
                <c:pt idx="512">
                  <c:v>3.476431</c:v>
                </c:pt>
                <c:pt idx="513">
                  <c:v>3.476601</c:v>
                </c:pt>
                <c:pt idx="514">
                  <c:v>3.476769</c:v>
                </c:pt>
                <c:pt idx="515">
                  <c:v>3.476936</c:v>
                </c:pt>
                <c:pt idx="516">
                  <c:v>3.477101</c:v>
                </c:pt>
                <c:pt idx="517">
                  <c:v>3.477265</c:v>
                </c:pt>
                <c:pt idx="518">
                  <c:v>3.477428</c:v>
                </c:pt>
                <c:pt idx="519">
                  <c:v>3.477589</c:v>
                </c:pt>
                <c:pt idx="520">
                  <c:v>3.477749</c:v>
                </c:pt>
                <c:pt idx="521">
                  <c:v>3.477907</c:v>
                </c:pt>
                <c:pt idx="522">
                  <c:v>3.478064</c:v>
                </c:pt>
                <c:pt idx="523">
                  <c:v>3.478220</c:v>
                </c:pt>
                <c:pt idx="524">
                  <c:v>3.478374</c:v>
                </c:pt>
                <c:pt idx="525">
                  <c:v>3.478528</c:v>
                </c:pt>
                <c:pt idx="526">
                  <c:v>3.478679</c:v>
                </c:pt>
                <c:pt idx="527">
                  <c:v>3.478830</c:v>
                </c:pt>
                <c:pt idx="528">
                  <c:v>3.478979</c:v>
                </c:pt>
                <c:pt idx="529">
                  <c:v>3.479127</c:v>
                </c:pt>
                <c:pt idx="530">
                  <c:v>3.479274</c:v>
                </c:pt>
                <c:pt idx="531">
                  <c:v>3.479420</c:v>
                </c:pt>
                <c:pt idx="532">
                  <c:v>3.479564</c:v>
                </c:pt>
                <c:pt idx="533">
                  <c:v>3.479707</c:v>
                </c:pt>
                <c:pt idx="534">
                  <c:v>3.479849</c:v>
                </c:pt>
                <c:pt idx="535">
                  <c:v>3.479990</c:v>
                </c:pt>
                <c:pt idx="536">
                  <c:v>3.480130</c:v>
                </c:pt>
                <c:pt idx="537">
                  <c:v>3.480268</c:v>
                </c:pt>
                <c:pt idx="538">
                  <c:v>3.480405</c:v>
                </c:pt>
                <c:pt idx="539">
                  <c:v>3.480542</c:v>
                </c:pt>
                <c:pt idx="540">
                  <c:v>3.480677</c:v>
                </c:pt>
                <c:pt idx="541">
                  <c:v>3.480811</c:v>
                </c:pt>
                <c:pt idx="542">
                  <c:v>3.480944</c:v>
                </c:pt>
                <c:pt idx="543">
                  <c:v>3.481076</c:v>
                </c:pt>
                <c:pt idx="544">
                  <c:v>3.481206</c:v>
                </c:pt>
                <c:pt idx="545">
                  <c:v>3.481336</c:v>
                </c:pt>
                <c:pt idx="546">
                  <c:v>3.481465</c:v>
                </c:pt>
                <c:pt idx="547">
                  <c:v>3.481592</c:v>
                </c:pt>
                <c:pt idx="548">
                  <c:v>3.481719</c:v>
                </c:pt>
                <c:pt idx="549">
                  <c:v>3.481845</c:v>
                </c:pt>
                <c:pt idx="550">
                  <c:v>3.481969</c:v>
                </c:pt>
                <c:pt idx="551">
                  <c:v>3.482093</c:v>
                </c:pt>
                <c:pt idx="552">
                  <c:v>3.482215</c:v>
                </c:pt>
                <c:pt idx="553">
                  <c:v>3.482337</c:v>
                </c:pt>
                <c:pt idx="554">
                  <c:v>3.482458</c:v>
                </c:pt>
                <c:pt idx="555">
                  <c:v>3.482577</c:v>
                </c:pt>
                <c:pt idx="556">
                  <c:v>3.482696</c:v>
                </c:pt>
                <c:pt idx="557">
                  <c:v>3.482814</c:v>
                </c:pt>
                <c:pt idx="558">
                  <c:v>3.482931</c:v>
                </c:pt>
                <c:pt idx="559">
                  <c:v>3.483047</c:v>
                </c:pt>
                <c:pt idx="560">
                  <c:v>3.483162</c:v>
                </c:pt>
                <c:pt idx="561">
                  <c:v>3.483276</c:v>
                </c:pt>
                <c:pt idx="562">
                  <c:v>3.483389</c:v>
                </c:pt>
                <c:pt idx="563">
                  <c:v>3.483502</c:v>
                </c:pt>
                <c:pt idx="564">
                  <c:v>3.483613</c:v>
                </c:pt>
                <c:pt idx="565">
                  <c:v>3.483724</c:v>
                </c:pt>
                <c:pt idx="566">
                  <c:v>3.483834</c:v>
                </c:pt>
                <c:pt idx="567">
                  <c:v>3.483943</c:v>
                </c:pt>
                <c:pt idx="568">
                  <c:v>3.484051</c:v>
                </c:pt>
                <c:pt idx="569">
                  <c:v>3.484158</c:v>
                </c:pt>
                <c:pt idx="570">
                  <c:v>3.484265</c:v>
                </c:pt>
                <c:pt idx="571">
                  <c:v>3.484370</c:v>
                </c:pt>
                <c:pt idx="572">
                  <c:v>3.484475</c:v>
                </c:pt>
                <c:pt idx="573">
                  <c:v>3.484579</c:v>
                </c:pt>
                <c:pt idx="574">
                  <c:v>3.484683</c:v>
                </c:pt>
                <c:pt idx="575">
                  <c:v>3.484785</c:v>
                </c:pt>
                <c:pt idx="576">
                  <c:v>3.484887</c:v>
                </c:pt>
                <c:pt idx="577">
                  <c:v>3.484988</c:v>
                </c:pt>
                <c:pt idx="578">
                  <c:v>3.485088</c:v>
                </c:pt>
                <c:pt idx="579">
                  <c:v>3.485187</c:v>
                </c:pt>
                <c:pt idx="580">
                  <c:v>3.485286</c:v>
                </c:pt>
                <c:pt idx="581">
                  <c:v>3.485384</c:v>
                </c:pt>
                <c:pt idx="582">
                  <c:v>3.485481</c:v>
                </c:pt>
                <c:pt idx="583">
                  <c:v>3.485578</c:v>
                </c:pt>
                <c:pt idx="584">
                  <c:v>3.485674</c:v>
                </c:pt>
                <c:pt idx="585">
                  <c:v>3.485769</c:v>
                </c:pt>
                <c:pt idx="586">
                  <c:v>3.485863</c:v>
                </c:pt>
                <c:pt idx="587">
                  <c:v>3.485957</c:v>
                </c:pt>
                <c:pt idx="588">
                  <c:v>3.486050</c:v>
                </c:pt>
                <c:pt idx="589">
                  <c:v>3.486142</c:v>
                </c:pt>
                <c:pt idx="590">
                  <c:v>3.486234</c:v>
                </c:pt>
                <c:pt idx="591">
                  <c:v>3.486325</c:v>
                </c:pt>
                <c:pt idx="592">
                  <c:v>3.486415</c:v>
                </c:pt>
                <c:pt idx="593">
                  <c:v>3.486505</c:v>
                </c:pt>
                <c:pt idx="594">
                  <c:v>3.486594</c:v>
                </c:pt>
                <c:pt idx="595">
                  <c:v>3.486682</c:v>
                </c:pt>
                <c:pt idx="596">
                  <c:v>3.486770</c:v>
                </c:pt>
                <c:pt idx="597">
                  <c:v>3.486857</c:v>
                </c:pt>
                <c:pt idx="598">
                  <c:v>3.486944</c:v>
                </c:pt>
                <c:pt idx="599">
                  <c:v>3.487030</c:v>
                </c:pt>
                <c:pt idx="600">
                  <c:v>3.487115</c:v>
                </c:pt>
                <c:pt idx="601">
                  <c:v>3.487200</c:v>
                </c:pt>
                <c:pt idx="602">
                  <c:v>3.487284</c:v>
                </c:pt>
                <c:pt idx="603">
                  <c:v>3.487367</c:v>
                </c:pt>
                <c:pt idx="604">
                  <c:v>3.487450</c:v>
                </c:pt>
                <c:pt idx="605">
                  <c:v>3.487532</c:v>
                </c:pt>
                <c:pt idx="606">
                  <c:v>3.487614</c:v>
                </c:pt>
                <c:pt idx="607">
                  <c:v>3.487695</c:v>
                </c:pt>
                <c:pt idx="608">
                  <c:v>3.487776</c:v>
                </c:pt>
                <c:pt idx="609">
                  <c:v>3.487856</c:v>
                </c:pt>
                <c:pt idx="610">
                  <c:v>3.487935</c:v>
                </c:pt>
                <c:pt idx="611">
                  <c:v>3.488014</c:v>
                </c:pt>
                <c:pt idx="612">
                  <c:v>3.488093</c:v>
                </c:pt>
                <c:pt idx="613">
                  <c:v>3.488171</c:v>
                </c:pt>
                <c:pt idx="614">
                  <c:v>3.488248</c:v>
                </c:pt>
                <c:pt idx="615">
                  <c:v>3.488325</c:v>
                </c:pt>
                <c:pt idx="616">
                  <c:v>3.488401</c:v>
                </c:pt>
                <c:pt idx="617">
                  <c:v>3.488477</c:v>
                </c:pt>
                <c:pt idx="618">
                  <c:v>3.488552</c:v>
                </c:pt>
                <c:pt idx="619">
                  <c:v>3.488626</c:v>
                </c:pt>
                <c:pt idx="620">
                  <c:v>3.488701</c:v>
                </c:pt>
                <c:pt idx="621">
                  <c:v>3.488774</c:v>
                </c:pt>
                <c:pt idx="622">
                  <c:v>3.488848</c:v>
                </c:pt>
                <c:pt idx="623">
                  <c:v>3.488920</c:v>
                </c:pt>
                <c:pt idx="624">
                  <c:v>3.488992</c:v>
                </c:pt>
                <c:pt idx="625">
                  <c:v>3.489064</c:v>
                </c:pt>
                <c:pt idx="626">
                  <c:v>3.489135</c:v>
                </c:pt>
                <c:pt idx="627">
                  <c:v>3.489206</c:v>
                </c:pt>
                <c:pt idx="628">
                  <c:v>3.489277</c:v>
                </c:pt>
                <c:pt idx="629">
                  <c:v>3.489346</c:v>
                </c:pt>
                <c:pt idx="630">
                  <c:v>3.489416</c:v>
                </c:pt>
                <c:pt idx="631">
                  <c:v>3.489485</c:v>
                </c:pt>
                <c:pt idx="632">
                  <c:v>3.489553</c:v>
                </c:pt>
                <c:pt idx="633">
                  <c:v>3.489621</c:v>
                </c:pt>
                <c:pt idx="634">
                  <c:v>3.489689</c:v>
                </c:pt>
                <c:pt idx="635">
                  <c:v>3.489756</c:v>
                </c:pt>
                <c:pt idx="636">
                  <c:v>3.489823</c:v>
                </c:pt>
                <c:pt idx="637">
                  <c:v>3.489889</c:v>
                </c:pt>
                <c:pt idx="638">
                  <c:v>3.489955</c:v>
                </c:pt>
                <c:pt idx="639">
                  <c:v>3.490020</c:v>
                </c:pt>
                <c:pt idx="640">
                  <c:v>3.490085</c:v>
                </c:pt>
                <c:pt idx="641">
                  <c:v>3.490150</c:v>
                </c:pt>
                <c:pt idx="642">
                  <c:v>3.490214</c:v>
                </c:pt>
                <c:pt idx="643">
                  <c:v>3.490278</c:v>
                </c:pt>
                <c:pt idx="644">
                  <c:v>3.490341</c:v>
                </c:pt>
                <c:pt idx="645">
                  <c:v>3.490404</c:v>
                </c:pt>
                <c:pt idx="646">
                  <c:v>3.490466</c:v>
                </c:pt>
                <c:pt idx="647">
                  <c:v>3.490528</c:v>
                </c:pt>
                <c:pt idx="648">
                  <c:v>3.490590</c:v>
                </c:pt>
                <c:pt idx="649">
                  <c:v>3.490652</c:v>
                </c:pt>
                <c:pt idx="650">
                  <c:v>3.490713</c:v>
                </c:pt>
                <c:pt idx="651">
                  <c:v>3.490773</c:v>
                </c:pt>
                <c:pt idx="652">
                  <c:v>3.490833</c:v>
                </c:pt>
                <c:pt idx="653">
                  <c:v>3.490893</c:v>
                </c:pt>
                <c:pt idx="654">
                  <c:v>3.490953</c:v>
                </c:pt>
                <c:pt idx="655">
                  <c:v>3.491012</c:v>
                </c:pt>
                <c:pt idx="656">
                  <c:v>3.491070</c:v>
                </c:pt>
                <c:pt idx="657">
                  <c:v>3.491129</c:v>
                </c:pt>
                <c:pt idx="658">
                  <c:v>3.491187</c:v>
                </c:pt>
                <c:pt idx="659">
                  <c:v>3.491244</c:v>
                </c:pt>
                <c:pt idx="660">
                  <c:v>3.491302</c:v>
                </c:pt>
                <c:pt idx="661">
                  <c:v>3.491359</c:v>
                </c:pt>
                <c:pt idx="662">
                  <c:v>3.491415</c:v>
                </c:pt>
                <c:pt idx="663">
                  <c:v>3.491472</c:v>
                </c:pt>
                <c:pt idx="664">
                  <c:v>3.491528</c:v>
                </c:pt>
                <c:pt idx="665">
                  <c:v>3.491583</c:v>
                </c:pt>
                <c:pt idx="666">
                  <c:v>3.491638</c:v>
                </c:pt>
                <c:pt idx="667">
                  <c:v>3.491693</c:v>
                </c:pt>
                <c:pt idx="668">
                  <c:v>3.491748</c:v>
                </c:pt>
                <c:pt idx="669">
                  <c:v>3.491802</c:v>
                </c:pt>
                <c:pt idx="670">
                  <c:v>3.491856</c:v>
                </c:pt>
                <c:pt idx="671">
                  <c:v>3.491910</c:v>
                </c:pt>
                <c:pt idx="672">
                  <c:v>3.491963</c:v>
                </c:pt>
                <c:pt idx="673">
                  <c:v>3.492016</c:v>
                </c:pt>
                <c:pt idx="674">
                  <c:v>3.492069</c:v>
                </c:pt>
                <c:pt idx="675">
                  <c:v>3.492121</c:v>
                </c:pt>
                <c:pt idx="676">
                  <c:v>3.492173</c:v>
                </c:pt>
                <c:pt idx="677">
                  <c:v>3.492225</c:v>
                </c:pt>
                <c:pt idx="678">
                  <c:v>3.492276</c:v>
                </c:pt>
                <c:pt idx="679">
                  <c:v>3.492327</c:v>
                </c:pt>
                <c:pt idx="680">
                  <c:v>3.492378</c:v>
                </c:pt>
                <c:pt idx="681">
                  <c:v>3.492429</c:v>
                </c:pt>
                <c:pt idx="682">
                  <c:v>3.492479</c:v>
                </c:pt>
                <c:pt idx="683">
                  <c:v>3.492529</c:v>
                </c:pt>
                <c:pt idx="684">
                  <c:v>3.492578</c:v>
                </c:pt>
                <c:pt idx="685">
                  <c:v>3.492628</c:v>
                </c:pt>
                <c:pt idx="686">
                  <c:v>3.492677</c:v>
                </c:pt>
                <c:pt idx="687">
                  <c:v>3.492726</c:v>
                </c:pt>
                <c:pt idx="688">
                  <c:v>3.492774</c:v>
                </c:pt>
                <c:pt idx="689">
                  <c:v>3.492823</c:v>
                </c:pt>
                <c:pt idx="690">
                  <c:v>3.492870</c:v>
                </c:pt>
                <c:pt idx="691">
                  <c:v>3.492918</c:v>
                </c:pt>
                <c:pt idx="692">
                  <c:v>3.492966</c:v>
                </c:pt>
                <c:pt idx="693">
                  <c:v>3.493013</c:v>
                </c:pt>
                <c:pt idx="694">
                  <c:v>3.493060</c:v>
                </c:pt>
                <c:pt idx="695">
                  <c:v>3.493106</c:v>
                </c:pt>
                <c:pt idx="696">
                  <c:v>3.493153</c:v>
                </c:pt>
                <c:pt idx="697">
                  <c:v>3.493199</c:v>
                </c:pt>
                <c:pt idx="698">
                  <c:v>3.493245</c:v>
                </c:pt>
                <c:pt idx="699">
                  <c:v>3.493290</c:v>
                </c:pt>
                <c:pt idx="700">
                  <c:v>3.493336</c:v>
                </c:pt>
                <c:pt idx="701">
                  <c:v>3.493381</c:v>
                </c:pt>
                <c:pt idx="702">
                  <c:v>3.493426</c:v>
                </c:pt>
                <c:pt idx="703">
                  <c:v>3.493470</c:v>
                </c:pt>
                <c:pt idx="704">
                  <c:v>3.493515</c:v>
                </c:pt>
                <c:pt idx="705">
                  <c:v>3.493559</c:v>
                </c:pt>
                <c:pt idx="706">
                  <c:v>3.493603</c:v>
                </c:pt>
                <c:pt idx="707">
                  <c:v>3.493646</c:v>
                </c:pt>
                <c:pt idx="708">
                  <c:v>3.493690</c:v>
                </c:pt>
                <c:pt idx="709">
                  <c:v>3.493733</c:v>
                </c:pt>
                <c:pt idx="710">
                  <c:v>3.493776</c:v>
                </c:pt>
                <c:pt idx="711">
                  <c:v>3.493818</c:v>
                </c:pt>
                <c:pt idx="712">
                  <c:v>3.493861</c:v>
                </c:pt>
                <c:pt idx="713">
                  <c:v>3.493903</c:v>
                </c:pt>
                <c:pt idx="714">
                  <c:v>3.493945</c:v>
                </c:pt>
                <c:pt idx="715">
                  <c:v>3.493987</c:v>
                </c:pt>
                <c:pt idx="716">
                  <c:v>3.494029</c:v>
                </c:pt>
                <c:pt idx="717">
                  <c:v>3.494070</c:v>
                </c:pt>
                <c:pt idx="718">
                  <c:v>3.494111</c:v>
                </c:pt>
                <c:pt idx="719">
                  <c:v>3.494152</c:v>
                </c:pt>
                <c:pt idx="720">
                  <c:v>3.494193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'Induction'!$W$4</c:f>
              <c:strCache>
                <c:ptCount val="1"/>
                <c:pt idx="0">
                  <c:v>10 min</c:v>
                </c:pt>
              </c:strCache>
            </c:strRef>
          </c:tx>
          <c:spPr>
            <a:noFill/>
            <a:ln w="25400" cap="flat">
              <a:solidFill>
                <a:srgbClr val="F8BA00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F8BA00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'Induction'!$W$5:$W$725</c:f>
              <c:numCache>
                <c:ptCount val="721"/>
                <c:pt idx="0">
                  <c:v>0.000000</c:v>
                </c:pt>
                <c:pt idx="1">
                  <c:v>0.029963</c:v>
                </c:pt>
                <c:pt idx="2">
                  <c:v>0.070562</c:v>
                </c:pt>
                <c:pt idx="3">
                  <c:v>0.110377</c:v>
                </c:pt>
                <c:pt idx="4">
                  <c:v>0.149437</c:v>
                </c:pt>
                <c:pt idx="5">
                  <c:v>0.187768</c:v>
                </c:pt>
                <c:pt idx="6">
                  <c:v>0.225398</c:v>
                </c:pt>
                <c:pt idx="7">
                  <c:v>0.262350</c:v>
                </c:pt>
                <c:pt idx="8">
                  <c:v>0.298646</c:v>
                </c:pt>
                <c:pt idx="9">
                  <c:v>0.334310</c:v>
                </c:pt>
                <c:pt idx="10">
                  <c:v>0.369360</c:v>
                </c:pt>
                <c:pt idx="11">
                  <c:v>0.403818</c:v>
                </c:pt>
                <c:pt idx="12">
                  <c:v>0.437700</c:v>
                </c:pt>
                <c:pt idx="13">
                  <c:v>0.471024</c:v>
                </c:pt>
                <c:pt idx="14">
                  <c:v>0.503807</c:v>
                </c:pt>
                <c:pt idx="15">
                  <c:v>0.536064</c:v>
                </c:pt>
                <c:pt idx="16">
                  <c:v>0.567811</c:v>
                </c:pt>
                <c:pt idx="17">
                  <c:v>0.599061</c:v>
                </c:pt>
                <c:pt idx="18">
                  <c:v>0.629827</c:v>
                </c:pt>
                <c:pt idx="19">
                  <c:v>0.660123</c:v>
                </c:pt>
                <c:pt idx="20">
                  <c:v>0.689960</c:v>
                </c:pt>
                <c:pt idx="21">
                  <c:v>0.719350</c:v>
                </c:pt>
                <c:pt idx="22">
                  <c:v>0.748303</c:v>
                </c:pt>
                <c:pt idx="23">
                  <c:v>0.776832</c:v>
                </c:pt>
                <c:pt idx="24">
                  <c:v>0.804944</c:v>
                </c:pt>
                <c:pt idx="25">
                  <c:v>0.832651</c:v>
                </c:pt>
                <c:pt idx="26">
                  <c:v>0.859960</c:v>
                </c:pt>
                <c:pt idx="27">
                  <c:v>0.886881</c:v>
                </c:pt>
                <c:pt idx="28">
                  <c:v>0.913423</c:v>
                </c:pt>
                <c:pt idx="29">
                  <c:v>0.939593</c:v>
                </c:pt>
                <c:pt idx="30">
                  <c:v>0.965398</c:v>
                </c:pt>
                <c:pt idx="31">
                  <c:v>0.990847</c:v>
                </c:pt>
                <c:pt idx="32">
                  <c:v>1.015946</c:v>
                </c:pt>
                <c:pt idx="33">
                  <c:v>1.040702</c:v>
                </c:pt>
                <c:pt idx="34">
                  <c:v>1.065122</c:v>
                </c:pt>
                <c:pt idx="35">
                  <c:v>1.089211</c:v>
                </c:pt>
                <c:pt idx="36">
                  <c:v>1.112977</c:v>
                </c:pt>
                <c:pt idx="37">
                  <c:v>1.136425</c:v>
                </c:pt>
                <c:pt idx="38">
                  <c:v>1.159561</c:v>
                </c:pt>
                <c:pt idx="39">
                  <c:v>1.182389</c:v>
                </c:pt>
                <c:pt idx="40">
                  <c:v>1.204916</c:v>
                </c:pt>
                <c:pt idx="41">
                  <c:v>1.227146</c:v>
                </c:pt>
                <c:pt idx="42">
                  <c:v>1.249085</c:v>
                </c:pt>
                <c:pt idx="43">
                  <c:v>1.270737</c:v>
                </c:pt>
                <c:pt idx="44">
                  <c:v>1.292108</c:v>
                </c:pt>
                <c:pt idx="45">
                  <c:v>1.313200</c:v>
                </c:pt>
                <c:pt idx="46">
                  <c:v>1.334019</c:v>
                </c:pt>
                <c:pt idx="47">
                  <c:v>1.354570</c:v>
                </c:pt>
                <c:pt idx="48">
                  <c:v>1.374855</c:v>
                </c:pt>
                <c:pt idx="49">
                  <c:v>1.394880</c:v>
                </c:pt>
                <c:pt idx="50">
                  <c:v>1.414648</c:v>
                </c:pt>
                <c:pt idx="51">
                  <c:v>1.434163</c:v>
                </c:pt>
                <c:pt idx="52">
                  <c:v>1.453429</c:v>
                </c:pt>
                <c:pt idx="53">
                  <c:v>1.472450</c:v>
                </c:pt>
                <c:pt idx="54">
                  <c:v>1.491228</c:v>
                </c:pt>
                <c:pt idx="55">
                  <c:v>1.509768</c:v>
                </c:pt>
                <c:pt idx="56">
                  <c:v>1.528072</c:v>
                </c:pt>
                <c:pt idx="57">
                  <c:v>1.546144</c:v>
                </c:pt>
                <c:pt idx="58">
                  <c:v>1.563988</c:v>
                </c:pt>
                <c:pt idx="59">
                  <c:v>1.581607</c:v>
                </c:pt>
                <c:pt idx="60">
                  <c:v>1.599003</c:v>
                </c:pt>
                <c:pt idx="61">
                  <c:v>1.616180</c:v>
                </c:pt>
                <c:pt idx="62">
                  <c:v>1.633140</c:v>
                </c:pt>
                <c:pt idx="63">
                  <c:v>1.649887</c:v>
                </c:pt>
                <c:pt idx="64">
                  <c:v>1.666423</c:v>
                </c:pt>
                <c:pt idx="65">
                  <c:v>1.682752</c:v>
                </c:pt>
                <c:pt idx="66">
                  <c:v>1.698875</c:v>
                </c:pt>
                <c:pt idx="67">
                  <c:v>1.714796</c:v>
                </c:pt>
                <c:pt idx="68">
                  <c:v>1.730518</c:v>
                </c:pt>
                <c:pt idx="69">
                  <c:v>1.746042</c:v>
                </c:pt>
                <c:pt idx="70">
                  <c:v>1.761372</c:v>
                </c:pt>
                <c:pt idx="71">
                  <c:v>1.776510</c:v>
                </c:pt>
                <c:pt idx="72">
                  <c:v>1.791458</c:v>
                </c:pt>
                <c:pt idx="73">
                  <c:v>1.806220</c:v>
                </c:pt>
                <c:pt idx="74">
                  <c:v>1.820796</c:v>
                </c:pt>
                <c:pt idx="75">
                  <c:v>1.835191</c:v>
                </c:pt>
                <c:pt idx="76">
                  <c:v>1.849405</c:v>
                </c:pt>
                <c:pt idx="77">
                  <c:v>1.863441</c:v>
                </c:pt>
                <c:pt idx="78">
                  <c:v>1.877302</c:v>
                </c:pt>
                <c:pt idx="79">
                  <c:v>1.890990</c:v>
                </c:pt>
                <c:pt idx="80">
                  <c:v>1.904506</c:v>
                </c:pt>
                <c:pt idx="81">
                  <c:v>1.917854</c:v>
                </c:pt>
                <c:pt idx="82">
                  <c:v>1.931035</c:v>
                </c:pt>
                <c:pt idx="83">
                  <c:v>1.944051</c:v>
                </c:pt>
                <c:pt idx="84">
                  <c:v>1.956904</c:v>
                </c:pt>
                <c:pt idx="85">
                  <c:v>1.969596</c:v>
                </c:pt>
                <c:pt idx="86">
                  <c:v>1.982130</c:v>
                </c:pt>
                <c:pt idx="87">
                  <c:v>1.994507</c:v>
                </c:pt>
                <c:pt idx="88">
                  <c:v>2.006729</c:v>
                </c:pt>
                <c:pt idx="89">
                  <c:v>2.018798</c:v>
                </c:pt>
                <c:pt idx="90">
                  <c:v>2.030716</c:v>
                </c:pt>
                <c:pt idx="91">
                  <c:v>2.042485</c:v>
                </c:pt>
                <c:pt idx="92">
                  <c:v>2.054107</c:v>
                </c:pt>
                <c:pt idx="93">
                  <c:v>2.065583</c:v>
                </c:pt>
                <c:pt idx="94">
                  <c:v>2.076915</c:v>
                </c:pt>
                <c:pt idx="95">
                  <c:v>2.088106</c:v>
                </c:pt>
                <c:pt idx="96">
                  <c:v>2.099156</c:v>
                </c:pt>
                <c:pt idx="97">
                  <c:v>2.110067</c:v>
                </c:pt>
                <c:pt idx="98">
                  <c:v>2.120842</c:v>
                </c:pt>
                <c:pt idx="99">
                  <c:v>2.131481</c:v>
                </c:pt>
                <c:pt idx="100">
                  <c:v>2.141987</c:v>
                </c:pt>
                <c:pt idx="101">
                  <c:v>2.152361</c:v>
                </c:pt>
                <c:pt idx="102">
                  <c:v>2.162605</c:v>
                </c:pt>
                <c:pt idx="103">
                  <c:v>2.172720</c:v>
                </c:pt>
                <c:pt idx="104">
                  <c:v>2.182708</c:v>
                </c:pt>
                <c:pt idx="105">
                  <c:v>2.192570</c:v>
                </c:pt>
                <c:pt idx="106">
                  <c:v>2.202308</c:v>
                </c:pt>
                <c:pt idx="107">
                  <c:v>2.211923</c:v>
                </c:pt>
                <c:pt idx="108">
                  <c:v>2.221418</c:v>
                </c:pt>
                <c:pt idx="109">
                  <c:v>2.230792</c:v>
                </c:pt>
                <c:pt idx="110">
                  <c:v>2.240049</c:v>
                </c:pt>
                <c:pt idx="111">
                  <c:v>2.249189</c:v>
                </c:pt>
                <c:pt idx="112">
                  <c:v>2.258213</c:v>
                </c:pt>
                <c:pt idx="113">
                  <c:v>2.267124</c:v>
                </c:pt>
                <c:pt idx="114">
                  <c:v>2.275922</c:v>
                </c:pt>
                <c:pt idx="115">
                  <c:v>2.284608</c:v>
                </c:pt>
                <c:pt idx="116">
                  <c:v>2.293185</c:v>
                </c:pt>
                <c:pt idx="117">
                  <c:v>2.301654</c:v>
                </c:pt>
                <c:pt idx="118">
                  <c:v>2.310015</c:v>
                </c:pt>
                <c:pt idx="119">
                  <c:v>2.318270</c:v>
                </c:pt>
                <c:pt idx="120">
                  <c:v>2.326420</c:v>
                </c:pt>
                <c:pt idx="121">
                  <c:v>2.334747</c:v>
                </c:pt>
                <c:pt idx="122">
                  <c:v>2.343232</c:v>
                </c:pt>
                <c:pt idx="123">
                  <c:v>2.351859</c:v>
                </c:pt>
                <c:pt idx="124">
                  <c:v>2.360611</c:v>
                </c:pt>
                <c:pt idx="125">
                  <c:v>2.369475</c:v>
                </c:pt>
                <c:pt idx="126">
                  <c:v>2.378436</c:v>
                </c:pt>
                <c:pt idx="127">
                  <c:v>2.387482</c:v>
                </c:pt>
                <c:pt idx="128">
                  <c:v>2.396601</c:v>
                </c:pt>
                <c:pt idx="129">
                  <c:v>2.405780</c:v>
                </c:pt>
                <c:pt idx="130">
                  <c:v>2.415011</c:v>
                </c:pt>
                <c:pt idx="131">
                  <c:v>2.424283</c:v>
                </c:pt>
                <c:pt idx="132">
                  <c:v>2.433588</c:v>
                </c:pt>
                <c:pt idx="133">
                  <c:v>2.442915</c:v>
                </c:pt>
                <c:pt idx="134">
                  <c:v>2.452259</c:v>
                </c:pt>
                <c:pt idx="135">
                  <c:v>2.461611</c:v>
                </c:pt>
                <c:pt idx="136">
                  <c:v>2.470964</c:v>
                </c:pt>
                <c:pt idx="137">
                  <c:v>2.480313</c:v>
                </c:pt>
                <c:pt idx="138">
                  <c:v>2.489651</c:v>
                </c:pt>
                <c:pt idx="139">
                  <c:v>2.498972</c:v>
                </c:pt>
                <c:pt idx="140">
                  <c:v>2.508272</c:v>
                </c:pt>
                <c:pt idx="141">
                  <c:v>2.517546</c:v>
                </c:pt>
                <c:pt idx="142">
                  <c:v>2.526790</c:v>
                </c:pt>
                <c:pt idx="143">
                  <c:v>2.535998</c:v>
                </c:pt>
                <c:pt idx="144">
                  <c:v>2.545169</c:v>
                </c:pt>
                <c:pt idx="145">
                  <c:v>2.554297</c:v>
                </c:pt>
                <c:pt idx="146">
                  <c:v>2.563381</c:v>
                </c:pt>
                <c:pt idx="147">
                  <c:v>2.572417</c:v>
                </c:pt>
                <c:pt idx="148">
                  <c:v>2.581402</c:v>
                </c:pt>
                <c:pt idx="149">
                  <c:v>2.590334</c:v>
                </c:pt>
                <c:pt idx="150">
                  <c:v>2.599211</c:v>
                </c:pt>
                <c:pt idx="151">
                  <c:v>2.608030</c:v>
                </c:pt>
                <c:pt idx="152">
                  <c:v>2.616790</c:v>
                </c:pt>
                <c:pt idx="153">
                  <c:v>2.625489</c:v>
                </c:pt>
                <c:pt idx="154">
                  <c:v>2.634126</c:v>
                </c:pt>
                <c:pt idx="155">
                  <c:v>2.642698</c:v>
                </c:pt>
                <c:pt idx="156">
                  <c:v>2.651206</c:v>
                </c:pt>
                <c:pt idx="157">
                  <c:v>2.659647</c:v>
                </c:pt>
                <c:pt idx="158">
                  <c:v>2.668021</c:v>
                </c:pt>
                <c:pt idx="159">
                  <c:v>2.676326</c:v>
                </c:pt>
                <c:pt idx="160">
                  <c:v>2.684563</c:v>
                </c:pt>
                <c:pt idx="161">
                  <c:v>2.692730</c:v>
                </c:pt>
                <c:pt idx="162">
                  <c:v>2.700826</c:v>
                </c:pt>
                <c:pt idx="163">
                  <c:v>2.708852</c:v>
                </c:pt>
                <c:pt idx="164">
                  <c:v>2.716807</c:v>
                </c:pt>
                <c:pt idx="165">
                  <c:v>2.724691</c:v>
                </c:pt>
                <c:pt idx="166">
                  <c:v>2.732502</c:v>
                </c:pt>
                <c:pt idx="167">
                  <c:v>2.740242</c:v>
                </c:pt>
                <c:pt idx="168">
                  <c:v>2.747910</c:v>
                </c:pt>
                <c:pt idx="169">
                  <c:v>2.755506</c:v>
                </c:pt>
                <c:pt idx="170">
                  <c:v>2.763029</c:v>
                </c:pt>
                <c:pt idx="171">
                  <c:v>2.770481</c:v>
                </c:pt>
                <c:pt idx="172">
                  <c:v>2.777861</c:v>
                </c:pt>
                <c:pt idx="173">
                  <c:v>2.785169</c:v>
                </c:pt>
                <c:pt idx="174">
                  <c:v>2.792405</c:v>
                </c:pt>
                <c:pt idx="175">
                  <c:v>2.799569</c:v>
                </c:pt>
                <c:pt idx="176">
                  <c:v>2.806663</c:v>
                </c:pt>
                <c:pt idx="177">
                  <c:v>2.813685</c:v>
                </c:pt>
                <c:pt idx="178">
                  <c:v>2.820637</c:v>
                </c:pt>
                <c:pt idx="179">
                  <c:v>2.827518</c:v>
                </c:pt>
                <c:pt idx="180">
                  <c:v>2.834330</c:v>
                </c:pt>
                <c:pt idx="181">
                  <c:v>2.841072</c:v>
                </c:pt>
                <c:pt idx="182">
                  <c:v>2.847744</c:v>
                </c:pt>
                <c:pt idx="183">
                  <c:v>2.854348</c:v>
                </c:pt>
                <c:pt idx="184">
                  <c:v>2.860884</c:v>
                </c:pt>
                <c:pt idx="185">
                  <c:v>2.867351</c:v>
                </c:pt>
                <c:pt idx="186">
                  <c:v>2.873752</c:v>
                </c:pt>
                <c:pt idx="187">
                  <c:v>2.880085</c:v>
                </c:pt>
                <c:pt idx="188">
                  <c:v>2.886352</c:v>
                </c:pt>
                <c:pt idx="189">
                  <c:v>2.892552</c:v>
                </c:pt>
                <c:pt idx="190">
                  <c:v>2.898688</c:v>
                </c:pt>
                <c:pt idx="191">
                  <c:v>2.904758</c:v>
                </c:pt>
                <c:pt idx="192">
                  <c:v>2.910764</c:v>
                </c:pt>
                <c:pt idx="193">
                  <c:v>2.916706</c:v>
                </c:pt>
                <c:pt idx="194">
                  <c:v>2.922585</c:v>
                </c:pt>
                <c:pt idx="195">
                  <c:v>2.928401</c:v>
                </c:pt>
                <c:pt idx="196">
                  <c:v>2.934155</c:v>
                </c:pt>
                <c:pt idx="197">
                  <c:v>2.939848</c:v>
                </c:pt>
                <c:pt idx="198">
                  <c:v>2.945479</c:v>
                </c:pt>
                <c:pt idx="199">
                  <c:v>2.951049</c:v>
                </c:pt>
                <c:pt idx="200">
                  <c:v>2.956560</c:v>
                </c:pt>
                <c:pt idx="201">
                  <c:v>2.962011</c:v>
                </c:pt>
                <c:pt idx="202">
                  <c:v>2.967404</c:v>
                </c:pt>
                <c:pt idx="203">
                  <c:v>2.972738</c:v>
                </c:pt>
                <c:pt idx="204">
                  <c:v>2.978014</c:v>
                </c:pt>
                <c:pt idx="205">
                  <c:v>2.983234</c:v>
                </c:pt>
                <c:pt idx="206">
                  <c:v>2.988396</c:v>
                </c:pt>
                <c:pt idx="207">
                  <c:v>2.993503</c:v>
                </c:pt>
                <c:pt idx="208">
                  <c:v>2.998554</c:v>
                </c:pt>
                <c:pt idx="209">
                  <c:v>3.003551</c:v>
                </c:pt>
                <c:pt idx="210">
                  <c:v>3.008493</c:v>
                </c:pt>
                <c:pt idx="211">
                  <c:v>3.013381</c:v>
                </c:pt>
                <c:pt idx="212">
                  <c:v>3.018216</c:v>
                </c:pt>
                <c:pt idx="213">
                  <c:v>3.022999</c:v>
                </c:pt>
                <c:pt idx="214">
                  <c:v>3.027729</c:v>
                </c:pt>
                <c:pt idx="215">
                  <c:v>3.032408</c:v>
                </c:pt>
                <c:pt idx="216">
                  <c:v>3.037036</c:v>
                </c:pt>
                <c:pt idx="217">
                  <c:v>3.041613</c:v>
                </c:pt>
                <c:pt idx="218">
                  <c:v>3.046141</c:v>
                </c:pt>
                <c:pt idx="219">
                  <c:v>3.050619</c:v>
                </c:pt>
                <c:pt idx="220">
                  <c:v>3.055048</c:v>
                </c:pt>
                <c:pt idx="221">
                  <c:v>3.059429</c:v>
                </c:pt>
                <c:pt idx="222">
                  <c:v>3.063762</c:v>
                </c:pt>
                <c:pt idx="223">
                  <c:v>3.068048</c:v>
                </c:pt>
                <c:pt idx="224">
                  <c:v>3.072287</c:v>
                </c:pt>
                <c:pt idx="225">
                  <c:v>3.076480</c:v>
                </c:pt>
                <c:pt idx="226">
                  <c:v>3.080627</c:v>
                </c:pt>
                <c:pt idx="227">
                  <c:v>3.084728</c:v>
                </c:pt>
                <c:pt idx="228">
                  <c:v>3.088785</c:v>
                </c:pt>
                <c:pt idx="229">
                  <c:v>3.092798</c:v>
                </c:pt>
                <c:pt idx="230">
                  <c:v>3.096767</c:v>
                </c:pt>
                <c:pt idx="231">
                  <c:v>3.100692</c:v>
                </c:pt>
                <c:pt idx="232">
                  <c:v>3.104575</c:v>
                </c:pt>
                <c:pt idx="233">
                  <c:v>3.108416</c:v>
                </c:pt>
                <c:pt idx="234">
                  <c:v>3.112214</c:v>
                </c:pt>
                <c:pt idx="235">
                  <c:v>3.115971</c:v>
                </c:pt>
                <c:pt idx="236">
                  <c:v>3.119687</c:v>
                </c:pt>
                <c:pt idx="237">
                  <c:v>3.123363</c:v>
                </c:pt>
                <c:pt idx="238">
                  <c:v>3.126999</c:v>
                </c:pt>
                <c:pt idx="239">
                  <c:v>3.130595</c:v>
                </c:pt>
                <c:pt idx="240">
                  <c:v>3.134152</c:v>
                </c:pt>
                <c:pt idx="241">
                  <c:v>3.137670</c:v>
                </c:pt>
                <c:pt idx="242">
                  <c:v>3.141150</c:v>
                </c:pt>
                <c:pt idx="243">
                  <c:v>3.144592</c:v>
                </c:pt>
                <c:pt idx="244">
                  <c:v>3.147997</c:v>
                </c:pt>
                <c:pt idx="245">
                  <c:v>3.151365</c:v>
                </c:pt>
                <c:pt idx="246">
                  <c:v>3.154696</c:v>
                </c:pt>
                <c:pt idx="247">
                  <c:v>3.157991</c:v>
                </c:pt>
                <c:pt idx="248">
                  <c:v>3.161250</c:v>
                </c:pt>
                <c:pt idx="249">
                  <c:v>3.164474</c:v>
                </c:pt>
                <c:pt idx="250">
                  <c:v>3.167663</c:v>
                </c:pt>
                <c:pt idx="251">
                  <c:v>3.170818</c:v>
                </c:pt>
                <c:pt idx="252">
                  <c:v>3.173938</c:v>
                </c:pt>
                <c:pt idx="253">
                  <c:v>3.177024</c:v>
                </c:pt>
                <c:pt idx="254">
                  <c:v>3.180077</c:v>
                </c:pt>
                <c:pt idx="255">
                  <c:v>3.183098</c:v>
                </c:pt>
                <c:pt idx="256">
                  <c:v>3.186085</c:v>
                </c:pt>
                <c:pt idx="257">
                  <c:v>3.189040</c:v>
                </c:pt>
                <c:pt idx="258">
                  <c:v>3.191963</c:v>
                </c:pt>
                <c:pt idx="259">
                  <c:v>3.194855</c:v>
                </c:pt>
                <c:pt idx="260">
                  <c:v>3.197716</c:v>
                </c:pt>
                <c:pt idx="261">
                  <c:v>3.200546</c:v>
                </c:pt>
                <c:pt idx="262">
                  <c:v>3.203345</c:v>
                </c:pt>
                <c:pt idx="263">
                  <c:v>3.206114</c:v>
                </c:pt>
                <c:pt idx="264">
                  <c:v>3.208853</c:v>
                </c:pt>
                <c:pt idx="265">
                  <c:v>3.211563</c:v>
                </c:pt>
                <c:pt idx="266">
                  <c:v>3.214244</c:v>
                </c:pt>
                <c:pt idx="267">
                  <c:v>3.216896</c:v>
                </c:pt>
                <c:pt idx="268">
                  <c:v>3.219520</c:v>
                </c:pt>
                <c:pt idx="269">
                  <c:v>3.222115</c:v>
                </c:pt>
                <c:pt idx="270">
                  <c:v>3.224683</c:v>
                </c:pt>
                <c:pt idx="271">
                  <c:v>3.227223</c:v>
                </c:pt>
                <c:pt idx="272">
                  <c:v>3.229736</c:v>
                </c:pt>
                <c:pt idx="273">
                  <c:v>3.232222</c:v>
                </c:pt>
                <c:pt idx="274">
                  <c:v>3.234682</c:v>
                </c:pt>
                <c:pt idx="275">
                  <c:v>3.237115</c:v>
                </c:pt>
                <c:pt idx="276">
                  <c:v>3.239522</c:v>
                </c:pt>
                <c:pt idx="277">
                  <c:v>3.241904</c:v>
                </c:pt>
                <c:pt idx="278">
                  <c:v>3.244260</c:v>
                </c:pt>
                <c:pt idx="279">
                  <c:v>3.246591</c:v>
                </c:pt>
                <c:pt idx="280">
                  <c:v>3.248898</c:v>
                </c:pt>
                <c:pt idx="281">
                  <c:v>3.251180</c:v>
                </c:pt>
                <c:pt idx="282">
                  <c:v>3.253437</c:v>
                </c:pt>
                <c:pt idx="283">
                  <c:v>3.255671</c:v>
                </c:pt>
                <c:pt idx="284">
                  <c:v>3.257881</c:v>
                </c:pt>
                <c:pt idx="285">
                  <c:v>3.260067</c:v>
                </c:pt>
                <c:pt idx="286">
                  <c:v>3.262231</c:v>
                </c:pt>
                <c:pt idx="287">
                  <c:v>3.264371</c:v>
                </c:pt>
                <c:pt idx="288">
                  <c:v>3.266489</c:v>
                </c:pt>
                <c:pt idx="289">
                  <c:v>3.268585</c:v>
                </c:pt>
                <c:pt idx="290">
                  <c:v>3.270658</c:v>
                </c:pt>
                <c:pt idx="291">
                  <c:v>3.272710</c:v>
                </c:pt>
                <c:pt idx="292">
                  <c:v>3.274739</c:v>
                </c:pt>
                <c:pt idx="293">
                  <c:v>3.276748</c:v>
                </c:pt>
                <c:pt idx="294">
                  <c:v>3.278735</c:v>
                </c:pt>
                <c:pt idx="295">
                  <c:v>3.280702</c:v>
                </c:pt>
                <c:pt idx="296">
                  <c:v>3.282648</c:v>
                </c:pt>
                <c:pt idx="297">
                  <c:v>3.284573</c:v>
                </c:pt>
                <c:pt idx="298">
                  <c:v>3.286478</c:v>
                </c:pt>
                <c:pt idx="299">
                  <c:v>3.288363</c:v>
                </c:pt>
                <c:pt idx="300">
                  <c:v>3.290229</c:v>
                </c:pt>
                <c:pt idx="301">
                  <c:v>3.292075</c:v>
                </c:pt>
                <c:pt idx="302">
                  <c:v>3.293902</c:v>
                </c:pt>
                <c:pt idx="303">
                  <c:v>3.295709</c:v>
                </c:pt>
                <c:pt idx="304">
                  <c:v>3.297498</c:v>
                </c:pt>
                <c:pt idx="305">
                  <c:v>3.299268</c:v>
                </c:pt>
                <c:pt idx="306">
                  <c:v>3.301020</c:v>
                </c:pt>
                <c:pt idx="307">
                  <c:v>3.302754</c:v>
                </c:pt>
                <c:pt idx="308">
                  <c:v>3.304469</c:v>
                </c:pt>
                <c:pt idx="309">
                  <c:v>3.306167</c:v>
                </c:pt>
                <c:pt idx="310">
                  <c:v>3.307847</c:v>
                </c:pt>
                <c:pt idx="311">
                  <c:v>3.309510</c:v>
                </c:pt>
                <c:pt idx="312">
                  <c:v>3.311155</c:v>
                </c:pt>
                <c:pt idx="313">
                  <c:v>3.312783</c:v>
                </c:pt>
                <c:pt idx="314">
                  <c:v>3.314395</c:v>
                </c:pt>
                <c:pt idx="315">
                  <c:v>3.315990</c:v>
                </c:pt>
                <c:pt idx="316">
                  <c:v>3.317569</c:v>
                </c:pt>
                <c:pt idx="317">
                  <c:v>3.319131</c:v>
                </c:pt>
                <c:pt idx="318">
                  <c:v>3.320677</c:v>
                </c:pt>
                <c:pt idx="319">
                  <c:v>3.322207</c:v>
                </c:pt>
                <c:pt idx="320">
                  <c:v>3.323722</c:v>
                </c:pt>
                <c:pt idx="321">
                  <c:v>3.325221</c:v>
                </c:pt>
                <c:pt idx="322">
                  <c:v>3.326705</c:v>
                </c:pt>
                <c:pt idx="323">
                  <c:v>3.328173</c:v>
                </c:pt>
                <c:pt idx="324">
                  <c:v>3.329627</c:v>
                </c:pt>
                <c:pt idx="325">
                  <c:v>3.331065</c:v>
                </c:pt>
                <c:pt idx="326">
                  <c:v>3.332489</c:v>
                </c:pt>
                <c:pt idx="327">
                  <c:v>3.333898</c:v>
                </c:pt>
                <c:pt idx="328">
                  <c:v>3.335293</c:v>
                </c:pt>
                <c:pt idx="329">
                  <c:v>3.336674</c:v>
                </c:pt>
                <c:pt idx="330">
                  <c:v>3.338041</c:v>
                </c:pt>
                <c:pt idx="331">
                  <c:v>3.339394</c:v>
                </c:pt>
                <c:pt idx="332">
                  <c:v>3.340733</c:v>
                </c:pt>
                <c:pt idx="333">
                  <c:v>3.342059</c:v>
                </c:pt>
                <c:pt idx="334">
                  <c:v>3.343371</c:v>
                </c:pt>
                <c:pt idx="335">
                  <c:v>3.344670</c:v>
                </c:pt>
                <c:pt idx="336">
                  <c:v>3.345956</c:v>
                </c:pt>
                <c:pt idx="337">
                  <c:v>3.347229</c:v>
                </c:pt>
                <c:pt idx="338">
                  <c:v>3.348489</c:v>
                </c:pt>
                <c:pt idx="339">
                  <c:v>3.349736</c:v>
                </c:pt>
                <c:pt idx="340">
                  <c:v>3.350971</c:v>
                </c:pt>
                <c:pt idx="341">
                  <c:v>3.352194</c:v>
                </c:pt>
                <c:pt idx="342">
                  <c:v>3.353404</c:v>
                </c:pt>
                <c:pt idx="343">
                  <c:v>3.354602</c:v>
                </c:pt>
                <c:pt idx="344">
                  <c:v>3.355788</c:v>
                </c:pt>
                <c:pt idx="345">
                  <c:v>3.356962</c:v>
                </c:pt>
                <c:pt idx="346">
                  <c:v>3.358125</c:v>
                </c:pt>
                <c:pt idx="347">
                  <c:v>3.359276</c:v>
                </c:pt>
                <c:pt idx="348">
                  <c:v>3.360415</c:v>
                </c:pt>
                <c:pt idx="349">
                  <c:v>3.361543</c:v>
                </c:pt>
                <c:pt idx="350">
                  <c:v>3.362660</c:v>
                </c:pt>
                <c:pt idx="351">
                  <c:v>3.363766</c:v>
                </c:pt>
                <c:pt idx="352">
                  <c:v>3.364861</c:v>
                </c:pt>
                <c:pt idx="353">
                  <c:v>3.365945</c:v>
                </c:pt>
                <c:pt idx="354">
                  <c:v>3.367019</c:v>
                </c:pt>
                <c:pt idx="355">
                  <c:v>3.368081</c:v>
                </c:pt>
                <c:pt idx="356">
                  <c:v>3.369134</c:v>
                </c:pt>
                <c:pt idx="357">
                  <c:v>3.370175</c:v>
                </c:pt>
                <c:pt idx="358">
                  <c:v>3.371207</c:v>
                </c:pt>
                <c:pt idx="359">
                  <c:v>3.372229</c:v>
                </c:pt>
                <c:pt idx="360">
                  <c:v>3.373240</c:v>
                </c:pt>
                <c:pt idx="361">
                  <c:v>3.374242</c:v>
                </c:pt>
                <c:pt idx="362">
                  <c:v>3.375234</c:v>
                </c:pt>
                <c:pt idx="363">
                  <c:v>3.376216</c:v>
                </c:pt>
                <c:pt idx="364">
                  <c:v>3.377188</c:v>
                </c:pt>
                <c:pt idx="365">
                  <c:v>3.378152</c:v>
                </c:pt>
                <c:pt idx="366">
                  <c:v>3.379105</c:v>
                </c:pt>
                <c:pt idx="367">
                  <c:v>3.380050</c:v>
                </c:pt>
                <c:pt idx="368">
                  <c:v>3.380985</c:v>
                </c:pt>
                <c:pt idx="369">
                  <c:v>3.381911</c:v>
                </c:pt>
                <c:pt idx="370">
                  <c:v>3.382828</c:v>
                </c:pt>
                <c:pt idx="371">
                  <c:v>3.383737</c:v>
                </c:pt>
                <c:pt idx="372">
                  <c:v>3.384637</c:v>
                </c:pt>
                <c:pt idx="373">
                  <c:v>3.385528</c:v>
                </c:pt>
                <c:pt idx="374">
                  <c:v>3.386410</c:v>
                </c:pt>
                <c:pt idx="375">
                  <c:v>3.387284</c:v>
                </c:pt>
                <c:pt idx="376">
                  <c:v>3.388149</c:v>
                </c:pt>
                <c:pt idx="377">
                  <c:v>3.389007</c:v>
                </c:pt>
                <c:pt idx="378">
                  <c:v>3.389856</c:v>
                </c:pt>
                <c:pt idx="379">
                  <c:v>3.390697</c:v>
                </c:pt>
                <c:pt idx="380">
                  <c:v>3.391529</c:v>
                </c:pt>
                <c:pt idx="381">
                  <c:v>3.392354</c:v>
                </c:pt>
                <c:pt idx="382">
                  <c:v>3.393172</c:v>
                </c:pt>
                <c:pt idx="383">
                  <c:v>3.393981</c:v>
                </c:pt>
                <c:pt idx="384">
                  <c:v>3.394783</c:v>
                </c:pt>
                <c:pt idx="385">
                  <c:v>3.395577</c:v>
                </c:pt>
                <c:pt idx="386">
                  <c:v>3.396363</c:v>
                </c:pt>
                <c:pt idx="387">
                  <c:v>3.397143</c:v>
                </c:pt>
                <c:pt idx="388">
                  <c:v>3.397914</c:v>
                </c:pt>
                <c:pt idx="389">
                  <c:v>3.398679</c:v>
                </c:pt>
                <c:pt idx="390">
                  <c:v>3.399436</c:v>
                </c:pt>
                <c:pt idx="391">
                  <c:v>3.400187</c:v>
                </c:pt>
                <c:pt idx="392">
                  <c:v>3.400930</c:v>
                </c:pt>
                <c:pt idx="393">
                  <c:v>3.401666</c:v>
                </c:pt>
                <c:pt idx="394">
                  <c:v>3.402396</c:v>
                </c:pt>
                <c:pt idx="395">
                  <c:v>3.403118</c:v>
                </c:pt>
                <c:pt idx="396">
                  <c:v>3.403834</c:v>
                </c:pt>
                <c:pt idx="397">
                  <c:v>3.404543</c:v>
                </c:pt>
                <c:pt idx="398">
                  <c:v>3.405246</c:v>
                </c:pt>
                <c:pt idx="399">
                  <c:v>3.405942</c:v>
                </c:pt>
                <c:pt idx="400">
                  <c:v>3.406632</c:v>
                </c:pt>
                <c:pt idx="401">
                  <c:v>3.407315</c:v>
                </c:pt>
                <c:pt idx="402">
                  <c:v>3.407992</c:v>
                </c:pt>
                <c:pt idx="403">
                  <c:v>3.408663</c:v>
                </c:pt>
                <c:pt idx="404">
                  <c:v>3.409328</c:v>
                </c:pt>
                <c:pt idx="405">
                  <c:v>3.409986</c:v>
                </c:pt>
                <c:pt idx="406">
                  <c:v>3.410639</c:v>
                </c:pt>
                <c:pt idx="407">
                  <c:v>3.411285</c:v>
                </c:pt>
                <c:pt idx="408">
                  <c:v>3.411926</c:v>
                </c:pt>
                <c:pt idx="409">
                  <c:v>3.412561</c:v>
                </c:pt>
                <c:pt idx="410">
                  <c:v>3.413190</c:v>
                </c:pt>
                <c:pt idx="411">
                  <c:v>3.413813</c:v>
                </c:pt>
                <c:pt idx="412">
                  <c:v>3.414431</c:v>
                </c:pt>
                <c:pt idx="413">
                  <c:v>3.415043</c:v>
                </c:pt>
                <c:pt idx="414">
                  <c:v>3.415649</c:v>
                </c:pt>
                <c:pt idx="415">
                  <c:v>3.416250</c:v>
                </c:pt>
                <c:pt idx="416">
                  <c:v>3.416846</c:v>
                </c:pt>
                <c:pt idx="417">
                  <c:v>3.417436</c:v>
                </c:pt>
                <c:pt idx="418">
                  <c:v>3.418021</c:v>
                </c:pt>
                <c:pt idx="419">
                  <c:v>3.418601</c:v>
                </c:pt>
                <c:pt idx="420">
                  <c:v>3.419176</c:v>
                </c:pt>
                <c:pt idx="421">
                  <c:v>3.419745</c:v>
                </c:pt>
                <c:pt idx="422">
                  <c:v>3.420309</c:v>
                </c:pt>
                <c:pt idx="423">
                  <c:v>3.420869</c:v>
                </c:pt>
                <c:pt idx="424">
                  <c:v>3.421423</c:v>
                </c:pt>
                <c:pt idx="425">
                  <c:v>3.421973</c:v>
                </c:pt>
                <c:pt idx="426">
                  <c:v>3.422517</c:v>
                </c:pt>
                <c:pt idx="427">
                  <c:v>3.423057</c:v>
                </c:pt>
                <c:pt idx="428">
                  <c:v>3.423592</c:v>
                </c:pt>
                <c:pt idx="429">
                  <c:v>3.424123</c:v>
                </c:pt>
                <c:pt idx="430">
                  <c:v>3.424648</c:v>
                </c:pt>
                <c:pt idx="431">
                  <c:v>3.425169</c:v>
                </c:pt>
                <c:pt idx="432">
                  <c:v>3.425686</c:v>
                </c:pt>
                <c:pt idx="433">
                  <c:v>3.426198</c:v>
                </c:pt>
                <c:pt idx="434">
                  <c:v>3.426706</c:v>
                </c:pt>
                <c:pt idx="435">
                  <c:v>3.427209</c:v>
                </c:pt>
                <c:pt idx="436">
                  <c:v>3.427708</c:v>
                </c:pt>
                <c:pt idx="437">
                  <c:v>3.428202</c:v>
                </c:pt>
                <c:pt idx="438">
                  <c:v>3.428692</c:v>
                </c:pt>
                <c:pt idx="439">
                  <c:v>3.429178</c:v>
                </c:pt>
                <c:pt idx="440">
                  <c:v>3.429660</c:v>
                </c:pt>
                <c:pt idx="441">
                  <c:v>3.430138</c:v>
                </c:pt>
                <c:pt idx="442">
                  <c:v>3.430611</c:v>
                </c:pt>
                <c:pt idx="443">
                  <c:v>3.431081</c:v>
                </c:pt>
                <c:pt idx="444">
                  <c:v>3.431546</c:v>
                </c:pt>
                <c:pt idx="445">
                  <c:v>3.432008</c:v>
                </c:pt>
                <c:pt idx="446">
                  <c:v>3.432465</c:v>
                </c:pt>
                <c:pt idx="447">
                  <c:v>3.432919</c:v>
                </c:pt>
                <c:pt idx="448">
                  <c:v>3.433369</c:v>
                </c:pt>
                <c:pt idx="449">
                  <c:v>3.433815</c:v>
                </c:pt>
                <c:pt idx="450">
                  <c:v>3.434257</c:v>
                </c:pt>
                <c:pt idx="451">
                  <c:v>3.434696</c:v>
                </c:pt>
                <c:pt idx="452">
                  <c:v>3.435131</c:v>
                </c:pt>
                <c:pt idx="453">
                  <c:v>3.435562</c:v>
                </c:pt>
                <c:pt idx="454">
                  <c:v>3.435989</c:v>
                </c:pt>
                <c:pt idx="455">
                  <c:v>3.436413</c:v>
                </c:pt>
                <c:pt idx="456">
                  <c:v>3.436834</c:v>
                </c:pt>
                <c:pt idx="457">
                  <c:v>3.437251</c:v>
                </c:pt>
                <c:pt idx="458">
                  <c:v>3.437664</c:v>
                </c:pt>
                <c:pt idx="459">
                  <c:v>3.438075</c:v>
                </c:pt>
                <c:pt idx="460">
                  <c:v>3.438481</c:v>
                </c:pt>
                <c:pt idx="461">
                  <c:v>3.438885</c:v>
                </c:pt>
                <c:pt idx="462">
                  <c:v>3.439285</c:v>
                </c:pt>
                <c:pt idx="463">
                  <c:v>3.439681</c:v>
                </c:pt>
                <c:pt idx="464">
                  <c:v>3.440075</c:v>
                </c:pt>
                <c:pt idx="465">
                  <c:v>3.440465</c:v>
                </c:pt>
                <c:pt idx="466">
                  <c:v>3.440852</c:v>
                </c:pt>
                <c:pt idx="467">
                  <c:v>3.441236</c:v>
                </c:pt>
                <c:pt idx="468">
                  <c:v>3.441617</c:v>
                </c:pt>
                <c:pt idx="469">
                  <c:v>3.441995</c:v>
                </c:pt>
                <c:pt idx="470">
                  <c:v>3.442369</c:v>
                </c:pt>
                <c:pt idx="471">
                  <c:v>3.442741</c:v>
                </c:pt>
                <c:pt idx="472">
                  <c:v>3.443110</c:v>
                </c:pt>
                <c:pt idx="473">
                  <c:v>3.443475</c:v>
                </c:pt>
                <c:pt idx="474">
                  <c:v>3.443838</c:v>
                </c:pt>
                <c:pt idx="475">
                  <c:v>3.444198</c:v>
                </c:pt>
                <c:pt idx="476">
                  <c:v>3.444555</c:v>
                </c:pt>
                <c:pt idx="477">
                  <c:v>3.444909</c:v>
                </c:pt>
                <c:pt idx="478">
                  <c:v>3.445260</c:v>
                </c:pt>
                <c:pt idx="479">
                  <c:v>3.445609</c:v>
                </c:pt>
                <c:pt idx="480">
                  <c:v>3.445954</c:v>
                </c:pt>
                <c:pt idx="481">
                  <c:v>3.446298</c:v>
                </c:pt>
                <c:pt idx="482">
                  <c:v>3.446638</c:v>
                </c:pt>
                <c:pt idx="483">
                  <c:v>3.446975</c:v>
                </c:pt>
                <c:pt idx="484">
                  <c:v>3.447310</c:v>
                </c:pt>
                <c:pt idx="485">
                  <c:v>3.447643</c:v>
                </c:pt>
                <c:pt idx="486">
                  <c:v>3.447973</c:v>
                </c:pt>
                <c:pt idx="487">
                  <c:v>3.448300</c:v>
                </c:pt>
                <c:pt idx="488">
                  <c:v>3.448624</c:v>
                </c:pt>
                <c:pt idx="489">
                  <c:v>3.448947</c:v>
                </c:pt>
                <c:pt idx="490">
                  <c:v>3.449266</c:v>
                </c:pt>
                <c:pt idx="491">
                  <c:v>3.449583</c:v>
                </c:pt>
                <c:pt idx="492">
                  <c:v>3.449898</c:v>
                </c:pt>
                <c:pt idx="493">
                  <c:v>3.450210</c:v>
                </c:pt>
                <c:pt idx="494">
                  <c:v>3.450520</c:v>
                </c:pt>
                <c:pt idx="495">
                  <c:v>3.450828</c:v>
                </c:pt>
                <c:pt idx="496">
                  <c:v>3.451133</c:v>
                </c:pt>
                <c:pt idx="497">
                  <c:v>3.451436</c:v>
                </c:pt>
                <c:pt idx="498">
                  <c:v>3.451736</c:v>
                </c:pt>
                <c:pt idx="499">
                  <c:v>3.452035</c:v>
                </c:pt>
                <c:pt idx="500">
                  <c:v>3.452331</c:v>
                </c:pt>
                <c:pt idx="501">
                  <c:v>3.452624</c:v>
                </c:pt>
                <c:pt idx="502">
                  <c:v>3.452916</c:v>
                </c:pt>
                <c:pt idx="503">
                  <c:v>3.453205</c:v>
                </c:pt>
                <c:pt idx="504">
                  <c:v>3.453493</c:v>
                </c:pt>
                <c:pt idx="505">
                  <c:v>3.453778</c:v>
                </c:pt>
                <c:pt idx="506">
                  <c:v>3.454061</c:v>
                </c:pt>
                <c:pt idx="507">
                  <c:v>3.454342</c:v>
                </c:pt>
                <c:pt idx="508">
                  <c:v>3.454620</c:v>
                </c:pt>
                <c:pt idx="509">
                  <c:v>3.454897</c:v>
                </c:pt>
                <c:pt idx="510">
                  <c:v>3.455172</c:v>
                </c:pt>
                <c:pt idx="511">
                  <c:v>3.455444</c:v>
                </c:pt>
                <c:pt idx="512">
                  <c:v>3.455715</c:v>
                </c:pt>
                <c:pt idx="513">
                  <c:v>3.455984</c:v>
                </c:pt>
                <c:pt idx="514">
                  <c:v>3.456250</c:v>
                </c:pt>
                <c:pt idx="515">
                  <c:v>3.456515</c:v>
                </c:pt>
                <c:pt idx="516">
                  <c:v>3.456778</c:v>
                </c:pt>
                <c:pt idx="517">
                  <c:v>3.457039</c:v>
                </c:pt>
                <c:pt idx="518">
                  <c:v>3.457298</c:v>
                </c:pt>
                <c:pt idx="519">
                  <c:v>3.457555</c:v>
                </c:pt>
                <c:pt idx="520">
                  <c:v>3.457810</c:v>
                </c:pt>
                <c:pt idx="521">
                  <c:v>3.458063</c:v>
                </c:pt>
                <c:pt idx="522">
                  <c:v>3.458315</c:v>
                </c:pt>
                <c:pt idx="523">
                  <c:v>3.458565</c:v>
                </c:pt>
                <c:pt idx="524">
                  <c:v>3.458813</c:v>
                </c:pt>
                <c:pt idx="525">
                  <c:v>3.459059</c:v>
                </c:pt>
                <c:pt idx="526">
                  <c:v>3.459304</c:v>
                </c:pt>
                <c:pt idx="527">
                  <c:v>3.459547</c:v>
                </c:pt>
                <c:pt idx="528">
                  <c:v>3.459788</c:v>
                </c:pt>
                <c:pt idx="529">
                  <c:v>3.460027</c:v>
                </c:pt>
                <c:pt idx="530">
                  <c:v>3.460265</c:v>
                </c:pt>
                <c:pt idx="531">
                  <c:v>3.460501</c:v>
                </c:pt>
                <c:pt idx="532">
                  <c:v>3.460735</c:v>
                </c:pt>
                <c:pt idx="533">
                  <c:v>3.460968</c:v>
                </c:pt>
                <c:pt idx="534">
                  <c:v>3.461199</c:v>
                </c:pt>
                <c:pt idx="535">
                  <c:v>3.461428</c:v>
                </c:pt>
                <c:pt idx="536">
                  <c:v>3.461656</c:v>
                </c:pt>
                <c:pt idx="537">
                  <c:v>3.461883</c:v>
                </c:pt>
                <c:pt idx="538">
                  <c:v>3.462107</c:v>
                </c:pt>
                <c:pt idx="539">
                  <c:v>3.462331</c:v>
                </c:pt>
                <c:pt idx="540">
                  <c:v>3.462552</c:v>
                </c:pt>
                <c:pt idx="541">
                  <c:v>3.462773</c:v>
                </c:pt>
                <c:pt idx="542">
                  <c:v>3.462991</c:v>
                </c:pt>
                <c:pt idx="543">
                  <c:v>3.463209</c:v>
                </c:pt>
                <c:pt idx="544">
                  <c:v>3.463424</c:v>
                </c:pt>
                <c:pt idx="545">
                  <c:v>3.463639</c:v>
                </c:pt>
                <c:pt idx="546">
                  <c:v>3.463851</c:v>
                </c:pt>
                <c:pt idx="547">
                  <c:v>3.464063</c:v>
                </c:pt>
                <c:pt idx="548">
                  <c:v>3.464273</c:v>
                </c:pt>
                <c:pt idx="549">
                  <c:v>3.464481</c:v>
                </c:pt>
                <c:pt idx="550">
                  <c:v>3.464688</c:v>
                </c:pt>
                <c:pt idx="551">
                  <c:v>3.464894</c:v>
                </c:pt>
                <c:pt idx="552">
                  <c:v>3.465099</c:v>
                </c:pt>
                <c:pt idx="553">
                  <c:v>3.465302</c:v>
                </c:pt>
                <c:pt idx="554">
                  <c:v>3.465503</c:v>
                </c:pt>
                <c:pt idx="555">
                  <c:v>3.465704</c:v>
                </c:pt>
                <c:pt idx="556">
                  <c:v>3.465903</c:v>
                </c:pt>
                <c:pt idx="557">
                  <c:v>3.466101</c:v>
                </c:pt>
                <c:pt idx="558">
                  <c:v>3.466297</c:v>
                </c:pt>
                <c:pt idx="559">
                  <c:v>3.466492</c:v>
                </c:pt>
                <c:pt idx="560">
                  <c:v>3.466686</c:v>
                </c:pt>
                <c:pt idx="561">
                  <c:v>3.466879</c:v>
                </c:pt>
                <c:pt idx="562">
                  <c:v>3.467070</c:v>
                </c:pt>
                <c:pt idx="563">
                  <c:v>3.467260</c:v>
                </c:pt>
                <c:pt idx="564">
                  <c:v>3.467449</c:v>
                </c:pt>
                <c:pt idx="565">
                  <c:v>3.467637</c:v>
                </c:pt>
                <c:pt idx="566">
                  <c:v>3.467823</c:v>
                </c:pt>
                <c:pt idx="567">
                  <c:v>3.468009</c:v>
                </c:pt>
                <c:pt idx="568">
                  <c:v>3.468193</c:v>
                </c:pt>
                <c:pt idx="569">
                  <c:v>3.468376</c:v>
                </c:pt>
                <c:pt idx="570">
                  <c:v>3.468558</c:v>
                </c:pt>
                <c:pt idx="571">
                  <c:v>3.468738</c:v>
                </c:pt>
                <c:pt idx="572">
                  <c:v>3.468918</c:v>
                </c:pt>
                <c:pt idx="573">
                  <c:v>3.469096</c:v>
                </c:pt>
                <c:pt idx="574">
                  <c:v>3.469273</c:v>
                </c:pt>
                <c:pt idx="575">
                  <c:v>3.469449</c:v>
                </c:pt>
                <c:pt idx="576">
                  <c:v>3.469624</c:v>
                </c:pt>
                <c:pt idx="577">
                  <c:v>3.469798</c:v>
                </c:pt>
                <c:pt idx="578">
                  <c:v>3.469971</c:v>
                </c:pt>
                <c:pt idx="579">
                  <c:v>3.470143</c:v>
                </c:pt>
                <c:pt idx="580">
                  <c:v>3.470314</c:v>
                </c:pt>
                <c:pt idx="581">
                  <c:v>3.470483</c:v>
                </c:pt>
                <c:pt idx="582">
                  <c:v>3.470652</c:v>
                </c:pt>
                <c:pt idx="583">
                  <c:v>3.470820</c:v>
                </c:pt>
                <c:pt idx="584">
                  <c:v>3.470986</c:v>
                </c:pt>
                <c:pt idx="585">
                  <c:v>3.471152</c:v>
                </c:pt>
                <c:pt idx="586">
                  <c:v>3.471316</c:v>
                </c:pt>
                <c:pt idx="587">
                  <c:v>3.471480</c:v>
                </c:pt>
                <c:pt idx="588">
                  <c:v>3.471642</c:v>
                </c:pt>
                <c:pt idx="589">
                  <c:v>3.471804</c:v>
                </c:pt>
                <c:pt idx="590">
                  <c:v>3.471964</c:v>
                </c:pt>
                <c:pt idx="591">
                  <c:v>3.472124</c:v>
                </c:pt>
                <c:pt idx="592">
                  <c:v>3.472283</c:v>
                </c:pt>
                <c:pt idx="593">
                  <c:v>3.472440</c:v>
                </c:pt>
                <c:pt idx="594">
                  <c:v>3.472597</c:v>
                </c:pt>
                <c:pt idx="595">
                  <c:v>3.472753</c:v>
                </c:pt>
                <c:pt idx="596">
                  <c:v>3.472908</c:v>
                </c:pt>
                <c:pt idx="597">
                  <c:v>3.473062</c:v>
                </c:pt>
                <c:pt idx="598">
                  <c:v>3.473215</c:v>
                </c:pt>
                <c:pt idx="599">
                  <c:v>3.473367</c:v>
                </c:pt>
                <c:pt idx="600">
                  <c:v>3.473518</c:v>
                </c:pt>
                <c:pt idx="601">
                  <c:v>3.473669</c:v>
                </c:pt>
                <c:pt idx="602">
                  <c:v>3.473818</c:v>
                </c:pt>
                <c:pt idx="603">
                  <c:v>3.473967</c:v>
                </c:pt>
                <c:pt idx="604">
                  <c:v>3.474114</c:v>
                </c:pt>
                <c:pt idx="605">
                  <c:v>3.474261</c:v>
                </c:pt>
                <c:pt idx="606">
                  <c:v>3.474407</c:v>
                </c:pt>
                <c:pt idx="607">
                  <c:v>3.474553</c:v>
                </c:pt>
                <c:pt idx="608">
                  <c:v>3.474697</c:v>
                </c:pt>
                <c:pt idx="609">
                  <c:v>3.474840</c:v>
                </c:pt>
                <c:pt idx="610">
                  <c:v>3.474983</c:v>
                </c:pt>
                <c:pt idx="611">
                  <c:v>3.475125</c:v>
                </c:pt>
                <c:pt idx="612">
                  <c:v>3.475266</c:v>
                </c:pt>
                <c:pt idx="613">
                  <c:v>3.475406</c:v>
                </c:pt>
                <c:pt idx="614">
                  <c:v>3.475546</c:v>
                </c:pt>
                <c:pt idx="615">
                  <c:v>3.475685</c:v>
                </c:pt>
                <c:pt idx="616">
                  <c:v>3.475822</c:v>
                </c:pt>
                <c:pt idx="617">
                  <c:v>3.475960</c:v>
                </c:pt>
                <c:pt idx="618">
                  <c:v>3.476096</c:v>
                </c:pt>
                <c:pt idx="619">
                  <c:v>3.476232</c:v>
                </c:pt>
                <c:pt idx="620">
                  <c:v>3.476366</c:v>
                </c:pt>
                <c:pt idx="621">
                  <c:v>3.476500</c:v>
                </c:pt>
                <c:pt idx="622">
                  <c:v>3.476634</c:v>
                </c:pt>
                <c:pt idx="623">
                  <c:v>3.476766</c:v>
                </c:pt>
                <c:pt idx="624">
                  <c:v>3.476898</c:v>
                </c:pt>
                <c:pt idx="625">
                  <c:v>3.477029</c:v>
                </c:pt>
                <c:pt idx="626">
                  <c:v>3.477160</c:v>
                </c:pt>
                <c:pt idx="627">
                  <c:v>3.477289</c:v>
                </c:pt>
                <c:pt idx="628">
                  <c:v>3.477418</c:v>
                </c:pt>
                <c:pt idx="629">
                  <c:v>3.477547</c:v>
                </c:pt>
                <c:pt idx="630">
                  <c:v>3.477674</c:v>
                </c:pt>
                <c:pt idx="631">
                  <c:v>3.477801</c:v>
                </c:pt>
                <c:pt idx="632">
                  <c:v>3.477927</c:v>
                </c:pt>
                <c:pt idx="633">
                  <c:v>3.478053</c:v>
                </c:pt>
                <c:pt idx="634">
                  <c:v>3.478177</c:v>
                </c:pt>
                <c:pt idx="635">
                  <c:v>3.478302</c:v>
                </c:pt>
                <c:pt idx="636">
                  <c:v>3.478425</c:v>
                </c:pt>
                <c:pt idx="637">
                  <c:v>3.478548</c:v>
                </c:pt>
                <c:pt idx="638">
                  <c:v>3.478670</c:v>
                </c:pt>
                <c:pt idx="639">
                  <c:v>3.478791</c:v>
                </c:pt>
                <c:pt idx="640">
                  <c:v>3.478912</c:v>
                </c:pt>
                <c:pt idx="641">
                  <c:v>3.479033</c:v>
                </c:pt>
                <c:pt idx="642">
                  <c:v>3.479152</c:v>
                </c:pt>
                <c:pt idx="643">
                  <c:v>3.479271</c:v>
                </c:pt>
                <c:pt idx="644">
                  <c:v>3.479389</c:v>
                </c:pt>
                <c:pt idx="645">
                  <c:v>3.479507</c:v>
                </c:pt>
                <c:pt idx="646">
                  <c:v>3.479624</c:v>
                </c:pt>
                <c:pt idx="647">
                  <c:v>3.479740</c:v>
                </c:pt>
                <c:pt idx="648">
                  <c:v>3.479856</c:v>
                </c:pt>
                <c:pt idx="649">
                  <c:v>3.479971</c:v>
                </c:pt>
                <c:pt idx="650">
                  <c:v>3.480086</c:v>
                </c:pt>
                <c:pt idx="651">
                  <c:v>3.480200</c:v>
                </c:pt>
                <c:pt idx="652">
                  <c:v>3.480314</c:v>
                </c:pt>
                <c:pt idx="653">
                  <c:v>3.480426</c:v>
                </c:pt>
                <c:pt idx="654">
                  <c:v>3.480539</c:v>
                </c:pt>
                <c:pt idx="655">
                  <c:v>3.480650</c:v>
                </c:pt>
                <c:pt idx="656">
                  <c:v>3.480761</c:v>
                </c:pt>
                <c:pt idx="657">
                  <c:v>3.480872</c:v>
                </c:pt>
                <c:pt idx="658">
                  <c:v>3.480982</c:v>
                </c:pt>
                <c:pt idx="659">
                  <c:v>3.481091</c:v>
                </c:pt>
                <c:pt idx="660">
                  <c:v>3.481200</c:v>
                </c:pt>
                <c:pt idx="661">
                  <c:v>3.481309</c:v>
                </c:pt>
                <c:pt idx="662">
                  <c:v>3.481416</c:v>
                </c:pt>
                <c:pt idx="663">
                  <c:v>3.481523</c:v>
                </c:pt>
                <c:pt idx="664">
                  <c:v>3.481630</c:v>
                </c:pt>
                <c:pt idx="665">
                  <c:v>3.481736</c:v>
                </c:pt>
                <c:pt idx="666">
                  <c:v>3.481842</c:v>
                </c:pt>
                <c:pt idx="667">
                  <c:v>3.481947</c:v>
                </c:pt>
                <c:pt idx="668">
                  <c:v>3.482051</c:v>
                </c:pt>
                <c:pt idx="669">
                  <c:v>3.482155</c:v>
                </c:pt>
                <c:pt idx="670">
                  <c:v>3.482259</c:v>
                </c:pt>
                <c:pt idx="671">
                  <c:v>3.482362</c:v>
                </c:pt>
                <c:pt idx="672">
                  <c:v>3.482464</c:v>
                </c:pt>
                <c:pt idx="673">
                  <c:v>3.482566</c:v>
                </c:pt>
                <c:pt idx="674">
                  <c:v>3.482668</c:v>
                </c:pt>
                <c:pt idx="675">
                  <c:v>3.482769</c:v>
                </c:pt>
                <c:pt idx="676">
                  <c:v>3.482869</c:v>
                </c:pt>
                <c:pt idx="677">
                  <c:v>3.482969</c:v>
                </c:pt>
                <c:pt idx="678">
                  <c:v>3.483069</c:v>
                </c:pt>
                <c:pt idx="679">
                  <c:v>3.483168</c:v>
                </c:pt>
                <c:pt idx="680">
                  <c:v>3.483266</c:v>
                </c:pt>
                <c:pt idx="681">
                  <c:v>3.483364</c:v>
                </c:pt>
                <c:pt idx="682">
                  <c:v>3.483462</c:v>
                </c:pt>
                <c:pt idx="683">
                  <c:v>3.483559</c:v>
                </c:pt>
                <c:pt idx="684">
                  <c:v>3.483655</c:v>
                </c:pt>
                <c:pt idx="685">
                  <c:v>3.483751</c:v>
                </c:pt>
                <c:pt idx="686">
                  <c:v>3.483847</c:v>
                </c:pt>
                <c:pt idx="687">
                  <c:v>3.483942</c:v>
                </c:pt>
                <c:pt idx="688">
                  <c:v>3.484037</c:v>
                </c:pt>
                <c:pt idx="689">
                  <c:v>3.484131</c:v>
                </c:pt>
                <c:pt idx="690">
                  <c:v>3.484225</c:v>
                </c:pt>
                <c:pt idx="691">
                  <c:v>3.484319</c:v>
                </c:pt>
                <c:pt idx="692">
                  <c:v>3.484412</c:v>
                </c:pt>
                <c:pt idx="693">
                  <c:v>3.484504</c:v>
                </c:pt>
                <c:pt idx="694">
                  <c:v>3.484596</c:v>
                </c:pt>
                <c:pt idx="695">
                  <c:v>3.484688</c:v>
                </c:pt>
                <c:pt idx="696">
                  <c:v>3.484779</c:v>
                </c:pt>
                <c:pt idx="697">
                  <c:v>3.484870</c:v>
                </c:pt>
                <c:pt idx="698">
                  <c:v>3.484960</c:v>
                </c:pt>
                <c:pt idx="699">
                  <c:v>3.485050</c:v>
                </c:pt>
                <c:pt idx="700">
                  <c:v>3.485140</c:v>
                </c:pt>
                <c:pt idx="701">
                  <c:v>3.485229</c:v>
                </c:pt>
                <c:pt idx="702">
                  <c:v>3.485317</c:v>
                </c:pt>
                <c:pt idx="703">
                  <c:v>3.485406</c:v>
                </c:pt>
                <c:pt idx="704">
                  <c:v>3.485493</c:v>
                </c:pt>
                <c:pt idx="705">
                  <c:v>3.485581</c:v>
                </c:pt>
                <c:pt idx="706">
                  <c:v>3.485668</c:v>
                </c:pt>
                <c:pt idx="707">
                  <c:v>3.485754</c:v>
                </c:pt>
                <c:pt idx="708">
                  <c:v>3.485841</c:v>
                </c:pt>
                <c:pt idx="709">
                  <c:v>3.485927</c:v>
                </c:pt>
                <c:pt idx="710">
                  <c:v>3.486012</c:v>
                </c:pt>
                <c:pt idx="711">
                  <c:v>3.486097</c:v>
                </c:pt>
                <c:pt idx="712">
                  <c:v>3.486182</c:v>
                </c:pt>
                <c:pt idx="713">
                  <c:v>3.486266</c:v>
                </c:pt>
                <c:pt idx="714">
                  <c:v>3.486350</c:v>
                </c:pt>
                <c:pt idx="715">
                  <c:v>3.486433</c:v>
                </c:pt>
                <c:pt idx="716">
                  <c:v>3.486516</c:v>
                </c:pt>
                <c:pt idx="717">
                  <c:v>3.486599</c:v>
                </c:pt>
                <c:pt idx="718">
                  <c:v>3.486682</c:v>
                </c:pt>
                <c:pt idx="719">
                  <c:v>3.486764</c:v>
                </c:pt>
                <c:pt idx="720">
                  <c:v>3.486845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'Induction'!$X$4</c:f>
              <c:strCache>
                <c:ptCount val="1"/>
                <c:pt idx="0">
                  <c:v>15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F2600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'Induction'!$X$5:$X$725</c:f>
              <c:numCache>
                <c:ptCount val="721"/>
                <c:pt idx="0">
                  <c:v>0.000000</c:v>
                </c:pt>
                <c:pt idx="1">
                  <c:v>0.029963</c:v>
                </c:pt>
                <c:pt idx="2">
                  <c:v>0.070562</c:v>
                </c:pt>
                <c:pt idx="3">
                  <c:v>0.110377</c:v>
                </c:pt>
                <c:pt idx="4">
                  <c:v>0.149437</c:v>
                </c:pt>
                <c:pt idx="5">
                  <c:v>0.187768</c:v>
                </c:pt>
                <c:pt idx="6">
                  <c:v>0.225398</c:v>
                </c:pt>
                <c:pt idx="7">
                  <c:v>0.262350</c:v>
                </c:pt>
                <c:pt idx="8">
                  <c:v>0.298646</c:v>
                </c:pt>
                <c:pt idx="9">
                  <c:v>0.334310</c:v>
                </c:pt>
                <c:pt idx="10">
                  <c:v>0.369360</c:v>
                </c:pt>
                <c:pt idx="11">
                  <c:v>0.403818</c:v>
                </c:pt>
                <c:pt idx="12">
                  <c:v>0.437700</c:v>
                </c:pt>
                <c:pt idx="13">
                  <c:v>0.471024</c:v>
                </c:pt>
                <c:pt idx="14">
                  <c:v>0.503807</c:v>
                </c:pt>
                <c:pt idx="15">
                  <c:v>0.536064</c:v>
                </c:pt>
                <c:pt idx="16">
                  <c:v>0.567811</c:v>
                </c:pt>
                <c:pt idx="17">
                  <c:v>0.599061</c:v>
                </c:pt>
                <c:pt idx="18">
                  <c:v>0.629827</c:v>
                </c:pt>
                <c:pt idx="19">
                  <c:v>0.660123</c:v>
                </c:pt>
                <c:pt idx="20">
                  <c:v>0.689960</c:v>
                </c:pt>
                <c:pt idx="21">
                  <c:v>0.719350</c:v>
                </c:pt>
                <c:pt idx="22">
                  <c:v>0.748303</c:v>
                </c:pt>
                <c:pt idx="23">
                  <c:v>0.776832</c:v>
                </c:pt>
                <c:pt idx="24">
                  <c:v>0.804944</c:v>
                </c:pt>
                <c:pt idx="25">
                  <c:v>0.832651</c:v>
                </c:pt>
                <c:pt idx="26">
                  <c:v>0.859960</c:v>
                </c:pt>
                <c:pt idx="27">
                  <c:v>0.886881</c:v>
                </c:pt>
                <c:pt idx="28">
                  <c:v>0.913423</c:v>
                </c:pt>
                <c:pt idx="29">
                  <c:v>0.939593</c:v>
                </c:pt>
                <c:pt idx="30">
                  <c:v>0.965398</c:v>
                </c:pt>
                <c:pt idx="31">
                  <c:v>0.990847</c:v>
                </c:pt>
                <c:pt idx="32">
                  <c:v>1.015946</c:v>
                </c:pt>
                <c:pt idx="33">
                  <c:v>1.040702</c:v>
                </c:pt>
                <c:pt idx="34">
                  <c:v>1.065122</c:v>
                </c:pt>
                <c:pt idx="35">
                  <c:v>1.089211</c:v>
                </c:pt>
                <c:pt idx="36">
                  <c:v>1.112977</c:v>
                </c:pt>
                <c:pt idx="37">
                  <c:v>1.136425</c:v>
                </c:pt>
                <c:pt idx="38">
                  <c:v>1.159561</c:v>
                </c:pt>
                <c:pt idx="39">
                  <c:v>1.182389</c:v>
                </c:pt>
                <c:pt idx="40">
                  <c:v>1.204916</c:v>
                </c:pt>
                <c:pt idx="41">
                  <c:v>1.227146</c:v>
                </c:pt>
                <c:pt idx="42">
                  <c:v>1.249085</c:v>
                </c:pt>
                <c:pt idx="43">
                  <c:v>1.270737</c:v>
                </c:pt>
                <c:pt idx="44">
                  <c:v>1.292108</c:v>
                </c:pt>
                <c:pt idx="45">
                  <c:v>1.313200</c:v>
                </c:pt>
                <c:pt idx="46">
                  <c:v>1.334019</c:v>
                </c:pt>
                <c:pt idx="47">
                  <c:v>1.354570</c:v>
                </c:pt>
                <c:pt idx="48">
                  <c:v>1.374855</c:v>
                </c:pt>
                <c:pt idx="49">
                  <c:v>1.394880</c:v>
                </c:pt>
                <c:pt idx="50">
                  <c:v>1.414648</c:v>
                </c:pt>
                <c:pt idx="51">
                  <c:v>1.434163</c:v>
                </c:pt>
                <c:pt idx="52">
                  <c:v>1.453429</c:v>
                </c:pt>
                <c:pt idx="53">
                  <c:v>1.472450</c:v>
                </c:pt>
                <c:pt idx="54">
                  <c:v>1.491228</c:v>
                </c:pt>
                <c:pt idx="55">
                  <c:v>1.509768</c:v>
                </c:pt>
                <c:pt idx="56">
                  <c:v>1.528072</c:v>
                </c:pt>
                <c:pt idx="57">
                  <c:v>1.546144</c:v>
                </c:pt>
                <c:pt idx="58">
                  <c:v>1.563988</c:v>
                </c:pt>
                <c:pt idx="59">
                  <c:v>1.581607</c:v>
                </c:pt>
                <c:pt idx="60">
                  <c:v>1.599003</c:v>
                </c:pt>
                <c:pt idx="61">
                  <c:v>1.616180</c:v>
                </c:pt>
                <c:pt idx="62">
                  <c:v>1.633140</c:v>
                </c:pt>
                <c:pt idx="63">
                  <c:v>1.649887</c:v>
                </c:pt>
                <c:pt idx="64">
                  <c:v>1.666423</c:v>
                </c:pt>
                <c:pt idx="65">
                  <c:v>1.682752</c:v>
                </c:pt>
                <c:pt idx="66">
                  <c:v>1.698875</c:v>
                </c:pt>
                <c:pt idx="67">
                  <c:v>1.714796</c:v>
                </c:pt>
                <c:pt idx="68">
                  <c:v>1.730518</c:v>
                </c:pt>
                <c:pt idx="69">
                  <c:v>1.746042</c:v>
                </c:pt>
                <c:pt idx="70">
                  <c:v>1.761372</c:v>
                </c:pt>
                <c:pt idx="71">
                  <c:v>1.776510</c:v>
                </c:pt>
                <c:pt idx="72">
                  <c:v>1.791458</c:v>
                </c:pt>
                <c:pt idx="73">
                  <c:v>1.806220</c:v>
                </c:pt>
                <c:pt idx="74">
                  <c:v>1.820796</c:v>
                </c:pt>
                <c:pt idx="75">
                  <c:v>1.835191</c:v>
                </c:pt>
                <c:pt idx="76">
                  <c:v>1.849405</c:v>
                </c:pt>
                <c:pt idx="77">
                  <c:v>1.863441</c:v>
                </c:pt>
                <c:pt idx="78">
                  <c:v>1.877302</c:v>
                </c:pt>
                <c:pt idx="79">
                  <c:v>1.890990</c:v>
                </c:pt>
                <c:pt idx="80">
                  <c:v>1.904506</c:v>
                </c:pt>
                <c:pt idx="81">
                  <c:v>1.917854</c:v>
                </c:pt>
                <c:pt idx="82">
                  <c:v>1.931035</c:v>
                </c:pt>
                <c:pt idx="83">
                  <c:v>1.944051</c:v>
                </c:pt>
                <c:pt idx="84">
                  <c:v>1.956904</c:v>
                </c:pt>
                <c:pt idx="85">
                  <c:v>1.969596</c:v>
                </c:pt>
                <c:pt idx="86">
                  <c:v>1.982130</c:v>
                </c:pt>
                <c:pt idx="87">
                  <c:v>1.994507</c:v>
                </c:pt>
                <c:pt idx="88">
                  <c:v>2.006729</c:v>
                </c:pt>
                <c:pt idx="89">
                  <c:v>2.018798</c:v>
                </c:pt>
                <c:pt idx="90">
                  <c:v>2.030716</c:v>
                </c:pt>
                <c:pt idx="91">
                  <c:v>2.042485</c:v>
                </c:pt>
                <c:pt idx="92">
                  <c:v>2.054107</c:v>
                </c:pt>
                <c:pt idx="93">
                  <c:v>2.065583</c:v>
                </c:pt>
                <c:pt idx="94">
                  <c:v>2.076915</c:v>
                </c:pt>
                <c:pt idx="95">
                  <c:v>2.088106</c:v>
                </c:pt>
                <c:pt idx="96">
                  <c:v>2.099156</c:v>
                </c:pt>
                <c:pt idx="97">
                  <c:v>2.110067</c:v>
                </c:pt>
                <c:pt idx="98">
                  <c:v>2.120842</c:v>
                </c:pt>
                <c:pt idx="99">
                  <c:v>2.131481</c:v>
                </c:pt>
                <c:pt idx="100">
                  <c:v>2.141987</c:v>
                </c:pt>
                <c:pt idx="101">
                  <c:v>2.152361</c:v>
                </c:pt>
                <c:pt idx="102">
                  <c:v>2.162605</c:v>
                </c:pt>
                <c:pt idx="103">
                  <c:v>2.172720</c:v>
                </c:pt>
                <c:pt idx="104">
                  <c:v>2.182708</c:v>
                </c:pt>
                <c:pt idx="105">
                  <c:v>2.192570</c:v>
                </c:pt>
                <c:pt idx="106">
                  <c:v>2.202308</c:v>
                </c:pt>
                <c:pt idx="107">
                  <c:v>2.211923</c:v>
                </c:pt>
                <c:pt idx="108">
                  <c:v>2.221418</c:v>
                </c:pt>
                <c:pt idx="109">
                  <c:v>2.230792</c:v>
                </c:pt>
                <c:pt idx="110">
                  <c:v>2.240049</c:v>
                </c:pt>
                <c:pt idx="111">
                  <c:v>2.249189</c:v>
                </c:pt>
                <c:pt idx="112">
                  <c:v>2.258213</c:v>
                </c:pt>
                <c:pt idx="113">
                  <c:v>2.267124</c:v>
                </c:pt>
                <c:pt idx="114">
                  <c:v>2.275922</c:v>
                </c:pt>
                <c:pt idx="115">
                  <c:v>2.284608</c:v>
                </c:pt>
                <c:pt idx="116">
                  <c:v>2.293185</c:v>
                </c:pt>
                <c:pt idx="117">
                  <c:v>2.301654</c:v>
                </c:pt>
                <c:pt idx="118">
                  <c:v>2.310015</c:v>
                </c:pt>
                <c:pt idx="119">
                  <c:v>2.318270</c:v>
                </c:pt>
                <c:pt idx="120">
                  <c:v>2.326420</c:v>
                </c:pt>
                <c:pt idx="121">
                  <c:v>2.334468</c:v>
                </c:pt>
                <c:pt idx="122">
                  <c:v>2.342413</c:v>
                </c:pt>
                <c:pt idx="123">
                  <c:v>2.350257</c:v>
                </c:pt>
                <c:pt idx="124">
                  <c:v>2.358001</c:v>
                </c:pt>
                <c:pt idx="125">
                  <c:v>2.365647</c:v>
                </c:pt>
                <c:pt idx="126">
                  <c:v>2.373196</c:v>
                </c:pt>
                <c:pt idx="127">
                  <c:v>2.380649</c:v>
                </c:pt>
                <c:pt idx="128">
                  <c:v>2.388006</c:v>
                </c:pt>
                <c:pt idx="129">
                  <c:v>2.395270</c:v>
                </c:pt>
                <c:pt idx="130">
                  <c:v>2.402442</c:v>
                </c:pt>
                <c:pt idx="131">
                  <c:v>2.409521</c:v>
                </c:pt>
                <c:pt idx="132">
                  <c:v>2.416511</c:v>
                </c:pt>
                <c:pt idx="133">
                  <c:v>2.423410</c:v>
                </c:pt>
                <c:pt idx="134">
                  <c:v>2.430222</c:v>
                </c:pt>
                <c:pt idx="135">
                  <c:v>2.436947</c:v>
                </c:pt>
                <c:pt idx="136">
                  <c:v>2.443585</c:v>
                </c:pt>
                <c:pt idx="137">
                  <c:v>2.450138</c:v>
                </c:pt>
                <c:pt idx="138">
                  <c:v>2.456607</c:v>
                </c:pt>
                <c:pt idx="139">
                  <c:v>2.462993</c:v>
                </c:pt>
                <c:pt idx="140">
                  <c:v>2.469298</c:v>
                </c:pt>
                <c:pt idx="141">
                  <c:v>2.475521</c:v>
                </c:pt>
                <c:pt idx="142">
                  <c:v>2.481664</c:v>
                </c:pt>
                <c:pt idx="143">
                  <c:v>2.487727</c:v>
                </c:pt>
                <c:pt idx="144">
                  <c:v>2.493713</c:v>
                </c:pt>
                <c:pt idx="145">
                  <c:v>2.499622</c:v>
                </c:pt>
                <c:pt idx="146">
                  <c:v>2.505454</c:v>
                </c:pt>
                <c:pt idx="147">
                  <c:v>2.511211</c:v>
                </c:pt>
                <c:pt idx="148">
                  <c:v>2.516893</c:v>
                </c:pt>
                <c:pt idx="149">
                  <c:v>2.522502</c:v>
                </c:pt>
                <c:pt idx="150">
                  <c:v>2.528039</c:v>
                </c:pt>
                <c:pt idx="151">
                  <c:v>2.533503</c:v>
                </c:pt>
                <c:pt idx="152">
                  <c:v>2.538897</c:v>
                </c:pt>
                <c:pt idx="153">
                  <c:v>2.544220</c:v>
                </c:pt>
                <c:pt idx="154">
                  <c:v>2.549475</c:v>
                </c:pt>
                <c:pt idx="155">
                  <c:v>2.554661</c:v>
                </c:pt>
                <c:pt idx="156">
                  <c:v>2.559780</c:v>
                </c:pt>
                <c:pt idx="157">
                  <c:v>2.564832</c:v>
                </c:pt>
                <c:pt idx="158">
                  <c:v>2.569818</c:v>
                </c:pt>
                <c:pt idx="159">
                  <c:v>2.574739</c:v>
                </c:pt>
                <c:pt idx="160">
                  <c:v>2.579595</c:v>
                </c:pt>
                <c:pt idx="161">
                  <c:v>2.584388</c:v>
                </c:pt>
                <c:pt idx="162">
                  <c:v>2.589119</c:v>
                </c:pt>
                <c:pt idx="163">
                  <c:v>2.593787</c:v>
                </c:pt>
                <c:pt idx="164">
                  <c:v>2.598394</c:v>
                </c:pt>
                <c:pt idx="165">
                  <c:v>2.602941</c:v>
                </c:pt>
                <c:pt idx="166">
                  <c:v>2.607428</c:v>
                </c:pt>
                <c:pt idx="167">
                  <c:v>2.611856</c:v>
                </c:pt>
                <c:pt idx="168">
                  <c:v>2.616226</c:v>
                </c:pt>
                <c:pt idx="169">
                  <c:v>2.620538</c:v>
                </c:pt>
                <c:pt idx="170">
                  <c:v>2.624793</c:v>
                </c:pt>
                <c:pt idx="171">
                  <c:v>2.628992</c:v>
                </c:pt>
                <c:pt idx="172">
                  <c:v>2.633136</c:v>
                </c:pt>
                <c:pt idx="173">
                  <c:v>2.637224</c:v>
                </c:pt>
                <c:pt idx="174">
                  <c:v>2.641259</c:v>
                </c:pt>
                <c:pt idx="175">
                  <c:v>2.645240</c:v>
                </c:pt>
                <c:pt idx="176">
                  <c:v>2.649168</c:v>
                </c:pt>
                <c:pt idx="177">
                  <c:v>2.653044</c:v>
                </c:pt>
                <c:pt idx="178">
                  <c:v>2.656868</c:v>
                </c:pt>
                <c:pt idx="179">
                  <c:v>2.660642</c:v>
                </c:pt>
                <c:pt idx="180">
                  <c:v>2.664643</c:v>
                </c:pt>
                <c:pt idx="181">
                  <c:v>2.668853</c:v>
                </c:pt>
                <c:pt idx="182">
                  <c:v>2.673255</c:v>
                </c:pt>
                <c:pt idx="183">
                  <c:v>2.677833</c:v>
                </c:pt>
                <c:pt idx="184">
                  <c:v>2.682572</c:v>
                </c:pt>
                <c:pt idx="185">
                  <c:v>2.687457</c:v>
                </c:pt>
                <c:pt idx="186">
                  <c:v>2.692475</c:v>
                </c:pt>
                <c:pt idx="187">
                  <c:v>2.697614</c:v>
                </c:pt>
                <c:pt idx="188">
                  <c:v>2.702861</c:v>
                </c:pt>
                <c:pt idx="189">
                  <c:v>2.708206</c:v>
                </c:pt>
                <c:pt idx="190">
                  <c:v>2.713639</c:v>
                </c:pt>
                <c:pt idx="191">
                  <c:v>2.719150</c:v>
                </c:pt>
                <c:pt idx="192">
                  <c:v>2.724730</c:v>
                </c:pt>
                <c:pt idx="193">
                  <c:v>2.730370</c:v>
                </c:pt>
                <c:pt idx="194">
                  <c:v>2.736063</c:v>
                </c:pt>
                <c:pt idx="195">
                  <c:v>2.741802</c:v>
                </c:pt>
                <c:pt idx="196">
                  <c:v>2.747579</c:v>
                </c:pt>
                <c:pt idx="197">
                  <c:v>2.753388</c:v>
                </c:pt>
                <c:pt idx="198">
                  <c:v>2.759223</c:v>
                </c:pt>
                <c:pt idx="199">
                  <c:v>2.765079</c:v>
                </c:pt>
                <c:pt idx="200">
                  <c:v>2.770950</c:v>
                </c:pt>
                <c:pt idx="201">
                  <c:v>2.776832</c:v>
                </c:pt>
                <c:pt idx="202">
                  <c:v>2.782720</c:v>
                </c:pt>
                <c:pt idx="203">
                  <c:v>2.788610</c:v>
                </c:pt>
                <c:pt idx="204">
                  <c:v>2.794497</c:v>
                </c:pt>
                <c:pt idx="205">
                  <c:v>2.800379</c:v>
                </c:pt>
                <c:pt idx="206">
                  <c:v>2.806252</c:v>
                </c:pt>
                <c:pt idx="207">
                  <c:v>2.812112</c:v>
                </c:pt>
                <c:pt idx="208">
                  <c:v>2.817957</c:v>
                </c:pt>
                <c:pt idx="209">
                  <c:v>2.823785</c:v>
                </c:pt>
                <c:pt idx="210">
                  <c:v>2.829592</c:v>
                </c:pt>
                <c:pt idx="211">
                  <c:v>2.835376</c:v>
                </c:pt>
                <c:pt idx="212">
                  <c:v>2.841136</c:v>
                </c:pt>
                <c:pt idx="213">
                  <c:v>2.846868</c:v>
                </c:pt>
                <c:pt idx="214">
                  <c:v>2.852573</c:v>
                </c:pt>
                <c:pt idx="215">
                  <c:v>2.858246</c:v>
                </c:pt>
                <c:pt idx="216">
                  <c:v>2.863889</c:v>
                </c:pt>
                <c:pt idx="217">
                  <c:v>2.869498</c:v>
                </c:pt>
                <c:pt idx="218">
                  <c:v>2.875072</c:v>
                </c:pt>
                <c:pt idx="219">
                  <c:v>2.880611</c:v>
                </c:pt>
                <c:pt idx="220">
                  <c:v>2.886113</c:v>
                </c:pt>
                <c:pt idx="221">
                  <c:v>2.891578</c:v>
                </c:pt>
                <c:pt idx="222">
                  <c:v>2.897004</c:v>
                </c:pt>
                <c:pt idx="223">
                  <c:v>2.902391</c:v>
                </c:pt>
                <c:pt idx="224">
                  <c:v>2.907738</c:v>
                </c:pt>
                <c:pt idx="225">
                  <c:v>2.913045</c:v>
                </c:pt>
                <c:pt idx="226">
                  <c:v>2.918310</c:v>
                </c:pt>
                <c:pt idx="227">
                  <c:v>2.923533</c:v>
                </c:pt>
                <c:pt idx="228">
                  <c:v>2.928715</c:v>
                </c:pt>
                <c:pt idx="229">
                  <c:v>2.933854</c:v>
                </c:pt>
                <c:pt idx="230">
                  <c:v>2.938950</c:v>
                </c:pt>
                <c:pt idx="231">
                  <c:v>2.944003</c:v>
                </c:pt>
                <c:pt idx="232">
                  <c:v>2.949013</c:v>
                </c:pt>
                <c:pt idx="233">
                  <c:v>2.953980</c:v>
                </c:pt>
                <c:pt idx="234">
                  <c:v>2.958903</c:v>
                </c:pt>
                <c:pt idx="235">
                  <c:v>2.963783</c:v>
                </c:pt>
                <c:pt idx="236">
                  <c:v>2.968619</c:v>
                </c:pt>
                <c:pt idx="237">
                  <c:v>2.973411</c:v>
                </c:pt>
                <c:pt idx="238">
                  <c:v>2.978160</c:v>
                </c:pt>
                <c:pt idx="239">
                  <c:v>2.982865</c:v>
                </c:pt>
                <c:pt idx="240">
                  <c:v>2.987526</c:v>
                </c:pt>
                <c:pt idx="241">
                  <c:v>2.992144</c:v>
                </c:pt>
                <c:pt idx="242">
                  <c:v>2.996718</c:v>
                </c:pt>
                <c:pt idx="243">
                  <c:v>3.001250</c:v>
                </c:pt>
                <c:pt idx="244">
                  <c:v>3.005738</c:v>
                </c:pt>
                <c:pt idx="245">
                  <c:v>3.010183</c:v>
                </c:pt>
                <c:pt idx="246">
                  <c:v>3.014586</c:v>
                </c:pt>
                <c:pt idx="247">
                  <c:v>3.018946</c:v>
                </c:pt>
                <c:pt idx="248">
                  <c:v>3.023263</c:v>
                </c:pt>
                <c:pt idx="249">
                  <c:v>3.027539</c:v>
                </c:pt>
                <c:pt idx="250">
                  <c:v>3.031773</c:v>
                </c:pt>
                <c:pt idx="251">
                  <c:v>3.035965</c:v>
                </c:pt>
                <c:pt idx="252">
                  <c:v>3.040116</c:v>
                </c:pt>
                <c:pt idx="253">
                  <c:v>3.044226</c:v>
                </c:pt>
                <c:pt idx="254">
                  <c:v>3.048296</c:v>
                </c:pt>
                <c:pt idx="255">
                  <c:v>3.052325</c:v>
                </c:pt>
                <c:pt idx="256">
                  <c:v>3.056313</c:v>
                </c:pt>
                <c:pt idx="257">
                  <c:v>3.060262</c:v>
                </c:pt>
                <c:pt idx="258">
                  <c:v>3.064171</c:v>
                </c:pt>
                <c:pt idx="259">
                  <c:v>3.068041</c:v>
                </c:pt>
                <c:pt idx="260">
                  <c:v>3.071873</c:v>
                </c:pt>
                <c:pt idx="261">
                  <c:v>3.075665</c:v>
                </c:pt>
                <c:pt idx="262">
                  <c:v>3.079420</c:v>
                </c:pt>
                <c:pt idx="263">
                  <c:v>3.083136</c:v>
                </c:pt>
                <c:pt idx="264">
                  <c:v>3.086815</c:v>
                </c:pt>
                <c:pt idx="265">
                  <c:v>3.090456</c:v>
                </c:pt>
                <c:pt idx="266">
                  <c:v>3.094061</c:v>
                </c:pt>
                <c:pt idx="267">
                  <c:v>3.097629</c:v>
                </c:pt>
                <c:pt idx="268">
                  <c:v>3.101161</c:v>
                </c:pt>
                <c:pt idx="269">
                  <c:v>3.104657</c:v>
                </c:pt>
                <c:pt idx="270">
                  <c:v>3.108117</c:v>
                </c:pt>
                <c:pt idx="271">
                  <c:v>3.111542</c:v>
                </c:pt>
                <c:pt idx="272">
                  <c:v>3.114932</c:v>
                </c:pt>
                <c:pt idx="273">
                  <c:v>3.118288</c:v>
                </c:pt>
                <c:pt idx="274">
                  <c:v>3.121609</c:v>
                </c:pt>
                <c:pt idx="275">
                  <c:v>3.124896</c:v>
                </c:pt>
                <c:pt idx="276">
                  <c:v>3.128150</c:v>
                </c:pt>
                <c:pt idx="277">
                  <c:v>3.131371</c:v>
                </c:pt>
                <c:pt idx="278">
                  <c:v>3.134559</c:v>
                </c:pt>
                <c:pt idx="279">
                  <c:v>3.137714</c:v>
                </c:pt>
                <c:pt idx="280">
                  <c:v>3.140837</c:v>
                </c:pt>
                <c:pt idx="281">
                  <c:v>3.143928</c:v>
                </c:pt>
                <c:pt idx="282">
                  <c:v>3.146988</c:v>
                </c:pt>
                <c:pt idx="283">
                  <c:v>3.150016</c:v>
                </c:pt>
                <c:pt idx="284">
                  <c:v>3.153014</c:v>
                </c:pt>
                <c:pt idx="285">
                  <c:v>3.155980</c:v>
                </c:pt>
                <c:pt idx="286">
                  <c:v>3.158917</c:v>
                </c:pt>
                <c:pt idx="287">
                  <c:v>3.161824</c:v>
                </c:pt>
                <c:pt idx="288">
                  <c:v>3.164701</c:v>
                </c:pt>
                <c:pt idx="289">
                  <c:v>3.167548</c:v>
                </c:pt>
                <c:pt idx="290">
                  <c:v>3.170367</c:v>
                </c:pt>
                <c:pt idx="291">
                  <c:v>3.173157</c:v>
                </c:pt>
                <c:pt idx="292">
                  <c:v>3.175918</c:v>
                </c:pt>
                <c:pt idx="293">
                  <c:v>3.178652</c:v>
                </c:pt>
                <c:pt idx="294">
                  <c:v>3.181357</c:v>
                </c:pt>
                <c:pt idx="295">
                  <c:v>3.184035</c:v>
                </c:pt>
                <c:pt idx="296">
                  <c:v>3.186686</c:v>
                </c:pt>
                <c:pt idx="297">
                  <c:v>3.189310</c:v>
                </c:pt>
                <c:pt idx="298">
                  <c:v>3.191908</c:v>
                </c:pt>
                <c:pt idx="299">
                  <c:v>3.194479</c:v>
                </c:pt>
                <c:pt idx="300">
                  <c:v>3.197024</c:v>
                </c:pt>
                <c:pt idx="301">
                  <c:v>3.199543</c:v>
                </c:pt>
                <c:pt idx="302">
                  <c:v>3.202037</c:v>
                </c:pt>
                <c:pt idx="303">
                  <c:v>3.204505</c:v>
                </c:pt>
                <c:pt idx="304">
                  <c:v>3.206949</c:v>
                </c:pt>
                <c:pt idx="305">
                  <c:v>3.209368</c:v>
                </c:pt>
                <c:pt idx="306">
                  <c:v>3.211762</c:v>
                </c:pt>
                <c:pt idx="307">
                  <c:v>3.214133</c:v>
                </c:pt>
                <c:pt idx="308">
                  <c:v>3.216480</c:v>
                </c:pt>
                <c:pt idx="309">
                  <c:v>3.218803</c:v>
                </c:pt>
                <c:pt idx="310">
                  <c:v>3.221102</c:v>
                </c:pt>
                <c:pt idx="311">
                  <c:v>3.223379</c:v>
                </c:pt>
                <c:pt idx="312">
                  <c:v>3.225632</c:v>
                </c:pt>
                <c:pt idx="313">
                  <c:v>3.227864</c:v>
                </c:pt>
                <c:pt idx="314">
                  <c:v>3.230072</c:v>
                </c:pt>
                <c:pt idx="315">
                  <c:v>3.232259</c:v>
                </c:pt>
                <c:pt idx="316">
                  <c:v>3.234424</c:v>
                </c:pt>
                <c:pt idx="317">
                  <c:v>3.236567</c:v>
                </c:pt>
                <c:pt idx="318">
                  <c:v>3.238689</c:v>
                </c:pt>
                <c:pt idx="319">
                  <c:v>3.240790</c:v>
                </c:pt>
                <c:pt idx="320">
                  <c:v>3.242870</c:v>
                </c:pt>
                <c:pt idx="321">
                  <c:v>3.244929</c:v>
                </c:pt>
                <c:pt idx="322">
                  <c:v>3.246968</c:v>
                </c:pt>
                <c:pt idx="323">
                  <c:v>3.248987</c:v>
                </c:pt>
                <c:pt idx="324">
                  <c:v>3.250985</c:v>
                </c:pt>
                <c:pt idx="325">
                  <c:v>3.252964</c:v>
                </c:pt>
                <c:pt idx="326">
                  <c:v>3.254923</c:v>
                </c:pt>
                <c:pt idx="327">
                  <c:v>3.256863</c:v>
                </c:pt>
                <c:pt idx="328">
                  <c:v>3.258784</c:v>
                </c:pt>
                <c:pt idx="329">
                  <c:v>3.260686</c:v>
                </c:pt>
                <c:pt idx="330">
                  <c:v>3.262569</c:v>
                </c:pt>
                <c:pt idx="331">
                  <c:v>3.264434</c:v>
                </c:pt>
                <c:pt idx="332">
                  <c:v>3.266280</c:v>
                </c:pt>
                <c:pt idx="333">
                  <c:v>3.268109</c:v>
                </c:pt>
                <c:pt idx="334">
                  <c:v>3.269919</c:v>
                </c:pt>
                <c:pt idx="335">
                  <c:v>3.271712</c:v>
                </c:pt>
                <c:pt idx="336">
                  <c:v>3.273487</c:v>
                </c:pt>
                <c:pt idx="337">
                  <c:v>3.275245</c:v>
                </c:pt>
                <c:pt idx="338">
                  <c:v>3.276986</c:v>
                </c:pt>
                <c:pt idx="339">
                  <c:v>3.278710</c:v>
                </c:pt>
                <c:pt idx="340">
                  <c:v>3.280417</c:v>
                </c:pt>
                <c:pt idx="341">
                  <c:v>3.282107</c:v>
                </c:pt>
                <c:pt idx="342">
                  <c:v>3.283782</c:v>
                </c:pt>
                <c:pt idx="343">
                  <c:v>3.285440</c:v>
                </c:pt>
                <c:pt idx="344">
                  <c:v>3.287082</c:v>
                </c:pt>
                <c:pt idx="345">
                  <c:v>3.288708</c:v>
                </c:pt>
                <c:pt idx="346">
                  <c:v>3.290318</c:v>
                </c:pt>
                <c:pt idx="347">
                  <c:v>3.291913</c:v>
                </c:pt>
                <c:pt idx="348">
                  <c:v>3.293493</c:v>
                </c:pt>
                <c:pt idx="349">
                  <c:v>3.295057</c:v>
                </c:pt>
                <c:pt idx="350">
                  <c:v>3.296607</c:v>
                </c:pt>
                <c:pt idx="351">
                  <c:v>3.298142</c:v>
                </c:pt>
                <c:pt idx="352">
                  <c:v>3.299662</c:v>
                </c:pt>
                <c:pt idx="353">
                  <c:v>3.301167</c:v>
                </c:pt>
                <c:pt idx="354">
                  <c:v>3.302658</c:v>
                </c:pt>
                <c:pt idx="355">
                  <c:v>3.304135</c:v>
                </c:pt>
                <c:pt idx="356">
                  <c:v>3.305598</c:v>
                </c:pt>
                <c:pt idx="357">
                  <c:v>3.307048</c:v>
                </c:pt>
                <c:pt idx="358">
                  <c:v>3.308483</c:v>
                </c:pt>
                <c:pt idx="359">
                  <c:v>3.309905</c:v>
                </c:pt>
                <c:pt idx="360">
                  <c:v>3.311313</c:v>
                </c:pt>
                <c:pt idx="361">
                  <c:v>3.312708</c:v>
                </c:pt>
                <c:pt idx="362">
                  <c:v>3.314090</c:v>
                </c:pt>
                <c:pt idx="363">
                  <c:v>3.315459</c:v>
                </c:pt>
                <c:pt idx="364">
                  <c:v>3.316815</c:v>
                </c:pt>
                <c:pt idx="365">
                  <c:v>3.318159</c:v>
                </c:pt>
                <c:pt idx="366">
                  <c:v>3.319490</c:v>
                </c:pt>
                <c:pt idx="367">
                  <c:v>3.320808</c:v>
                </c:pt>
                <c:pt idx="368">
                  <c:v>3.322114</c:v>
                </c:pt>
                <c:pt idx="369">
                  <c:v>3.323408</c:v>
                </c:pt>
                <c:pt idx="370">
                  <c:v>3.324690</c:v>
                </c:pt>
                <c:pt idx="371">
                  <c:v>3.325960</c:v>
                </c:pt>
                <c:pt idx="372">
                  <c:v>3.327219</c:v>
                </c:pt>
                <c:pt idx="373">
                  <c:v>3.328465</c:v>
                </c:pt>
                <c:pt idx="374">
                  <c:v>3.329700</c:v>
                </c:pt>
                <c:pt idx="375">
                  <c:v>3.330924</c:v>
                </c:pt>
                <c:pt idx="376">
                  <c:v>3.332136</c:v>
                </c:pt>
                <c:pt idx="377">
                  <c:v>3.333338</c:v>
                </c:pt>
                <c:pt idx="378">
                  <c:v>3.334528</c:v>
                </c:pt>
                <c:pt idx="379">
                  <c:v>3.335707</c:v>
                </c:pt>
                <c:pt idx="380">
                  <c:v>3.336876</c:v>
                </c:pt>
                <c:pt idx="381">
                  <c:v>3.338034</c:v>
                </c:pt>
                <c:pt idx="382">
                  <c:v>3.339181</c:v>
                </c:pt>
                <c:pt idx="383">
                  <c:v>3.340318</c:v>
                </c:pt>
                <c:pt idx="384">
                  <c:v>3.341445</c:v>
                </c:pt>
                <c:pt idx="385">
                  <c:v>3.342561</c:v>
                </c:pt>
                <c:pt idx="386">
                  <c:v>3.343667</c:v>
                </c:pt>
                <c:pt idx="387">
                  <c:v>3.344764</c:v>
                </c:pt>
                <c:pt idx="388">
                  <c:v>3.345850</c:v>
                </c:pt>
                <c:pt idx="389">
                  <c:v>3.346927</c:v>
                </c:pt>
                <c:pt idx="390">
                  <c:v>3.347994</c:v>
                </c:pt>
                <c:pt idx="391">
                  <c:v>3.349051</c:v>
                </c:pt>
                <c:pt idx="392">
                  <c:v>3.350099</c:v>
                </c:pt>
                <c:pt idx="393">
                  <c:v>3.351137</c:v>
                </c:pt>
                <c:pt idx="394">
                  <c:v>3.352166</c:v>
                </c:pt>
                <c:pt idx="395">
                  <c:v>3.353187</c:v>
                </c:pt>
                <c:pt idx="396">
                  <c:v>3.354197</c:v>
                </c:pt>
                <c:pt idx="397">
                  <c:v>3.355199</c:v>
                </c:pt>
                <c:pt idx="398">
                  <c:v>3.356193</c:v>
                </c:pt>
                <c:pt idx="399">
                  <c:v>3.357177</c:v>
                </c:pt>
                <c:pt idx="400">
                  <c:v>3.358153</c:v>
                </c:pt>
                <c:pt idx="401">
                  <c:v>3.359120</c:v>
                </c:pt>
                <c:pt idx="402">
                  <c:v>3.360078</c:v>
                </c:pt>
                <c:pt idx="403">
                  <c:v>3.361028</c:v>
                </c:pt>
                <c:pt idx="404">
                  <c:v>3.361970</c:v>
                </c:pt>
                <c:pt idx="405">
                  <c:v>3.362904</c:v>
                </c:pt>
                <c:pt idx="406">
                  <c:v>3.363829</c:v>
                </c:pt>
                <c:pt idx="407">
                  <c:v>3.364746</c:v>
                </c:pt>
                <c:pt idx="408">
                  <c:v>3.365656</c:v>
                </c:pt>
                <c:pt idx="409">
                  <c:v>3.366557</c:v>
                </c:pt>
                <c:pt idx="410">
                  <c:v>3.367451</c:v>
                </c:pt>
                <c:pt idx="411">
                  <c:v>3.368337</c:v>
                </c:pt>
                <c:pt idx="412">
                  <c:v>3.369215</c:v>
                </c:pt>
                <c:pt idx="413">
                  <c:v>3.370085</c:v>
                </c:pt>
                <c:pt idx="414">
                  <c:v>3.370949</c:v>
                </c:pt>
                <c:pt idx="415">
                  <c:v>3.371804</c:v>
                </c:pt>
                <c:pt idx="416">
                  <c:v>3.372653</c:v>
                </c:pt>
                <c:pt idx="417">
                  <c:v>3.373494</c:v>
                </c:pt>
                <c:pt idx="418">
                  <c:v>3.374328</c:v>
                </c:pt>
                <c:pt idx="419">
                  <c:v>3.375155</c:v>
                </c:pt>
                <c:pt idx="420">
                  <c:v>3.375975</c:v>
                </c:pt>
                <c:pt idx="421">
                  <c:v>3.376788</c:v>
                </c:pt>
                <c:pt idx="422">
                  <c:v>3.377594</c:v>
                </c:pt>
                <c:pt idx="423">
                  <c:v>3.378393</c:v>
                </c:pt>
                <c:pt idx="424">
                  <c:v>3.379186</c:v>
                </c:pt>
                <c:pt idx="425">
                  <c:v>3.379972</c:v>
                </c:pt>
                <c:pt idx="426">
                  <c:v>3.380751</c:v>
                </c:pt>
                <c:pt idx="427">
                  <c:v>3.381523</c:v>
                </c:pt>
                <c:pt idx="428">
                  <c:v>3.382290</c:v>
                </c:pt>
                <c:pt idx="429">
                  <c:v>3.383050</c:v>
                </c:pt>
                <c:pt idx="430">
                  <c:v>3.383803</c:v>
                </c:pt>
                <c:pt idx="431">
                  <c:v>3.384550</c:v>
                </c:pt>
                <c:pt idx="432">
                  <c:v>3.385291</c:v>
                </c:pt>
                <c:pt idx="433">
                  <c:v>3.386026</c:v>
                </c:pt>
                <c:pt idx="434">
                  <c:v>3.386755</c:v>
                </c:pt>
                <c:pt idx="435">
                  <c:v>3.387478</c:v>
                </c:pt>
                <c:pt idx="436">
                  <c:v>3.388195</c:v>
                </c:pt>
                <c:pt idx="437">
                  <c:v>3.388906</c:v>
                </c:pt>
                <c:pt idx="438">
                  <c:v>3.389611</c:v>
                </c:pt>
                <c:pt idx="439">
                  <c:v>3.390311</c:v>
                </c:pt>
                <c:pt idx="440">
                  <c:v>3.391005</c:v>
                </c:pt>
                <c:pt idx="441">
                  <c:v>3.391693</c:v>
                </c:pt>
                <c:pt idx="442">
                  <c:v>3.392375</c:v>
                </c:pt>
                <c:pt idx="443">
                  <c:v>3.393052</c:v>
                </c:pt>
                <c:pt idx="444">
                  <c:v>3.393724</c:v>
                </c:pt>
                <c:pt idx="445">
                  <c:v>3.394390</c:v>
                </c:pt>
                <c:pt idx="446">
                  <c:v>3.395051</c:v>
                </c:pt>
                <c:pt idx="447">
                  <c:v>3.395706</c:v>
                </c:pt>
                <c:pt idx="448">
                  <c:v>3.396356</c:v>
                </c:pt>
                <c:pt idx="449">
                  <c:v>3.397001</c:v>
                </c:pt>
                <c:pt idx="450">
                  <c:v>3.397641</c:v>
                </c:pt>
                <c:pt idx="451">
                  <c:v>3.398276</c:v>
                </c:pt>
                <c:pt idx="452">
                  <c:v>3.398906</c:v>
                </c:pt>
                <c:pt idx="453">
                  <c:v>3.399530</c:v>
                </c:pt>
                <c:pt idx="454">
                  <c:v>3.400150</c:v>
                </c:pt>
                <c:pt idx="455">
                  <c:v>3.400765</c:v>
                </c:pt>
                <c:pt idx="456">
                  <c:v>3.401375</c:v>
                </c:pt>
                <c:pt idx="457">
                  <c:v>3.401980</c:v>
                </c:pt>
                <c:pt idx="458">
                  <c:v>3.402581</c:v>
                </c:pt>
                <c:pt idx="459">
                  <c:v>3.403177</c:v>
                </c:pt>
                <c:pt idx="460">
                  <c:v>3.403768</c:v>
                </c:pt>
                <c:pt idx="461">
                  <c:v>3.404355</c:v>
                </c:pt>
                <c:pt idx="462">
                  <c:v>3.404937</c:v>
                </c:pt>
                <c:pt idx="463">
                  <c:v>3.405514</c:v>
                </c:pt>
                <c:pt idx="464">
                  <c:v>3.406087</c:v>
                </c:pt>
                <c:pt idx="465">
                  <c:v>3.406656</c:v>
                </c:pt>
                <c:pt idx="466">
                  <c:v>3.407220</c:v>
                </c:pt>
                <c:pt idx="467">
                  <c:v>3.407780</c:v>
                </c:pt>
                <c:pt idx="468">
                  <c:v>3.408336</c:v>
                </c:pt>
                <c:pt idx="469">
                  <c:v>3.408887</c:v>
                </c:pt>
                <c:pt idx="470">
                  <c:v>3.409434</c:v>
                </c:pt>
                <c:pt idx="471">
                  <c:v>3.409977</c:v>
                </c:pt>
                <c:pt idx="472">
                  <c:v>3.410516</c:v>
                </c:pt>
                <c:pt idx="473">
                  <c:v>3.411051</c:v>
                </c:pt>
                <c:pt idx="474">
                  <c:v>3.411582</c:v>
                </c:pt>
                <c:pt idx="475">
                  <c:v>3.412109</c:v>
                </c:pt>
                <c:pt idx="476">
                  <c:v>3.412632</c:v>
                </c:pt>
                <c:pt idx="477">
                  <c:v>3.413151</c:v>
                </c:pt>
                <c:pt idx="478">
                  <c:v>3.413666</c:v>
                </c:pt>
                <c:pt idx="479">
                  <c:v>3.414177</c:v>
                </c:pt>
                <c:pt idx="480">
                  <c:v>3.414684</c:v>
                </c:pt>
                <c:pt idx="481">
                  <c:v>3.415188</c:v>
                </c:pt>
                <c:pt idx="482">
                  <c:v>3.415688</c:v>
                </c:pt>
                <c:pt idx="483">
                  <c:v>3.416184</c:v>
                </c:pt>
                <c:pt idx="484">
                  <c:v>3.416677</c:v>
                </c:pt>
                <c:pt idx="485">
                  <c:v>3.417166</c:v>
                </c:pt>
                <c:pt idx="486">
                  <c:v>3.417651</c:v>
                </c:pt>
                <c:pt idx="487">
                  <c:v>3.418133</c:v>
                </c:pt>
                <c:pt idx="488">
                  <c:v>3.418611</c:v>
                </c:pt>
                <c:pt idx="489">
                  <c:v>3.419086</c:v>
                </c:pt>
                <c:pt idx="490">
                  <c:v>3.419557</c:v>
                </c:pt>
                <c:pt idx="491">
                  <c:v>3.420025</c:v>
                </c:pt>
                <c:pt idx="492">
                  <c:v>3.420490</c:v>
                </c:pt>
                <c:pt idx="493">
                  <c:v>3.420951</c:v>
                </c:pt>
                <c:pt idx="494">
                  <c:v>3.421409</c:v>
                </c:pt>
                <c:pt idx="495">
                  <c:v>3.421864</c:v>
                </c:pt>
                <c:pt idx="496">
                  <c:v>3.422315</c:v>
                </c:pt>
                <c:pt idx="497">
                  <c:v>3.422763</c:v>
                </c:pt>
                <c:pt idx="498">
                  <c:v>3.423208</c:v>
                </c:pt>
                <c:pt idx="499">
                  <c:v>3.423650</c:v>
                </c:pt>
                <c:pt idx="500">
                  <c:v>3.424089</c:v>
                </c:pt>
                <c:pt idx="501">
                  <c:v>3.424524</c:v>
                </c:pt>
                <c:pt idx="502">
                  <c:v>3.424957</c:v>
                </c:pt>
                <c:pt idx="503">
                  <c:v>3.425386</c:v>
                </c:pt>
                <c:pt idx="504">
                  <c:v>3.425813</c:v>
                </c:pt>
                <c:pt idx="505">
                  <c:v>3.426236</c:v>
                </c:pt>
                <c:pt idx="506">
                  <c:v>3.426657</c:v>
                </c:pt>
                <c:pt idx="507">
                  <c:v>3.427074</c:v>
                </c:pt>
                <c:pt idx="508">
                  <c:v>3.427489</c:v>
                </c:pt>
                <c:pt idx="509">
                  <c:v>3.427901</c:v>
                </c:pt>
                <c:pt idx="510">
                  <c:v>3.428310</c:v>
                </c:pt>
                <c:pt idx="511">
                  <c:v>3.428716</c:v>
                </c:pt>
                <c:pt idx="512">
                  <c:v>3.429119</c:v>
                </c:pt>
                <c:pt idx="513">
                  <c:v>3.429520</c:v>
                </c:pt>
                <c:pt idx="514">
                  <c:v>3.429917</c:v>
                </c:pt>
                <c:pt idx="515">
                  <c:v>3.430313</c:v>
                </c:pt>
                <c:pt idx="516">
                  <c:v>3.430705</c:v>
                </c:pt>
                <c:pt idx="517">
                  <c:v>3.431095</c:v>
                </c:pt>
                <c:pt idx="518">
                  <c:v>3.431482</c:v>
                </c:pt>
                <c:pt idx="519">
                  <c:v>3.431866</c:v>
                </c:pt>
                <c:pt idx="520">
                  <c:v>3.432248</c:v>
                </c:pt>
                <c:pt idx="521">
                  <c:v>3.432628</c:v>
                </c:pt>
                <c:pt idx="522">
                  <c:v>3.433004</c:v>
                </c:pt>
                <c:pt idx="523">
                  <c:v>3.433379</c:v>
                </c:pt>
                <c:pt idx="524">
                  <c:v>3.433751</c:v>
                </c:pt>
                <c:pt idx="525">
                  <c:v>3.434120</c:v>
                </c:pt>
                <c:pt idx="526">
                  <c:v>3.434487</c:v>
                </c:pt>
                <c:pt idx="527">
                  <c:v>3.434851</c:v>
                </c:pt>
                <c:pt idx="528">
                  <c:v>3.435213</c:v>
                </c:pt>
                <c:pt idx="529">
                  <c:v>3.435573</c:v>
                </c:pt>
                <c:pt idx="530">
                  <c:v>3.435930</c:v>
                </c:pt>
                <c:pt idx="531">
                  <c:v>3.436285</c:v>
                </c:pt>
                <c:pt idx="532">
                  <c:v>3.436638</c:v>
                </c:pt>
                <c:pt idx="533">
                  <c:v>3.436988</c:v>
                </c:pt>
                <c:pt idx="534">
                  <c:v>3.437336</c:v>
                </c:pt>
                <c:pt idx="535">
                  <c:v>3.437682</c:v>
                </c:pt>
                <c:pt idx="536">
                  <c:v>3.438025</c:v>
                </c:pt>
                <c:pt idx="537">
                  <c:v>3.438367</c:v>
                </c:pt>
                <c:pt idx="538">
                  <c:v>3.438706</c:v>
                </c:pt>
                <c:pt idx="539">
                  <c:v>3.439043</c:v>
                </c:pt>
                <c:pt idx="540">
                  <c:v>3.439378</c:v>
                </c:pt>
                <c:pt idx="541">
                  <c:v>3.439710</c:v>
                </c:pt>
                <c:pt idx="542">
                  <c:v>3.440041</c:v>
                </c:pt>
                <c:pt idx="543">
                  <c:v>3.440369</c:v>
                </c:pt>
                <c:pt idx="544">
                  <c:v>3.440696</c:v>
                </c:pt>
                <c:pt idx="545">
                  <c:v>3.441020</c:v>
                </c:pt>
                <c:pt idx="546">
                  <c:v>3.441342</c:v>
                </c:pt>
                <c:pt idx="547">
                  <c:v>3.441663</c:v>
                </c:pt>
                <c:pt idx="548">
                  <c:v>3.441981</c:v>
                </c:pt>
                <c:pt idx="549">
                  <c:v>3.442297</c:v>
                </c:pt>
                <c:pt idx="550">
                  <c:v>3.442611</c:v>
                </c:pt>
                <c:pt idx="551">
                  <c:v>3.442924</c:v>
                </c:pt>
                <c:pt idx="552">
                  <c:v>3.443234</c:v>
                </c:pt>
                <c:pt idx="553">
                  <c:v>3.443543</c:v>
                </c:pt>
                <c:pt idx="554">
                  <c:v>3.443849</c:v>
                </c:pt>
                <c:pt idx="555">
                  <c:v>3.444154</c:v>
                </c:pt>
                <c:pt idx="556">
                  <c:v>3.444457</c:v>
                </c:pt>
                <c:pt idx="557">
                  <c:v>3.444758</c:v>
                </c:pt>
                <c:pt idx="558">
                  <c:v>3.445057</c:v>
                </c:pt>
                <c:pt idx="559">
                  <c:v>3.445354</c:v>
                </c:pt>
                <c:pt idx="560">
                  <c:v>3.445649</c:v>
                </c:pt>
                <c:pt idx="561">
                  <c:v>3.445943</c:v>
                </c:pt>
                <c:pt idx="562">
                  <c:v>3.446235</c:v>
                </c:pt>
                <c:pt idx="563">
                  <c:v>3.446525</c:v>
                </c:pt>
                <c:pt idx="564">
                  <c:v>3.446814</c:v>
                </c:pt>
                <c:pt idx="565">
                  <c:v>3.447100</c:v>
                </c:pt>
                <c:pt idx="566">
                  <c:v>3.447385</c:v>
                </c:pt>
                <c:pt idx="567">
                  <c:v>3.447668</c:v>
                </c:pt>
                <c:pt idx="568">
                  <c:v>3.447950</c:v>
                </c:pt>
                <c:pt idx="569">
                  <c:v>3.448230</c:v>
                </c:pt>
                <c:pt idx="570">
                  <c:v>3.448508</c:v>
                </c:pt>
                <c:pt idx="571">
                  <c:v>3.448785</c:v>
                </c:pt>
                <c:pt idx="572">
                  <c:v>3.449060</c:v>
                </c:pt>
                <c:pt idx="573">
                  <c:v>3.449333</c:v>
                </c:pt>
                <c:pt idx="574">
                  <c:v>3.449605</c:v>
                </c:pt>
                <c:pt idx="575">
                  <c:v>3.449875</c:v>
                </c:pt>
                <c:pt idx="576">
                  <c:v>3.450143</c:v>
                </c:pt>
                <c:pt idx="577">
                  <c:v>3.450410</c:v>
                </c:pt>
                <c:pt idx="578">
                  <c:v>3.450676</c:v>
                </c:pt>
                <c:pt idx="579">
                  <c:v>3.450940</c:v>
                </c:pt>
                <c:pt idx="580">
                  <c:v>3.451202</c:v>
                </c:pt>
                <c:pt idx="581">
                  <c:v>3.451463</c:v>
                </c:pt>
                <c:pt idx="582">
                  <c:v>3.451722</c:v>
                </c:pt>
                <c:pt idx="583">
                  <c:v>3.451980</c:v>
                </c:pt>
                <c:pt idx="584">
                  <c:v>3.452237</c:v>
                </c:pt>
                <c:pt idx="585">
                  <c:v>3.452492</c:v>
                </c:pt>
                <c:pt idx="586">
                  <c:v>3.452745</c:v>
                </c:pt>
                <c:pt idx="587">
                  <c:v>3.452997</c:v>
                </c:pt>
                <c:pt idx="588">
                  <c:v>3.453248</c:v>
                </c:pt>
                <c:pt idx="589">
                  <c:v>3.453497</c:v>
                </c:pt>
                <c:pt idx="590">
                  <c:v>3.453745</c:v>
                </c:pt>
                <c:pt idx="591">
                  <c:v>3.453991</c:v>
                </c:pt>
                <c:pt idx="592">
                  <c:v>3.454236</c:v>
                </c:pt>
                <c:pt idx="593">
                  <c:v>3.454480</c:v>
                </c:pt>
                <c:pt idx="594">
                  <c:v>3.454722</c:v>
                </c:pt>
                <c:pt idx="595">
                  <c:v>3.454963</c:v>
                </c:pt>
                <c:pt idx="596">
                  <c:v>3.455203</c:v>
                </c:pt>
                <c:pt idx="597">
                  <c:v>3.455441</c:v>
                </c:pt>
                <c:pt idx="598">
                  <c:v>3.455678</c:v>
                </c:pt>
                <c:pt idx="599">
                  <c:v>3.455914</c:v>
                </c:pt>
                <c:pt idx="600">
                  <c:v>3.456148</c:v>
                </c:pt>
                <c:pt idx="601">
                  <c:v>3.456381</c:v>
                </c:pt>
                <c:pt idx="602">
                  <c:v>3.456613</c:v>
                </c:pt>
                <c:pt idx="603">
                  <c:v>3.456844</c:v>
                </c:pt>
                <c:pt idx="604">
                  <c:v>3.457073</c:v>
                </c:pt>
                <c:pt idx="605">
                  <c:v>3.457301</c:v>
                </c:pt>
                <c:pt idx="606">
                  <c:v>3.457528</c:v>
                </c:pt>
                <c:pt idx="607">
                  <c:v>3.457753</c:v>
                </c:pt>
                <c:pt idx="608">
                  <c:v>3.457978</c:v>
                </c:pt>
                <c:pt idx="609">
                  <c:v>3.458201</c:v>
                </c:pt>
                <c:pt idx="610">
                  <c:v>3.458423</c:v>
                </c:pt>
                <c:pt idx="611">
                  <c:v>3.458643</c:v>
                </c:pt>
                <c:pt idx="612">
                  <c:v>3.458863</c:v>
                </c:pt>
                <c:pt idx="613">
                  <c:v>3.459081</c:v>
                </c:pt>
                <c:pt idx="614">
                  <c:v>3.459299</c:v>
                </c:pt>
                <c:pt idx="615">
                  <c:v>3.459515</c:v>
                </c:pt>
                <c:pt idx="616">
                  <c:v>3.459730</c:v>
                </c:pt>
                <c:pt idx="617">
                  <c:v>3.459944</c:v>
                </c:pt>
                <c:pt idx="618">
                  <c:v>3.460156</c:v>
                </c:pt>
                <c:pt idx="619">
                  <c:v>3.460368</c:v>
                </c:pt>
                <c:pt idx="620">
                  <c:v>3.460578</c:v>
                </c:pt>
                <c:pt idx="621">
                  <c:v>3.460788</c:v>
                </c:pt>
                <c:pt idx="622">
                  <c:v>3.460996</c:v>
                </c:pt>
                <c:pt idx="623">
                  <c:v>3.461203</c:v>
                </c:pt>
                <c:pt idx="624">
                  <c:v>3.461409</c:v>
                </c:pt>
                <c:pt idx="625">
                  <c:v>3.461614</c:v>
                </c:pt>
                <c:pt idx="626">
                  <c:v>3.461818</c:v>
                </c:pt>
                <c:pt idx="627">
                  <c:v>3.462021</c:v>
                </c:pt>
                <c:pt idx="628">
                  <c:v>3.462223</c:v>
                </c:pt>
                <c:pt idx="629">
                  <c:v>3.462424</c:v>
                </c:pt>
                <c:pt idx="630">
                  <c:v>3.462624</c:v>
                </c:pt>
                <c:pt idx="631">
                  <c:v>3.462823</c:v>
                </c:pt>
                <c:pt idx="632">
                  <c:v>3.463021</c:v>
                </c:pt>
                <c:pt idx="633">
                  <c:v>3.463217</c:v>
                </c:pt>
                <c:pt idx="634">
                  <c:v>3.463413</c:v>
                </c:pt>
                <c:pt idx="635">
                  <c:v>3.463608</c:v>
                </c:pt>
                <c:pt idx="636">
                  <c:v>3.463802</c:v>
                </c:pt>
                <c:pt idx="637">
                  <c:v>3.463995</c:v>
                </c:pt>
                <c:pt idx="638">
                  <c:v>3.464186</c:v>
                </c:pt>
                <c:pt idx="639">
                  <c:v>3.464377</c:v>
                </c:pt>
                <c:pt idx="640">
                  <c:v>3.464567</c:v>
                </c:pt>
                <c:pt idx="641">
                  <c:v>3.464756</c:v>
                </c:pt>
                <c:pt idx="642">
                  <c:v>3.464944</c:v>
                </c:pt>
                <c:pt idx="643">
                  <c:v>3.465131</c:v>
                </c:pt>
                <c:pt idx="644">
                  <c:v>3.465318</c:v>
                </c:pt>
                <c:pt idx="645">
                  <c:v>3.465503</c:v>
                </c:pt>
                <c:pt idx="646">
                  <c:v>3.465687</c:v>
                </c:pt>
                <c:pt idx="647">
                  <c:v>3.465871</c:v>
                </c:pt>
                <c:pt idx="648">
                  <c:v>3.466053</c:v>
                </c:pt>
                <c:pt idx="649">
                  <c:v>3.466235</c:v>
                </c:pt>
                <c:pt idx="650">
                  <c:v>3.466416</c:v>
                </c:pt>
                <c:pt idx="651">
                  <c:v>3.466595</c:v>
                </c:pt>
                <c:pt idx="652">
                  <c:v>3.466774</c:v>
                </c:pt>
                <c:pt idx="653">
                  <c:v>3.466953</c:v>
                </c:pt>
                <c:pt idx="654">
                  <c:v>3.467130</c:v>
                </c:pt>
                <c:pt idx="655">
                  <c:v>3.467306</c:v>
                </c:pt>
                <c:pt idx="656">
                  <c:v>3.467482</c:v>
                </c:pt>
                <c:pt idx="657">
                  <c:v>3.467656</c:v>
                </c:pt>
                <c:pt idx="658">
                  <c:v>3.467830</c:v>
                </c:pt>
                <c:pt idx="659">
                  <c:v>3.468003</c:v>
                </c:pt>
                <c:pt idx="660">
                  <c:v>3.468176</c:v>
                </c:pt>
                <c:pt idx="661">
                  <c:v>3.468347</c:v>
                </c:pt>
                <c:pt idx="662">
                  <c:v>3.468517</c:v>
                </c:pt>
                <c:pt idx="663">
                  <c:v>3.468687</c:v>
                </c:pt>
                <c:pt idx="664">
                  <c:v>3.468856</c:v>
                </c:pt>
                <c:pt idx="665">
                  <c:v>3.469024</c:v>
                </c:pt>
                <c:pt idx="666">
                  <c:v>3.469191</c:v>
                </c:pt>
                <c:pt idx="667">
                  <c:v>3.469358</c:v>
                </c:pt>
                <c:pt idx="668">
                  <c:v>3.469524</c:v>
                </c:pt>
                <c:pt idx="669">
                  <c:v>3.469689</c:v>
                </c:pt>
                <c:pt idx="670">
                  <c:v>3.469853</c:v>
                </c:pt>
                <c:pt idx="671">
                  <c:v>3.470016</c:v>
                </c:pt>
                <c:pt idx="672">
                  <c:v>3.470179</c:v>
                </c:pt>
                <c:pt idx="673">
                  <c:v>3.470341</c:v>
                </c:pt>
                <c:pt idx="674">
                  <c:v>3.470502</c:v>
                </c:pt>
                <c:pt idx="675">
                  <c:v>3.470662</c:v>
                </c:pt>
                <c:pt idx="676">
                  <c:v>3.470822</c:v>
                </c:pt>
                <c:pt idx="677">
                  <c:v>3.470981</c:v>
                </c:pt>
                <c:pt idx="678">
                  <c:v>3.471139</c:v>
                </c:pt>
                <c:pt idx="679">
                  <c:v>3.471296</c:v>
                </c:pt>
                <c:pt idx="680">
                  <c:v>3.471453</c:v>
                </c:pt>
                <c:pt idx="681">
                  <c:v>3.471609</c:v>
                </c:pt>
                <c:pt idx="682">
                  <c:v>3.471764</c:v>
                </c:pt>
                <c:pt idx="683">
                  <c:v>3.471919</c:v>
                </c:pt>
                <c:pt idx="684">
                  <c:v>3.472073</c:v>
                </c:pt>
                <c:pt idx="685">
                  <c:v>3.472226</c:v>
                </c:pt>
                <c:pt idx="686">
                  <c:v>3.472378</c:v>
                </c:pt>
                <c:pt idx="687">
                  <c:v>3.472530</c:v>
                </c:pt>
                <c:pt idx="688">
                  <c:v>3.472681</c:v>
                </c:pt>
                <c:pt idx="689">
                  <c:v>3.472831</c:v>
                </c:pt>
                <c:pt idx="690">
                  <c:v>3.472981</c:v>
                </c:pt>
                <c:pt idx="691">
                  <c:v>3.473130</c:v>
                </c:pt>
                <c:pt idx="692">
                  <c:v>3.473279</c:v>
                </c:pt>
                <c:pt idx="693">
                  <c:v>3.473426</c:v>
                </c:pt>
                <c:pt idx="694">
                  <c:v>3.473573</c:v>
                </c:pt>
                <c:pt idx="695">
                  <c:v>3.473720</c:v>
                </c:pt>
                <c:pt idx="696">
                  <c:v>3.473865</c:v>
                </c:pt>
                <c:pt idx="697">
                  <c:v>3.474010</c:v>
                </c:pt>
                <c:pt idx="698">
                  <c:v>3.474155</c:v>
                </c:pt>
                <c:pt idx="699">
                  <c:v>3.474298</c:v>
                </c:pt>
                <c:pt idx="700">
                  <c:v>3.474442</c:v>
                </c:pt>
                <c:pt idx="701">
                  <c:v>3.474584</c:v>
                </c:pt>
                <c:pt idx="702">
                  <c:v>3.474726</c:v>
                </c:pt>
                <c:pt idx="703">
                  <c:v>3.474867</c:v>
                </c:pt>
                <c:pt idx="704">
                  <c:v>3.475008</c:v>
                </c:pt>
                <c:pt idx="705">
                  <c:v>3.475148</c:v>
                </c:pt>
                <c:pt idx="706">
                  <c:v>3.475287</c:v>
                </c:pt>
                <c:pt idx="707">
                  <c:v>3.475426</c:v>
                </c:pt>
                <c:pt idx="708">
                  <c:v>3.475564</c:v>
                </c:pt>
                <c:pt idx="709">
                  <c:v>3.475701</c:v>
                </c:pt>
                <c:pt idx="710">
                  <c:v>3.475838</c:v>
                </c:pt>
                <c:pt idx="711">
                  <c:v>3.475975</c:v>
                </c:pt>
                <c:pt idx="712">
                  <c:v>3.476110</c:v>
                </c:pt>
                <c:pt idx="713">
                  <c:v>3.476245</c:v>
                </c:pt>
                <c:pt idx="714">
                  <c:v>3.476380</c:v>
                </c:pt>
                <c:pt idx="715">
                  <c:v>3.476514</c:v>
                </c:pt>
                <c:pt idx="716">
                  <c:v>3.476647</c:v>
                </c:pt>
                <c:pt idx="717">
                  <c:v>3.476780</c:v>
                </c:pt>
                <c:pt idx="718">
                  <c:v>3.476912</c:v>
                </c:pt>
                <c:pt idx="719">
                  <c:v>3.477044</c:v>
                </c:pt>
                <c:pt idx="720">
                  <c:v>3.477175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µg/ml</a:t>
                </a:r>
              </a:p>
            </c:rich>
          </c:tx>
          <c:layout/>
          <c:overlay val="1"/>
        </c:title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"/>
        <c:minorUnit val="0.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1692"/>
          <c:y val="0.0979223"/>
          <c:w val="0.87507"/>
          <c:h val="0.0629563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Bis</a:t>
            </a:r>
          </a:p>
        </c:rich>
      </c:tx>
      <c:layout>
        <c:manualLayout>
          <c:xMode val="edge"/>
          <c:yMode val="edge"/>
          <c:x val="0.481893"/>
          <c:y val="0"/>
          <c:w val="0.0362137"/>
          <c:h val="0.091652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89111"/>
          <c:y val="0.0916522"/>
          <c:w val="0.940691"/>
          <c:h val="0.78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'Induction'!$Y$4</c:f>
              <c:strCache>
                <c:ptCount val="1"/>
                <c:pt idx="0">
                  <c:v>0 min</c:v>
                </c:pt>
              </c:strCache>
            </c:strRef>
          </c:tx>
          <c:spPr>
            <a:noFill/>
            <a:ln w="76200" cap="rnd">
              <a:solidFill>
                <a:srgbClr val="000000"/>
              </a:solidFill>
              <a:custDash>
                <a:ds d="1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'Induction'!$Y$5:$Y$725</c:f>
              <c:numCache>
                <c:ptCount val="721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92.984445</c:v>
                </c:pt>
                <c:pt idx="6">
                  <c:v>92.921054</c:v>
                </c:pt>
                <c:pt idx="7">
                  <c:v>92.815042</c:v>
                </c:pt>
                <c:pt idx="8">
                  <c:v>92.670356</c:v>
                </c:pt>
                <c:pt idx="9">
                  <c:v>92.490070</c:v>
                </c:pt>
                <c:pt idx="10">
                  <c:v>92.276838</c:v>
                </c:pt>
                <c:pt idx="11">
                  <c:v>92.033054</c:v>
                </c:pt>
                <c:pt idx="12">
                  <c:v>91.760930</c:v>
                </c:pt>
                <c:pt idx="13">
                  <c:v>91.462539</c:v>
                </c:pt>
                <c:pt idx="14">
                  <c:v>91.139836</c:v>
                </c:pt>
                <c:pt idx="15">
                  <c:v>90.794677</c:v>
                </c:pt>
                <c:pt idx="16">
                  <c:v>90.428824</c:v>
                </c:pt>
                <c:pt idx="17">
                  <c:v>90.043954</c:v>
                </c:pt>
                <c:pt idx="18">
                  <c:v>89.641665</c:v>
                </c:pt>
                <c:pt idx="19">
                  <c:v>89.223476</c:v>
                </c:pt>
                <c:pt idx="20">
                  <c:v>88.790833</c:v>
                </c:pt>
                <c:pt idx="21">
                  <c:v>88.345111</c:v>
                </c:pt>
                <c:pt idx="22">
                  <c:v>87.887612</c:v>
                </c:pt>
                <c:pt idx="23">
                  <c:v>87.419575</c:v>
                </c:pt>
                <c:pt idx="24">
                  <c:v>86.942170</c:v>
                </c:pt>
                <c:pt idx="25">
                  <c:v>86.456506</c:v>
                </c:pt>
                <c:pt idx="26">
                  <c:v>85.963627</c:v>
                </c:pt>
                <c:pt idx="27">
                  <c:v>85.464521</c:v>
                </c:pt>
                <c:pt idx="28">
                  <c:v>84.960116</c:v>
                </c:pt>
                <c:pt idx="29">
                  <c:v>84.451286</c:v>
                </c:pt>
                <c:pt idx="30">
                  <c:v>83.938851</c:v>
                </c:pt>
                <c:pt idx="31">
                  <c:v>83.423579</c:v>
                </c:pt>
                <c:pt idx="32">
                  <c:v>82.906190</c:v>
                </c:pt>
                <c:pt idx="33">
                  <c:v>82.387356</c:v>
                </c:pt>
                <c:pt idx="34">
                  <c:v>81.867705</c:v>
                </c:pt>
                <c:pt idx="35">
                  <c:v>81.347819</c:v>
                </c:pt>
                <c:pt idx="36">
                  <c:v>80.828242</c:v>
                </c:pt>
                <c:pt idx="37">
                  <c:v>80.309478</c:v>
                </c:pt>
                <c:pt idx="38">
                  <c:v>79.791993</c:v>
                </c:pt>
                <c:pt idx="39">
                  <c:v>79.276220</c:v>
                </c:pt>
                <c:pt idx="40">
                  <c:v>78.762556</c:v>
                </c:pt>
                <c:pt idx="41">
                  <c:v>78.251368</c:v>
                </c:pt>
                <c:pt idx="42">
                  <c:v>77.742993</c:v>
                </c:pt>
                <c:pt idx="43">
                  <c:v>77.237739</c:v>
                </c:pt>
                <c:pt idx="44">
                  <c:v>76.735888</c:v>
                </c:pt>
                <c:pt idx="45">
                  <c:v>76.237697</c:v>
                </c:pt>
                <c:pt idx="46">
                  <c:v>75.743400</c:v>
                </c:pt>
                <c:pt idx="47">
                  <c:v>75.253207</c:v>
                </c:pt>
                <c:pt idx="48">
                  <c:v>74.767310</c:v>
                </c:pt>
                <c:pt idx="49">
                  <c:v>74.285878</c:v>
                </c:pt>
                <c:pt idx="50">
                  <c:v>73.809066</c:v>
                </c:pt>
                <c:pt idx="51">
                  <c:v>73.337009</c:v>
                </c:pt>
                <c:pt idx="52">
                  <c:v>72.869826</c:v>
                </c:pt>
                <c:pt idx="53">
                  <c:v>72.407623</c:v>
                </c:pt>
                <c:pt idx="54">
                  <c:v>71.950490</c:v>
                </c:pt>
                <c:pt idx="55">
                  <c:v>71.498505</c:v>
                </c:pt>
                <c:pt idx="56">
                  <c:v>71.051735</c:v>
                </c:pt>
                <c:pt idx="57">
                  <c:v>70.610235</c:v>
                </c:pt>
                <c:pt idx="58">
                  <c:v>70.174048</c:v>
                </c:pt>
                <c:pt idx="59">
                  <c:v>69.743211</c:v>
                </c:pt>
                <c:pt idx="60">
                  <c:v>69.317748</c:v>
                </c:pt>
                <c:pt idx="61">
                  <c:v>68.897678</c:v>
                </c:pt>
                <c:pt idx="62">
                  <c:v>68.483010</c:v>
                </c:pt>
                <c:pt idx="63">
                  <c:v>68.073748</c:v>
                </c:pt>
                <c:pt idx="64">
                  <c:v>67.669888</c:v>
                </c:pt>
                <c:pt idx="65">
                  <c:v>67.271420</c:v>
                </c:pt>
                <c:pt idx="66">
                  <c:v>66.878331</c:v>
                </c:pt>
                <c:pt idx="67">
                  <c:v>66.490600</c:v>
                </c:pt>
                <c:pt idx="68">
                  <c:v>66.108202</c:v>
                </c:pt>
                <c:pt idx="69">
                  <c:v>65.731109</c:v>
                </c:pt>
                <c:pt idx="70">
                  <c:v>65.359289</c:v>
                </c:pt>
                <c:pt idx="71">
                  <c:v>64.992706</c:v>
                </c:pt>
                <c:pt idx="72">
                  <c:v>64.631320</c:v>
                </c:pt>
                <c:pt idx="73">
                  <c:v>64.275090</c:v>
                </c:pt>
                <c:pt idx="74">
                  <c:v>63.923971</c:v>
                </c:pt>
                <c:pt idx="75">
                  <c:v>63.577917</c:v>
                </c:pt>
                <c:pt idx="76">
                  <c:v>63.236878</c:v>
                </c:pt>
                <c:pt idx="77">
                  <c:v>62.900805</c:v>
                </c:pt>
                <c:pt idx="78">
                  <c:v>62.569645</c:v>
                </c:pt>
                <c:pt idx="79">
                  <c:v>62.243345</c:v>
                </c:pt>
                <c:pt idx="80">
                  <c:v>61.921850</c:v>
                </c:pt>
                <c:pt idx="81">
                  <c:v>61.605103</c:v>
                </c:pt>
                <c:pt idx="82">
                  <c:v>61.293048</c:v>
                </c:pt>
                <c:pt idx="83">
                  <c:v>60.985629</c:v>
                </c:pt>
                <c:pt idx="84">
                  <c:v>60.682786</c:v>
                </c:pt>
                <c:pt idx="85">
                  <c:v>60.384460</c:v>
                </c:pt>
                <c:pt idx="86">
                  <c:v>60.090594</c:v>
                </c:pt>
                <c:pt idx="87">
                  <c:v>59.801128</c:v>
                </c:pt>
                <c:pt idx="88">
                  <c:v>59.516001</c:v>
                </c:pt>
                <c:pt idx="89">
                  <c:v>59.235156</c:v>
                </c:pt>
                <c:pt idx="90">
                  <c:v>58.958532</c:v>
                </c:pt>
                <c:pt idx="91">
                  <c:v>58.686069</c:v>
                </c:pt>
                <c:pt idx="92">
                  <c:v>58.417709</c:v>
                </c:pt>
                <c:pt idx="93">
                  <c:v>58.153393</c:v>
                </c:pt>
                <c:pt idx="94">
                  <c:v>57.893061</c:v>
                </c:pt>
                <c:pt idx="95">
                  <c:v>57.636654</c:v>
                </c:pt>
                <c:pt idx="96">
                  <c:v>57.384116</c:v>
                </c:pt>
                <c:pt idx="97">
                  <c:v>57.135387</c:v>
                </c:pt>
                <c:pt idx="98">
                  <c:v>56.890411</c:v>
                </c:pt>
                <c:pt idx="99">
                  <c:v>56.649131</c:v>
                </c:pt>
                <c:pt idx="100">
                  <c:v>56.411490</c:v>
                </c:pt>
                <c:pt idx="101">
                  <c:v>56.177433</c:v>
                </c:pt>
                <c:pt idx="102">
                  <c:v>55.946903</c:v>
                </c:pt>
                <c:pt idx="103">
                  <c:v>55.719848</c:v>
                </c:pt>
                <c:pt idx="104">
                  <c:v>55.496211</c:v>
                </c:pt>
                <c:pt idx="105">
                  <c:v>55.275941</c:v>
                </c:pt>
                <c:pt idx="106">
                  <c:v>55.058984</c:v>
                </c:pt>
                <c:pt idx="107">
                  <c:v>54.845288</c:v>
                </c:pt>
                <c:pt idx="108">
                  <c:v>54.634801</c:v>
                </c:pt>
                <c:pt idx="109">
                  <c:v>54.427472</c:v>
                </c:pt>
                <c:pt idx="110">
                  <c:v>54.223252</c:v>
                </c:pt>
                <c:pt idx="111">
                  <c:v>54.022091</c:v>
                </c:pt>
                <c:pt idx="112">
                  <c:v>53.823940</c:v>
                </c:pt>
                <c:pt idx="113">
                  <c:v>53.628750</c:v>
                </c:pt>
                <c:pt idx="114">
                  <c:v>53.436475</c:v>
                </c:pt>
                <c:pt idx="115">
                  <c:v>53.247068</c:v>
                </c:pt>
                <c:pt idx="116">
                  <c:v>53.060482</c:v>
                </c:pt>
                <c:pt idx="117">
                  <c:v>52.876672</c:v>
                </c:pt>
                <c:pt idx="118">
                  <c:v>52.695594</c:v>
                </c:pt>
                <c:pt idx="119">
                  <c:v>52.517203</c:v>
                </c:pt>
                <c:pt idx="120">
                  <c:v>52.341456</c:v>
                </c:pt>
                <c:pt idx="121">
                  <c:v>52.168310</c:v>
                </c:pt>
                <c:pt idx="122">
                  <c:v>51.997724</c:v>
                </c:pt>
                <c:pt idx="123">
                  <c:v>51.829656</c:v>
                </c:pt>
                <c:pt idx="124">
                  <c:v>51.664066</c:v>
                </c:pt>
                <c:pt idx="125">
                  <c:v>51.500913</c:v>
                </c:pt>
                <c:pt idx="126">
                  <c:v>51.340158</c:v>
                </c:pt>
                <c:pt idx="127">
                  <c:v>51.181762</c:v>
                </c:pt>
                <c:pt idx="128">
                  <c:v>51.025688</c:v>
                </c:pt>
                <c:pt idx="129">
                  <c:v>50.871898</c:v>
                </c:pt>
                <c:pt idx="130">
                  <c:v>50.720355</c:v>
                </c:pt>
                <c:pt idx="131">
                  <c:v>50.571022</c:v>
                </c:pt>
                <c:pt idx="132">
                  <c:v>50.423866</c:v>
                </c:pt>
                <c:pt idx="133">
                  <c:v>50.278849</c:v>
                </c:pt>
                <c:pt idx="134">
                  <c:v>50.135938</c:v>
                </c:pt>
                <c:pt idx="135">
                  <c:v>49.995100</c:v>
                </c:pt>
                <c:pt idx="136">
                  <c:v>49.856300</c:v>
                </c:pt>
                <c:pt idx="137">
                  <c:v>49.719506</c:v>
                </c:pt>
                <c:pt idx="138">
                  <c:v>49.584687</c:v>
                </c:pt>
                <c:pt idx="139">
                  <c:v>49.451810</c:v>
                </c:pt>
                <c:pt idx="140">
                  <c:v>49.320844</c:v>
                </c:pt>
                <c:pt idx="141">
                  <c:v>49.191759</c:v>
                </c:pt>
                <c:pt idx="142">
                  <c:v>49.064526</c:v>
                </c:pt>
                <c:pt idx="143">
                  <c:v>48.939114</c:v>
                </c:pt>
                <c:pt idx="144">
                  <c:v>48.815494</c:v>
                </c:pt>
                <c:pt idx="145">
                  <c:v>48.693638</c:v>
                </c:pt>
                <c:pt idx="146">
                  <c:v>48.573519</c:v>
                </c:pt>
                <c:pt idx="147">
                  <c:v>48.455109</c:v>
                </c:pt>
                <c:pt idx="148">
                  <c:v>48.338380</c:v>
                </c:pt>
                <c:pt idx="149">
                  <c:v>48.223306</c:v>
                </c:pt>
                <c:pt idx="150">
                  <c:v>48.109862</c:v>
                </c:pt>
                <c:pt idx="151">
                  <c:v>47.998021</c:v>
                </c:pt>
                <c:pt idx="152">
                  <c:v>47.887758</c:v>
                </c:pt>
                <c:pt idx="153">
                  <c:v>47.779049</c:v>
                </c:pt>
                <c:pt idx="154">
                  <c:v>47.671869</c:v>
                </c:pt>
                <c:pt idx="155">
                  <c:v>47.566194</c:v>
                </c:pt>
                <c:pt idx="156">
                  <c:v>47.462002</c:v>
                </c:pt>
                <c:pt idx="157">
                  <c:v>47.359268</c:v>
                </c:pt>
                <c:pt idx="158">
                  <c:v>47.257971</c:v>
                </c:pt>
                <c:pt idx="159">
                  <c:v>47.158087</c:v>
                </c:pt>
                <c:pt idx="160">
                  <c:v>47.059595</c:v>
                </c:pt>
                <c:pt idx="161">
                  <c:v>46.962474</c:v>
                </c:pt>
                <c:pt idx="162">
                  <c:v>46.866702</c:v>
                </c:pt>
                <c:pt idx="163">
                  <c:v>46.772259</c:v>
                </c:pt>
                <c:pt idx="164">
                  <c:v>46.679124</c:v>
                </c:pt>
                <c:pt idx="165">
                  <c:v>46.587277</c:v>
                </c:pt>
                <c:pt idx="166">
                  <c:v>46.497432</c:v>
                </c:pt>
                <c:pt idx="167">
                  <c:v>46.427953</c:v>
                </c:pt>
                <c:pt idx="168">
                  <c:v>46.359431</c:v>
                </c:pt>
                <c:pt idx="169">
                  <c:v>46.291850</c:v>
                </c:pt>
                <c:pt idx="170">
                  <c:v>46.225196</c:v>
                </c:pt>
                <c:pt idx="171">
                  <c:v>46.159455</c:v>
                </c:pt>
                <c:pt idx="172">
                  <c:v>46.094614</c:v>
                </c:pt>
                <c:pt idx="173">
                  <c:v>46.030657</c:v>
                </c:pt>
                <c:pt idx="174">
                  <c:v>45.967572</c:v>
                </c:pt>
                <c:pt idx="175">
                  <c:v>45.905345</c:v>
                </c:pt>
                <c:pt idx="176">
                  <c:v>45.843964</c:v>
                </c:pt>
                <c:pt idx="177">
                  <c:v>45.783416</c:v>
                </c:pt>
                <c:pt idx="178">
                  <c:v>45.723687</c:v>
                </c:pt>
                <c:pt idx="179">
                  <c:v>45.664767</c:v>
                </c:pt>
                <c:pt idx="180">
                  <c:v>45.606642</c:v>
                </c:pt>
                <c:pt idx="181">
                  <c:v>45.549301</c:v>
                </c:pt>
                <c:pt idx="182">
                  <c:v>45.492731</c:v>
                </c:pt>
                <c:pt idx="183">
                  <c:v>45.436922</c:v>
                </c:pt>
                <c:pt idx="184">
                  <c:v>45.381863</c:v>
                </c:pt>
                <c:pt idx="185">
                  <c:v>45.327541</c:v>
                </c:pt>
                <c:pt idx="186">
                  <c:v>45.273946</c:v>
                </c:pt>
                <c:pt idx="187">
                  <c:v>45.221068</c:v>
                </c:pt>
                <c:pt idx="188">
                  <c:v>45.168895</c:v>
                </c:pt>
                <c:pt idx="189">
                  <c:v>45.117418</c:v>
                </c:pt>
                <c:pt idx="190">
                  <c:v>45.066626</c:v>
                </c:pt>
                <c:pt idx="191">
                  <c:v>45.016510</c:v>
                </c:pt>
                <c:pt idx="192">
                  <c:v>44.967058</c:v>
                </c:pt>
                <c:pt idx="193">
                  <c:v>44.918262</c:v>
                </c:pt>
                <c:pt idx="194">
                  <c:v>44.870112</c:v>
                </c:pt>
                <c:pt idx="195">
                  <c:v>44.822599</c:v>
                </c:pt>
                <c:pt idx="196">
                  <c:v>44.775713</c:v>
                </c:pt>
                <c:pt idx="197">
                  <c:v>44.729446</c:v>
                </c:pt>
                <c:pt idx="198">
                  <c:v>44.683788</c:v>
                </c:pt>
                <c:pt idx="199">
                  <c:v>44.638730</c:v>
                </c:pt>
                <c:pt idx="200">
                  <c:v>44.594265</c:v>
                </c:pt>
                <c:pt idx="201">
                  <c:v>44.550383</c:v>
                </c:pt>
                <c:pt idx="202">
                  <c:v>44.507076</c:v>
                </c:pt>
                <c:pt idx="203">
                  <c:v>44.464337</c:v>
                </c:pt>
                <c:pt idx="204">
                  <c:v>44.422156</c:v>
                </c:pt>
                <c:pt idx="205">
                  <c:v>44.380526</c:v>
                </c:pt>
                <c:pt idx="206">
                  <c:v>44.339439</c:v>
                </c:pt>
                <c:pt idx="207">
                  <c:v>44.298887</c:v>
                </c:pt>
                <c:pt idx="208">
                  <c:v>44.258863</c:v>
                </c:pt>
                <c:pt idx="209">
                  <c:v>44.219360</c:v>
                </c:pt>
                <c:pt idx="210">
                  <c:v>44.180369</c:v>
                </c:pt>
                <c:pt idx="211">
                  <c:v>44.141884</c:v>
                </c:pt>
                <c:pt idx="212">
                  <c:v>44.103898</c:v>
                </c:pt>
                <c:pt idx="213">
                  <c:v>44.066404</c:v>
                </c:pt>
                <c:pt idx="214">
                  <c:v>44.029394</c:v>
                </c:pt>
                <c:pt idx="215">
                  <c:v>43.992863</c:v>
                </c:pt>
                <c:pt idx="216">
                  <c:v>43.956802</c:v>
                </c:pt>
                <c:pt idx="217">
                  <c:v>43.921207</c:v>
                </c:pt>
                <c:pt idx="218">
                  <c:v>43.886070</c:v>
                </c:pt>
                <c:pt idx="219">
                  <c:v>43.851385</c:v>
                </c:pt>
                <c:pt idx="220">
                  <c:v>43.817145</c:v>
                </c:pt>
                <c:pt idx="221">
                  <c:v>43.783345</c:v>
                </c:pt>
                <c:pt idx="222">
                  <c:v>43.749979</c:v>
                </c:pt>
                <c:pt idx="223">
                  <c:v>43.717040</c:v>
                </c:pt>
                <c:pt idx="224">
                  <c:v>43.684522</c:v>
                </c:pt>
                <c:pt idx="225">
                  <c:v>43.652421</c:v>
                </c:pt>
                <c:pt idx="226">
                  <c:v>43.620730</c:v>
                </c:pt>
                <c:pt idx="227">
                  <c:v>43.589443</c:v>
                </c:pt>
                <c:pt idx="228">
                  <c:v>43.558555</c:v>
                </c:pt>
                <c:pt idx="229">
                  <c:v>43.528060</c:v>
                </c:pt>
                <c:pt idx="230">
                  <c:v>43.497954</c:v>
                </c:pt>
                <c:pt idx="231">
                  <c:v>43.468231</c:v>
                </c:pt>
                <c:pt idx="232">
                  <c:v>43.438885</c:v>
                </c:pt>
                <c:pt idx="233">
                  <c:v>43.409912</c:v>
                </c:pt>
                <c:pt idx="234">
                  <c:v>43.381307</c:v>
                </c:pt>
                <c:pt idx="235">
                  <c:v>43.353064</c:v>
                </c:pt>
                <c:pt idx="236">
                  <c:v>43.325178</c:v>
                </c:pt>
                <c:pt idx="237">
                  <c:v>43.297646</c:v>
                </c:pt>
                <c:pt idx="238">
                  <c:v>43.270461</c:v>
                </c:pt>
                <c:pt idx="239">
                  <c:v>43.243620</c:v>
                </c:pt>
                <c:pt idx="240">
                  <c:v>43.217118</c:v>
                </c:pt>
                <c:pt idx="241">
                  <c:v>43.190950</c:v>
                </c:pt>
                <c:pt idx="242">
                  <c:v>43.165111</c:v>
                </c:pt>
                <c:pt idx="243">
                  <c:v>43.139598</c:v>
                </c:pt>
                <c:pt idx="244">
                  <c:v>43.114406</c:v>
                </c:pt>
                <c:pt idx="245">
                  <c:v>43.089531</c:v>
                </c:pt>
                <c:pt idx="246">
                  <c:v>43.064968</c:v>
                </c:pt>
                <c:pt idx="247">
                  <c:v>43.040714</c:v>
                </c:pt>
                <c:pt idx="248">
                  <c:v>43.016764</c:v>
                </c:pt>
                <c:pt idx="249">
                  <c:v>42.993114</c:v>
                </c:pt>
                <c:pt idx="250">
                  <c:v>42.969760</c:v>
                </c:pt>
                <c:pt idx="251">
                  <c:v>42.946699</c:v>
                </c:pt>
                <c:pt idx="252">
                  <c:v>42.923926</c:v>
                </c:pt>
                <c:pt idx="253">
                  <c:v>42.901438</c:v>
                </c:pt>
                <c:pt idx="254">
                  <c:v>42.879230</c:v>
                </c:pt>
                <c:pt idx="255">
                  <c:v>42.857300</c:v>
                </c:pt>
                <c:pt idx="256">
                  <c:v>42.835644</c:v>
                </c:pt>
                <c:pt idx="257">
                  <c:v>42.814257</c:v>
                </c:pt>
                <c:pt idx="258">
                  <c:v>42.793137</c:v>
                </c:pt>
                <c:pt idx="259">
                  <c:v>42.772279</c:v>
                </c:pt>
                <c:pt idx="260">
                  <c:v>42.751682</c:v>
                </c:pt>
                <c:pt idx="261">
                  <c:v>42.731340</c:v>
                </c:pt>
                <c:pt idx="262">
                  <c:v>42.711251</c:v>
                </c:pt>
                <c:pt idx="263">
                  <c:v>42.691412</c:v>
                </c:pt>
                <c:pt idx="264">
                  <c:v>42.671818</c:v>
                </c:pt>
                <c:pt idx="265">
                  <c:v>42.652468</c:v>
                </c:pt>
                <c:pt idx="266">
                  <c:v>42.633358</c:v>
                </c:pt>
                <c:pt idx="267">
                  <c:v>42.614484</c:v>
                </c:pt>
                <c:pt idx="268">
                  <c:v>42.595844</c:v>
                </c:pt>
                <c:pt idx="269">
                  <c:v>42.577435</c:v>
                </c:pt>
                <c:pt idx="270">
                  <c:v>42.559253</c:v>
                </c:pt>
                <c:pt idx="271">
                  <c:v>42.541296</c:v>
                </c:pt>
                <c:pt idx="272">
                  <c:v>42.523561</c:v>
                </c:pt>
                <c:pt idx="273">
                  <c:v>42.506044</c:v>
                </c:pt>
                <c:pt idx="274">
                  <c:v>42.488744</c:v>
                </c:pt>
                <c:pt idx="275">
                  <c:v>42.471657</c:v>
                </c:pt>
                <c:pt idx="276">
                  <c:v>42.454781</c:v>
                </c:pt>
                <c:pt idx="277">
                  <c:v>42.438113</c:v>
                </c:pt>
                <c:pt idx="278">
                  <c:v>42.421650</c:v>
                </c:pt>
                <c:pt idx="279">
                  <c:v>42.405389</c:v>
                </c:pt>
                <c:pt idx="280">
                  <c:v>42.389329</c:v>
                </c:pt>
                <c:pt idx="281">
                  <c:v>42.373465</c:v>
                </c:pt>
                <c:pt idx="282">
                  <c:v>42.357797</c:v>
                </c:pt>
                <c:pt idx="283">
                  <c:v>42.342321</c:v>
                </c:pt>
                <c:pt idx="284">
                  <c:v>42.327036</c:v>
                </c:pt>
                <c:pt idx="285">
                  <c:v>42.311937</c:v>
                </c:pt>
                <c:pt idx="286">
                  <c:v>42.297024</c:v>
                </c:pt>
                <c:pt idx="287">
                  <c:v>42.282294</c:v>
                </c:pt>
                <c:pt idx="288">
                  <c:v>42.267744</c:v>
                </c:pt>
                <c:pt idx="289">
                  <c:v>42.253372</c:v>
                </c:pt>
                <c:pt idx="290">
                  <c:v>42.239176</c:v>
                </c:pt>
                <c:pt idx="291">
                  <c:v>42.225154</c:v>
                </c:pt>
                <c:pt idx="292">
                  <c:v>42.211303</c:v>
                </c:pt>
                <c:pt idx="293">
                  <c:v>42.197622</c:v>
                </c:pt>
                <c:pt idx="294">
                  <c:v>42.184107</c:v>
                </c:pt>
                <c:pt idx="295">
                  <c:v>42.170758</c:v>
                </c:pt>
                <c:pt idx="296">
                  <c:v>42.157572</c:v>
                </c:pt>
                <c:pt idx="297">
                  <c:v>42.144546</c:v>
                </c:pt>
                <c:pt idx="298">
                  <c:v>42.131680</c:v>
                </c:pt>
                <c:pt idx="299">
                  <c:v>42.118970</c:v>
                </c:pt>
                <c:pt idx="300">
                  <c:v>42.106415</c:v>
                </c:pt>
                <c:pt idx="301">
                  <c:v>42.094014</c:v>
                </c:pt>
                <c:pt idx="302">
                  <c:v>42.081763</c:v>
                </c:pt>
                <c:pt idx="303">
                  <c:v>42.069661</c:v>
                </c:pt>
                <c:pt idx="304">
                  <c:v>42.057707</c:v>
                </c:pt>
                <c:pt idx="305">
                  <c:v>42.045898</c:v>
                </c:pt>
                <c:pt idx="306">
                  <c:v>42.034232</c:v>
                </c:pt>
                <c:pt idx="307">
                  <c:v>42.022708</c:v>
                </c:pt>
                <c:pt idx="308">
                  <c:v>42.011325</c:v>
                </c:pt>
                <c:pt idx="309">
                  <c:v>42.000079</c:v>
                </c:pt>
                <c:pt idx="310">
                  <c:v>41.988970</c:v>
                </c:pt>
                <c:pt idx="311">
                  <c:v>41.977996</c:v>
                </c:pt>
                <c:pt idx="312">
                  <c:v>41.967155</c:v>
                </c:pt>
                <c:pt idx="313">
                  <c:v>41.956446</c:v>
                </c:pt>
                <c:pt idx="314">
                  <c:v>41.945866</c:v>
                </c:pt>
                <c:pt idx="315">
                  <c:v>41.935414</c:v>
                </c:pt>
                <c:pt idx="316">
                  <c:v>41.925090</c:v>
                </c:pt>
                <c:pt idx="317">
                  <c:v>41.914890</c:v>
                </c:pt>
                <c:pt idx="318">
                  <c:v>41.904813</c:v>
                </c:pt>
                <c:pt idx="319">
                  <c:v>41.894859</c:v>
                </c:pt>
                <c:pt idx="320">
                  <c:v>41.885025</c:v>
                </c:pt>
                <c:pt idx="321">
                  <c:v>41.875310</c:v>
                </c:pt>
                <c:pt idx="322">
                  <c:v>41.865712</c:v>
                </c:pt>
                <c:pt idx="323">
                  <c:v>41.856231</c:v>
                </c:pt>
                <c:pt idx="324">
                  <c:v>41.846864</c:v>
                </c:pt>
                <c:pt idx="325">
                  <c:v>41.837610</c:v>
                </c:pt>
                <c:pt idx="326">
                  <c:v>41.828467</c:v>
                </c:pt>
                <c:pt idx="327">
                  <c:v>41.819436</c:v>
                </c:pt>
                <c:pt idx="328">
                  <c:v>41.810513</c:v>
                </c:pt>
                <c:pt idx="329">
                  <c:v>41.801698</c:v>
                </c:pt>
                <c:pt idx="330">
                  <c:v>41.792989</c:v>
                </c:pt>
                <c:pt idx="331">
                  <c:v>41.784385</c:v>
                </c:pt>
                <c:pt idx="332">
                  <c:v>41.775885</c:v>
                </c:pt>
                <c:pt idx="333">
                  <c:v>41.767487</c:v>
                </c:pt>
                <c:pt idx="334">
                  <c:v>41.759191</c:v>
                </c:pt>
                <c:pt idx="335">
                  <c:v>41.750994</c:v>
                </c:pt>
                <c:pt idx="336">
                  <c:v>41.742896</c:v>
                </c:pt>
                <c:pt idx="337">
                  <c:v>41.734896</c:v>
                </c:pt>
                <c:pt idx="338">
                  <c:v>41.726992</c:v>
                </c:pt>
                <c:pt idx="339">
                  <c:v>41.719183</c:v>
                </c:pt>
                <c:pt idx="340">
                  <c:v>41.711468</c:v>
                </c:pt>
                <c:pt idx="341">
                  <c:v>41.703845</c:v>
                </c:pt>
                <c:pt idx="342">
                  <c:v>41.696315</c:v>
                </c:pt>
                <c:pt idx="343">
                  <c:v>41.688875</c:v>
                </c:pt>
                <c:pt idx="344">
                  <c:v>41.681524</c:v>
                </c:pt>
                <c:pt idx="345">
                  <c:v>41.674261</c:v>
                </c:pt>
                <c:pt idx="346">
                  <c:v>41.667086</c:v>
                </c:pt>
                <c:pt idx="347">
                  <c:v>41.659997</c:v>
                </c:pt>
                <c:pt idx="348">
                  <c:v>41.652993</c:v>
                </c:pt>
                <c:pt idx="349">
                  <c:v>41.646073</c:v>
                </c:pt>
                <c:pt idx="350">
                  <c:v>41.639236</c:v>
                </c:pt>
                <c:pt idx="351">
                  <c:v>41.632482</c:v>
                </c:pt>
                <c:pt idx="352">
                  <c:v>41.625808</c:v>
                </c:pt>
                <c:pt idx="353">
                  <c:v>41.619214</c:v>
                </c:pt>
                <c:pt idx="354">
                  <c:v>41.612699</c:v>
                </c:pt>
                <c:pt idx="355">
                  <c:v>41.606262</c:v>
                </c:pt>
                <c:pt idx="356">
                  <c:v>41.599903</c:v>
                </c:pt>
                <c:pt idx="357">
                  <c:v>41.593620</c:v>
                </c:pt>
                <c:pt idx="358">
                  <c:v>41.587411</c:v>
                </c:pt>
                <c:pt idx="359">
                  <c:v>41.581278</c:v>
                </c:pt>
                <c:pt idx="360">
                  <c:v>41.575217</c:v>
                </c:pt>
                <c:pt idx="361">
                  <c:v>41.569230</c:v>
                </c:pt>
                <c:pt idx="362">
                  <c:v>41.563314</c:v>
                </c:pt>
                <c:pt idx="363">
                  <c:v>41.557468</c:v>
                </c:pt>
                <c:pt idx="364">
                  <c:v>41.551693</c:v>
                </c:pt>
                <c:pt idx="365">
                  <c:v>41.545987</c:v>
                </c:pt>
                <c:pt idx="366">
                  <c:v>41.540348</c:v>
                </c:pt>
                <c:pt idx="367">
                  <c:v>41.534778</c:v>
                </c:pt>
                <c:pt idx="368">
                  <c:v>41.529274</c:v>
                </c:pt>
                <c:pt idx="369">
                  <c:v>41.523836</c:v>
                </c:pt>
                <c:pt idx="370">
                  <c:v>41.518462</c:v>
                </c:pt>
                <c:pt idx="371">
                  <c:v>41.513153</c:v>
                </c:pt>
                <c:pt idx="372">
                  <c:v>41.507908</c:v>
                </c:pt>
                <c:pt idx="373">
                  <c:v>41.502725</c:v>
                </c:pt>
                <c:pt idx="374">
                  <c:v>41.497603</c:v>
                </c:pt>
                <c:pt idx="375">
                  <c:v>41.492543</c:v>
                </c:pt>
                <c:pt idx="376">
                  <c:v>41.487544</c:v>
                </c:pt>
                <c:pt idx="377">
                  <c:v>41.482604</c:v>
                </c:pt>
                <c:pt idx="378">
                  <c:v>41.477723</c:v>
                </c:pt>
                <c:pt idx="379">
                  <c:v>41.472900</c:v>
                </c:pt>
                <c:pt idx="380">
                  <c:v>41.468135</c:v>
                </c:pt>
                <c:pt idx="381">
                  <c:v>41.463427</c:v>
                </c:pt>
                <c:pt idx="382">
                  <c:v>41.458775</c:v>
                </c:pt>
                <c:pt idx="383">
                  <c:v>41.454178</c:v>
                </c:pt>
                <c:pt idx="384">
                  <c:v>41.449636</c:v>
                </c:pt>
                <c:pt idx="385">
                  <c:v>41.445148</c:v>
                </c:pt>
                <c:pt idx="386">
                  <c:v>41.440714</c:v>
                </c:pt>
                <c:pt idx="387">
                  <c:v>41.436333</c:v>
                </c:pt>
                <c:pt idx="388">
                  <c:v>41.432004</c:v>
                </c:pt>
                <c:pt idx="389">
                  <c:v>41.427726</c:v>
                </c:pt>
                <c:pt idx="390">
                  <c:v>41.423499</c:v>
                </c:pt>
                <c:pt idx="391">
                  <c:v>41.419323</c:v>
                </c:pt>
                <c:pt idx="392">
                  <c:v>41.415196</c:v>
                </c:pt>
                <c:pt idx="393">
                  <c:v>41.411119</c:v>
                </c:pt>
                <c:pt idx="394">
                  <c:v>41.407090</c:v>
                </c:pt>
                <c:pt idx="395">
                  <c:v>41.403109</c:v>
                </c:pt>
                <c:pt idx="396">
                  <c:v>41.399175</c:v>
                </c:pt>
                <c:pt idx="397">
                  <c:v>41.395288</c:v>
                </c:pt>
                <c:pt idx="398">
                  <c:v>41.391448</c:v>
                </c:pt>
                <c:pt idx="399">
                  <c:v>41.387653</c:v>
                </c:pt>
                <c:pt idx="400">
                  <c:v>41.383903</c:v>
                </c:pt>
                <c:pt idx="401">
                  <c:v>41.380198</c:v>
                </c:pt>
                <c:pt idx="402">
                  <c:v>41.376537</c:v>
                </c:pt>
                <c:pt idx="403">
                  <c:v>41.372920</c:v>
                </c:pt>
                <c:pt idx="404">
                  <c:v>41.369345</c:v>
                </c:pt>
                <c:pt idx="405">
                  <c:v>41.365813</c:v>
                </c:pt>
                <c:pt idx="406">
                  <c:v>41.362323</c:v>
                </c:pt>
                <c:pt idx="407">
                  <c:v>41.358875</c:v>
                </c:pt>
                <c:pt idx="408">
                  <c:v>41.355467</c:v>
                </c:pt>
                <c:pt idx="409">
                  <c:v>41.352100</c:v>
                </c:pt>
                <c:pt idx="410">
                  <c:v>41.348773</c:v>
                </c:pt>
                <c:pt idx="411">
                  <c:v>41.345485</c:v>
                </c:pt>
                <c:pt idx="412">
                  <c:v>41.342237</c:v>
                </c:pt>
                <c:pt idx="413">
                  <c:v>41.339027</c:v>
                </c:pt>
                <c:pt idx="414">
                  <c:v>41.335855</c:v>
                </c:pt>
                <c:pt idx="415">
                  <c:v>41.332721</c:v>
                </c:pt>
                <c:pt idx="416">
                  <c:v>41.329624</c:v>
                </c:pt>
                <c:pt idx="417">
                  <c:v>41.326564</c:v>
                </c:pt>
                <c:pt idx="418">
                  <c:v>41.323540</c:v>
                </c:pt>
                <c:pt idx="419">
                  <c:v>41.320552</c:v>
                </c:pt>
                <c:pt idx="420">
                  <c:v>41.317600</c:v>
                </c:pt>
                <c:pt idx="421">
                  <c:v>41.314682</c:v>
                </c:pt>
                <c:pt idx="422">
                  <c:v>41.311799</c:v>
                </c:pt>
                <c:pt idx="423">
                  <c:v>41.308951</c:v>
                </c:pt>
                <c:pt idx="424">
                  <c:v>41.306136</c:v>
                </c:pt>
                <c:pt idx="425">
                  <c:v>41.303355</c:v>
                </c:pt>
                <c:pt idx="426">
                  <c:v>41.300606</c:v>
                </c:pt>
                <c:pt idx="427">
                  <c:v>41.297890</c:v>
                </c:pt>
                <c:pt idx="428">
                  <c:v>41.295207</c:v>
                </c:pt>
                <c:pt idx="429">
                  <c:v>41.292555</c:v>
                </c:pt>
                <c:pt idx="430">
                  <c:v>41.289935</c:v>
                </c:pt>
                <c:pt idx="431">
                  <c:v>41.287345</c:v>
                </c:pt>
                <c:pt idx="432">
                  <c:v>41.284787</c:v>
                </c:pt>
                <c:pt idx="433">
                  <c:v>41.282258</c:v>
                </c:pt>
                <c:pt idx="434">
                  <c:v>41.279760</c:v>
                </c:pt>
                <c:pt idx="435">
                  <c:v>41.277291</c:v>
                </c:pt>
                <c:pt idx="436">
                  <c:v>41.274852</c:v>
                </c:pt>
                <c:pt idx="437">
                  <c:v>41.272441</c:v>
                </c:pt>
                <c:pt idx="438">
                  <c:v>41.270059</c:v>
                </c:pt>
                <c:pt idx="439">
                  <c:v>41.267706</c:v>
                </c:pt>
                <c:pt idx="440">
                  <c:v>41.265380</c:v>
                </c:pt>
                <c:pt idx="441">
                  <c:v>41.263082</c:v>
                </c:pt>
                <c:pt idx="442">
                  <c:v>41.260810</c:v>
                </c:pt>
                <c:pt idx="443">
                  <c:v>41.258566</c:v>
                </c:pt>
                <c:pt idx="444">
                  <c:v>41.256349</c:v>
                </c:pt>
                <c:pt idx="445">
                  <c:v>41.254157</c:v>
                </c:pt>
                <c:pt idx="446">
                  <c:v>41.251992</c:v>
                </c:pt>
                <c:pt idx="447">
                  <c:v>41.249852</c:v>
                </c:pt>
                <c:pt idx="448">
                  <c:v>41.247738</c:v>
                </c:pt>
                <c:pt idx="449">
                  <c:v>41.245648</c:v>
                </c:pt>
                <c:pt idx="450">
                  <c:v>41.243584</c:v>
                </c:pt>
                <c:pt idx="451">
                  <c:v>41.241543</c:v>
                </c:pt>
                <c:pt idx="452">
                  <c:v>41.239527</c:v>
                </c:pt>
                <c:pt idx="453">
                  <c:v>41.237535</c:v>
                </c:pt>
                <c:pt idx="454">
                  <c:v>41.235567</c:v>
                </c:pt>
                <c:pt idx="455">
                  <c:v>41.233621</c:v>
                </c:pt>
                <c:pt idx="456">
                  <c:v>41.231699</c:v>
                </c:pt>
                <c:pt idx="457">
                  <c:v>41.229799</c:v>
                </c:pt>
                <c:pt idx="458">
                  <c:v>41.227922</c:v>
                </c:pt>
                <c:pt idx="459">
                  <c:v>41.226067</c:v>
                </c:pt>
                <c:pt idx="460">
                  <c:v>41.224234</c:v>
                </c:pt>
                <c:pt idx="461">
                  <c:v>41.222423</c:v>
                </c:pt>
                <c:pt idx="462">
                  <c:v>41.220633</c:v>
                </c:pt>
                <c:pt idx="463">
                  <c:v>41.218865</c:v>
                </c:pt>
                <c:pt idx="464">
                  <c:v>41.217117</c:v>
                </c:pt>
                <c:pt idx="465">
                  <c:v>41.215390</c:v>
                </c:pt>
                <c:pt idx="466">
                  <c:v>41.213683</c:v>
                </c:pt>
                <c:pt idx="467">
                  <c:v>41.211997</c:v>
                </c:pt>
                <c:pt idx="468">
                  <c:v>41.210330</c:v>
                </c:pt>
                <c:pt idx="469">
                  <c:v>41.208683</c:v>
                </c:pt>
                <c:pt idx="470">
                  <c:v>41.207056</c:v>
                </c:pt>
                <c:pt idx="471">
                  <c:v>41.205448</c:v>
                </c:pt>
                <c:pt idx="472">
                  <c:v>41.203859</c:v>
                </c:pt>
                <c:pt idx="473">
                  <c:v>41.202289</c:v>
                </c:pt>
                <c:pt idx="474">
                  <c:v>41.200737</c:v>
                </c:pt>
                <c:pt idx="475">
                  <c:v>41.199203</c:v>
                </c:pt>
                <c:pt idx="476">
                  <c:v>41.197688</c:v>
                </c:pt>
                <c:pt idx="477">
                  <c:v>41.196191</c:v>
                </c:pt>
                <c:pt idx="478">
                  <c:v>41.194711</c:v>
                </c:pt>
                <c:pt idx="479">
                  <c:v>41.193249</c:v>
                </c:pt>
                <c:pt idx="480">
                  <c:v>41.191804</c:v>
                </c:pt>
                <c:pt idx="481">
                  <c:v>41.190376</c:v>
                </c:pt>
                <c:pt idx="482">
                  <c:v>41.188965</c:v>
                </c:pt>
                <c:pt idx="483">
                  <c:v>41.187571</c:v>
                </c:pt>
                <c:pt idx="484">
                  <c:v>41.186193</c:v>
                </c:pt>
                <c:pt idx="485">
                  <c:v>41.184832</c:v>
                </c:pt>
                <c:pt idx="486">
                  <c:v>41.183486</c:v>
                </c:pt>
                <c:pt idx="487">
                  <c:v>41.182157</c:v>
                </c:pt>
                <c:pt idx="488">
                  <c:v>41.180843</c:v>
                </c:pt>
                <c:pt idx="489">
                  <c:v>41.179544</c:v>
                </c:pt>
                <c:pt idx="490">
                  <c:v>41.178261</c:v>
                </c:pt>
                <c:pt idx="491">
                  <c:v>41.176993</c:v>
                </c:pt>
                <c:pt idx="492">
                  <c:v>41.175741</c:v>
                </c:pt>
                <c:pt idx="493">
                  <c:v>41.174502</c:v>
                </c:pt>
                <c:pt idx="494">
                  <c:v>41.173279</c:v>
                </c:pt>
                <c:pt idx="495">
                  <c:v>41.172070</c:v>
                </c:pt>
                <c:pt idx="496">
                  <c:v>41.170875</c:v>
                </c:pt>
                <c:pt idx="497">
                  <c:v>41.169695</c:v>
                </c:pt>
                <c:pt idx="498">
                  <c:v>41.168528</c:v>
                </c:pt>
                <c:pt idx="499">
                  <c:v>41.167375</c:v>
                </c:pt>
                <c:pt idx="500">
                  <c:v>41.166236</c:v>
                </c:pt>
                <c:pt idx="501">
                  <c:v>41.165110</c:v>
                </c:pt>
                <c:pt idx="502">
                  <c:v>41.163997</c:v>
                </c:pt>
                <c:pt idx="503">
                  <c:v>41.162898</c:v>
                </c:pt>
                <c:pt idx="504">
                  <c:v>41.161811</c:v>
                </c:pt>
                <c:pt idx="505">
                  <c:v>41.160738</c:v>
                </c:pt>
                <c:pt idx="506">
                  <c:v>41.159677</c:v>
                </c:pt>
                <c:pt idx="507">
                  <c:v>41.158628</c:v>
                </c:pt>
                <c:pt idx="508">
                  <c:v>41.157592</c:v>
                </c:pt>
                <c:pt idx="509">
                  <c:v>41.156568</c:v>
                </c:pt>
                <c:pt idx="510">
                  <c:v>41.155557</c:v>
                </c:pt>
                <c:pt idx="511">
                  <c:v>41.154557</c:v>
                </c:pt>
                <c:pt idx="512">
                  <c:v>41.153569</c:v>
                </c:pt>
                <c:pt idx="513">
                  <c:v>41.152593</c:v>
                </c:pt>
                <c:pt idx="514">
                  <c:v>41.151628</c:v>
                </c:pt>
                <c:pt idx="515">
                  <c:v>41.150674</c:v>
                </c:pt>
                <c:pt idx="516">
                  <c:v>41.149732</c:v>
                </c:pt>
                <c:pt idx="517">
                  <c:v>41.148801</c:v>
                </c:pt>
                <c:pt idx="518">
                  <c:v>41.147881</c:v>
                </c:pt>
                <c:pt idx="519">
                  <c:v>41.146972</c:v>
                </c:pt>
                <c:pt idx="520">
                  <c:v>41.146073</c:v>
                </c:pt>
                <c:pt idx="521">
                  <c:v>41.145185</c:v>
                </c:pt>
                <c:pt idx="522">
                  <c:v>41.144308</c:v>
                </c:pt>
                <c:pt idx="523">
                  <c:v>41.143441</c:v>
                </c:pt>
                <c:pt idx="524">
                  <c:v>41.142584</c:v>
                </c:pt>
                <c:pt idx="525">
                  <c:v>41.141737</c:v>
                </c:pt>
                <c:pt idx="526">
                  <c:v>41.140900</c:v>
                </c:pt>
                <c:pt idx="527">
                  <c:v>41.140074</c:v>
                </c:pt>
                <c:pt idx="528">
                  <c:v>41.139256</c:v>
                </c:pt>
                <c:pt idx="529">
                  <c:v>41.138449</c:v>
                </c:pt>
                <c:pt idx="530">
                  <c:v>41.137651</c:v>
                </c:pt>
                <c:pt idx="531">
                  <c:v>41.136862</c:v>
                </c:pt>
                <c:pt idx="532">
                  <c:v>41.136083</c:v>
                </c:pt>
                <c:pt idx="533">
                  <c:v>41.135313</c:v>
                </c:pt>
                <c:pt idx="534">
                  <c:v>41.134552</c:v>
                </c:pt>
                <c:pt idx="535">
                  <c:v>41.133800</c:v>
                </c:pt>
                <c:pt idx="536">
                  <c:v>41.133057</c:v>
                </c:pt>
                <c:pt idx="537">
                  <c:v>41.132323</c:v>
                </c:pt>
                <c:pt idx="538">
                  <c:v>41.131597</c:v>
                </c:pt>
                <c:pt idx="539">
                  <c:v>41.130880</c:v>
                </c:pt>
                <c:pt idx="540">
                  <c:v>41.130171</c:v>
                </c:pt>
                <c:pt idx="541">
                  <c:v>41.129471</c:v>
                </c:pt>
                <c:pt idx="542">
                  <c:v>41.128779</c:v>
                </c:pt>
                <c:pt idx="543">
                  <c:v>41.128095</c:v>
                </c:pt>
                <c:pt idx="544">
                  <c:v>41.127419</c:v>
                </c:pt>
                <c:pt idx="545">
                  <c:v>41.126751</c:v>
                </c:pt>
                <c:pt idx="546">
                  <c:v>41.126091</c:v>
                </c:pt>
                <c:pt idx="547">
                  <c:v>41.125439</c:v>
                </c:pt>
                <c:pt idx="548">
                  <c:v>41.124794</c:v>
                </c:pt>
                <c:pt idx="549">
                  <c:v>41.124157</c:v>
                </c:pt>
                <c:pt idx="550">
                  <c:v>41.123528</c:v>
                </c:pt>
                <c:pt idx="551">
                  <c:v>41.122906</c:v>
                </c:pt>
                <c:pt idx="552">
                  <c:v>41.122291</c:v>
                </c:pt>
                <c:pt idx="553">
                  <c:v>41.121684</c:v>
                </c:pt>
                <c:pt idx="554">
                  <c:v>41.121083</c:v>
                </c:pt>
                <c:pt idx="555">
                  <c:v>41.120490</c:v>
                </c:pt>
                <c:pt idx="556">
                  <c:v>41.119904</c:v>
                </c:pt>
                <c:pt idx="557">
                  <c:v>41.119325</c:v>
                </c:pt>
                <c:pt idx="558">
                  <c:v>41.118752</c:v>
                </c:pt>
                <c:pt idx="559">
                  <c:v>41.118186</c:v>
                </c:pt>
                <c:pt idx="560">
                  <c:v>41.117627</c:v>
                </c:pt>
                <c:pt idx="561">
                  <c:v>41.117075</c:v>
                </c:pt>
                <c:pt idx="562">
                  <c:v>41.116529</c:v>
                </c:pt>
                <c:pt idx="563">
                  <c:v>41.115989</c:v>
                </c:pt>
                <c:pt idx="564">
                  <c:v>41.115456</c:v>
                </c:pt>
                <c:pt idx="565">
                  <c:v>41.114929</c:v>
                </c:pt>
                <c:pt idx="566">
                  <c:v>41.114409</c:v>
                </c:pt>
                <c:pt idx="567">
                  <c:v>41.113894</c:v>
                </c:pt>
                <c:pt idx="568">
                  <c:v>41.113386</c:v>
                </c:pt>
                <c:pt idx="569">
                  <c:v>41.112883</c:v>
                </c:pt>
                <c:pt idx="570">
                  <c:v>41.112387</c:v>
                </c:pt>
                <c:pt idx="571">
                  <c:v>41.111896</c:v>
                </c:pt>
                <c:pt idx="572">
                  <c:v>41.111411</c:v>
                </c:pt>
                <c:pt idx="573">
                  <c:v>41.110932</c:v>
                </c:pt>
                <c:pt idx="574">
                  <c:v>41.110458</c:v>
                </c:pt>
                <c:pt idx="575">
                  <c:v>41.109990</c:v>
                </c:pt>
                <c:pt idx="576">
                  <c:v>41.109528</c:v>
                </c:pt>
                <c:pt idx="577">
                  <c:v>41.109071</c:v>
                </c:pt>
                <c:pt idx="578">
                  <c:v>41.108619</c:v>
                </c:pt>
                <c:pt idx="579">
                  <c:v>41.108173</c:v>
                </c:pt>
                <c:pt idx="580">
                  <c:v>41.107732</c:v>
                </c:pt>
                <c:pt idx="581">
                  <c:v>41.107296</c:v>
                </c:pt>
                <c:pt idx="582">
                  <c:v>41.106865</c:v>
                </c:pt>
                <c:pt idx="583">
                  <c:v>41.106439</c:v>
                </c:pt>
                <c:pt idx="584">
                  <c:v>41.106019</c:v>
                </c:pt>
                <c:pt idx="585">
                  <c:v>41.105603</c:v>
                </c:pt>
                <c:pt idx="586">
                  <c:v>41.105192</c:v>
                </c:pt>
                <c:pt idx="587">
                  <c:v>41.104786</c:v>
                </c:pt>
                <c:pt idx="588">
                  <c:v>41.104385</c:v>
                </c:pt>
                <c:pt idx="589">
                  <c:v>41.103989</c:v>
                </c:pt>
                <c:pt idx="590">
                  <c:v>41.103597</c:v>
                </c:pt>
                <c:pt idx="591">
                  <c:v>41.103210</c:v>
                </c:pt>
                <c:pt idx="592">
                  <c:v>41.102827</c:v>
                </c:pt>
                <c:pt idx="593">
                  <c:v>41.102449</c:v>
                </c:pt>
                <c:pt idx="594">
                  <c:v>41.102076</c:v>
                </c:pt>
                <c:pt idx="595">
                  <c:v>41.101706</c:v>
                </c:pt>
                <c:pt idx="596">
                  <c:v>41.101341</c:v>
                </c:pt>
                <c:pt idx="597">
                  <c:v>41.100981</c:v>
                </c:pt>
                <c:pt idx="598">
                  <c:v>41.100625</c:v>
                </c:pt>
                <c:pt idx="599">
                  <c:v>41.100272</c:v>
                </c:pt>
                <c:pt idx="600">
                  <c:v>41.099924</c:v>
                </c:pt>
                <c:pt idx="601">
                  <c:v>41.099581</c:v>
                </c:pt>
                <c:pt idx="602">
                  <c:v>41.099241</c:v>
                </c:pt>
                <c:pt idx="603">
                  <c:v>41.098905</c:v>
                </c:pt>
                <c:pt idx="604">
                  <c:v>41.098573</c:v>
                </c:pt>
                <c:pt idx="605">
                  <c:v>41.098245</c:v>
                </c:pt>
                <c:pt idx="606">
                  <c:v>41.097921</c:v>
                </c:pt>
                <c:pt idx="607">
                  <c:v>41.097601</c:v>
                </c:pt>
                <c:pt idx="608">
                  <c:v>41.097284</c:v>
                </c:pt>
                <c:pt idx="609">
                  <c:v>41.096971</c:v>
                </c:pt>
                <c:pt idx="610">
                  <c:v>41.096662</c:v>
                </c:pt>
                <c:pt idx="611">
                  <c:v>41.096357</c:v>
                </c:pt>
                <c:pt idx="612">
                  <c:v>41.096055</c:v>
                </c:pt>
                <c:pt idx="613">
                  <c:v>41.095757</c:v>
                </c:pt>
                <c:pt idx="614">
                  <c:v>41.095462</c:v>
                </c:pt>
                <c:pt idx="615">
                  <c:v>41.095170</c:v>
                </c:pt>
                <c:pt idx="616">
                  <c:v>41.094883</c:v>
                </c:pt>
                <c:pt idx="617">
                  <c:v>41.094598</c:v>
                </c:pt>
                <c:pt idx="618">
                  <c:v>41.094317</c:v>
                </c:pt>
                <c:pt idx="619">
                  <c:v>41.094039</c:v>
                </c:pt>
                <c:pt idx="620">
                  <c:v>41.093764</c:v>
                </c:pt>
                <c:pt idx="621">
                  <c:v>41.093493</c:v>
                </c:pt>
                <c:pt idx="622">
                  <c:v>41.093225</c:v>
                </c:pt>
                <c:pt idx="623">
                  <c:v>41.092960</c:v>
                </c:pt>
                <c:pt idx="624">
                  <c:v>41.092698</c:v>
                </c:pt>
                <c:pt idx="625">
                  <c:v>41.092439</c:v>
                </c:pt>
                <c:pt idx="626">
                  <c:v>41.092184</c:v>
                </c:pt>
                <c:pt idx="627">
                  <c:v>41.091931</c:v>
                </c:pt>
                <c:pt idx="628">
                  <c:v>41.091681</c:v>
                </c:pt>
                <c:pt idx="629">
                  <c:v>41.091434</c:v>
                </c:pt>
                <c:pt idx="630">
                  <c:v>41.091190</c:v>
                </c:pt>
                <c:pt idx="631">
                  <c:v>41.090949</c:v>
                </c:pt>
                <c:pt idx="632">
                  <c:v>41.090711</c:v>
                </c:pt>
                <c:pt idx="633">
                  <c:v>41.090476</c:v>
                </c:pt>
                <c:pt idx="634">
                  <c:v>41.090243</c:v>
                </c:pt>
                <c:pt idx="635">
                  <c:v>41.090013</c:v>
                </c:pt>
                <c:pt idx="636">
                  <c:v>41.089786</c:v>
                </c:pt>
                <c:pt idx="637">
                  <c:v>41.089562</c:v>
                </c:pt>
                <c:pt idx="638">
                  <c:v>41.089340</c:v>
                </c:pt>
                <c:pt idx="639">
                  <c:v>41.089121</c:v>
                </c:pt>
                <c:pt idx="640">
                  <c:v>41.088904</c:v>
                </c:pt>
                <c:pt idx="641">
                  <c:v>41.088690</c:v>
                </c:pt>
                <c:pt idx="642">
                  <c:v>41.088478</c:v>
                </c:pt>
                <c:pt idx="643">
                  <c:v>41.088269</c:v>
                </c:pt>
                <c:pt idx="644">
                  <c:v>41.088063</c:v>
                </c:pt>
                <c:pt idx="645">
                  <c:v>41.087858</c:v>
                </c:pt>
                <c:pt idx="646">
                  <c:v>41.087657</c:v>
                </c:pt>
                <c:pt idx="647">
                  <c:v>41.087457</c:v>
                </c:pt>
                <c:pt idx="648">
                  <c:v>41.087260</c:v>
                </c:pt>
                <c:pt idx="649">
                  <c:v>41.087065</c:v>
                </c:pt>
                <c:pt idx="650">
                  <c:v>41.086873</c:v>
                </c:pt>
                <c:pt idx="651">
                  <c:v>41.086683</c:v>
                </c:pt>
                <c:pt idx="652">
                  <c:v>41.086495</c:v>
                </c:pt>
                <c:pt idx="653">
                  <c:v>41.086309</c:v>
                </c:pt>
                <c:pt idx="654">
                  <c:v>41.086126</c:v>
                </c:pt>
                <c:pt idx="655">
                  <c:v>41.085944</c:v>
                </c:pt>
                <c:pt idx="656">
                  <c:v>41.085765</c:v>
                </c:pt>
                <c:pt idx="657">
                  <c:v>41.085588</c:v>
                </c:pt>
                <c:pt idx="658">
                  <c:v>41.085413</c:v>
                </c:pt>
                <c:pt idx="659">
                  <c:v>41.085240</c:v>
                </c:pt>
                <c:pt idx="660">
                  <c:v>41.085069</c:v>
                </c:pt>
                <c:pt idx="661">
                  <c:v>41.084900</c:v>
                </c:pt>
                <c:pt idx="662">
                  <c:v>41.084733</c:v>
                </c:pt>
                <c:pt idx="663">
                  <c:v>41.084568</c:v>
                </c:pt>
                <c:pt idx="664">
                  <c:v>41.084405</c:v>
                </c:pt>
                <c:pt idx="665">
                  <c:v>41.084244</c:v>
                </c:pt>
                <c:pt idx="666">
                  <c:v>41.084084</c:v>
                </c:pt>
                <c:pt idx="667">
                  <c:v>41.083927</c:v>
                </c:pt>
                <c:pt idx="668">
                  <c:v>41.083772</c:v>
                </c:pt>
                <c:pt idx="669">
                  <c:v>41.083618</c:v>
                </c:pt>
                <c:pt idx="670">
                  <c:v>41.083466</c:v>
                </c:pt>
                <c:pt idx="671">
                  <c:v>41.083316</c:v>
                </c:pt>
                <c:pt idx="672">
                  <c:v>41.083168</c:v>
                </c:pt>
                <c:pt idx="673">
                  <c:v>41.083021</c:v>
                </c:pt>
                <c:pt idx="674">
                  <c:v>41.082876</c:v>
                </c:pt>
                <c:pt idx="675">
                  <c:v>41.082733</c:v>
                </c:pt>
                <c:pt idx="676">
                  <c:v>41.082592</c:v>
                </c:pt>
                <c:pt idx="677">
                  <c:v>41.082452</c:v>
                </c:pt>
                <c:pt idx="678">
                  <c:v>41.082314</c:v>
                </c:pt>
                <c:pt idx="679">
                  <c:v>41.082177</c:v>
                </c:pt>
                <c:pt idx="680">
                  <c:v>41.082042</c:v>
                </c:pt>
                <c:pt idx="681">
                  <c:v>41.081909</c:v>
                </c:pt>
                <c:pt idx="682">
                  <c:v>41.081777</c:v>
                </c:pt>
                <c:pt idx="683">
                  <c:v>41.081647</c:v>
                </c:pt>
                <c:pt idx="684">
                  <c:v>41.081518</c:v>
                </c:pt>
                <c:pt idx="685">
                  <c:v>41.081391</c:v>
                </c:pt>
                <c:pt idx="686">
                  <c:v>41.081266</c:v>
                </c:pt>
                <c:pt idx="687">
                  <c:v>41.081141</c:v>
                </c:pt>
                <c:pt idx="688">
                  <c:v>41.081019</c:v>
                </c:pt>
                <c:pt idx="689">
                  <c:v>41.080897</c:v>
                </c:pt>
                <c:pt idx="690">
                  <c:v>41.080778</c:v>
                </c:pt>
                <c:pt idx="691">
                  <c:v>41.080659</c:v>
                </c:pt>
                <c:pt idx="692">
                  <c:v>41.080542</c:v>
                </c:pt>
                <c:pt idx="693">
                  <c:v>41.080426</c:v>
                </c:pt>
                <c:pt idx="694">
                  <c:v>41.080312</c:v>
                </c:pt>
                <c:pt idx="695">
                  <c:v>41.080199</c:v>
                </c:pt>
                <c:pt idx="696">
                  <c:v>41.080088</c:v>
                </c:pt>
                <c:pt idx="697">
                  <c:v>41.079977</c:v>
                </c:pt>
                <c:pt idx="698">
                  <c:v>41.079868</c:v>
                </c:pt>
                <c:pt idx="699">
                  <c:v>41.079761</c:v>
                </c:pt>
                <c:pt idx="700">
                  <c:v>41.079654</c:v>
                </c:pt>
                <c:pt idx="701">
                  <c:v>41.079549</c:v>
                </c:pt>
                <c:pt idx="702">
                  <c:v>41.079445</c:v>
                </c:pt>
                <c:pt idx="703">
                  <c:v>41.079342</c:v>
                </c:pt>
                <c:pt idx="704">
                  <c:v>41.079241</c:v>
                </c:pt>
                <c:pt idx="705">
                  <c:v>41.079140</c:v>
                </c:pt>
                <c:pt idx="706">
                  <c:v>41.079041</c:v>
                </c:pt>
                <c:pt idx="707">
                  <c:v>41.078943</c:v>
                </c:pt>
                <c:pt idx="708">
                  <c:v>41.078846</c:v>
                </c:pt>
                <c:pt idx="709">
                  <c:v>41.078751</c:v>
                </c:pt>
                <c:pt idx="710">
                  <c:v>41.078656</c:v>
                </c:pt>
                <c:pt idx="711">
                  <c:v>41.078563</c:v>
                </c:pt>
                <c:pt idx="712">
                  <c:v>41.078470</c:v>
                </c:pt>
                <c:pt idx="713">
                  <c:v>41.078379</c:v>
                </c:pt>
                <c:pt idx="714">
                  <c:v>41.078289</c:v>
                </c:pt>
                <c:pt idx="715">
                  <c:v>41.078200</c:v>
                </c:pt>
                <c:pt idx="716">
                  <c:v>41.078112</c:v>
                </c:pt>
                <c:pt idx="717">
                  <c:v>41.078024</c:v>
                </c:pt>
                <c:pt idx="718">
                  <c:v>41.077938</c:v>
                </c:pt>
                <c:pt idx="719">
                  <c:v>41.077853</c:v>
                </c:pt>
                <c:pt idx="720">
                  <c:v>41.077769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'Induction'!$Z$4</c:f>
              <c:strCache>
                <c:ptCount val="1"/>
                <c:pt idx="0">
                  <c:v>5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'Induction'!$Z$5:$Z$725</c:f>
              <c:numCache>
                <c:ptCount val="721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92.984445</c:v>
                </c:pt>
                <c:pt idx="6">
                  <c:v>92.921546</c:v>
                </c:pt>
                <c:pt idx="7">
                  <c:v>92.817455</c:v>
                </c:pt>
                <c:pt idx="8">
                  <c:v>92.676857</c:v>
                </c:pt>
                <c:pt idx="9">
                  <c:v>92.503403</c:v>
                </c:pt>
                <c:pt idx="10">
                  <c:v>92.300193</c:v>
                </c:pt>
                <c:pt idx="11">
                  <c:v>92.069959</c:v>
                </c:pt>
                <c:pt idx="12">
                  <c:v>91.815154</c:v>
                </c:pt>
                <c:pt idx="13">
                  <c:v>91.538013</c:v>
                </c:pt>
                <c:pt idx="14">
                  <c:v>91.240580</c:v>
                </c:pt>
                <c:pt idx="15">
                  <c:v>90.924741</c:v>
                </c:pt>
                <c:pt idx="16">
                  <c:v>90.592235</c:v>
                </c:pt>
                <c:pt idx="17">
                  <c:v>90.244674</c:v>
                </c:pt>
                <c:pt idx="18">
                  <c:v>89.883553</c:v>
                </c:pt>
                <c:pt idx="19">
                  <c:v>89.510261</c:v>
                </c:pt>
                <c:pt idx="20">
                  <c:v>89.126086</c:v>
                </c:pt>
                <c:pt idx="21">
                  <c:v>88.732228</c:v>
                </c:pt>
                <c:pt idx="22">
                  <c:v>88.329800</c:v>
                </c:pt>
                <c:pt idx="23">
                  <c:v>87.919839</c:v>
                </c:pt>
                <c:pt idx="24">
                  <c:v>87.503310</c:v>
                </c:pt>
                <c:pt idx="25">
                  <c:v>87.081106</c:v>
                </c:pt>
                <c:pt idx="26">
                  <c:v>86.654062</c:v>
                </c:pt>
                <c:pt idx="27">
                  <c:v>86.222949</c:v>
                </c:pt>
                <c:pt idx="28">
                  <c:v>85.788488</c:v>
                </c:pt>
                <c:pt idx="29">
                  <c:v>85.351343</c:v>
                </c:pt>
                <c:pt idx="30">
                  <c:v>84.912135</c:v>
                </c:pt>
                <c:pt idx="31">
                  <c:v>84.471436</c:v>
                </c:pt>
                <c:pt idx="32">
                  <c:v>84.029777</c:v>
                </c:pt>
                <c:pt idx="33">
                  <c:v>83.587652</c:v>
                </c:pt>
                <c:pt idx="34">
                  <c:v>83.145513</c:v>
                </c:pt>
                <c:pt idx="35">
                  <c:v>82.703783</c:v>
                </c:pt>
                <c:pt idx="36">
                  <c:v>82.262848</c:v>
                </c:pt>
                <c:pt idx="37">
                  <c:v>81.823068</c:v>
                </c:pt>
                <c:pt idx="38">
                  <c:v>81.384772</c:v>
                </c:pt>
                <c:pt idx="39">
                  <c:v>80.948262</c:v>
                </c:pt>
                <c:pt idx="40">
                  <c:v>80.513818</c:v>
                </c:pt>
                <c:pt idx="41">
                  <c:v>80.081695</c:v>
                </c:pt>
                <c:pt idx="42">
                  <c:v>79.652126</c:v>
                </c:pt>
                <c:pt idx="43">
                  <c:v>79.225326</c:v>
                </c:pt>
                <c:pt idx="44">
                  <c:v>78.801488</c:v>
                </c:pt>
                <c:pt idx="45">
                  <c:v>78.380789</c:v>
                </c:pt>
                <c:pt idx="46">
                  <c:v>77.963391</c:v>
                </c:pt>
                <c:pt idx="47">
                  <c:v>77.549438</c:v>
                </c:pt>
                <c:pt idx="48">
                  <c:v>77.139061</c:v>
                </c:pt>
                <c:pt idx="49">
                  <c:v>76.732377</c:v>
                </c:pt>
                <c:pt idx="50">
                  <c:v>76.329491</c:v>
                </c:pt>
                <c:pt idx="51">
                  <c:v>75.930497</c:v>
                </c:pt>
                <c:pt idx="52">
                  <c:v>75.535475</c:v>
                </c:pt>
                <c:pt idx="53">
                  <c:v>75.144499</c:v>
                </c:pt>
                <c:pt idx="54">
                  <c:v>74.757630</c:v>
                </c:pt>
                <c:pt idx="55">
                  <c:v>74.374923</c:v>
                </c:pt>
                <c:pt idx="56">
                  <c:v>73.996424</c:v>
                </c:pt>
                <c:pt idx="57">
                  <c:v>73.622170</c:v>
                </c:pt>
                <c:pt idx="58">
                  <c:v>73.252193</c:v>
                </c:pt>
                <c:pt idx="59">
                  <c:v>72.886516</c:v>
                </c:pt>
                <c:pt idx="60">
                  <c:v>72.525159</c:v>
                </c:pt>
                <c:pt idx="61">
                  <c:v>72.168133</c:v>
                </c:pt>
                <c:pt idx="62">
                  <c:v>71.815447</c:v>
                </c:pt>
                <c:pt idx="63">
                  <c:v>71.467103</c:v>
                </c:pt>
                <c:pt idx="64">
                  <c:v>71.123098</c:v>
                </c:pt>
                <c:pt idx="65">
                  <c:v>70.777841</c:v>
                </c:pt>
                <c:pt idx="66">
                  <c:v>70.431707</c:v>
                </c:pt>
                <c:pt idx="67">
                  <c:v>70.085053</c:v>
                </c:pt>
                <c:pt idx="68">
                  <c:v>69.738212</c:v>
                </c:pt>
                <c:pt idx="69">
                  <c:v>69.391496</c:v>
                </c:pt>
                <c:pt idx="70">
                  <c:v>69.045197</c:v>
                </c:pt>
                <c:pt idx="71">
                  <c:v>68.699588</c:v>
                </c:pt>
                <c:pt idx="72">
                  <c:v>68.354926</c:v>
                </c:pt>
                <c:pt idx="73">
                  <c:v>68.011446</c:v>
                </c:pt>
                <c:pt idx="74">
                  <c:v>67.669369</c:v>
                </c:pt>
                <c:pt idx="75">
                  <c:v>67.328901</c:v>
                </c:pt>
                <c:pt idx="76">
                  <c:v>66.990230</c:v>
                </c:pt>
                <c:pt idx="77">
                  <c:v>66.653531</c:v>
                </c:pt>
                <c:pt idx="78">
                  <c:v>66.318965</c:v>
                </c:pt>
                <c:pt idx="79">
                  <c:v>65.986681</c:v>
                </c:pt>
                <c:pt idx="80">
                  <c:v>65.656814</c:v>
                </c:pt>
                <c:pt idx="81">
                  <c:v>65.329488</c:v>
                </c:pt>
                <c:pt idx="82">
                  <c:v>65.004815</c:v>
                </c:pt>
                <c:pt idx="83">
                  <c:v>64.682899</c:v>
                </c:pt>
                <c:pt idx="84">
                  <c:v>64.363830</c:v>
                </c:pt>
                <c:pt idx="85">
                  <c:v>64.047692</c:v>
                </c:pt>
                <c:pt idx="86">
                  <c:v>63.734560</c:v>
                </c:pt>
                <c:pt idx="87">
                  <c:v>63.424498</c:v>
                </c:pt>
                <c:pt idx="88">
                  <c:v>63.117565</c:v>
                </c:pt>
                <c:pt idx="89">
                  <c:v>62.813811</c:v>
                </c:pt>
                <c:pt idx="90">
                  <c:v>62.513281</c:v>
                </c:pt>
                <c:pt idx="91">
                  <c:v>62.216011</c:v>
                </c:pt>
                <c:pt idx="92">
                  <c:v>61.922033</c:v>
                </c:pt>
                <c:pt idx="93">
                  <c:v>61.631372</c:v>
                </c:pt>
                <c:pt idx="94">
                  <c:v>61.344050</c:v>
                </c:pt>
                <c:pt idx="95">
                  <c:v>61.060080</c:v>
                </c:pt>
                <c:pt idx="96">
                  <c:v>60.779475</c:v>
                </c:pt>
                <c:pt idx="97">
                  <c:v>60.502241</c:v>
                </c:pt>
                <c:pt idx="98">
                  <c:v>60.228380</c:v>
                </c:pt>
                <c:pt idx="99">
                  <c:v>59.957892</c:v>
                </c:pt>
                <c:pt idx="100">
                  <c:v>59.690773</c:v>
                </c:pt>
                <c:pt idx="101">
                  <c:v>59.427015</c:v>
                </c:pt>
                <c:pt idx="102">
                  <c:v>59.166607</c:v>
                </c:pt>
                <c:pt idx="103">
                  <c:v>58.909537</c:v>
                </c:pt>
                <c:pt idx="104">
                  <c:v>58.655790</c:v>
                </c:pt>
                <c:pt idx="105">
                  <c:v>58.405347</c:v>
                </c:pt>
                <c:pt idx="106">
                  <c:v>58.158189</c:v>
                </c:pt>
                <c:pt idx="107">
                  <c:v>57.914295</c:v>
                </c:pt>
                <c:pt idx="108">
                  <c:v>57.673640</c:v>
                </c:pt>
                <c:pt idx="109">
                  <c:v>57.436201</c:v>
                </c:pt>
                <c:pt idx="110">
                  <c:v>57.201952</c:v>
                </c:pt>
                <c:pt idx="111">
                  <c:v>56.970863</c:v>
                </c:pt>
                <c:pt idx="112">
                  <c:v>56.742908</c:v>
                </c:pt>
                <c:pt idx="113">
                  <c:v>56.518056</c:v>
                </c:pt>
                <c:pt idx="114">
                  <c:v>56.296277</c:v>
                </c:pt>
                <c:pt idx="115">
                  <c:v>56.077539</c:v>
                </c:pt>
                <c:pt idx="116">
                  <c:v>55.861810</c:v>
                </c:pt>
                <c:pt idx="117">
                  <c:v>55.649059</c:v>
                </c:pt>
                <c:pt idx="118">
                  <c:v>55.439250</c:v>
                </c:pt>
                <c:pt idx="119">
                  <c:v>55.232352</c:v>
                </c:pt>
                <c:pt idx="120">
                  <c:v>55.028330</c:v>
                </c:pt>
                <c:pt idx="121">
                  <c:v>54.827149</c:v>
                </c:pt>
                <c:pt idx="122">
                  <c:v>54.628775</c:v>
                </c:pt>
                <c:pt idx="123">
                  <c:v>54.433173</c:v>
                </c:pt>
                <c:pt idx="124">
                  <c:v>54.240309</c:v>
                </c:pt>
                <c:pt idx="125">
                  <c:v>54.050147</c:v>
                </c:pt>
                <c:pt idx="126">
                  <c:v>53.862653</c:v>
                </c:pt>
                <c:pt idx="127">
                  <c:v>53.677791</c:v>
                </c:pt>
                <c:pt idx="128">
                  <c:v>53.495527</c:v>
                </c:pt>
                <c:pt idx="129">
                  <c:v>53.315826</c:v>
                </c:pt>
                <c:pt idx="130">
                  <c:v>53.138653</c:v>
                </c:pt>
                <c:pt idx="131">
                  <c:v>52.963974</c:v>
                </c:pt>
                <c:pt idx="132">
                  <c:v>52.791753</c:v>
                </c:pt>
                <c:pt idx="133">
                  <c:v>52.621958</c:v>
                </c:pt>
                <c:pt idx="134">
                  <c:v>52.454553</c:v>
                </c:pt>
                <c:pt idx="135">
                  <c:v>52.289506</c:v>
                </c:pt>
                <c:pt idx="136">
                  <c:v>52.126783</c:v>
                </c:pt>
                <c:pt idx="137">
                  <c:v>51.966350</c:v>
                </c:pt>
                <c:pt idx="138">
                  <c:v>51.808175</c:v>
                </c:pt>
                <c:pt idx="139">
                  <c:v>51.652225</c:v>
                </c:pt>
                <c:pt idx="140">
                  <c:v>51.498468</c:v>
                </c:pt>
                <c:pt idx="141">
                  <c:v>51.346872</c:v>
                </c:pt>
                <c:pt idx="142">
                  <c:v>51.197405</c:v>
                </c:pt>
                <c:pt idx="143">
                  <c:v>51.050036</c:v>
                </c:pt>
                <c:pt idx="144">
                  <c:v>50.904735</c:v>
                </c:pt>
                <c:pt idx="145">
                  <c:v>50.761470</c:v>
                </c:pt>
                <c:pt idx="146">
                  <c:v>50.620212</c:v>
                </c:pt>
                <c:pt idx="147">
                  <c:v>50.480930</c:v>
                </c:pt>
                <c:pt idx="148">
                  <c:v>50.343596</c:v>
                </c:pt>
                <c:pt idx="149">
                  <c:v>50.208181</c:v>
                </c:pt>
                <c:pt idx="150">
                  <c:v>50.074655</c:v>
                </c:pt>
                <c:pt idx="151">
                  <c:v>49.942990</c:v>
                </c:pt>
                <c:pt idx="152">
                  <c:v>49.813159</c:v>
                </c:pt>
                <c:pt idx="153">
                  <c:v>49.685135</c:v>
                </c:pt>
                <c:pt idx="154">
                  <c:v>49.558889</c:v>
                </c:pt>
                <c:pt idx="155">
                  <c:v>49.434395</c:v>
                </c:pt>
                <c:pt idx="156">
                  <c:v>49.311627</c:v>
                </c:pt>
                <c:pt idx="157">
                  <c:v>49.190559</c:v>
                </c:pt>
                <c:pt idx="158">
                  <c:v>49.071166</c:v>
                </c:pt>
                <c:pt idx="159">
                  <c:v>48.953421</c:v>
                </c:pt>
                <c:pt idx="160">
                  <c:v>48.837301</c:v>
                </c:pt>
                <c:pt idx="161">
                  <c:v>48.722781</c:v>
                </c:pt>
                <c:pt idx="162">
                  <c:v>48.609836</c:v>
                </c:pt>
                <c:pt idx="163">
                  <c:v>48.498443</c:v>
                </c:pt>
                <c:pt idx="164">
                  <c:v>48.388579</c:v>
                </c:pt>
                <c:pt idx="165">
                  <c:v>48.280220</c:v>
                </c:pt>
                <c:pt idx="166">
                  <c:v>48.173344</c:v>
                </c:pt>
                <c:pt idx="167">
                  <c:v>48.067929</c:v>
                </c:pt>
                <c:pt idx="168">
                  <c:v>47.963952</c:v>
                </c:pt>
                <c:pt idx="169">
                  <c:v>47.861392</c:v>
                </c:pt>
                <c:pt idx="170">
                  <c:v>47.760228</c:v>
                </c:pt>
                <c:pt idx="171">
                  <c:v>47.660439</c:v>
                </c:pt>
                <c:pt idx="172">
                  <c:v>47.562004</c:v>
                </c:pt>
                <c:pt idx="173">
                  <c:v>47.464902</c:v>
                </c:pt>
                <c:pt idx="174">
                  <c:v>47.369115</c:v>
                </c:pt>
                <c:pt idx="175">
                  <c:v>47.274622</c:v>
                </c:pt>
                <c:pt idx="176">
                  <c:v>47.181403</c:v>
                </c:pt>
                <c:pt idx="177">
                  <c:v>47.089441</c:v>
                </c:pt>
                <c:pt idx="178">
                  <c:v>46.998715</c:v>
                </c:pt>
                <c:pt idx="179">
                  <c:v>46.909208</c:v>
                </c:pt>
                <c:pt idx="180">
                  <c:v>46.820902</c:v>
                </c:pt>
                <c:pt idx="181">
                  <c:v>46.733778</c:v>
                </c:pt>
                <c:pt idx="182">
                  <c:v>46.647820</c:v>
                </c:pt>
                <c:pt idx="183">
                  <c:v>46.563009</c:v>
                </c:pt>
                <c:pt idx="184">
                  <c:v>46.483923</c:v>
                </c:pt>
                <c:pt idx="185">
                  <c:v>46.419705</c:v>
                </c:pt>
                <c:pt idx="186">
                  <c:v>46.356341</c:v>
                </c:pt>
                <c:pt idx="187">
                  <c:v>46.293818</c:v>
                </c:pt>
                <c:pt idx="188">
                  <c:v>46.232123</c:v>
                </c:pt>
                <c:pt idx="189">
                  <c:v>46.171244</c:v>
                </c:pt>
                <c:pt idx="190">
                  <c:v>46.111169</c:v>
                </c:pt>
                <c:pt idx="191">
                  <c:v>46.051887</c:v>
                </c:pt>
                <c:pt idx="192">
                  <c:v>45.993384</c:v>
                </c:pt>
                <c:pt idx="193">
                  <c:v>45.935650</c:v>
                </c:pt>
                <c:pt idx="194">
                  <c:v>45.878674</c:v>
                </c:pt>
                <c:pt idx="195">
                  <c:v>45.822445</c:v>
                </c:pt>
                <c:pt idx="196">
                  <c:v>45.766950</c:v>
                </c:pt>
                <c:pt idx="197">
                  <c:v>45.712181</c:v>
                </c:pt>
                <c:pt idx="198">
                  <c:v>45.658126</c:v>
                </c:pt>
                <c:pt idx="199">
                  <c:v>45.604774</c:v>
                </c:pt>
                <c:pt idx="200">
                  <c:v>45.552116</c:v>
                </c:pt>
                <c:pt idx="201">
                  <c:v>45.500141</c:v>
                </c:pt>
                <c:pt idx="202">
                  <c:v>45.448840</c:v>
                </c:pt>
                <c:pt idx="203">
                  <c:v>45.398203</c:v>
                </c:pt>
                <c:pt idx="204">
                  <c:v>45.348220</c:v>
                </c:pt>
                <c:pt idx="205">
                  <c:v>45.298882</c:v>
                </c:pt>
                <c:pt idx="206">
                  <c:v>45.250180</c:v>
                </c:pt>
                <c:pt idx="207">
                  <c:v>45.202104</c:v>
                </c:pt>
                <c:pt idx="208">
                  <c:v>45.154645</c:v>
                </c:pt>
                <c:pt idx="209">
                  <c:v>45.107795</c:v>
                </c:pt>
                <c:pt idx="210">
                  <c:v>45.061546</c:v>
                </c:pt>
                <c:pt idx="211">
                  <c:v>45.015887</c:v>
                </c:pt>
                <c:pt idx="212">
                  <c:v>44.970812</c:v>
                </c:pt>
                <c:pt idx="213">
                  <c:v>44.926311</c:v>
                </c:pt>
                <c:pt idx="214">
                  <c:v>44.882378</c:v>
                </c:pt>
                <c:pt idx="215">
                  <c:v>44.839003</c:v>
                </c:pt>
                <c:pt idx="216">
                  <c:v>44.796178</c:v>
                </c:pt>
                <c:pt idx="217">
                  <c:v>44.753897</c:v>
                </c:pt>
                <c:pt idx="218">
                  <c:v>44.712151</c:v>
                </c:pt>
                <c:pt idx="219">
                  <c:v>44.670933</c:v>
                </c:pt>
                <c:pt idx="220">
                  <c:v>44.630236</c:v>
                </c:pt>
                <c:pt idx="221">
                  <c:v>44.590052</c:v>
                </c:pt>
                <c:pt idx="222">
                  <c:v>44.550374</c:v>
                </c:pt>
                <c:pt idx="223">
                  <c:v>44.511195</c:v>
                </c:pt>
                <c:pt idx="224">
                  <c:v>44.472508</c:v>
                </c:pt>
                <c:pt idx="225">
                  <c:v>44.434306</c:v>
                </c:pt>
                <c:pt idx="226">
                  <c:v>44.396583</c:v>
                </c:pt>
                <c:pt idx="227">
                  <c:v>44.359333</c:v>
                </c:pt>
                <c:pt idx="228">
                  <c:v>44.322547</c:v>
                </c:pt>
                <c:pt idx="229">
                  <c:v>44.286221</c:v>
                </c:pt>
                <c:pt idx="230">
                  <c:v>44.250347</c:v>
                </c:pt>
                <c:pt idx="231">
                  <c:v>44.214920</c:v>
                </c:pt>
                <c:pt idx="232">
                  <c:v>44.179933</c:v>
                </c:pt>
                <c:pt idx="233">
                  <c:v>44.145380</c:v>
                </c:pt>
                <c:pt idx="234">
                  <c:v>44.111257</c:v>
                </c:pt>
                <c:pt idx="235">
                  <c:v>44.077555</c:v>
                </c:pt>
                <c:pt idx="236">
                  <c:v>44.044271</c:v>
                </c:pt>
                <c:pt idx="237">
                  <c:v>44.011397</c:v>
                </c:pt>
                <c:pt idx="238">
                  <c:v>43.978930</c:v>
                </c:pt>
                <c:pt idx="239">
                  <c:v>43.946862</c:v>
                </c:pt>
                <c:pt idx="240">
                  <c:v>43.915189</c:v>
                </c:pt>
                <c:pt idx="241">
                  <c:v>43.883906</c:v>
                </c:pt>
                <c:pt idx="242">
                  <c:v>43.853007</c:v>
                </c:pt>
                <c:pt idx="243">
                  <c:v>43.822486</c:v>
                </c:pt>
                <c:pt idx="244">
                  <c:v>43.792340</c:v>
                </c:pt>
                <c:pt idx="245">
                  <c:v>43.762562</c:v>
                </c:pt>
                <c:pt idx="246">
                  <c:v>43.733148</c:v>
                </c:pt>
                <c:pt idx="247">
                  <c:v>43.704094</c:v>
                </c:pt>
                <c:pt idx="248">
                  <c:v>43.675393</c:v>
                </c:pt>
                <c:pt idx="249">
                  <c:v>43.647042</c:v>
                </c:pt>
                <c:pt idx="250">
                  <c:v>43.619036</c:v>
                </c:pt>
                <c:pt idx="251">
                  <c:v>43.591370</c:v>
                </c:pt>
                <c:pt idx="252">
                  <c:v>43.564040</c:v>
                </c:pt>
                <c:pt idx="253">
                  <c:v>43.537042</c:v>
                </c:pt>
                <c:pt idx="254">
                  <c:v>43.510370</c:v>
                </c:pt>
                <c:pt idx="255">
                  <c:v>43.484021</c:v>
                </c:pt>
                <c:pt idx="256">
                  <c:v>43.457990</c:v>
                </c:pt>
                <c:pt idx="257">
                  <c:v>43.432273</c:v>
                </c:pt>
                <c:pt idx="258">
                  <c:v>43.406867</c:v>
                </c:pt>
                <c:pt idx="259">
                  <c:v>43.381766</c:v>
                </c:pt>
                <c:pt idx="260">
                  <c:v>43.356967</c:v>
                </c:pt>
                <c:pt idx="261">
                  <c:v>43.332466</c:v>
                </c:pt>
                <c:pt idx="262">
                  <c:v>43.308259</c:v>
                </c:pt>
                <c:pt idx="263">
                  <c:v>43.284343</c:v>
                </c:pt>
                <c:pt idx="264">
                  <c:v>43.260712</c:v>
                </c:pt>
                <c:pt idx="265">
                  <c:v>43.237365</c:v>
                </c:pt>
                <c:pt idx="266">
                  <c:v>43.214296</c:v>
                </c:pt>
                <c:pt idx="267">
                  <c:v>43.191503</c:v>
                </c:pt>
                <c:pt idx="268">
                  <c:v>43.168982</c:v>
                </c:pt>
                <c:pt idx="269">
                  <c:v>43.146729</c:v>
                </c:pt>
                <c:pt idx="270">
                  <c:v>43.124741</c:v>
                </c:pt>
                <c:pt idx="271">
                  <c:v>43.103014</c:v>
                </c:pt>
                <c:pt idx="272">
                  <c:v>43.081545</c:v>
                </c:pt>
                <c:pt idx="273">
                  <c:v>43.060331</c:v>
                </c:pt>
                <c:pt idx="274">
                  <c:v>43.039368</c:v>
                </c:pt>
                <c:pt idx="275">
                  <c:v>43.018653</c:v>
                </c:pt>
                <c:pt idx="276">
                  <c:v>42.998183</c:v>
                </c:pt>
                <c:pt idx="277">
                  <c:v>42.977955</c:v>
                </c:pt>
                <c:pt idx="278">
                  <c:v>42.957966</c:v>
                </c:pt>
                <c:pt idx="279">
                  <c:v>42.938212</c:v>
                </c:pt>
                <c:pt idx="280">
                  <c:v>42.918691</c:v>
                </c:pt>
                <c:pt idx="281">
                  <c:v>42.899400</c:v>
                </c:pt>
                <c:pt idx="282">
                  <c:v>42.880335</c:v>
                </c:pt>
                <c:pt idx="283">
                  <c:v>42.861495</c:v>
                </c:pt>
                <c:pt idx="284">
                  <c:v>42.842875</c:v>
                </c:pt>
                <c:pt idx="285">
                  <c:v>42.824473</c:v>
                </c:pt>
                <c:pt idx="286">
                  <c:v>42.806287</c:v>
                </c:pt>
                <c:pt idx="287">
                  <c:v>42.788313</c:v>
                </c:pt>
                <c:pt idx="288">
                  <c:v>42.770549</c:v>
                </c:pt>
                <c:pt idx="289">
                  <c:v>42.752993</c:v>
                </c:pt>
                <c:pt idx="290">
                  <c:v>42.735641</c:v>
                </c:pt>
                <c:pt idx="291">
                  <c:v>42.718492</c:v>
                </c:pt>
                <c:pt idx="292">
                  <c:v>42.701542</c:v>
                </c:pt>
                <c:pt idx="293">
                  <c:v>42.684788</c:v>
                </c:pt>
                <c:pt idx="294">
                  <c:v>42.668230</c:v>
                </c:pt>
                <c:pt idx="295">
                  <c:v>42.651863</c:v>
                </c:pt>
                <c:pt idx="296">
                  <c:v>42.635687</c:v>
                </c:pt>
                <c:pt idx="297">
                  <c:v>42.619697</c:v>
                </c:pt>
                <c:pt idx="298">
                  <c:v>42.603892</c:v>
                </c:pt>
                <c:pt idx="299">
                  <c:v>42.588271</c:v>
                </c:pt>
                <c:pt idx="300">
                  <c:v>42.572829</c:v>
                </c:pt>
                <c:pt idx="301">
                  <c:v>42.557565</c:v>
                </c:pt>
                <c:pt idx="302">
                  <c:v>42.542478</c:v>
                </c:pt>
                <c:pt idx="303">
                  <c:v>42.527563</c:v>
                </c:pt>
                <c:pt idx="304">
                  <c:v>42.512821</c:v>
                </c:pt>
                <c:pt idx="305">
                  <c:v>42.498248</c:v>
                </c:pt>
                <c:pt idx="306">
                  <c:v>42.483842</c:v>
                </c:pt>
                <c:pt idx="307">
                  <c:v>42.469601</c:v>
                </c:pt>
                <c:pt idx="308">
                  <c:v>42.455523</c:v>
                </c:pt>
                <c:pt idx="309">
                  <c:v>42.441606</c:v>
                </c:pt>
                <c:pt idx="310">
                  <c:v>42.427849</c:v>
                </c:pt>
                <c:pt idx="311">
                  <c:v>42.414248</c:v>
                </c:pt>
                <c:pt idx="312">
                  <c:v>42.400803</c:v>
                </c:pt>
                <c:pt idx="313">
                  <c:v>42.387511</c:v>
                </c:pt>
                <c:pt idx="314">
                  <c:v>42.374370</c:v>
                </c:pt>
                <c:pt idx="315">
                  <c:v>42.361379</c:v>
                </c:pt>
                <c:pt idx="316">
                  <c:v>42.348535</c:v>
                </c:pt>
                <c:pt idx="317">
                  <c:v>42.335837</c:v>
                </c:pt>
                <c:pt idx="318">
                  <c:v>42.323283</c:v>
                </c:pt>
                <c:pt idx="319">
                  <c:v>42.310872</c:v>
                </c:pt>
                <c:pt idx="320">
                  <c:v>42.298601</c:v>
                </c:pt>
                <c:pt idx="321">
                  <c:v>42.286469</c:v>
                </c:pt>
                <c:pt idx="322">
                  <c:v>42.274473</c:v>
                </c:pt>
                <c:pt idx="323">
                  <c:v>42.262614</c:v>
                </c:pt>
                <c:pt idx="324">
                  <c:v>42.250888</c:v>
                </c:pt>
                <c:pt idx="325">
                  <c:v>42.239294</c:v>
                </c:pt>
                <c:pt idx="326">
                  <c:v>42.227830</c:v>
                </c:pt>
                <c:pt idx="327">
                  <c:v>42.216495</c:v>
                </c:pt>
                <c:pt idx="328">
                  <c:v>42.205288</c:v>
                </c:pt>
                <c:pt idx="329">
                  <c:v>42.194207</c:v>
                </c:pt>
                <c:pt idx="330">
                  <c:v>42.183249</c:v>
                </c:pt>
                <c:pt idx="331">
                  <c:v>42.172415</c:v>
                </c:pt>
                <c:pt idx="332">
                  <c:v>42.161702</c:v>
                </c:pt>
                <c:pt idx="333">
                  <c:v>42.151108</c:v>
                </c:pt>
                <c:pt idx="334">
                  <c:v>42.140633</c:v>
                </c:pt>
                <c:pt idx="335">
                  <c:v>42.130274</c:v>
                </c:pt>
                <c:pt idx="336">
                  <c:v>42.120031</c:v>
                </c:pt>
                <c:pt idx="337">
                  <c:v>42.109902</c:v>
                </c:pt>
                <c:pt idx="338">
                  <c:v>42.099886</c:v>
                </c:pt>
                <c:pt idx="339">
                  <c:v>42.089981</c:v>
                </c:pt>
                <c:pt idx="340">
                  <c:v>42.080186</c:v>
                </c:pt>
                <c:pt idx="341">
                  <c:v>42.070499</c:v>
                </c:pt>
                <c:pt idx="342">
                  <c:v>42.060920</c:v>
                </c:pt>
                <c:pt idx="343">
                  <c:v>42.051447</c:v>
                </c:pt>
                <c:pt idx="344">
                  <c:v>42.042079</c:v>
                </c:pt>
                <c:pt idx="345">
                  <c:v>42.032814</c:v>
                </c:pt>
                <c:pt idx="346">
                  <c:v>42.023651</c:v>
                </c:pt>
                <c:pt idx="347">
                  <c:v>42.014590</c:v>
                </c:pt>
                <c:pt idx="348">
                  <c:v>42.005628</c:v>
                </c:pt>
                <c:pt idx="349">
                  <c:v>41.996765</c:v>
                </c:pt>
                <c:pt idx="350">
                  <c:v>41.987999</c:v>
                </c:pt>
                <c:pt idx="351">
                  <c:v>41.979329</c:v>
                </c:pt>
                <c:pt idx="352">
                  <c:v>41.970755</c:v>
                </c:pt>
                <c:pt idx="353">
                  <c:v>41.962274</c:v>
                </c:pt>
                <c:pt idx="354">
                  <c:v>41.953886</c:v>
                </c:pt>
                <c:pt idx="355">
                  <c:v>41.945590</c:v>
                </c:pt>
                <c:pt idx="356">
                  <c:v>41.937385</c:v>
                </c:pt>
                <c:pt idx="357">
                  <c:v>41.929269</c:v>
                </c:pt>
                <c:pt idx="358">
                  <c:v>41.921241</c:v>
                </c:pt>
                <c:pt idx="359">
                  <c:v>41.913301</c:v>
                </c:pt>
                <c:pt idx="360">
                  <c:v>41.905448</c:v>
                </c:pt>
                <c:pt idx="361">
                  <c:v>41.897680</c:v>
                </c:pt>
                <c:pt idx="362">
                  <c:v>41.889996</c:v>
                </c:pt>
                <c:pt idx="363">
                  <c:v>41.882395</c:v>
                </c:pt>
                <c:pt idx="364">
                  <c:v>41.874877</c:v>
                </c:pt>
                <c:pt idx="365">
                  <c:v>41.867440</c:v>
                </c:pt>
                <c:pt idx="366">
                  <c:v>41.860083</c:v>
                </c:pt>
                <c:pt idx="367">
                  <c:v>41.852806</c:v>
                </c:pt>
                <c:pt idx="368">
                  <c:v>41.845607</c:v>
                </c:pt>
                <c:pt idx="369">
                  <c:v>41.838486</c:v>
                </c:pt>
                <c:pt idx="370">
                  <c:v>41.831442</c:v>
                </c:pt>
                <c:pt idx="371">
                  <c:v>41.824473</c:v>
                </c:pt>
                <c:pt idx="372">
                  <c:v>41.817580</c:v>
                </c:pt>
                <c:pt idx="373">
                  <c:v>41.810760</c:v>
                </c:pt>
                <c:pt idx="374">
                  <c:v>41.804013</c:v>
                </c:pt>
                <c:pt idx="375">
                  <c:v>41.797339</c:v>
                </c:pt>
                <c:pt idx="376">
                  <c:v>41.790735</c:v>
                </c:pt>
                <c:pt idx="377">
                  <c:v>41.784203</c:v>
                </c:pt>
                <c:pt idx="378">
                  <c:v>41.777740</c:v>
                </c:pt>
                <c:pt idx="379">
                  <c:v>41.771346</c:v>
                </c:pt>
                <c:pt idx="380">
                  <c:v>41.765020</c:v>
                </c:pt>
                <c:pt idx="381">
                  <c:v>41.758762</c:v>
                </c:pt>
                <c:pt idx="382">
                  <c:v>41.752569</c:v>
                </c:pt>
                <c:pt idx="383">
                  <c:v>41.746443</c:v>
                </c:pt>
                <c:pt idx="384">
                  <c:v>41.740382</c:v>
                </c:pt>
                <c:pt idx="385">
                  <c:v>41.734384</c:v>
                </c:pt>
                <c:pt idx="386">
                  <c:v>41.728450</c:v>
                </c:pt>
                <c:pt idx="387">
                  <c:v>41.722579</c:v>
                </c:pt>
                <c:pt idx="388">
                  <c:v>41.716770</c:v>
                </c:pt>
                <c:pt idx="389">
                  <c:v>41.711022</c:v>
                </c:pt>
                <c:pt idx="390">
                  <c:v>41.705335</c:v>
                </c:pt>
                <c:pt idx="391">
                  <c:v>41.699707</c:v>
                </c:pt>
                <c:pt idx="392">
                  <c:v>41.694138</c:v>
                </c:pt>
                <c:pt idx="393">
                  <c:v>41.688628</c:v>
                </c:pt>
                <c:pt idx="394">
                  <c:v>41.683176</c:v>
                </c:pt>
                <c:pt idx="395">
                  <c:v>41.677781</c:v>
                </c:pt>
                <c:pt idx="396">
                  <c:v>41.672442</c:v>
                </c:pt>
                <c:pt idx="397">
                  <c:v>41.667159</c:v>
                </c:pt>
                <c:pt idx="398">
                  <c:v>41.661931</c:v>
                </c:pt>
                <c:pt idx="399">
                  <c:v>41.656757</c:v>
                </c:pt>
                <c:pt idx="400">
                  <c:v>41.651637</c:v>
                </c:pt>
                <c:pt idx="401">
                  <c:v>41.646571</c:v>
                </c:pt>
                <c:pt idx="402">
                  <c:v>41.641557</c:v>
                </c:pt>
                <c:pt idx="403">
                  <c:v>41.636595</c:v>
                </c:pt>
                <c:pt idx="404">
                  <c:v>41.631685</c:v>
                </c:pt>
                <c:pt idx="405">
                  <c:v>41.626825</c:v>
                </c:pt>
                <c:pt idx="406">
                  <c:v>41.622015</c:v>
                </c:pt>
                <c:pt idx="407">
                  <c:v>41.617255</c:v>
                </c:pt>
                <c:pt idx="408">
                  <c:v>41.612544</c:v>
                </c:pt>
                <c:pt idx="409">
                  <c:v>41.607882</c:v>
                </c:pt>
                <c:pt idx="410">
                  <c:v>41.603268</c:v>
                </c:pt>
                <c:pt idx="411">
                  <c:v>41.598700</c:v>
                </c:pt>
                <c:pt idx="412">
                  <c:v>41.594180</c:v>
                </c:pt>
                <c:pt idx="413">
                  <c:v>41.589706</c:v>
                </c:pt>
                <c:pt idx="414">
                  <c:v>41.585278</c:v>
                </c:pt>
                <c:pt idx="415">
                  <c:v>41.580895</c:v>
                </c:pt>
                <c:pt idx="416">
                  <c:v>41.576557</c:v>
                </c:pt>
                <c:pt idx="417">
                  <c:v>41.572263</c:v>
                </c:pt>
                <c:pt idx="418">
                  <c:v>41.568012</c:v>
                </c:pt>
                <c:pt idx="419">
                  <c:v>41.563805</c:v>
                </c:pt>
                <c:pt idx="420">
                  <c:v>41.559641</c:v>
                </c:pt>
                <c:pt idx="421">
                  <c:v>41.555518</c:v>
                </c:pt>
                <c:pt idx="422">
                  <c:v>41.551438</c:v>
                </c:pt>
                <c:pt idx="423">
                  <c:v>41.547399</c:v>
                </c:pt>
                <c:pt idx="424">
                  <c:v>41.543400</c:v>
                </c:pt>
                <c:pt idx="425">
                  <c:v>41.539442</c:v>
                </c:pt>
                <c:pt idx="426">
                  <c:v>41.535524</c:v>
                </c:pt>
                <c:pt idx="427">
                  <c:v>41.531645</c:v>
                </c:pt>
                <c:pt idx="428">
                  <c:v>41.527805</c:v>
                </c:pt>
                <c:pt idx="429">
                  <c:v>41.524003</c:v>
                </c:pt>
                <c:pt idx="430">
                  <c:v>41.520240</c:v>
                </c:pt>
                <c:pt idx="431">
                  <c:v>41.516514</c:v>
                </c:pt>
                <c:pt idx="432">
                  <c:v>41.512825</c:v>
                </c:pt>
                <c:pt idx="433">
                  <c:v>41.509174</c:v>
                </c:pt>
                <c:pt idx="434">
                  <c:v>41.505558</c:v>
                </c:pt>
                <c:pt idx="435">
                  <c:v>41.501979</c:v>
                </c:pt>
                <c:pt idx="436">
                  <c:v>41.498435</c:v>
                </c:pt>
                <c:pt idx="437">
                  <c:v>41.494926</c:v>
                </c:pt>
                <c:pt idx="438">
                  <c:v>41.491452</c:v>
                </c:pt>
                <c:pt idx="439">
                  <c:v>41.488012</c:v>
                </c:pt>
                <c:pt idx="440">
                  <c:v>41.484607</c:v>
                </c:pt>
                <c:pt idx="441">
                  <c:v>41.481235</c:v>
                </c:pt>
                <c:pt idx="442">
                  <c:v>41.477896</c:v>
                </c:pt>
                <c:pt idx="443">
                  <c:v>41.474590</c:v>
                </c:pt>
                <c:pt idx="444">
                  <c:v>41.471316</c:v>
                </c:pt>
                <c:pt idx="445">
                  <c:v>41.468075</c:v>
                </c:pt>
                <c:pt idx="446">
                  <c:v>41.464865</c:v>
                </c:pt>
                <c:pt idx="447">
                  <c:v>41.461686</c:v>
                </c:pt>
                <c:pt idx="448">
                  <c:v>41.458539</c:v>
                </c:pt>
                <c:pt idx="449">
                  <c:v>41.455422</c:v>
                </c:pt>
                <c:pt idx="450">
                  <c:v>41.452336</c:v>
                </c:pt>
                <c:pt idx="451">
                  <c:v>41.449280</c:v>
                </c:pt>
                <c:pt idx="452">
                  <c:v>41.446253</c:v>
                </c:pt>
                <c:pt idx="453">
                  <c:v>41.443256</c:v>
                </c:pt>
                <c:pt idx="454">
                  <c:v>41.440287</c:v>
                </c:pt>
                <c:pt idx="455">
                  <c:v>41.437347</c:v>
                </c:pt>
                <c:pt idx="456">
                  <c:v>41.434436</c:v>
                </c:pt>
                <c:pt idx="457">
                  <c:v>41.431553</c:v>
                </c:pt>
                <c:pt idx="458">
                  <c:v>41.428697</c:v>
                </c:pt>
                <c:pt idx="459">
                  <c:v>41.425869</c:v>
                </c:pt>
                <c:pt idx="460">
                  <c:v>41.423068</c:v>
                </c:pt>
                <c:pt idx="461">
                  <c:v>41.420293</c:v>
                </c:pt>
                <c:pt idx="462">
                  <c:v>41.417546</c:v>
                </c:pt>
                <c:pt idx="463">
                  <c:v>41.414824</c:v>
                </c:pt>
                <c:pt idx="464">
                  <c:v>41.412128</c:v>
                </c:pt>
                <c:pt idx="465">
                  <c:v>41.409458</c:v>
                </c:pt>
                <c:pt idx="466">
                  <c:v>41.406814</c:v>
                </c:pt>
                <c:pt idx="467">
                  <c:v>41.404194</c:v>
                </c:pt>
                <c:pt idx="468">
                  <c:v>41.401599</c:v>
                </c:pt>
                <c:pt idx="469">
                  <c:v>41.399029</c:v>
                </c:pt>
                <c:pt idx="470">
                  <c:v>41.396483</c:v>
                </c:pt>
                <c:pt idx="471">
                  <c:v>41.393961</c:v>
                </c:pt>
                <c:pt idx="472">
                  <c:v>41.391463</c:v>
                </c:pt>
                <c:pt idx="473">
                  <c:v>41.388988</c:v>
                </c:pt>
                <c:pt idx="474">
                  <c:v>41.386536</c:v>
                </c:pt>
                <c:pt idx="475">
                  <c:v>41.384107</c:v>
                </c:pt>
                <c:pt idx="476">
                  <c:v>41.381701</c:v>
                </c:pt>
                <c:pt idx="477">
                  <c:v>41.379317</c:v>
                </c:pt>
                <c:pt idx="478">
                  <c:v>41.376956</c:v>
                </c:pt>
                <c:pt idx="479">
                  <c:v>41.374616</c:v>
                </c:pt>
                <c:pt idx="480">
                  <c:v>41.372298</c:v>
                </c:pt>
                <c:pt idx="481">
                  <c:v>41.370002</c:v>
                </c:pt>
                <c:pt idx="482">
                  <c:v>41.367727</c:v>
                </c:pt>
                <c:pt idx="483">
                  <c:v>41.365473</c:v>
                </c:pt>
                <c:pt idx="484">
                  <c:v>41.363239</c:v>
                </c:pt>
                <c:pt idx="485">
                  <c:v>41.361026</c:v>
                </c:pt>
                <c:pt idx="486">
                  <c:v>41.358834</c:v>
                </c:pt>
                <c:pt idx="487">
                  <c:v>41.356661</c:v>
                </c:pt>
                <c:pt idx="488">
                  <c:v>41.354509</c:v>
                </c:pt>
                <c:pt idx="489">
                  <c:v>41.352376</c:v>
                </c:pt>
                <c:pt idx="490">
                  <c:v>41.350262</c:v>
                </c:pt>
                <c:pt idx="491">
                  <c:v>41.348168</c:v>
                </c:pt>
                <c:pt idx="492">
                  <c:v>41.346093</c:v>
                </c:pt>
                <c:pt idx="493">
                  <c:v>41.344036</c:v>
                </c:pt>
                <c:pt idx="494">
                  <c:v>41.341999</c:v>
                </c:pt>
                <c:pt idx="495">
                  <c:v>41.339979</c:v>
                </c:pt>
                <c:pt idx="496">
                  <c:v>41.337978</c:v>
                </c:pt>
                <c:pt idx="497">
                  <c:v>41.335995</c:v>
                </c:pt>
                <c:pt idx="498">
                  <c:v>41.334029</c:v>
                </c:pt>
                <c:pt idx="499">
                  <c:v>41.332082</c:v>
                </c:pt>
                <c:pt idx="500">
                  <c:v>41.330151</c:v>
                </c:pt>
                <c:pt idx="501">
                  <c:v>41.328238</c:v>
                </c:pt>
                <c:pt idx="502">
                  <c:v>41.326342</c:v>
                </c:pt>
                <c:pt idx="503">
                  <c:v>41.324463</c:v>
                </c:pt>
                <c:pt idx="504">
                  <c:v>41.322601</c:v>
                </c:pt>
                <c:pt idx="505">
                  <c:v>41.320755</c:v>
                </c:pt>
                <c:pt idx="506">
                  <c:v>41.318925</c:v>
                </c:pt>
                <c:pt idx="507">
                  <c:v>41.317112</c:v>
                </c:pt>
                <c:pt idx="508">
                  <c:v>41.315314</c:v>
                </c:pt>
                <c:pt idx="509">
                  <c:v>41.313533</c:v>
                </c:pt>
                <c:pt idx="510">
                  <c:v>41.311767</c:v>
                </c:pt>
                <c:pt idx="511">
                  <c:v>41.310016</c:v>
                </c:pt>
                <c:pt idx="512">
                  <c:v>41.308281</c:v>
                </c:pt>
                <c:pt idx="513">
                  <c:v>41.306561</c:v>
                </c:pt>
                <c:pt idx="514">
                  <c:v>41.304856</c:v>
                </c:pt>
                <c:pt idx="515">
                  <c:v>41.303166</c:v>
                </c:pt>
                <c:pt idx="516">
                  <c:v>41.301490</c:v>
                </c:pt>
                <c:pt idx="517">
                  <c:v>41.299829</c:v>
                </c:pt>
                <c:pt idx="518">
                  <c:v>41.298182</c:v>
                </c:pt>
                <c:pt idx="519">
                  <c:v>41.296550</c:v>
                </c:pt>
                <c:pt idx="520">
                  <c:v>41.294932</c:v>
                </c:pt>
                <c:pt idx="521">
                  <c:v>41.293327</c:v>
                </c:pt>
                <c:pt idx="522">
                  <c:v>41.291736</c:v>
                </c:pt>
                <c:pt idx="523">
                  <c:v>41.290159</c:v>
                </c:pt>
                <c:pt idx="524">
                  <c:v>41.288596</c:v>
                </c:pt>
                <c:pt idx="525">
                  <c:v>41.287045</c:v>
                </c:pt>
                <c:pt idx="526">
                  <c:v>41.285508</c:v>
                </c:pt>
                <c:pt idx="527">
                  <c:v>41.283984</c:v>
                </c:pt>
                <c:pt idx="528">
                  <c:v>41.282473</c:v>
                </c:pt>
                <c:pt idx="529">
                  <c:v>41.280974</c:v>
                </c:pt>
                <c:pt idx="530">
                  <c:v>41.279489</c:v>
                </c:pt>
                <c:pt idx="531">
                  <c:v>41.278015</c:v>
                </c:pt>
                <c:pt idx="532">
                  <c:v>41.276555</c:v>
                </c:pt>
                <c:pt idx="533">
                  <c:v>41.275106</c:v>
                </c:pt>
                <c:pt idx="534">
                  <c:v>41.273669</c:v>
                </c:pt>
                <c:pt idx="535">
                  <c:v>41.272245</c:v>
                </c:pt>
                <c:pt idx="536">
                  <c:v>41.270832</c:v>
                </c:pt>
                <c:pt idx="537">
                  <c:v>41.269431</c:v>
                </c:pt>
                <c:pt idx="538">
                  <c:v>41.268042</c:v>
                </c:pt>
                <c:pt idx="539">
                  <c:v>41.266664</c:v>
                </c:pt>
                <c:pt idx="540">
                  <c:v>41.265298</c:v>
                </c:pt>
                <c:pt idx="541">
                  <c:v>41.263943</c:v>
                </c:pt>
                <c:pt idx="542">
                  <c:v>41.262599</c:v>
                </c:pt>
                <c:pt idx="543">
                  <c:v>41.261266</c:v>
                </c:pt>
                <c:pt idx="544">
                  <c:v>41.259944</c:v>
                </c:pt>
                <c:pt idx="545">
                  <c:v>41.258633</c:v>
                </c:pt>
                <c:pt idx="546">
                  <c:v>41.257332</c:v>
                </c:pt>
                <c:pt idx="547">
                  <c:v>41.256042</c:v>
                </c:pt>
                <c:pt idx="548">
                  <c:v>41.254763</c:v>
                </c:pt>
                <c:pt idx="549">
                  <c:v>41.253494</c:v>
                </c:pt>
                <c:pt idx="550">
                  <c:v>41.252235</c:v>
                </c:pt>
                <c:pt idx="551">
                  <c:v>41.250986</c:v>
                </c:pt>
                <c:pt idx="552">
                  <c:v>41.249748</c:v>
                </c:pt>
                <c:pt idx="553">
                  <c:v>41.248519</c:v>
                </c:pt>
                <c:pt idx="554">
                  <c:v>41.247300</c:v>
                </c:pt>
                <c:pt idx="555">
                  <c:v>41.246091</c:v>
                </c:pt>
                <c:pt idx="556">
                  <c:v>41.244891</c:v>
                </c:pt>
                <c:pt idx="557">
                  <c:v>41.243701</c:v>
                </c:pt>
                <c:pt idx="558">
                  <c:v>41.242521</c:v>
                </c:pt>
                <c:pt idx="559">
                  <c:v>41.241350</c:v>
                </c:pt>
                <c:pt idx="560">
                  <c:v>41.240188</c:v>
                </c:pt>
                <c:pt idx="561">
                  <c:v>41.239035</c:v>
                </c:pt>
                <c:pt idx="562">
                  <c:v>41.237892</c:v>
                </c:pt>
                <c:pt idx="563">
                  <c:v>41.236757</c:v>
                </c:pt>
                <c:pt idx="564">
                  <c:v>41.235631</c:v>
                </c:pt>
                <c:pt idx="565">
                  <c:v>41.234514</c:v>
                </c:pt>
                <c:pt idx="566">
                  <c:v>41.233406</c:v>
                </c:pt>
                <c:pt idx="567">
                  <c:v>41.232306</c:v>
                </c:pt>
                <c:pt idx="568">
                  <c:v>41.231215</c:v>
                </c:pt>
                <c:pt idx="569">
                  <c:v>41.230132</c:v>
                </c:pt>
                <c:pt idx="570">
                  <c:v>41.229058</c:v>
                </c:pt>
                <c:pt idx="571">
                  <c:v>41.227992</c:v>
                </c:pt>
                <c:pt idx="572">
                  <c:v>41.226934</c:v>
                </c:pt>
                <c:pt idx="573">
                  <c:v>41.225885</c:v>
                </c:pt>
                <c:pt idx="574">
                  <c:v>41.224843</c:v>
                </c:pt>
                <c:pt idx="575">
                  <c:v>41.223809</c:v>
                </c:pt>
                <c:pt idx="576">
                  <c:v>41.222783</c:v>
                </c:pt>
                <c:pt idx="577">
                  <c:v>41.221765</c:v>
                </c:pt>
                <c:pt idx="578">
                  <c:v>41.220755</c:v>
                </c:pt>
                <c:pt idx="579">
                  <c:v>41.219752</c:v>
                </c:pt>
                <c:pt idx="580">
                  <c:v>41.218757</c:v>
                </c:pt>
                <c:pt idx="581">
                  <c:v>41.217769</c:v>
                </c:pt>
                <c:pt idx="582">
                  <c:v>41.216789</c:v>
                </c:pt>
                <c:pt idx="583">
                  <c:v>41.215816</c:v>
                </c:pt>
                <c:pt idx="584">
                  <c:v>41.214851</c:v>
                </c:pt>
                <c:pt idx="585">
                  <c:v>41.213892</c:v>
                </c:pt>
                <c:pt idx="586">
                  <c:v>41.212941</c:v>
                </c:pt>
                <c:pt idx="587">
                  <c:v>41.211997</c:v>
                </c:pt>
                <c:pt idx="588">
                  <c:v>41.211059</c:v>
                </c:pt>
                <c:pt idx="589">
                  <c:v>41.210129</c:v>
                </c:pt>
                <c:pt idx="590">
                  <c:v>41.209206</c:v>
                </c:pt>
                <c:pt idx="591">
                  <c:v>41.208289</c:v>
                </c:pt>
                <c:pt idx="592">
                  <c:v>41.207379</c:v>
                </c:pt>
                <c:pt idx="593">
                  <c:v>41.206476</c:v>
                </c:pt>
                <c:pt idx="594">
                  <c:v>41.205579</c:v>
                </c:pt>
                <c:pt idx="595">
                  <c:v>41.204689</c:v>
                </c:pt>
                <c:pt idx="596">
                  <c:v>41.203805</c:v>
                </c:pt>
                <c:pt idx="597">
                  <c:v>41.202927</c:v>
                </c:pt>
                <c:pt idx="598">
                  <c:v>41.202056</c:v>
                </c:pt>
                <c:pt idx="599">
                  <c:v>41.201192</c:v>
                </c:pt>
                <c:pt idx="600">
                  <c:v>41.200333</c:v>
                </c:pt>
                <c:pt idx="601">
                  <c:v>41.199481</c:v>
                </c:pt>
                <c:pt idx="602">
                  <c:v>41.198635</c:v>
                </c:pt>
                <c:pt idx="603">
                  <c:v>41.197794</c:v>
                </c:pt>
                <c:pt idx="604">
                  <c:v>41.196960</c:v>
                </c:pt>
                <c:pt idx="605">
                  <c:v>41.196132</c:v>
                </c:pt>
                <c:pt idx="606">
                  <c:v>41.195309</c:v>
                </c:pt>
                <c:pt idx="607">
                  <c:v>41.194493</c:v>
                </c:pt>
                <c:pt idx="608">
                  <c:v>41.193682</c:v>
                </c:pt>
                <c:pt idx="609">
                  <c:v>41.192877</c:v>
                </c:pt>
                <c:pt idx="610">
                  <c:v>41.192077</c:v>
                </c:pt>
                <c:pt idx="611">
                  <c:v>41.191283</c:v>
                </c:pt>
                <c:pt idx="612">
                  <c:v>41.190495</c:v>
                </c:pt>
                <c:pt idx="613">
                  <c:v>41.189712</c:v>
                </c:pt>
                <c:pt idx="614">
                  <c:v>41.188934</c:v>
                </c:pt>
                <c:pt idx="615">
                  <c:v>41.188162</c:v>
                </c:pt>
                <c:pt idx="616">
                  <c:v>41.187395</c:v>
                </c:pt>
                <c:pt idx="617">
                  <c:v>41.186634</c:v>
                </c:pt>
                <c:pt idx="618">
                  <c:v>41.185877</c:v>
                </c:pt>
                <c:pt idx="619">
                  <c:v>41.185126</c:v>
                </c:pt>
                <c:pt idx="620">
                  <c:v>41.184380</c:v>
                </c:pt>
                <c:pt idx="621">
                  <c:v>41.183640</c:v>
                </c:pt>
                <c:pt idx="622">
                  <c:v>41.182904</c:v>
                </c:pt>
                <c:pt idx="623">
                  <c:v>41.182173</c:v>
                </c:pt>
                <c:pt idx="624">
                  <c:v>41.181447</c:v>
                </c:pt>
                <c:pt idx="625">
                  <c:v>41.180726</c:v>
                </c:pt>
                <c:pt idx="626">
                  <c:v>41.180010</c:v>
                </c:pt>
                <c:pt idx="627">
                  <c:v>41.179299</c:v>
                </c:pt>
                <c:pt idx="628">
                  <c:v>41.178592</c:v>
                </c:pt>
                <c:pt idx="629">
                  <c:v>41.177890</c:v>
                </c:pt>
                <c:pt idx="630">
                  <c:v>41.177193</c:v>
                </c:pt>
                <c:pt idx="631">
                  <c:v>41.176501</c:v>
                </c:pt>
                <c:pt idx="632">
                  <c:v>41.175813</c:v>
                </c:pt>
                <c:pt idx="633">
                  <c:v>41.175129</c:v>
                </c:pt>
                <c:pt idx="634">
                  <c:v>41.174450</c:v>
                </c:pt>
                <c:pt idx="635">
                  <c:v>41.173776</c:v>
                </c:pt>
                <c:pt idx="636">
                  <c:v>41.173106</c:v>
                </c:pt>
                <c:pt idx="637">
                  <c:v>41.172440</c:v>
                </c:pt>
                <c:pt idx="638">
                  <c:v>41.171779</c:v>
                </c:pt>
                <c:pt idx="639">
                  <c:v>41.171122</c:v>
                </c:pt>
                <c:pt idx="640">
                  <c:v>41.170470</c:v>
                </c:pt>
                <c:pt idx="641">
                  <c:v>41.169821</c:v>
                </c:pt>
                <c:pt idx="642">
                  <c:v>41.169177</c:v>
                </c:pt>
                <c:pt idx="643">
                  <c:v>41.168537</c:v>
                </c:pt>
                <c:pt idx="644">
                  <c:v>41.167901</c:v>
                </c:pt>
                <c:pt idx="645">
                  <c:v>41.167269</c:v>
                </c:pt>
                <c:pt idx="646">
                  <c:v>41.166641</c:v>
                </c:pt>
                <c:pt idx="647">
                  <c:v>41.166018</c:v>
                </c:pt>
                <c:pt idx="648">
                  <c:v>41.165398</c:v>
                </c:pt>
                <c:pt idx="649">
                  <c:v>41.164782</c:v>
                </c:pt>
                <c:pt idx="650">
                  <c:v>41.164170</c:v>
                </c:pt>
                <c:pt idx="651">
                  <c:v>41.163562</c:v>
                </c:pt>
                <c:pt idx="652">
                  <c:v>41.162957</c:v>
                </c:pt>
                <c:pt idx="653">
                  <c:v>41.162357</c:v>
                </c:pt>
                <c:pt idx="654">
                  <c:v>41.161760</c:v>
                </c:pt>
                <c:pt idx="655">
                  <c:v>41.161167</c:v>
                </c:pt>
                <c:pt idx="656">
                  <c:v>41.160578</c:v>
                </c:pt>
                <c:pt idx="657">
                  <c:v>41.159992</c:v>
                </c:pt>
                <c:pt idx="658">
                  <c:v>41.159410</c:v>
                </c:pt>
                <c:pt idx="659">
                  <c:v>41.158832</c:v>
                </c:pt>
                <c:pt idx="660">
                  <c:v>41.158257</c:v>
                </c:pt>
                <c:pt idx="661">
                  <c:v>41.157686</c:v>
                </c:pt>
                <c:pt idx="662">
                  <c:v>41.157118</c:v>
                </c:pt>
                <c:pt idx="663">
                  <c:v>41.156554</c:v>
                </c:pt>
                <c:pt idx="664">
                  <c:v>41.155993</c:v>
                </c:pt>
                <c:pt idx="665">
                  <c:v>41.155436</c:v>
                </c:pt>
                <c:pt idx="666">
                  <c:v>41.154882</c:v>
                </c:pt>
                <c:pt idx="667">
                  <c:v>41.154331</c:v>
                </c:pt>
                <c:pt idx="668">
                  <c:v>41.153784</c:v>
                </c:pt>
                <c:pt idx="669">
                  <c:v>41.153240</c:v>
                </c:pt>
                <c:pt idx="670">
                  <c:v>41.152699</c:v>
                </c:pt>
                <c:pt idx="671">
                  <c:v>41.152161</c:v>
                </c:pt>
                <c:pt idx="672">
                  <c:v>41.151627</c:v>
                </c:pt>
                <c:pt idx="673">
                  <c:v>41.151096</c:v>
                </c:pt>
                <c:pt idx="674">
                  <c:v>41.150568</c:v>
                </c:pt>
                <c:pt idx="675">
                  <c:v>41.150044</c:v>
                </c:pt>
                <c:pt idx="676">
                  <c:v>41.149522</c:v>
                </c:pt>
                <c:pt idx="677">
                  <c:v>41.149003</c:v>
                </c:pt>
                <c:pt idx="678">
                  <c:v>41.148488</c:v>
                </c:pt>
                <c:pt idx="679">
                  <c:v>41.147975</c:v>
                </c:pt>
                <c:pt idx="680">
                  <c:v>41.147466</c:v>
                </c:pt>
                <c:pt idx="681">
                  <c:v>41.146960</c:v>
                </c:pt>
                <c:pt idx="682">
                  <c:v>41.146456</c:v>
                </c:pt>
                <c:pt idx="683">
                  <c:v>41.145955</c:v>
                </c:pt>
                <c:pt idx="684">
                  <c:v>41.145458</c:v>
                </c:pt>
                <c:pt idx="685">
                  <c:v>41.144963</c:v>
                </c:pt>
                <c:pt idx="686">
                  <c:v>41.144471</c:v>
                </c:pt>
                <c:pt idx="687">
                  <c:v>41.143982</c:v>
                </c:pt>
                <c:pt idx="688">
                  <c:v>41.143496</c:v>
                </c:pt>
                <c:pt idx="689">
                  <c:v>41.143013</c:v>
                </c:pt>
                <c:pt idx="690">
                  <c:v>41.142532</c:v>
                </c:pt>
                <c:pt idx="691">
                  <c:v>41.142054</c:v>
                </c:pt>
                <c:pt idx="692">
                  <c:v>41.141579</c:v>
                </c:pt>
                <c:pt idx="693">
                  <c:v>41.141106</c:v>
                </c:pt>
                <c:pt idx="694">
                  <c:v>41.140636</c:v>
                </c:pt>
                <c:pt idx="695">
                  <c:v>41.140169</c:v>
                </c:pt>
                <c:pt idx="696">
                  <c:v>41.139705</c:v>
                </c:pt>
                <c:pt idx="697">
                  <c:v>41.139243</c:v>
                </c:pt>
                <c:pt idx="698">
                  <c:v>41.138784</c:v>
                </c:pt>
                <c:pt idx="699">
                  <c:v>41.138327</c:v>
                </c:pt>
                <c:pt idx="700">
                  <c:v>41.137873</c:v>
                </c:pt>
                <c:pt idx="701">
                  <c:v>41.137421</c:v>
                </c:pt>
                <c:pt idx="702">
                  <c:v>41.136972</c:v>
                </c:pt>
                <c:pt idx="703">
                  <c:v>41.136525</c:v>
                </c:pt>
                <c:pt idx="704">
                  <c:v>41.136081</c:v>
                </c:pt>
                <c:pt idx="705">
                  <c:v>41.135640</c:v>
                </c:pt>
                <c:pt idx="706">
                  <c:v>41.135200</c:v>
                </c:pt>
                <c:pt idx="707">
                  <c:v>41.134764</c:v>
                </c:pt>
                <c:pt idx="708">
                  <c:v>41.134329</c:v>
                </c:pt>
                <c:pt idx="709">
                  <c:v>41.133897</c:v>
                </c:pt>
                <c:pt idx="710">
                  <c:v>41.133467</c:v>
                </c:pt>
                <c:pt idx="711">
                  <c:v>41.133040</c:v>
                </c:pt>
                <c:pt idx="712">
                  <c:v>41.132615</c:v>
                </c:pt>
                <c:pt idx="713">
                  <c:v>41.132192</c:v>
                </c:pt>
                <c:pt idx="714">
                  <c:v>41.131772</c:v>
                </c:pt>
                <c:pt idx="715">
                  <c:v>41.131354</c:v>
                </c:pt>
                <c:pt idx="716">
                  <c:v>41.130938</c:v>
                </c:pt>
                <c:pt idx="717">
                  <c:v>41.130524</c:v>
                </c:pt>
                <c:pt idx="718">
                  <c:v>41.130113</c:v>
                </c:pt>
                <c:pt idx="719">
                  <c:v>41.129703</c:v>
                </c:pt>
                <c:pt idx="720">
                  <c:v>41.129296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'Induction'!$AA$4</c:f>
              <c:strCache>
                <c:ptCount val="1"/>
                <c:pt idx="0">
                  <c:v>10 min</c:v>
                </c:pt>
              </c:strCache>
            </c:strRef>
          </c:tx>
          <c:spPr>
            <a:noFill/>
            <a:ln w="25400" cap="flat">
              <a:solidFill>
                <a:schemeClr val="accent4">
                  <a:hueOff val="-476017"/>
                  <a:lumOff val="-10042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4">
                  <a:hueOff val="-476017"/>
                  <a:lumOff val="-10042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'Induction'!$AA$5:$AA$725</c:f>
              <c:numCache>
                <c:ptCount val="721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92.984445</c:v>
                </c:pt>
                <c:pt idx="6">
                  <c:v>92.921546</c:v>
                </c:pt>
                <c:pt idx="7">
                  <c:v>92.817455</c:v>
                </c:pt>
                <c:pt idx="8">
                  <c:v>92.676857</c:v>
                </c:pt>
                <c:pt idx="9">
                  <c:v>92.503403</c:v>
                </c:pt>
                <c:pt idx="10">
                  <c:v>92.300193</c:v>
                </c:pt>
                <c:pt idx="11">
                  <c:v>92.069959</c:v>
                </c:pt>
                <c:pt idx="12">
                  <c:v>91.815154</c:v>
                </c:pt>
                <c:pt idx="13">
                  <c:v>91.538013</c:v>
                </c:pt>
                <c:pt idx="14">
                  <c:v>91.240580</c:v>
                </c:pt>
                <c:pt idx="15">
                  <c:v>90.924741</c:v>
                </c:pt>
                <c:pt idx="16">
                  <c:v>90.592235</c:v>
                </c:pt>
                <c:pt idx="17">
                  <c:v>90.244674</c:v>
                </c:pt>
                <c:pt idx="18">
                  <c:v>89.883553</c:v>
                </c:pt>
                <c:pt idx="19">
                  <c:v>89.510261</c:v>
                </c:pt>
                <c:pt idx="20">
                  <c:v>89.126086</c:v>
                </c:pt>
                <c:pt idx="21">
                  <c:v>88.732228</c:v>
                </c:pt>
                <c:pt idx="22">
                  <c:v>88.329800</c:v>
                </c:pt>
                <c:pt idx="23">
                  <c:v>87.919839</c:v>
                </c:pt>
                <c:pt idx="24">
                  <c:v>87.503310</c:v>
                </c:pt>
                <c:pt idx="25">
                  <c:v>87.081106</c:v>
                </c:pt>
                <c:pt idx="26">
                  <c:v>86.654062</c:v>
                </c:pt>
                <c:pt idx="27">
                  <c:v>86.222949</c:v>
                </c:pt>
                <c:pt idx="28">
                  <c:v>85.788488</c:v>
                </c:pt>
                <c:pt idx="29">
                  <c:v>85.351343</c:v>
                </c:pt>
                <c:pt idx="30">
                  <c:v>84.912135</c:v>
                </c:pt>
                <c:pt idx="31">
                  <c:v>84.471436</c:v>
                </c:pt>
                <c:pt idx="32">
                  <c:v>84.029777</c:v>
                </c:pt>
                <c:pt idx="33">
                  <c:v>83.587652</c:v>
                </c:pt>
                <c:pt idx="34">
                  <c:v>83.145513</c:v>
                </c:pt>
                <c:pt idx="35">
                  <c:v>82.703783</c:v>
                </c:pt>
                <c:pt idx="36">
                  <c:v>82.262848</c:v>
                </c:pt>
                <c:pt idx="37">
                  <c:v>81.823068</c:v>
                </c:pt>
                <c:pt idx="38">
                  <c:v>81.384772</c:v>
                </c:pt>
                <c:pt idx="39">
                  <c:v>80.948262</c:v>
                </c:pt>
                <c:pt idx="40">
                  <c:v>80.513818</c:v>
                </c:pt>
                <c:pt idx="41">
                  <c:v>80.081695</c:v>
                </c:pt>
                <c:pt idx="42">
                  <c:v>79.652126</c:v>
                </c:pt>
                <c:pt idx="43">
                  <c:v>79.225326</c:v>
                </c:pt>
                <c:pt idx="44">
                  <c:v>78.801488</c:v>
                </c:pt>
                <c:pt idx="45">
                  <c:v>78.380789</c:v>
                </c:pt>
                <c:pt idx="46">
                  <c:v>77.963391</c:v>
                </c:pt>
                <c:pt idx="47">
                  <c:v>77.549438</c:v>
                </c:pt>
                <c:pt idx="48">
                  <c:v>77.139061</c:v>
                </c:pt>
                <c:pt idx="49">
                  <c:v>76.732377</c:v>
                </c:pt>
                <c:pt idx="50">
                  <c:v>76.329491</c:v>
                </c:pt>
                <c:pt idx="51">
                  <c:v>75.930497</c:v>
                </c:pt>
                <c:pt idx="52">
                  <c:v>75.535475</c:v>
                </c:pt>
                <c:pt idx="53">
                  <c:v>75.144499</c:v>
                </c:pt>
                <c:pt idx="54">
                  <c:v>74.757630</c:v>
                </c:pt>
                <c:pt idx="55">
                  <c:v>74.374923</c:v>
                </c:pt>
                <c:pt idx="56">
                  <c:v>73.996424</c:v>
                </c:pt>
                <c:pt idx="57">
                  <c:v>73.622170</c:v>
                </c:pt>
                <c:pt idx="58">
                  <c:v>73.252193</c:v>
                </c:pt>
                <c:pt idx="59">
                  <c:v>72.886516</c:v>
                </c:pt>
                <c:pt idx="60">
                  <c:v>72.525159</c:v>
                </c:pt>
                <c:pt idx="61">
                  <c:v>72.168133</c:v>
                </c:pt>
                <c:pt idx="62">
                  <c:v>71.815447</c:v>
                </c:pt>
                <c:pt idx="63">
                  <c:v>71.467103</c:v>
                </c:pt>
                <c:pt idx="64">
                  <c:v>71.123098</c:v>
                </c:pt>
                <c:pt idx="65">
                  <c:v>70.783428</c:v>
                </c:pt>
                <c:pt idx="66">
                  <c:v>70.448083</c:v>
                </c:pt>
                <c:pt idx="67">
                  <c:v>70.117048</c:v>
                </c:pt>
                <c:pt idx="68">
                  <c:v>69.790308</c:v>
                </c:pt>
                <c:pt idx="69">
                  <c:v>69.467843</c:v>
                </c:pt>
                <c:pt idx="70">
                  <c:v>69.149631</c:v>
                </c:pt>
                <c:pt idx="71">
                  <c:v>68.835647</c:v>
                </c:pt>
                <c:pt idx="72">
                  <c:v>68.525864</c:v>
                </c:pt>
                <c:pt idx="73">
                  <c:v>68.220254</c:v>
                </c:pt>
                <c:pt idx="74">
                  <c:v>67.918784</c:v>
                </c:pt>
                <c:pt idx="75">
                  <c:v>67.621424</c:v>
                </c:pt>
                <c:pt idx="76">
                  <c:v>67.328137</c:v>
                </c:pt>
                <c:pt idx="77">
                  <c:v>67.038890</c:v>
                </c:pt>
                <c:pt idx="78">
                  <c:v>66.753644</c:v>
                </c:pt>
                <c:pt idx="79">
                  <c:v>66.472363</c:v>
                </c:pt>
                <c:pt idx="80">
                  <c:v>66.195006</c:v>
                </c:pt>
                <c:pt idx="81">
                  <c:v>65.921535</c:v>
                </c:pt>
                <c:pt idx="82">
                  <c:v>65.651908</c:v>
                </c:pt>
                <c:pt idx="83">
                  <c:v>65.386085</c:v>
                </c:pt>
                <c:pt idx="84">
                  <c:v>65.124024</c:v>
                </c:pt>
                <c:pt idx="85">
                  <c:v>64.865682</c:v>
                </c:pt>
                <c:pt idx="86">
                  <c:v>64.611016</c:v>
                </c:pt>
                <c:pt idx="87">
                  <c:v>64.359984</c:v>
                </c:pt>
                <c:pt idx="88">
                  <c:v>64.112542</c:v>
                </c:pt>
                <c:pt idx="89">
                  <c:v>63.868647</c:v>
                </c:pt>
                <c:pt idx="90">
                  <c:v>63.628255</c:v>
                </c:pt>
                <c:pt idx="91">
                  <c:v>63.391323</c:v>
                </c:pt>
                <c:pt idx="92">
                  <c:v>63.157806</c:v>
                </c:pt>
                <c:pt idx="93">
                  <c:v>62.927661</c:v>
                </c:pt>
                <c:pt idx="94">
                  <c:v>62.700844</c:v>
                </c:pt>
                <c:pt idx="95">
                  <c:v>62.477312</c:v>
                </c:pt>
                <c:pt idx="96">
                  <c:v>62.257021</c:v>
                </c:pt>
                <c:pt idx="97">
                  <c:v>62.039928</c:v>
                </c:pt>
                <c:pt idx="98">
                  <c:v>61.825991</c:v>
                </c:pt>
                <c:pt idx="99">
                  <c:v>61.615165</c:v>
                </c:pt>
                <c:pt idx="100">
                  <c:v>61.407409</c:v>
                </c:pt>
                <c:pt idx="101">
                  <c:v>61.202681</c:v>
                </c:pt>
                <c:pt idx="102">
                  <c:v>61.000938</c:v>
                </c:pt>
                <c:pt idx="103">
                  <c:v>60.802138</c:v>
                </c:pt>
                <c:pt idx="104">
                  <c:v>60.606242</c:v>
                </c:pt>
                <c:pt idx="105">
                  <c:v>60.413207</c:v>
                </c:pt>
                <c:pt idx="106">
                  <c:v>60.222993</c:v>
                </c:pt>
                <c:pt idx="107">
                  <c:v>60.035560</c:v>
                </c:pt>
                <c:pt idx="108">
                  <c:v>59.850868</c:v>
                </c:pt>
                <c:pt idx="109">
                  <c:v>59.668878</c:v>
                </c:pt>
                <c:pt idx="110">
                  <c:v>59.489550</c:v>
                </c:pt>
                <c:pt idx="111">
                  <c:v>59.312848</c:v>
                </c:pt>
                <c:pt idx="112">
                  <c:v>59.138731</c:v>
                </c:pt>
                <c:pt idx="113">
                  <c:v>58.967163</c:v>
                </c:pt>
                <c:pt idx="114">
                  <c:v>58.798107</c:v>
                </c:pt>
                <c:pt idx="115">
                  <c:v>58.631526</c:v>
                </c:pt>
                <c:pt idx="116">
                  <c:v>58.467383</c:v>
                </c:pt>
                <c:pt idx="117">
                  <c:v>58.305643</c:v>
                </c:pt>
                <c:pt idx="118">
                  <c:v>58.146270</c:v>
                </c:pt>
                <c:pt idx="119">
                  <c:v>57.989230</c:v>
                </c:pt>
                <c:pt idx="120">
                  <c:v>57.834488</c:v>
                </c:pt>
                <c:pt idx="121">
                  <c:v>57.682010</c:v>
                </c:pt>
                <c:pt idx="122">
                  <c:v>57.531762</c:v>
                </c:pt>
                <c:pt idx="123">
                  <c:v>57.383711</c:v>
                </c:pt>
                <c:pt idx="124">
                  <c:v>57.232826</c:v>
                </c:pt>
                <c:pt idx="125">
                  <c:v>57.079445</c:v>
                </c:pt>
                <c:pt idx="126">
                  <c:v>56.923886</c:v>
                </c:pt>
                <c:pt idx="127">
                  <c:v>56.766446</c:v>
                </c:pt>
                <c:pt idx="128">
                  <c:v>56.607401</c:v>
                </c:pt>
                <c:pt idx="129">
                  <c:v>56.447008</c:v>
                </c:pt>
                <c:pt idx="130">
                  <c:v>56.285506</c:v>
                </c:pt>
                <c:pt idx="131">
                  <c:v>56.123119</c:v>
                </c:pt>
                <c:pt idx="132">
                  <c:v>55.960054</c:v>
                </c:pt>
                <c:pt idx="133">
                  <c:v>55.796502</c:v>
                </c:pt>
                <c:pt idx="134">
                  <c:v>55.632643</c:v>
                </c:pt>
                <c:pt idx="135">
                  <c:v>55.468641</c:v>
                </c:pt>
                <c:pt idx="136">
                  <c:v>55.304651</c:v>
                </c:pt>
                <c:pt idx="137">
                  <c:v>55.140812</c:v>
                </c:pt>
                <c:pt idx="138">
                  <c:v>54.977257</c:v>
                </c:pt>
                <c:pt idx="139">
                  <c:v>54.814105</c:v>
                </c:pt>
                <c:pt idx="140">
                  <c:v>54.651468</c:v>
                </c:pt>
                <c:pt idx="141">
                  <c:v>54.489449</c:v>
                </c:pt>
                <c:pt idx="142">
                  <c:v>54.328140</c:v>
                </c:pt>
                <c:pt idx="143">
                  <c:v>54.167629</c:v>
                </c:pt>
                <c:pt idx="144">
                  <c:v>54.007994</c:v>
                </c:pt>
                <c:pt idx="145">
                  <c:v>53.849308</c:v>
                </c:pt>
                <c:pt idx="146">
                  <c:v>53.691635</c:v>
                </c:pt>
                <c:pt idx="147">
                  <c:v>53.535035</c:v>
                </c:pt>
                <c:pt idx="148">
                  <c:v>53.379563</c:v>
                </c:pt>
                <c:pt idx="149">
                  <c:v>53.225268</c:v>
                </c:pt>
                <c:pt idx="150">
                  <c:v>53.072193</c:v>
                </c:pt>
                <c:pt idx="151">
                  <c:v>52.920378</c:v>
                </c:pt>
                <c:pt idx="152">
                  <c:v>52.769858</c:v>
                </c:pt>
                <c:pt idx="153">
                  <c:v>52.620664</c:v>
                </c:pt>
                <c:pt idx="154">
                  <c:v>52.472825</c:v>
                </c:pt>
                <c:pt idx="155">
                  <c:v>52.326364</c:v>
                </c:pt>
                <c:pt idx="156">
                  <c:v>52.181302</c:v>
                </c:pt>
                <c:pt idx="157">
                  <c:v>52.037659</c:v>
                </c:pt>
                <c:pt idx="158">
                  <c:v>51.895448</c:v>
                </c:pt>
                <c:pt idx="159">
                  <c:v>51.754683</c:v>
                </c:pt>
                <c:pt idx="160">
                  <c:v>51.615374</c:v>
                </c:pt>
                <c:pt idx="161">
                  <c:v>51.477529</c:v>
                </c:pt>
                <c:pt idx="162">
                  <c:v>51.341156</c:v>
                </c:pt>
                <c:pt idx="163">
                  <c:v>51.206257</c:v>
                </c:pt>
                <c:pt idx="164">
                  <c:v>51.072836</c:v>
                </c:pt>
                <c:pt idx="165">
                  <c:v>50.940894</c:v>
                </c:pt>
                <c:pt idx="166">
                  <c:v>50.810430</c:v>
                </c:pt>
                <c:pt idx="167">
                  <c:v>50.681443</c:v>
                </c:pt>
                <c:pt idx="168">
                  <c:v>50.553929</c:v>
                </c:pt>
                <c:pt idx="169">
                  <c:v>50.427884</c:v>
                </c:pt>
                <c:pt idx="170">
                  <c:v>50.303302</c:v>
                </c:pt>
                <c:pt idx="171">
                  <c:v>50.180179</c:v>
                </c:pt>
                <c:pt idx="172">
                  <c:v>50.058505</c:v>
                </c:pt>
                <c:pt idx="173">
                  <c:v>49.938274</c:v>
                </c:pt>
                <c:pt idx="174">
                  <c:v>49.819477</c:v>
                </c:pt>
                <c:pt idx="175">
                  <c:v>49.702104</c:v>
                </c:pt>
                <c:pt idx="176">
                  <c:v>49.586145</c:v>
                </c:pt>
                <c:pt idx="177">
                  <c:v>49.471590</c:v>
                </c:pt>
                <c:pt idx="178">
                  <c:v>49.358427</c:v>
                </c:pt>
                <c:pt idx="179">
                  <c:v>49.246646</c:v>
                </c:pt>
                <c:pt idx="180">
                  <c:v>49.136234</c:v>
                </c:pt>
                <c:pt idx="181">
                  <c:v>49.027179</c:v>
                </c:pt>
                <c:pt idx="182">
                  <c:v>48.919468</c:v>
                </c:pt>
                <c:pt idx="183">
                  <c:v>48.813089</c:v>
                </c:pt>
                <c:pt idx="184">
                  <c:v>48.708028</c:v>
                </c:pt>
                <c:pt idx="185">
                  <c:v>48.604272</c:v>
                </c:pt>
                <c:pt idx="186">
                  <c:v>48.501809</c:v>
                </c:pt>
                <c:pt idx="187">
                  <c:v>48.400622</c:v>
                </c:pt>
                <c:pt idx="188">
                  <c:v>48.300701</c:v>
                </c:pt>
                <c:pt idx="189">
                  <c:v>48.202029</c:v>
                </c:pt>
                <c:pt idx="190">
                  <c:v>48.104594</c:v>
                </c:pt>
                <c:pt idx="191">
                  <c:v>48.008381</c:v>
                </c:pt>
                <c:pt idx="192">
                  <c:v>47.913377</c:v>
                </c:pt>
                <c:pt idx="193">
                  <c:v>47.819567</c:v>
                </c:pt>
                <c:pt idx="194">
                  <c:v>47.726937</c:v>
                </c:pt>
                <c:pt idx="195">
                  <c:v>47.635473</c:v>
                </c:pt>
                <c:pt idx="196">
                  <c:v>47.545161</c:v>
                </c:pt>
                <c:pt idx="197">
                  <c:v>47.455986</c:v>
                </c:pt>
                <c:pt idx="198">
                  <c:v>47.367936</c:v>
                </c:pt>
                <c:pt idx="199">
                  <c:v>47.280996</c:v>
                </c:pt>
                <c:pt idx="200">
                  <c:v>47.195152</c:v>
                </c:pt>
                <c:pt idx="201">
                  <c:v>47.110391</c:v>
                </c:pt>
                <c:pt idx="202">
                  <c:v>47.026698</c:v>
                </c:pt>
                <c:pt idx="203">
                  <c:v>46.944061</c:v>
                </c:pt>
                <c:pt idx="204">
                  <c:v>46.862465</c:v>
                </c:pt>
                <c:pt idx="205">
                  <c:v>46.781897</c:v>
                </c:pt>
                <c:pt idx="206">
                  <c:v>46.702344</c:v>
                </c:pt>
                <c:pt idx="207">
                  <c:v>46.623793</c:v>
                </c:pt>
                <c:pt idx="208">
                  <c:v>46.546230</c:v>
                </c:pt>
                <c:pt idx="209">
                  <c:v>46.476389</c:v>
                </c:pt>
                <c:pt idx="210">
                  <c:v>46.417570</c:v>
                </c:pt>
                <c:pt idx="211">
                  <c:v>46.359490</c:v>
                </c:pt>
                <c:pt idx="212">
                  <c:v>46.302139</c:v>
                </c:pt>
                <c:pt idx="213">
                  <c:v>46.245507</c:v>
                </c:pt>
                <c:pt idx="214">
                  <c:v>46.189585</c:v>
                </c:pt>
                <c:pt idx="215">
                  <c:v>46.134362</c:v>
                </c:pt>
                <c:pt idx="216">
                  <c:v>46.079830</c:v>
                </c:pt>
                <c:pt idx="217">
                  <c:v>46.025979</c:v>
                </c:pt>
                <c:pt idx="218">
                  <c:v>45.972801</c:v>
                </c:pt>
                <c:pt idx="219">
                  <c:v>45.920285</c:v>
                </c:pt>
                <c:pt idx="220">
                  <c:v>45.868423</c:v>
                </c:pt>
                <c:pt idx="221">
                  <c:v>45.817206</c:v>
                </c:pt>
                <c:pt idx="222">
                  <c:v>45.766625</c:v>
                </c:pt>
                <c:pt idx="223">
                  <c:v>45.716672</c:v>
                </c:pt>
                <c:pt idx="224">
                  <c:v>45.667339</c:v>
                </c:pt>
                <c:pt idx="225">
                  <c:v>45.618616</c:v>
                </c:pt>
                <c:pt idx="226">
                  <c:v>45.570495</c:v>
                </c:pt>
                <c:pt idx="227">
                  <c:v>45.522969</c:v>
                </c:pt>
                <c:pt idx="228">
                  <c:v>45.476029</c:v>
                </c:pt>
                <c:pt idx="229">
                  <c:v>45.429667</c:v>
                </c:pt>
                <c:pt idx="230">
                  <c:v>45.383876</c:v>
                </c:pt>
                <c:pt idx="231">
                  <c:v>45.338647</c:v>
                </c:pt>
                <c:pt idx="232">
                  <c:v>45.293974</c:v>
                </c:pt>
                <c:pt idx="233">
                  <c:v>45.249848</c:v>
                </c:pt>
                <c:pt idx="234">
                  <c:v>45.206262</c:v>
                </c:pt>
                <c:pt idx="235">
                  <c:v>45.163209</c:v>
                </c:pt>
                <c:pt idx="236">
                  <c:v>45.120681</c:v>
                </c:pt>
                <c:pt idx="237">
                  <c:v>45.078672</c:v>
                </c:pt>
                <c:pt idx="238">
                  <c:v>45.037174</c:v>
                </c:pt>
                <c:pt idx="239">
                  <c:v>44.996181</c:v>
                </c:pt>
                <c:pt idx="240">
                  <c:v>44.955685</c:v>
                </c:pt>
                <c:pt idx="241">
                  <c:v>44.915681</c:v>
                </c:pt>
                <c:pt idx="242">
                  <c:v>44.876161</c:v>
                </c:pt>
                <c:pt idx="243">
                  <c:v>44.837119</c:v>
                </c:pt>
                <c:pt idx="244">
                  <c:v>44.798548</c:v>
                </c:pt>
                <c:pt idx="245">
                  <c:v>44.760442</c:v>
                </c:pt>
                <c:pt idx="246">
                  <c:v>44.722795</c:v>
                </c:pt>
                <c:pt idx="247">
                  <c:v>44.685601</c:v>
                </c:pt>
                <c:pt idx="248">
                  <c:v>44.648854</c:v>
                </c:pt>
                <c:pt idx="249">
                  <c:v>44.612547</c:v>
                </c:pt>
                <c:pt idx="250">
                  <c:v>44.576675</c:v>
                </c:pt>
                <c:pt idx="251">
                  <c:v>44.541231</c:v>
                </c:pt>
                <c:pt idx="252">
                  <c:v>44.506211</c:v>
                </c:pt>
                <c:pt idx="253">
                  <c:v>44.471609</c:v>
                </c:pt>
                <c:pt idx="254">
                  <c:v>44.437419</c:v>
                </c:pt>
                <c:pt idx="255">
                  <c:v>44.403635</c:v>
                </c:pt>
                <c:pt idx="256">
                  <c:v>44.370252</c:v>
                </c:pt>
                <c:pt idx="257">
                  <c:v>44.337265</c:v>
                </c:pt>
                <c:pt idx="258">
                  <c:v>44.304669</c:v>
                </c:pt>
                <c:pt idx="259">
                  <c:v>44.272458</c:v>
                </c:pt>
                <c:pt idx="260">
                  <c:v>44.240627</c:v>
                </c:pt>
                <c:pt idx="261">
                  <c:v>44.209172</c:v>
                </c:pt>
                <c:pt idx="262">
                  <c:v>44.178087</c:v>
                </c:pt>
                <c:pt idx="263">
                  <c:v>44.147367</c:v>
                </c:pt>
                <c:pt idx="264">
                  <c:v>44.117008</c:v>
                </c:pt>
                <c:pt idx="265">
                  <c:v>44.087005</c:v>
                </c:pt>
                <c:pt idx="266">
                  <c:v>44.057353</c:v>
                </c:pt>
                <c:pt idx="267">
                  <c:v>44.028048</c:v>
                </c:pt>
                <c:pt idx="268">
                  <c:v>43.999085</c:v>
                </c:pt>
                <c:pt idx="269">
                  <c:v>43.970459</c:v>
                </c:pt>
                <c:pt idx="270">
                  <c:v>43.942167</c:v>
                </c:pt>
                <c:pt idx="271">
                  <c:v>43.914204</c:v>
                </c:pt>
                <c:pt idx="272">
                  <c:v>43.886565</c:v>
                </c:pt>
                <c:pt idx="273">
                  <c:v>43.859247</c:v>
                </c:pt>
                <c:pt idx="274">
                  <c:v>43.832245</c:v>
                </c:pt>
                <c:pt idx="275">
                  <c:v>43.805554</c:v>
                </c:pt>
                <c:pt idx="276">
                  <c:v>43.779172</c:v>
                </c:pt>
                <c:pt idx="277">
                  <c:v>43.753095</c:v>
                </c:pt>
                <c:pt idx="278">
                  <c:v>43.727317</c:v>
                </c:pt>
                <c:pt idx="279">
                  <c:v>43.701835</c:v>
                </c:pt>
                <c:pt idx="280">
                  <c:v>43.676646</c:v>
                </c:pt>
                <c:pt idx="281">
                  <c:v>43.651746</c:v>
                </c:pt>
                <c:pt idx="282">
                  <c:v>43.627130</c:v>
                </c:pt>
                <c:pt idx="283">
                  <c:v>43.602796</c:v>
                </c:pt>
                <c:pt idx="284">
                  <c:v>43.578740</c:v>
                </c:pt>
                <c:pt idx="285">
                  <c:v>43.554958</c:v>
                </c:pt>
                <c:pt idx="286">
                  <c:v>43.531446</c:v>
                </c:pt>
                <c:pt idx="287">
                  <c:v>43.508202</c:v>
                </c:pt>
                <c:pt idx="288">
                  <c:v>43.485222</c:v>
                </c:pt>
                <c:pt idx="289">
                  <c:v>43.462501</c:v>
                </c:pt>
                <c:pt idx="290">
                  <c:v>43.440038</c:v>
                </c:pt>
                <c:pt idx="291">
                  <c:v>43.417829</c:v>
                </c:pt>
                <c:pt idx="292">
                  <c:v>43.395871</c:v>
                </c:pt>
                <c:pt idx="293">
                  <c:v>43.374160</c:v>
                </c:pt>
                <c:pt idx="294">
                  <c:v>43.352693</c:v>
                </c:pt>
                <c:pt idx="295">
                  <c:v>43.331467</c:v>
                </c:pt>
                <c:pt idx="296">
                  <c:v>43.310480</c:v>
                </c:pt>
                <c:pt idx="297">
                  <c:v>43.289728</c:v>
                </c:pt>
                <c:pt idx="298">
                  <c:v>43.269208</c:v>
                </c:pt>
                <c:pt idx="299">
                  <c:v>43.248917</c:v>
                </c:pt>
                <c:pt idx="300">
                  <c:v>43.228852</c:v>
                </c:pt>
                <c:pt idx="301">
                  <c:v>43.209012</c:v>
                </c:pt>
                <c:pt idx="302">
                  <c:v>43.189392</c:v>
                </c:pt>
                <c:pt idx="303">
                  <c:v>43.169990</c:v>
                </c:pt>
                <c:pt idx="304">
                  <c:v>43.150803</c:v>
                </c:pt>
                <c:pt idx="305">
                  <c:v>43.131829</c:v>
                </c:pt>
                <c:pt idx="306">
                  <c:v>43.113064</c:v>
                </c:pt>
                <c:pt idx="307">
                  <c:v>43.094507</c:v>
                </c:pt>
                <c:pt idx="308">
                  <c:v>43.076155</c:v>
                </c:pt>
                <c:pt idx="309">
                  <c:v>43.058005</c:v>
                </c:pt>
                <c:pt idx="310">
                  <c:v>43.040054</c:v>
                </c:pt>
                <c:pt idx="311">
                  <c:v>43.022301</c:v>
                </c:pt>
                <c:pt idx="312">
                  <c:v>43.004743</c:v>
                </c:pt>
                <c:pt idx="313">
                  <c:v>42.987377</c:v>
                </c:pt>
                <c:pt idx="314">
                  <c:v>42.970200</c:v>
                </c:pt>
                <c:pt idx="315">
                  <c:v>42.953212</c:v>
                </c:pt>
                <c:pt idx="316">
                  <c:v>42.936408</c:v>
                </c:pt>
                <c:pt idx="317">
                  <c:v>42.919788</c:v>
                </c:pt>
                <c:pt idx="318">
                  <c:v>42.903349</c:v>
                </c:pt>
                <c:pt idx="319">
                  <c:v>42.887088</c:v>
                </c:pt>
                <c:pt idx="320">
                  <c:v>42.871003</c:v>
                </c:pt>
                <c:pt idx="321">
                  <c:v>42.855093</c:v>
                </c:pt>
                <c:pt idx="322">
                  <c:v>42.839354</c:v>
                </c:pt>
                <c:pt idx="323">
                  <c:v>42.823786</c:v>
                </c:pt>
                <c:pt idx="324">
                  <c:v>42.808385</c:v>
                </c:pt>
                <c:pt idx="325">
                  <c:v>42.793150</c:v>
                </c:pt>
                <c:pt idx="326">
                  <c:v>42.778079</c:v>
                </c:pt>
                <c:pt idx="327">
                  <c:v>42.763170</c:v>
                </c:pt>
                <c:pt idx="328">
                  <c:v>42.748421</c:v>
                </c:pt>
                <c:pt idx="329">
                  <c:v>42.733829</c:v>
                </c:pt>
                <c:pt idx="330">
                  <c:v>42.719394</c:v>
                </c:pt>
                <c:pt idx="331">
                  <c:v>42.705112</c:v>
                </c:pt>
                <c:pt idx="332">
                  <c:v>42.690983</c:v>
                </c:pt>
                <c:pt idx="333">
                  <c:v>42.677004</c:v>
                </c:pt>
                <c:pt idx="334">
                  <c:v>42.663174</c:v>
                </c:pt>
                <c:pt idx="335">
                  <c:v>42.649490</c:v>
                </c:pt>
                <c:pt idx="336">
                  <c:v>42.635951</c:v>
                </c:pt>
                <c:pt idx="337">
                  <c:v>42.622556</c:v>
                </c:pt>
                <c:pt idx="338">
                  <c:v>42.609302</c:v>
                </c:pt>
                <c:pt idx="339">
                  <c:v>42.596188</c:v>
                </c:pt>
                <c:pt idx="340">
                  <c:v>42.583212</c:v>
                </c:pt>
                <c:pt idx="341">
                  <c:v>42.570373</c:v>
                </c:pt>
                <c:pt idx="342">
                  <c:v>42.557668</c:v>
                </c:pt>
                <c:pt idx="343">
                  <c:v>42.545097</c:v>
                </c:pt>
                <c:pt idx="344">
                  <c:v>42.532657</c:v>
                </c:pt>
                <c:pt idx="345">
                  <c:v>42.520347</c:v>
                </c:pt>
                <c:pt idx="346">
                  <c:v>42.508166</c:v>
                </c:pt>
                <c:pt idx="347">
                  <c:v>42.496111</c:v>
                </c:pt>
                <c:pt idx="348">
                  <c:v>42.484182</c:v>
                </c:pt>
                <c:pt idx="349">
                  <c:v>42.472377</c:v>
                </c:pt>
                <c:pt idx="350">
                  <c:v>42.460695</c:v>
                </c:pt>
                <c:pt idx="351">
                  <c:v>42.449133</c:v>
                </c:pt>
                <c:pt idx="352">
                  <c:v>42.437692</c:v>
                </c:pt>
                <c:pt idx="353">
                  <c:v>42.426368</c:v>
                </c:pt>
                <c:pt idx="354">
                  <c:v>42.415161</c:v>
                </c:pt>
                <c:pt idx="355">
                  <c:v>42.404069</c:v>
                </c:pt>
                <c:pt idx="356">
                  <c:v>42.393092</c:v>
                </c:pt>
                <c:pt idx="357">
                  <c:v>42.382227</c:v>
                </c:pt>
                <c:pt idx="358">
                  <c:v>42.371474</c:v>
                </c:pt>
                <c:pt idx="359">
                  <c:v>42.360830</c:v>
                </c:pt>
                <c:pt idx="360">
                  <c:v>42.350295</c:v>
                </c:pt>
                <c:pt idx="361">
                  <c:v>42.339868</c:v>
                </c:pt>
                <c:pt idx="362">
                  <c:v>42.329547</c:v>
                </c:pt>
                <c:pt idx="363">
                  <c:v>42.319331</c:v>
                </c:pt>
                <c:pt idx="364">
                  <c:v>42.309218</c:v>
                </c:pt>
                <c:pt idx="365">
                  <c:v>42.299209</c:v>
                </c:pt>
                <c:pt idx="366">
                  <c:v>42.289300</c:v>
                </c:pt>
                <c:pt idx="367">
                  <c:v>42.279491</c:v>
                </c:pt>
                <c:pt idx="368">
                  <c:v>42.269782</c:v>
                </c:pt>
                <c:pt idx="369">
                  <c:v>42.260170</c:v>
                </c:pt>
                <c:pt idx="370">
                  <c:v>42.250655</c:v>
                </c:pt>
                <c:pt idx="371">
                  <c:v>42.241235</c:v>
                </c:pt>
                <c:pt idx="372">
                  <c:v>42.231910</c:v>
                </c:pt>
                <c:pt idx="373">
                  <c:v>42.222678</c:v>
                </c:pt>
                <c:pt idx="374">
                  <c:v>42.213539</c:v>
                </c:pt>
                <c:pt idx="375">
                  <c:v>42.204490</c:v>
                </c:pt>
                <c:pt idx="376">
                  <c:v>42.195532</c:v>
                </c:pt>
                <c:pt idx="377">
                  <c:v>42.186662</c:v>
                </c:pt>
                <c:pt idx="378">
                  <c:v>42.177881</c:v>
                </c:pt>
                <c:pt idx="379">
                  <c:v>42.169187</c:v>
                </c:pt>
                <c:pt idx="380">
                  <c:v>42.160578</c:v>
                </c:pt>
                <c:pt idx="381">
                  <c:v>42.152055</c:v>
                </c:pt>
                <c:pt idx="382">
                  <c:v>42.143616</c:v>
                </c:pt>
                <c:pt idx="383">
                  <c:v>42.135260</c:v>
                </c:pt>
                <c:pt idx="384">
                  <c:v>42.126986</c:v>
                </c:pt>
                <c:pt idx="385">
                  <c:v>42.118793</c:v>
                </c:pt>
                <c:pt idx="386">
                  <c:v>42.110680</c:v>
                </c:pt>
                <c:pt idx="387">
                  <c:v>42.102647</c:v>
                </c:pt>
                <c:pt idx="388">
                  <c:v>42.094692</c:v>
                </c:pt>
                <c:pt idx="389">
                  <c:v>42.086814</c:v>
                </c:pt>
                <c:pt idx="390">
                  <c:v>42.079014</c:v>
                </c:pt>
                <c:pt idx="391">
                  <c:v>42.071288</c:v>
                </c:pt>
                <c:pt idx="392">
                  <c:v>42.063638</c:v>
                </c:pt>
                <c:pt idx="393">
                  <c:v>42.056062</c:v>
                </c:pt>
                <c:pt idx="394">
                  <c:v>42.048559</c:v>
                </c:pt>
                <c:pt idx="395">
                  <c:v>42.041128</c:v>
                </c:pt>
                <c:pt idx="396">
                  <c:v>42.033769</c:v>
                </c:pt>
                <c:pt idx="397">
                  <c:v>42.026481</c:v>
                </c:pt>
                <c:pt idx="398">
                  <c:v>42.019262</c:v>
                </c:pt>
                <c:pt idx="399">
                  <c:v>42.012113</c:v>
                </c:pt>
                <c:pt idx="400">
                  <c:v>42.005032</c:v>
                </c:pt>
                <c:pt idx="401">
                  <c:v>41.998018</c:v>
                </c:pt>
                <c:pt idx="402">
                  <c:v>41.991072</c:v>
                </c:pt>
                <c:pt idx="403">
                  <c:v>41.984191</c:v>
                </c:pt>
                <c:pt idx="404">
                  <c:v>41.977376</c:v>
                </c:pt>
                <c:pt idx="405">
                  <c:v>41.970625</c:v>
                </c:pt>
                <c:pt idx="406">
                  <c:v>41.963938</c:v>
                </c:pt>
                <c:pt idx="407">
                  <c:v>41.957314</c:v>
                </c:pt>
                <c:pt idx="408">
                  <c:v>41.950753</c:v>
                </c:pt>
                <c:pt idx="409">
                  <c:v>41.944253</c:v>
                </c:pt>
                <c:pt idx="410">
                  <c:v>41.937814</c:v>
                </c:pt>
                <c:pt idx="411">
                  <c:v>41.931436</c:v>
                </c:pt>
                <c:pt idx="412">
                  <c:v>41.925117</c:v>
                </c:pt>
                <c:pt idx="413">
                  <c:v>41.918857</c:v>
                </c:pt>
                <c:pt idx="414">
                  <c:v>41.912656</c:v>
                </c:pt>
                <c:pt idx="415">
                  <c:v>41.906512</c:v>
                </c:pt>
                <c:pt idx="416">
                  <c:v>41.900425</c:v>
                </c:pt>
                <c:pt idx="417">
                  <c:v>41.894395</c:v>
                </c:pt>
                <c:pt idx="418">
                  <c:v>41.888420</c:v>
                </c:pt>
                <c:pt idx="419">
                  <c:v>41.882501</c:v>
                </c:pt>
                <c:pt idx="420">
                  <c:v>41.876636</c:v>
                </c:pt>
                <c:pt idx="421">
                  <c:v>41.870825</c:v>
                </c:pt>
                <c:pt idx="422">
                  <c:v>41.865067</c:v>
                </c:pt>
                <c:pt idx="423">
                  <c:v>41.859362</c:v>
                </c:pt>
                <c:pt idx="424">
                  <c:v>41.853709</c:v>
                </c:pt>
                <c:pt idx="425">
                  <c:v>41.848108</c:v>
                </c:pt>
                <c:pt idx="426">
                  <c:v>41.842558</c:v>
                </c:pt>
                <c:pt idx="427">
                  <c:v>41.837058</c:v>
                </c:pt>
                <c:pt idx="428">
                  <c:v>41.831609</c:v>
                </c:pt>
                <c:pt idx="429">
                  <c:v>41.826208</c:v>
                </c:pt>
                <c:pt idx="430">
                  <c:v>41.820856</c:v>
                </c:pt>
                <c:pt idx="431">
                  <c:v>41.815553</c:v>
                </c:pt>
                <c:pt idx="432">
                  <c:v>41.810297</c:v>
                </c:pt>
                <c:pt idx="433">
                  <c:v>41.805089</c:v>
                </c:pt>
                <c:pt idx="434">
                  <c:v>41.799927</c:v>
                </c:pt>
                <c:pt idx="435">
                  <c:v>41.794811</c:v>
                </c:pt>
                <c:pt idx="436">
                  <c:v>41.789742</c:v>
                </c:pt>
                <c:pt idx="437">
                  <c:v>41.784717</c:v>
                </c:pt>
                <c:pt idx="438">
                  <c:v>41.779737</c:v>
                </c:pt>
                <c:pt idx="439">
                  <c:v>41.774801</c:v>
                </c:pt>
                <c:pt idx="440">
                  <c:v>41.769909</c:v>
                </c:pt>
                <c:pt idx="441">
                  <c:v>41.765060</c:v>
                </c:pt>
                <c:pt idx="442">
                  <c:v>41.760254</c:v>
                </c:pt>
                <c:pt idx="443">
                  <c:v>41.755490</c:v>
                </c:pt>
                <c:pt idx="444">
                  <c:v>41.750768</c:v>
                </c:pt>
                <c:pt idx="445">
                  <c:v>41.746087</c:v>
                </c:pt>
                <c:pt idx="446">
                  <c:v>41.741448</c:v>
                </c:pt>
                <c:pt idx="447">
                  <c:v>41.736848</c:v>
                </c:pt>
                <c:pt idx="448">
                  <c:v>41.732289</c:v>
                </c:pt>
                <c:pt idx="449">
                  <c:v>41.727770</c:v>
                </c:pt>
                <c:pt idx="450">
                  <c:v>41.723290</c:v>
                </c:pt>
                <c:pt idx="451">
                  <c:v>41.718848</c:v>
                </c:pt>
                <c:pt idx="452">
                  <c:v>41.714445</c:v>
                </c:pt>
                <c:pt idx="453">
                  <c:v>41.710080</c:v>
                </c:pt>
                <c:pt idx="454">
                  <c:v>41.705753</c:v>
                </c:pt>
                <c:pt idx="455">
                  <c:v>41.701462</c:v>
                </c:pt>
                <c:pt idx="456">
                  <c:v>41.697209</c:v>
                </c:pt>
                <c:pt idx="457">
                  <c:v>41.692991</c:v>
                </c:pt>
                <c:pt idx="458">
                  <c:v>41.688810</c:v>
                </c:pt>
                <c:pt idx="459">
                  <c:v>41.684664</c:v>
                </c:pt>
                <c:pt idx="460">
                  <c:v>41.680554</c:v>
                </c:pt>
                <c:pt idx="461">
                  <c:v>41.676478</c:v>
                </c:pt>
                <c:pt idx="462">
                  <c:v>41.672437</c:v>
                </c:pt>
                <c:pt idx="463">
                  <c:v>41.668430</c:v>
                </c:pt>
                <c:pt idx="464">
                  <c:v>41.664456</c:v>
                </c:pt>
                <c:pt idx="465">
                  <c:v>41.660516</c:v>
                </c:pt>
                <c:pt idx="466">
                  <c:v>41.656609</c:v>
                </c:pt>
                <c:pt idx="467">
                  <c:v>41.652735</c:v>
                </c:pt>
                <c:pt idx="468">
                  <c:v>41.648893</c:v>
                </c:pt>
                <c:pt idx="469">
                  <c:v>41.645083</c:v>
                </c:pt>
                <c:pt idx="470">
                  <c:v>41.641305</c:v>
                </c:pt>
                <c:pt idx="471">
                  <c:v>41.637557</c:v>
                </c:pt>
                <c:pt idx="472">
                  <c:v>41.633841</c:v>
                </c:pt>
                <c:pt idx="473">
                  <c:v>41.630156</c:v>
                </c:pt>
                <c:pt idx="474">
                  <c:v>41.626501</c:v>
                </c:pt>
                <c:pt idx="475">
                  <c:v>41.622876</c:v>
                </c:pt>
                <c:pt idx="476">
                  <c:v>41.619281</c:v>
                </c:pt>
                <c:pt idx="477">
                  <c:v>41.615715</c:v>
                </c:pt>
                <c:pt idx="478">
                  <c:v>41.612178</c:v>
                </c:pt>
                <c:pt idx="479">
                  <c:v>41.608670</c:v>
                </c:pt>
                <c:pt idx="480">
                  <c:v>41.605191</c:v>
                </c:pt>
                <c:pt idx="481">
                  <c:v>41.601739</c:v>
                </c:pt>
                <c:pt idx="482">
                  <c:v>41.598316</c:v>
                </c:pt>
                <c:pt idx="483">
                  <c:v>41.594920</c:v>
                </c:pt>
                <c:pt idx="484">
                  <c:v>41.591552</c:v>
                </c:pt>
                <c:pt idx="485">
                  <c:v>41.588210</c:v>
                </c:pt>
                <c:pt idx="486">
                  <c:v>41.584896</c:v>
                </c:pt>
                <c:pt idx="487">
                  <c:v>41.581607</c:v>
                </c:pt>
                <c:pt idx="488">
                  <c:v>41.578345</c:v>
                </c:pt>
                <c:pt idx="489">
                  <c:v>41.575109</c:v>
                </c:pt>
                <c:pt idx="490">
                  <c:v>41.571899</c:v>
                </c:pt>
                <c:pt idx="491">
                  <c:v>41.568714</c:v>
                </c:pt>
                <c:pt idx="492">
                  <c:v>41.565554</c:v>
                </c:pt>
                <c:pt idx="493">
                  <c:v>41.562420</c:v>
                </c:pt>
                <c:pt idx="494">
                  <c:v>41.559309</c:v>
                </c:pt>
                <c:pt idx="495">
                  <c:v>41.556224</c:v>
                </c:pt>
                <c:pt idx="496">
                  <c:v>41.553162</c:v>
                </c:pt>
                <c:pt idx="497">
                  <c:v>41.550124</c:v>
                </c:pt>
                <c:pt idx="498">
                  <c:v>41.547110</c:v>
                </c:pt>
                <c:pt idx="499">
                  <c:v>41.544119</c:v>
                </c:pt>
                <c:pt idx="500">
                  <c:v>41.541152</c:v>
                </c:pt>
                <c:pt idx="501">
                  <c:v>41.538207</c:v>
                </c:pt>
                <c:pt idx="502">
                  <c:v>41.535285</c:v>
                </c:pt>
                <c:pt idx="503">
                  <c:v>41.532386</c:v>
                </c:pt>
                <c:pt idx="504">
                  <c:v>41.529509</c:v>
                </c:pt>
                <c:pt idx="505">
                  <c:v>41.526654</c:v>
                </c:pt>
                <c:pt idx="506">
                  <c:v>41.523821</c:v>
                </c:pt>
                <c:pt idx="507">
                  <c:v>41.521009</c:v>
                </c:pt>
                <c:pt idx="508">
                  <c:v>41.518219</c:v>
                </c:pt>
                <c:pt idx="509">
                  <c:v>41.515449</c:v>
                </c:pt>
                <c:pt idx="510">
                  <c:v>41.512701</c:v>
                </c:pt>
                <c:pt idx="511">
                  <c:v>41.509974</c:v>
                </c:pt>
                <c:pt idx="512">
                  <c:v>41.507267</c:v>
                </c:pt>
                <c:pt idx="513">
                  <c:v>41.504580</c:v>
                </c:pt>
                <c:pt idx="514">
                  <c:v>41.501914</c:v>
                </c:pt>
                <c:pt idx="515">
                  <c:v>41.499267</c:v>
                </c:pt>
                <c:pt idx="516">
                  <c:v>41.496640</c:v>
                </c:pt>
                <c:pt idx="517">
                  <c:v>41.494033</c:v>
                </c:pt>
                <c:pt idx="518">
                  <c:v>41.491445</c:v>
                </c:pt>
                <c:pt idx="519">
                  <c:v>41.488876</c:v>
                </c:pt>
                <c:pt idx="520">
                  <c:v>41.486326</c:v>
                </c:pt>
                <c:pt idx="521">
                  <c:v>41.483795</c:v>
                </c:pt>
                <c:pt idx="522">
                  <c:v>41.481283</c:v>
                </c:pt>
                <c:pt idx="523">
                  <c:v>41.478788</c:v>
                </c:pt>
                <c:pt idx="524">
                  <c:v>41.476313</c:v>
                </c:pt>
                <c:pt idx="525">
                  <c:v>41.473855</c:v>
                </c:pt>
                <c:pt idx="526">
                  <c:v>41.471415</c:v>
                </c:pt>
                <c:pt idx="527">
                  <c:v>41.468992</c:v>
                </c:pt>
                <c:pt idx="528">
                  <c:v>41.466588</c:v>
                </c:pt>
                <c:pt idx="529">
                  <c:v>41.464200</c:v>
                </c:pt>
                <c:pt idx="530">
                  <c:v>41.461830</c:v>
                </c:pt>
                <c:pt idx="531">
                  <c:v>41.459477</c:v>
                </c:pt>
                <c:pt idx="532">
                  <c:v>41.457140</c:v>
                </c:pt>
                <c:pt idx="533">
                  <c:v>41.454821</c:v>
                </c:pt>
                <c:pt idx="534">
                  <c:v>41.452518</c:v>
                </c:pt>
                <c:pt idx="535">
                  <c:v>41.450231</c:v>
                </c:pt>
                <c:pt idx="536">
                  <c:v>41.447960</c:v>
                </c:pt>
                <c:pt idx="537">
                  <c:v>41.445706</c:v>
                </c:pt>
                <c:pt idx="538">
                  <c:v>41.443467</c:v>
                </c:pt>
                <c:pt idx="539">
                  <c:v>41.441244</c:v>
                </c:pt>
                <c:pt idx="540">
                  <c:v>41.439037</c:v>
                </c:pt>
                <c:pt idx="541">
                  <c:v>41.436845</c:v>
                </c:pt>
                <c:pt idx="542">
                  <c:v>41.434669</c:v>
                </c:pt>
                <c:pt idx="543">
                  <c:v>41.432507</c:v>
                </c:pt>
                <c:pt idx="544">
                  <c:v>41.430361</c:v>
                </c:pt>
                <c:pt idx="545">
                  <c:v>41.428229</c:v>
                </c:pt>
                <c:pt idx="546">
                  <c:v>41.426113</c:v>
                </c:pt>
                <c:pt idx="547">
                  <c:v>41.424010</c:v>
                </c:pt>
                <c:pt idx="548">
                  <c:v>41.421923</c:v>
                </c:pt>
                <c:pt idx="549">
                  <c:v>41.419849</c:v>
                </c:pt>
                <c:pt idx="550">
                  <c:v>41.417790</c:v>
                </c:pt>
                <c:pt idx="551">
                  <c:v>41.415745</c:v>
                </c:pt>
                <c:pt idx="552">
                  <c:v>41.413714</c:v>
                </c:pt>
                <c:pt idx="553">
                  <c:v>41.411696</c:v>
                </c:pt>
                <c:pt idx="554">
                  <c:v>41.409692</c:v>
                </c:pt>
                <c:pt idx="555">
                  <c:v>41.407702</c:v>
                </c:pt>
                <c:pt idx="556">
                  <c:v>41.405725</c:v>
                </c:pt>
                <c:pt idx="557">
                  <c:v>41.403761</c:v>
                </c:pt>
                <c:pt idx="558">
                  <c:v>41.401811</c:v>
                </c:pt>
                <c:pt idx="559">
                  <c:v>41.399874</c:v>
                </c:pt>
                <c:pt idx="560">
                  <c:v>41.397949</c:v>
                </c:pt>
                <c:pt idx="561">
                  <c:v>41.396037</c:v>
                </c:pt>
                <c:pt idx="562">
                  <c:v>41.394138</c:v>
                </c:pt>
                <c:pt idx="563">
                  <c:v>41.392252</c:v>
                </c:pt>
                <c:pt idx="564">
                  <c:v>41.390378</c:v>
                </c:pt>
                <c:pt idx="565">
                  <c:v>41.388516</c:v>
                </c:pt>
                <c:pt idx="566">
                  <c:v>41.386666</c:v>
                </c:pt>
                <c:pt idx="567">
                  <c:v>41.384829</c:v>
                </c:pt>
                <c:pt idx="568">
                  <c:v>41.383004</c:v>
                </c:pt>
                <c:pt idx="569">
                  <c:v>41.381190</c:v>
                </c:pt>
                <c:pt idx="570">
                  <c:v>41.379388</c:v>
                </c:pt>
                <c:pt idx="571">
                  <c:v>41.377598</c:v>
                </c:pt>
                <c:pt idx="572">
                  <c:v>41.375820</c:v>
                </c:pt>
                <c:pt idx="573">
                  <c:v>41.374053</c:v>
                </c:pt>
                <c:pt idx="574">
                  <c:v>41.372297</c:v>
                </c:pt>
                <c:pt idx="575">
                  <c:v>41.370552</c:v>
                </c:pt>
                <c:pt idx="576">
                  <c:v>41.368819</c:v>
                </c:pt>
                <c:pt idx="577">
                  <c:v>41.367097</c:v>
                </c:pt>
                <c:pt idx="578">
                  <c:v>41.365386</c:v>
                </c:pt>
                <c:pt idx="579">
                  <c:v>41.363685</c:v>
                </c:pt>
                <c:pt idx="580">
                  <c:v>41.361996</c:v>
                </c:pt>
                <c:pt idx="581">
                  <c:v>41.360317</c:v>
                </c:pt>
                <c:pt idx="582">
                  <c:v>41.358648</c:v>
                </c:pt>
                <c:pt idx="583">
                  <c:v>41.356990</c:v>
                </c:pt>
                <c:pt idx="584">
                  <c:v>41.355343</c:v>
                </c:pt>
                <c:pt idx="585">
                  <c:v>41.353705</c:v>
                </c:pt>
                <c:pt idx="586">
                  <c:v>41.352078</c:v>
                </c:pt>
                <c:pt idx="587">
                  <c:v>41.350461</c:v>
                </c:pt>
                <c:pt idx="588">
                  <c:v>41.348854</c:v>
                </c:pt>
                <c:pt idx="589">
                  <c:v>41.347257</c:v>
                </c:pt>
                <c:pt idx="590">
                  <c:v>41.345670</c:v>
                </c:pt>
                <c:pt idx="591">
                  <c:v>41.344093</c:v>
                </c:pt>
                <c:pt idx="592">
                  <c:v>41.342525</c:v>
                </c:pt>
                <c:pt idx="593">
                  <c:v>41.340967</c:v>
                </c:pt>
                <c:pt idx="594">
                  <c:v>41.339418</c:v>
                </c:pt>
                <c:pt idx="595">
                  <c:v>41.337879</c:v>
                </c:pt>
                <c:pt idx="596">
                  <c:v>41.336349</c:v>
                </c:pt>
                <c:pt idx="597">
                  <c:v>41.334829</c:v>
                </c:pt>
                <c:pt idx="598">
                  <c:v>41.333317</c:v>
                </c:pt>
                <c:pt idx="599">
                  <c:v>41.331815</c:v>
                </c:pt>
                <c:pt idx="600">
                  <c:v>41.330322</c:v>
                </c:pt>
                <c:pt idx="601">
                  <c:v>41.328837</c:v>
                </c:pt>
                <c:pt idx="602">
                  <c:v>41.327362</c:v>
                </c:pt>
                <c:pt idx="603">
                  <c:v>41.325895</c:v>
                </c:pt>
                <c:pt idx="604">
                  <c:v>41.324437</c:v>
                </c:pt>
                <c:pt idx="605">
                  <c:v>41.322988</c:v>
                </c:pt>
                <c:pt idx="606">
                  <c:v>41.321547</c:v>
                </c:pt>
                <c:pt idx="607">
                  <c:v>41.320115</c:v>
                </c:pt>
                <c:pt idx="608">
                  <c:v>41.318691</c:v>
                </c:pt>
                <c:pt idx="609">
                  <c:v>41.317276</c:v>
                </c:pt>
                <c:pt idx="610">
                  <c:v>41.315869</c:v>
                </c:pt>
                <c:pt idx="611">
                  <c:v>41.314470</c:v>
                </c:pt>
                <c:pt idx="612">
                  <c:v>41.313079</c:v>
                </c:pt>
                <c:pt idx="613">
                  <c:v>41.311697</c:v>
                </c:pt>
                <c:pt idx="614">
                  <c:v>41.310322</c:v>
                </c:pt>
                <c:pt idx="615">
                  <c:v>41.308955</c:v>
                </c:pt>
                <c:pt idx="616">
                  <c:v>41.307596</c:v>
                </c:pt>
                <c:pt idx="617">
                  <c:v>41.306245</c:v>
                </c:pt>
                <c:pt idx="618">
                  <c:v>41.304902</c:v>
                </c:pt>
                <c:pt idx="619">
                  <c:v>41.303567</c:v>
                </c:pt>
                <c:pt idx="620">
                  <c:v>41.302239</c:v>
                </c:pt>
                <c:pt idx="621">
                  <c:v>41.300919</c:v>
                </c:pt>
                <c:pt idx="622">
                  <c:v>41.299606</c:v>
                </c:pt>
                <c:pt idx="623">
                  <c:v>41.298300</c:v>
                </c:pt>
                <c:pt idx="624">
                  <c:v>41.297002</c:v>
                </c:pt>
                <c:pt idx="625">
                  <c:v>41.295712</c:v>
                </c:pt>
                <c:pt idx="626">
                  <c:v>41.294428</c:v>
                </c:pt>
                <c:pt idx="627">
                  <c:v>41.293152</c:v>
                </c:pt>
                <c:pt idx="628">
                  <c:v>41.291883</c:v>
                </c:pt>
                <c:pt idx="629">
                  <c:v>41.290621</c:v>
                </c:pt>
                <c:pt idx="630">
                  <c:v>41.289366</c:v>
                </c:pt>
                <c:pt idx="631">
                  <c:v>41.288118</c:v>
                </c:pt>
                <c:pt idx="632">
                  <c:v>41.286877</c:v>
                </c:pt>
                <c:pt idx="633">
                  <c:v>41.285643</c:v>
                </c:pt>
                <c:pt idx="634">
                  <c:v>41.284416</c:v>
                </c:pt>
                <c:pt idx="635">
                  <c:v>41.283195</c:v>
                </c:pt>
                <c:pt idx="636">
                  <c:v>41.281981</c:v>
                </c:pt>
                <c:pt idx="637">
                  <c:v>41.280774</c:v>
                </c:pt>
                <c:pt idx="638">
                  <c:v>41.279573</c:v>
                </c:pt>
                <c:pt idx="639">
                  <c:v>41.278379</c:v>
                </c:pt>
                <c:pt idx="640">
                  <c:v>41.277192</c:v>
                </c:pt>
                <c:pt idx="641">
                  <c:v>41.276011</c:v>
                </c:pt>
                <c:pt idx="642">
                  <c:v>41.274836</c:v>
                </c:pt>
                <c:pt idx="643">
                  <c:v>41.273667</c:v>
                </c:pt>
                <c:pt idx="644">
                  <c:v>41.272505</c:v>
                </c:pt>
                <c:pt idx="645">
                  <c:v>41.271349</c:v>
                </c:pt>
                <c:pt idx="646">
                  <c:v>41.270200</c:v>
                </c:pt>
                <c:pt idx="647">
                  <c:v>41.269056</c:v>
                </c:pt>
                <c:pt idx="648">
                  <c:v>41.267919</c:v>
                </c:pt>
                <c:pt idx="649">
                  <c:v>41.266787</c:v>
                </c:pt>
                <c:pt idx="650">
                  <c:v>41.265662</c:v>
                </c:pt>
                <c:pt idx="651">
                  <c:v>41.264543</c:v>
                </c:pt>
                <c:pt idx="652">
                  <c:v>41.263429</c:v>
                </c:pt>
                <c:pt idx="653">
                  <c:v>41.262322</c:v>
                </c:pt>
                <c:pt idx="654">
                  <c:v>41.261220</c:v>
                </c:pt>
                <c:pt idx="655">
                  <c:v>41.260124</c:v>
                </c:pt>
                <c:pt idx="656">
                  <c:v>41.259034</c:v>
                </c:pt>
                <c:pt idx="657">
                  <c:v>41.257949</c:v>
                </c:pt>
                <c:pt idx="658">
                  <c:v>41.256870</c:v>
                </c:pt>
                <c:pt idx="659">
                  <c:v>41.255797</c:v>
                </c:pt>
                <c:pt idx="660">
                  <c:v>41.254729</c:v>
                </c:pt>
                <c:pt idx="661">
                  <c:v>41.253667</c:v>
                </c:pt>
                <c:pt idx="662">
                  <c:v>41.252610</c:v>
                </c:pt>
                <c:pt idx="663">
                  <c:v>41.251559</c:v>
                </c:pt>
                <c:pt idx="664">
                  <c:v>41.250513</c:v>
                </c:pt>
                <c:pt idx="665">
                  <c:v>41.249473</c:v>
                </c:pt>
                <c:pt idx="666">
                  <c:v>41.248438</c:v>
                </c:pt>
                <c:pt idx="667">
                  <c:v>41.247408</c:v>
                </c:pt>
                <c:pt idx="668">
                  <c:v>41.246383</c:v>
                </c:pt>
                <c:pt idx="669">
                  <c:v>41.245364</c:v>
                </c:pt>
                <c:pt idx="670">
                  <c:v>41.244350</c:v>
                </c:pt>
                <c:pt idx="671">
                  <c:v>41.243341</c:v>
                </c:pt>
                <c:pt idx="672">
                  <c:v>41.242337</c:v>
                </c:pt>
                <c:pt idx="673">
                  <c:v>41.241338</c:v>
                </c:pt>
                <c:pt idx="674">
                  <c:v>41.240344</c:v>
                </c:pt>
                <c:pt idx="675">
                  <c:v>41.239355</c:v>
                </c:pt>
                <c:pt idx="676">
                  <c:v>41.238371</c:v>
                </c:pt>
                <c:pt idx="677">
                  <c:v>41.237392</c:v>
                </c:pt>
                <c:pt idx="678">
                  <c:v>41.236418</c:v>
                </c:pt>
                <c:pt idx="679">
                  <c:v>41.235448</c:v>
                </c:pt>
                <c:pt idx="680">
                  <c:v>41.234484</c:v>
                </c:pt>
                <c:pt idx="681">
                  <c:v>41.233524</c:v>
                </c:pt>
                <c:pt idx="682">
                  <c:v>41.232569</c:v>
                </c:pt>
                <c:pt idx="683">
                  <c:v>41.231619</c:v>
                </c:pt>
                <c:pt idx="684">
                  <c:v>41.230673</c:v>
                </c:pt>
                <c:pt idx="685">
                  <c:v>41.229732</c:v>
                </c:pt>
                <c:pt idx="686">
                  <c:v>41.228796</c:v>
                </c:pt>
                <c:pt idx="687">
                  <c:v>41.227864</c:v>
                </c:pt>
                <c:pt idx="688">
                  <c:v>41.226937</c:v>
                </c:pt>
                <c:pt idx="689">
                  <c:v>41.226014</c:v>
                </c:pt>
                <c:pt idx="690">
                  <c:v>41.225096</c:v>
                </c:pt>
                <c:pt idx="691">
                  <c:v>41.224182</c:v>
                </c:pt>
                <c:pt idx="692">
                  <c:v>41.223273</c:v>
                </c:pt>
                <c:pt idx="693">
                  <c:v>41.222368</c:v>
                </c:pt>
                <c:pt idx="694">
                  <c:v>41.221468</c:v>
                </c:pt>
                <c:pt idx="695">
                  <c:v>41.220571</c:v>
                </c:pt>
                <c:pt idx="696">
                  <c:v>41.219680</c:v>
                </c:pt>
                <c:pt idx="697">
                  <c:v>41.218792</c:v>
                </c:pt>
                <c:pt idx="698">
                  <c:v>41.217909</c:v>
                </c:pt>
                <c:pt idx="699">
                  <c:v>41.217029</c:v>
                </c:pt>
                <c:pt idx="700">
                  <c:v>41.216154</c:v>
                </c:pt>
                <c:pt idx="701">
                  <c:v>41.215284</c:v>
                </c:pt>
                <c:pt idx="702">
                  <c:v>41.214417</c:v>
                </c:pt>
                <c:pt idx="703">
                  <c:v>41.213554</c:v>
                </c:pt>
                <c:pt idx="704">
                  <c:v>41.212696</c:v>
                </c:pt>
                <c:pt idx="705">
                  <c:v>41.211841</c:v>
                </c:pt>
                <c:pt idx="706">
                  <c:v>41.210991</c:v>
                </c:pt>
                <c:pt idx="707">
                  <c:v>41.210144</c:v>
                </c:pt>
                <c:pt idx="708">
                  <c:v>41.209302</c:v>
                </c:pt>
                <c:pt idx="709">
                  <c:v>41.208463</c:v>
                </c:pt>
                <c:pt idx="710">
                  <c:v>41.207629</c:v>
                </c:pt>
                <c:pt idx="711">
                  <c:v>41.206798</c:v>
                </c:pt>
                <c:pt idx="712">
                  <c:v>41.205971</c:v>
                </c:pt>
                <c:pt idx="713">
                  <c:v>41.205148</c:v>
                </c:pt>
                <c:pt idx="714">
                  <c:v>41.204329</c:v>
                </c:pt>
                <c:pt idx="715">
                  <c:v>41.203514</c:v>
                </c:pt>
                <c:pt idx="716">
                  <c:v>41.202702</c:v>
                </c:pt>
                <c:pt idx="717">
                  <c:v>41.201894</c:v>
                </c:pt>
                <c:pt idx="718">
                  <c:v>41.201090</c:v>
                </c:pt>
                <c:pt idx="719">
                  <c:v>41.200289</c:v>
                </c:pt>
                <c:pt idx="720">
                  <c:v>41.199493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'Induction'!$AB$4</c:f>
              <c:strCache>
                <c:ptCount val="1"/>
                <c:pt idx="0">
                  <c:v>15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'Induction'!$J$5:$J$725</c:f>
              <c:numCache>
                <c:ptCount val="72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</c:numCache>
            </c:numRef>
          </c:xVal>
          <c:yVal>
            <c:numRef>
              <c:f>'Induction'!$AB$5:$AB$725</c:f>
              <c:numCache>
                <c:ptCount val="721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92.984445</c:v>
                </c:pt>
                <c:pt idx="6">
                  <c:v>92.921546</c:v>
                </c:pt>
                <c:pt idx="7">
                  <c:v>92.817455</c:v>
                </c:pt>
                <c:pt idx="8">
                  <c:v>92.676857</c:v>
                </c:pt>
                <c:pt idx="9">
                  <c:v>92.503403</c:v>
                </c:pt>
                <c:pt idx="10">
                  <c:v>92.300193</c:v>
                </c:pt>
                <c:pt idx="11">
                  <c:v>92.069959</c:v>
                </c:pt>
                <c:pt idx="12">
                  <c:v>91.815154</c:v>
                </c:pt>
                <c:pt idx="13">
                  <c:v>91.538013</c:v>
                </c:pt>
                <c:pt idx="14">
                  <c:v>91.240580</c:v>
                </c:pt>
                <c:pt idx="15">
                  <c:v>90.924741</c:v>
                </c:pt>
                <c:pt idx="16">
                  <c:v>90.592235</c:v>
                </c:pt>
                <c:pt idx="17">
                  <c:v>90.244674</c:v>
                </c:pt>
                <c:pt idx="18">
                  <c:v>89.883553</c:v>
                </c:pt>
                <c:pt idx="19">
                  <c:v>89.510261</c:v>
                </c:pt>
                <c:pt idx="20">
                  <c:v>89.126086</c:v>
                </c:pt>
                <c:pt idx="21">
                  <c:v>88.732228</c:v>
                </c:pt>
                <c:pt idx="22">
                  <c:v>88.329800</c:v>
                </c:pt>
                <c:pt idx="23">
                  <c:v>87.919839</c:v>
                </c:pt>
                <c:pt idx="24">
                  <c:v>87.503310</c:v>
                </c:pt>
                <c:pt idx="25">
                  <c:v>87.081106</c:v>
                </c:pt>
                <c:pt idx="26">
                  <c:v>86.654062</c:v>
                </c:pt>
                <c:pt idx="27">
                  <c:v>86.222949</c:v>
                </c:pt>
                <c:pt idx="28">
                  <c:v>85.788488</c:v>
                </c:pt>
                <c:pt idx="29">
                  <c:v>85.351343</c:v>
                </c:pt>
                <c:pt idx="30">
                  <c:v>84.912135</c:v>
                </c:pt>
                <c:pt idx="31">
                  <c:v>84.471436</c:v>
                </c:pt>
                <c:pt idx="32">
                  <c:v>84.029777</c:v>
                </c:pt>
                <c:pt idx="33">
                  <c:v>83.587652</c:v>
                </c:pt>
                <c:pt idx="34">
                  <c:v>83.145513</c:v>
                </c:pt>
                <c:pt idx="35">
                  <c:v>82.703783</c:v>
                </c:pt>
                <c:pt idx="36">
                  <c:v>82.262848</c:v>
                </c:pt>
                <c:pt idx="37">
                  <c:v>81.823068</c:v>
                </c:pt>
                <c:pt idx="38">
                  <c:v>81.384772</c:v>
                </c:pt>
                <c:pt idx="39">
                  <c:v>80.948262</c:v>
                </c:pt>
                <c:pt idx="40">
                  <c:v>80.513818</c:v>
                </c:pt>
                <c:pt idx="41">
                  <c:v>80.081695</c:v>
                </c:pt>
                <c:pt idx="42">
                  <c:v>79.652126</c:v>
                </c:pt>
                <c:pt idx="43">
                  <c:v>79.225326</c:v>
                </c:pt>
                <c:pt idx="44">
                  <c:v>78.801488</c:v>
                </c:pt>
                <c:pt idx="45">
                  <c:v>78.380789</c:v>
                </c:pt>
                <c:pt idx="46">
                  <c:v>77.963391</c:v>
                </c:pt>
                <c:pt idx="47">
                  <c:v>77.549438</c:v>
                </c:pt>
                <c:pt idx="48">
                  <c:v>77.139061</c:v>
                </c:pt>
                <c:pt idx="49">
                  <c:v>76.732377</c:v>
                </c:pt>
                <c:pt idx="50">
                  <c:v>76.329491</c:v>
                </c:pt>
                <c:pt idx="51">
                  <c:v>75.930497</c:v>
                </c:pt>
                <c:pt idx="52">
                  <c:v>75.535475</c:v>
                </c:pt>
                <c:pt idx="53">
                  <c:v>75.144499</c:v>
                </c:pt>
                <c:pt idx="54">
                  <c:v>74.757630</c:v>
                </c:pt>
                <c:pt idx="55">
                  <c:v>74.374923</c:v>
                </c:pt>
                <c:pt idx="56">
                  <c:v>73.996424</c:v>
                </c:pt>
                <c:pt idx="57">
                  <c:v>73.622170</c:v>
                </c:pt>
                <c:pt idx="58">
                  <c:v>73.252193</c:v>
                </c:pt>
                <c:pt idx="59">
                  <c:v>72.886516</c:v>
                </c:pt>
                <c:pt idx="60">
                  <c:v>72.525159</c:v>
                </c:pt>
                <c:pt idx="61">
                  <c:v>72.168133</c:v>
                </c:pt>
                <c:pt idx="62">
                  <c:v>71.815447</c:v>
                </c:pt>
                <c:pt idx="63">
                  <c:v>71.467103</c:v>
                </c:pt>
                <c:pt idx="64">
                  <c:v>71.123098</c:v>
                </c:pt>
                <c:pt idx="65">
                  <c:v>70.783428</c:v>
                </c:pt>
                <c:pt idx="66">
                  <c:v>70.448083</c:v>
                </c:pt>
                <c:pt idx="67">
                  <c:v>70.117048</c:v>
                </c:pt>
                <c:pt idx="68">
                  <c:v>69.790308</c:v>
                </c:pt>
                <c:pt idx="69">
                  <c:v>69.467843</c:v>
                </c:pt>
                <c:pt idx="70">
                  <c:v>69.149631</c:v>
                </c:pt>
                <c:pt idx="71">
                  <c:v>68.835647</c:v>
                </c:pt>
                <c:pt idx="72">
                  <c:v>68.525864</c:v>
                </c:pt>
                <c:pt idx="73">
                  <c:v>68.220254</c:v>
                </c:pt>
                <c:pt idx="74">
                  <c:v>67.918784</c:v>
                </c:pt>
                <c:pt idx="75">
                  <c:v>67.621424</c:v>
                </c:pt>
                <c:pt idx="76">
                  <c:v>67.328137</c:v>
                </c:pt>
                <c:pt idx="77">
                  <c:v>67.038890</c:v>
                </c:pt>
                <c:pt idx="78">
                  <c:v>66.753644</c:v>
                </c:pt>
                <c:pt idx="79">
                  <c:v>66.472363</c:v>
                </c:pt>
                <c:pt idx="80">
                  <c:v>66.195006</c:v>
                </c:pt>
                <c:pt idx="81">
                  <c:v>65.921535</c:v>
                </c:pt>
                <c:pt idx="82">
                  <c:v>65.651908</c:v>
                </c:pt>
                <c:pt idx="83">
                  <c:v>65.386085</c:v>
                </c:pt>
                <c:pt idx="84">
                  <c:v>65.124024</c:v>
                </c:pt>
                <c:pt idx="85">
                  <c:v>64.865682</c:v>
                </c:pt>
                <c:pt idx="86">
                  <c:v>64.611016</c:v>
                </c:pt>
                <c:pt idx="87">
                  <c:v>64.359984</c:v>
                </c:pt>
                <c:pt idx="88">
                  <c:v>64.112542</c:v>
                </c:pt>
                <c:pt idx="89">
                  <c:v>63.868647</c:v>
                </c:pt>
                <c:pt idx="90">
                  <c:v>63.628255</c:v>
                </c:pt>
                <c:pt idx="91">
                  <c:v>63.391323</c:v>
                </c:pt>
                <c:pt idx="92">
                  <c:v>63.157806</c:v>
                </c:pt>
                <c:pt idx="93">
                  <c:v>62.927661</c:v>
                </c:pt>
                <c:pt idx="94">
                  <c:v>62.700844</c:v>
                </c:pt>
                <c:pt idx="95">
                  <c:v>62.477312</c:v>
                </c:pt>
                <c:pt idx="96">
                  <c:v>62.257021</c:v>
                </c:pt>
                <c:pt idx="97">
                  <c:v>62.039928</c:v>
                </c:pt>
                <c:pt idx="98">
                  <c:v>61.825991</c:v>
                </c:pt>
                <c:pt idx="99">
                  <c:v>61.615165</c:v>
                </c:pt>
                <c:pt idx="100">
                  <c:v>61.407409</c:v>
                </c:pt>
                <c:pt idx="101">
                  <c:v>61.202681</c:v>
                </c:pt>
                <c:pt idx="102">
                  <c:v>61.000938</c:v>
                </c:pt>
                <c:pt idx="103">
                  <c:v>60.802138</c:v>
                </c:pt>
                <c:pt idx="104">
                  <c:v>60.606242</c:v>
                </c:pt>
                <c:pt idx="105">
                  <c:v>60.413207</c:v>
                </c:pt>
                <c:pt idx="106">
                  <c:v>60.222993</c:v>
                </c:pt>
                <c:pt idx="107">
                  <c:v>60.035560</c:v>
                </c:pt>
                <c:pt idx="108">
                  <c:v>59.850868</c:v>
                </c:pt>
                <c:pt idx="109">
                  <c:v>59.668878</c:v>
                </c:pt>
                <c:pt idx="110">
                  <c:v>59.489550</c:v>
                </c:pt>
                <c:pt idx="111">
                  <c:v>59.312848</c:v>
                </c:pt>
                <c:pt idx="112">
                  <c:v>59.138731</c:v>
                </c:pt>
                <c:pt idx="113">
                  <c:v>58.967163</c:v>
                </c:pt>
                <c:pt idx="114">
                  <c:v>58.798107</c:v>
                </c:pt>
                <c:pt idx="115">
                  <c:v>58.631526</c:v>
                </c:pt>
                <c:pt idx="116">
                  <c:v>58.467383</c:v>
                </c:pt>
                <c:pt idx="117">
                  <c:v>58.305643</c:v>
                </c:pt>
                <c:pt idx="118">
                  <c:v>58.146270</c:v>
                </c:pt>
                <c:pt idx="119">
                  <c:v>57.989230</c:v>
                </c:pt>
                <c:pt idx="120">
                  <c:v>57.834488</c:v>
                </c:pt>
                <c:pt idx="121">
                  <c:v>57.682010</c:v>
                </c:pt>
                <c:pt idx="122">
                  <c:v>57.531762</c:v>
                </c:pt>
                <c:pt idx="123">
                  <c:v>57.383711</c:v>
                </c:pt>
                <c:pt idx="124">
                  <c:v>57.237826</c:v>
                </c:pt>
                <c:pt idx="125">
                  <c:v>57.094073</c:v>
                </c:pt>
                <c:pt idx="126">
                  <c:v>56.952421</c:v>
                </c:pt>
                <c:pt idx="127">
                  <c:v>56.812838</c:v>
                </c:pt>
                <c:pt idx="128">
                  <c:v>56.675295</c:v>
                </c:pt>
                <c:pt idx="129">
                  <c:v>56.539760</c:v>
                </c:pt>
                <c:pt idx="130">
                  <c:v>56.406203</c:v>
                </c:pt>
                <c:pt idx="131">
                  <c:v>56.274595</c:v>
                </c:pt>
                <c:pt idx="132">
                  <c:v>56.144907</c:v>
                </c:pt>
                <c:pt idx="133">
                  <c:v>56.017111</c:v>
                </c:pt>
                <c:pt idx="134">
                  <c:v>55.891177</c:v>
                </c:pt>
                <c:pt idx="135">
                  <c:v>55.767079</c:v>
                </c:pt>
                <c:pt idx="136">
                  <c:v>55.644789</c:v>
                </c:pt>
                <c:pt idx="137">
                  <c:v>55.524280</c:v>
                </c:pt>
                <c:pt idx="138">
                  <c:v>55.405525</c:v>
                </c:pt>
                <c:pt idx="139">
                  <c:v>55.288498</c:v>
                </c:pt>
                <c:pt idx="140">
                  <c:v>55.173174</c:v>
                </c:pt>
                <c:pt idx="141">
                  <c:v>55.059527</c:v>
                </c:pt>
                <c:pt idx="142">
                  <c:v>54.947532</c:v>
                </c:pt>
                <c:pt idx="143">
                  <c:v>54.837165</c:v>
                </c:pt>
                <c:pt idx="144">
                  <c:v>54.728401</c:v>
                </c:pt>
                <c:pt idx="145">
                  <c:v>54.621216</c:v>
                </c:pt>
                <c:pt idx="146">
                  <c:v>54.515588</c:v>
                </c:pt>
                <c:pt idx="147">
                  <c:v>54.411492</c:v>
                </c:pt>
                <c:pt idx="148">
                  <c:v>54.308907</c:v>
                </c:pt>
                <c:pt idx="149">
                  <c:v>54.207809</c:v>
                </c:pt>
                <c:pt idx="150">
                  <c:v>54.108177</c:v>
                </c:pt>
                <c:pt idx="151">
                  <c:v>54.009990</c:v>
                </c:pt>
                <c:pt idx="152">
                  <c:v>53.913224</c:v>
                </c:pt>
                <c:pt idx="153">
                  <c:v>53.817861</c:v>
                </c:pt>
                <c:pt idx="154">
                  <c:v>53.723878</c:v>
                </c:pt>
                <c:pt idx="155">
                  <c:v>53.631256</c:v>
                </c:pt>
                <c:pt idx="156">
                  <c:v>53.539975</c:v>
                </c:pt>
                <c:pt idx="157">
                  <c:v>53.450014</c:v>
                </c:pt>
                <c:pt idx="158">
                  <c:v>53.361355</c:v>
                </c:pt>
                <c:pt idx="159">
                  <c:v>53.273978</c:v>
                </c:pt>
                <c:pt idx="160">
                  <c:v>53.187864</c:v>
                </c:pt>
                <c:pt idx="161">
                  <c:v>53.102995</c:v>
                </c:pt>
                <c:pt idx="162">
                  <c:v>53.019352</c:v>
                </c:pt>
                <c:pt idx="163">
                  <c:v>52.936919</c:v>
                </c:pt>
                <c:pt idx="164">
                  <c:v>52.855676</c:v>
                </c:pt>
                <c:pt idx="165">
                  <c:v>52.775607</c:v>
                </c:pt>
                <c:pt idx="166">
                  <c:v>52.696694</c:v>
                </c:pt>
                <c:pt idx="167">
                  <c:v>52.618921</c:v>
                </c:pt>
                <c:pt idx="168">
                  <c:v>52.542270</c:v>
                </c:pt>
                <c:pt idx="169">
                  <c:v>52.466727</c:v>
                </c:pt>
                <c:pt idx="170">
                  <c:v>52.392274</c:v>
                </c:pt>
                <c:pt idx="171">
                  <c:v>52.318895</c:v>
                </c:pt>
                <c:pt idx="172">
                  <c:v>52.246576</c:v>
                </c:pt>
                <c:pt idx="173">
                  <c:v>52.175301</c:v>
                </c:pt>
                <c:pt idx="174">
                  <c:v>52.105054</c:v>
                </c:pt>
                <c:pt idx="175">
                  <c:v>52.035821</c:v>
                </c:pt>
                <c:pt idx="176">
                  <c:v>51.967588</c:v>
                </c:pt>
                <c:pt idx="177">
                  <c:v>51.900339</c:v>
                </c:pt>
                <c:pt idx="178">
                  <c:v>51.834061</c:v>
                </c:pt>
                <c:pt idx="179">
                  <c:v>51.768740</c:v>
                </c:pt>
                <c:pt idx="180">
                  <c:v>51.704361</c:v>
                </c:pt>
                <c:pt idx="181">
                  <c:v>51.640912</c:v>
                </c:pt>
                <c:pt idx="182">
                  <c:v>51.578379</c:v>
                </c:pt>
                <c:pt idx="183">
                  <c:v>51.516749</c:v>
                </c:pt>
                <c:pt idx="184">
                  <c:v>51.456009</c:v>
                </c:pt>
                <c:pt idx="185">
                  <c:v>51.391619</c:v>
                </c:pt>
                <c:pt idx="186">
                  <c:v>51.323892</c:v>
                </c:pt>
                <c:pt idx="187">
                  <c:v>51.253122</c:v>
                </c:pt>
                <c:pt idx="188">
                  <c:v>51.179583</c:v>
                </c:pt>
                <c:pt idx="189">
                  <c:v>51.103535</c:v>
                </c:pt>
                <c:pt idx="190">
                  <c:v>51.025218</c:v>
                </c:pt>
                <c:pt idx="191">
                  <c:v>50.944858</c:v>
                </c:pt>
                <c:pt idx="192">
                  <c:v>50.862668</c:v>
                </c:pt>
                <c:pt idx="193">
                  <c:v>50.778844</c:v>
                </c:pt>
                <c:pt idx="194">
                  <c:v>50.693572</c:v>
                </c:pt>
                <c:pt idx="195">
                  <c:v>50.607024</c:v>
                </c:pt>
                <c:pt idx="196">
                  <c:v>50.519360</c:v>
                </c:pt>
                <c:pt idx="197">
                  <c:v>50.430732</c:v>
                </c:pt>
                <c:pt idx="198">
                  <c:v>50.341279</c:v>
                </c:pt>
                <c:pt idx="199">
                  <c:v>50.251132</c:v>
                </c:pt>
                <c:pt idx="200">
                  <c:v>50.160412</c:v>
                </c:pt>
                <c:pt idx="201">
                  <c:v>50.069231</c:v>
                </c:pt>
                <c:pt idx="202">
                  <c:v>49.977696</c:v>
                </c:pt>
                <c:pt idx="203">
                  <c:v>49.885903</c:v>
                </c:pt>
                <c:pt idx="204">
                  <c:v>49.793944</c:v>
                </c:pt>
                <c:pt idx="205">
                  <c:v>49.701902</c:v>
                </c:pt>
                <c:pt idx="206">
                  <c:v>49.609855</c:v>
                </c:pt>
                <c:pt idx="207">
                  <c:v>49.517874</c:v>
                </c:pt>
                <c:pt idx="208">
                  <c:v>49.426028</c:v>
                </c:pt>
                <c:pt idx="209">
                  <c:v>49.334377</c:v>
                </c:pt>
                <c:pt idx="210">
                  <c:v>49.242978</c:v>
                </c:pt>
                <c:pt idx="211">
                  <c:v>49.151884</c:v>
                </c:pt>
                <c:pt idx="212">
                  <c:v>49.061142</c:v>
                </c:pt>
                <c:pt idx="213">
                  <c:v>48.970798</c:v>
                </c:pt>
                <c:pt idx="214">
                  <c:v>48.880891</c:v>
                </c:pt>
                <c:pt idx="215">
                  <c:v>48.791459</c:v>
                </c:pt>
                <c:pt idx="216">
                  <c:v>48.702535</c:v>
                </c:pt>
                <c:pt idx="217">
                  <c:v>48.614152</c:v>
                </c:pt>
                <c:pt idx="218">
                  <c:v>48.526337</c:v>
                </c:pt>
                <c:pt idx="219">
                  <c:v>48.439115</c:v>
                </c:pt>
                <c:pt idx="220">
                  <c:v>48.352511</c:v>
                </c:pt>
                <c:pt idx="221">
                  <c:v>48.266545</c:v>
                </c:pt>
                <c:pt idx="222">
                  <c:v>48.181235</c:v>
                </c:pt>
                <c:pt idx="223">
                  <c:v>48.096599</c:v>
                </c:pt>
                <c:pt idx="224">
                  <c:v>48.012651</c:v>
                </c:pt>
                <c:pt idx="225">
                  <c:v>47.929406</c:v>
                </c:pt>
                <c:pt idx="226">
                  <c:v>47.846874</c:v>
                </c:pt>
                <c:pt idx="227">
                  <c:v>47.765066</c:v>
                </c:pt>
                <c:pt idx="228">
                  <c:v>47.683990</c:v>
                </c:pt>
                <c:pt idx="229">
                  <c:v>47.603654</c:v>
                </c:pt>
                <c:pt idx="230">
                  <c:v>47.524065</c:v>
                </c:pt>
                <c:pt idx="231">
                  <c:v>47.445228</c:v>
                </c:pt>
                <c:pt idx="232">
                  <c:v>47.367146</c:v>
                </c:pt>
                <c:pt idx="233">
                  <c:v>47.289823</c:v>
                </c:pt>
                <c:pt idx="234">
                  <c:v>47.213262</c:v>
                </c:pt>
                <c:pt idx="235">
                  <c:v>47.137463</c:v>
                </c:pt>
                <c:pt idx="236">
                  <c:v>47.062428</c:v>
                </c:pt>
                <c:pt idx="237">
                  <c:v>46.988156</c:v>
                </c:pt>
                <c:pt idx="238">
                  <c:v>46.914648</c:v>
                </c:pt>
                <c:pt idx="239">
                  <c:v>46.841901</c:v>
                </c:pt>
                <c:pt idx="240">
                  <c:v>46.769914</c:v>
                </c:pt>
                <c:pt idx="241">
                  <c:v>46.698684</c:v>
                </c:pt>
                <c:pt idx="242">
                  <c:v>46.628210</c:v>
                </c:pt>
                <c:pt idx="243">
                  <c:v>46.558487</c:v>
                </c:pt>
                <c:pt idx="244">
                  <c:v>46.491843</c:v>
                </c:pt>
                <c:pt idx="245">
                  <c:v>46.438775</c:v>
                </c:pt>
                <c:pt idx="246">
                  <c:v>46.386283</c:v>
                </c:pt>
                <c:pt idx="247">
                  <c:v>46.334362</c:v>
                </c:pt>
                <c:pt idx="248">
                  <c:v>46.283009</c:v>
                </c:pt>
                <c:pt idx="249">
                  <c:v>46.232220</c:v>
                </c:pt>
                <c:pt idx="250">
                  <c:v>46.181991</c:v>
                </c:pt>
                <c:pt idx="251">
                  <c:v>46.132317</c:v>
                </c:pt>
                <c:pt idx="252">
                  <c:v>46.083193</c:v>
                </c:pt>
                <c:pt idx="253">
                  <c:v>46.034616</c:v>
                </c:pt>
                <c:pt idx="254">
                  <c:v>45.986581</c:v>
                </c:pt>
                <c:pt idx="255">
                  <c:v>45.939082</c:v>
                </c:pt>
                <c:pt idx="256">
                  <c:v>45.892114</c:v>
                </c:pt>
                <c:pt idx="257">
                  <c:v>45.845674</c:v>
                </c:pt>
                <c:pt idx="258">
                  <c:v>45.799755</c:v>
                </c:pt>
                <c:pt idx="259">
                  <c:v>45.754352</c:v>
                </c:pt>
                <c:pt idx="260">
                  <c:v>45.709462</c:v>
                </c:pt>
                <c:pt idx="261">
                  <c:v>45.665077</c:v>
                </c:pt>
                <c:pt idx="262">
                  <c:v>45.621193</c:v>
                </c:pt>
                <c:pt idx="263">
                  <c:v>45.577805</c:v>
                </c:pt>
                <c:pt idx="264">
                  <c:v>45.534908</c:v>
                </c:pt>
                <c:pt idx="265">
                  <c:v>45.492496</c:v>
                </c:pt>
                <c:pt idx="266">
                  <c:v>45.450564</c:v>
                </c:pt>
                <c:pt idx="267">
                  <c:v>45.409107</c:v>
                </c:pt>
                <c:pt idx="268">
                  <c:v>45.368119</c:v>
                </c:pt>
                <c:pt idx="269">
                  <c:v>45.327595</c:v>
                </c:pt>
                <c:pt idx="270">
                  <c:v>45.287531</c:v>
                </c:pt>
                <c:pt idx="271">
                  <c:v>45.247920</c:v>
                </c:pt>
                <c:pt idx="272">
                  <c:v>45.208758</c:v>
                </c:pt>
                <c:pt idx="273">
                  <c:v>45.170039</c:v>
                </c:pt>
                <c:pt idx="274">
                  <c:v>45.131759</c:v>
                </c:pt>
                <c:pt idx="275">
                  <c:v>45.093911</c:v>
                </c:pt>
                <c:pt idx="276">
                  <c:v>45.056492</c:v>
                </c:pt>
                <c:pt idx="277">
                  <c:v>45.019496</c:v>
                </c:pt>
                <c:pt idx="278">
                  <c:v>44.982917</c:v>
                </c:pt>
                <c:pt idx="279">
                  <c:v>44.946752</c:v>
                </c:pt>
                <c:pt idx="280">
                  <c:v>44.910995</c:v>
                </c:pt>
                <c:pt idx="281">
                  <c:v>44.875641</c:v>
                </c:pt>
                <c:pt idx="282">
                  <c:v>44.840685</c:v>
                </c:pt>
                <c:pt idx="283">
                  <c:v>44.806123</c:v>
                </c:pt>
                <c:pt idx="284">
                  <c:v>44.771950</c:v>
                </c:pt>
                <c:pt idx="285">
                  <c:v>44.738161</c:v>
                </c:pt>
                <c:pt idx="286">
                  <c:v>44.704751</c:v>
                </c:pt>
                <c:pt idx="287">
                  <c:v>44.671715</c:v>
                </c:pt>
                <c:pt idx="288">
                  <c:v>44.639050</c:v>
                </c:pt>
                <c:pt idx="289">
                  <c:v>44.606751</c:v>
                </c:pt>
                <c:pt idx="290">
                  <c:v>44.574813</c:v>
                </c:pt>
                <c:pt idx="291">
                  <c:v>44.543231</c:v>
                </c:pt>
                <c:pt idx="292">
                  <c:v>44.512002</c:v>
                </c:pt>
                <c:pt idx="293">
                  <c:v>44.481120</c:v>
                </c:pt>
                <c:pt idx="294">
                  <c:v>44.450582</c:v>
                </c:pt>
                <c:pt idx="295">
                  <c:v>44.420384</c:v>
                </c:pt>
                <c:pt idx="296">
                  <c:v>44.390521</c:v>
                </c:pt>
                <c:pt idx="297">
                  <c:v>44.360989</c:v>
                </c:pt>
                <c:pt idx="298">
                  <c:v>44.331784</c:v>
                </c:pt>
                <c:pt idx="299">
                  <c:v>44.302901</c:v>
                </c:pt>
                <c:pt idx="300">
                  <c:v>44.274338</c:v>
                </c:pt>
                <c:pt idx="301">
                  <c:v>44.246090</c:v>
                </c:pt>
                <c:pt idx="302">
                  <c:v>44.218152</c:v>
                </c:pt>
                <c:pt idx="303">
                  <c:v>44.190522</c:v>
                </c:pt>
                <c:pt idx="304">
                  <c:v>44.163195</c:v>
                </c:pt>
                <c:pt idx="305">
                  <c:v>44.136168</c:v>
                </c:pt>
                <c:pt idx="306">
                  <c:v>44.109437</c:v>
                </c:pt>
                <c:pt idx="307">
                  <c:v>44.082998</c:v>
                </c:pt>
                <c:pt idx="308">
                  <c:v>44.056848</c:v>
                </c:pt>
                <c:pt idx="309">
                  <c:v>44.030982</c:v>
                </c:pt>
                <c:pt idx="310">
                  <c:v>44.005399</c:v>
                </c:pt>
                <c:pt idx="311">
                  <c:v>43.980093</c:v>
                </c:pt>
                <c:pt idx="312">
                  <c:v>43.955061</c:v>
                </c:pt>
                <c:pt idx="313">
                  <c:v>43.930301</c:v>
                </c:pt>
                <c:pt idx="314">
                  <c:v>43.905809</c:v>
                </c:pt>
                <c:pt idx="315">
                  <c:v>43.881581</c:v>
                </c:pt>
                <c:pt idx="316">
                  <c:v>43.857614</c:v>
                </c:pt>
                <c:pt idx="317">
                  <c:v>43.833906</c:v>
                </c:pt>
                <c:pt idx="318">
                  <c:v>43.810452</c:v>
                </c:pt>
                <c:pt idx="319">
                  <c:v>43.787250</c:v>
                </c:pt>
                <c:pt idx="320">
                  <c:v>43.764296</c:v>
                </c:pt>
                <c:pt idx="321">
                  <c:v>43.741588</c:v>
                </c:pt>
                <c:pt idx="322">
                  <c:v>43.719122</c:v>
                </c:pt>
                <c:pt idx="323">
                  <c:v>43.696896</c:v>
                </c:pt>
                <c:pt idx="324">
                  <c:v>43.674907</c:v>
                </c:pt>
                <c:pt idx="325">
                  <c:v>43.653151</c:v>
                </c:pt>
                <c:pt idx="326">
                  <c:v>43.631626</c:v>
                </c:pt>
                <c:pt idx="327">
                  <c:v>43.610328</c:v>
                </c:pt>
                <c:pt idx="328">
                  <c:v>43.589256</c:v>
                </c:pt>
                <c:pt idx="329">
                  <c:v>43.568406</c:v>
                </c:pt>
                <c:pt idx="330">
                  <c:v>43.547776</c:v>
                </c:pt>
                <c:pt idx="331">
                  <c:v>43.527363</c:v>
                </c:pt>
                <c:pt idx="332">
                  <c:v>43.507165</c:v>
                </c:pt>
                <c:pt idx="333">
                  <c:v>43.487178</c:v>
                </c:pt>
                <c:pt idx="334">
                  <c:v>43.467400</c:v>
                </c:pt>
                <c:pt idx="335">
                  <c:v>43.447829</c:v>
                </c:pt>
                <c:pt idx="336">
                  <c:v>43.428462</c:v>
                </c:pt>
                <c:pt idx="337">
                  <c:v>43.409296</c:v>
                </c:pt>
                <c:pt idx="338">
                  <c:v>43.390330</c:v>
                </c:pt>
                <c:pt idx="339">
                  <c:v>43.371560</c:v>
                </c:pt>
                <c:pt idx="340">
                  <c:v>43.352985</c:v>
                </c:pt>
                <c:pt idx="341">
                  <c:v>43.334602</c:v>
                </c:pt>
                <c:pt idx="342">
                  <c:v>43.316408</c:v>
                </c:pt>
                <c:pt idx="343">
                  <c:v>43.298402</c:v>
                </c:pt>
                <c:pt idx="344">
                  <c:v>43.280581</c:v>
                </c:pt>
                <c:pt idx="345">
                  <c:v>43.262943</c:v>
                </c:pt>
                <c:pt idx="346">
                  <c:v>43.245486</c:v>
                </c:pt>
                <c:pt idx="347">
                  <c:v>43.228207</c:v>
                </c:pt>
                <c:pt idx="348">
                  <c:v>43.211104</c:v>
                </c:pt>
                <c:pt idx="349">
                  <c:v>43.194176</c:v>
                </c:pt>
                <c:pt idx="350">
                  <c:v>43.177420</c:v>
                </c:pt>
                <c:pt idx="351">
                  <c:v>43.160834</c:v>
                </c:pt>
                <c:pt idx="352">
                  <c:v>43.144417</c:v>
                </c:pt>
                <c:pt idx="353">
                  <c:v>43.128165</c:v>
                </c:pt>
                <c:pt idx="354">
                  <c:v>43.112078</c:v>
                </c:pt>
                <c:pt idx="355">
                  <c:v>43.096152</c:v>
                </c:pt>
                <c:pt idx="356">
                  <c:v>43.080387</c:v>
                </c:pt>
                <c:pt idx="357">
                  <c:v>43.064780</c:v>
                </c:pt>
                <c:pt idx="358">
                  <c:v>43.049330</c:v>
                </c:pt>
                <c:pt idx="359">
                  <c:v>43.034034</c:v>
                </c:pt>
                <c:pt idx="360">
                  <c:v>43.018891</c:v>
                </c:pt>
                <c:pt idx="361">
                  <c:v>43.003899</c:v>
                </c:pt>
                <c:pt idx="362">
                  <c:v>42.989056</c:v>
                </c:pt>
                <c:pt idx="363">
                  <c:v>42.974361</c:v>
                </c:pt>
                <c:pt idx="364">
                  <c:v>42.959811</c:v>
                </c:pt>
                <c:pt idx="365">
                  <c:v>42.945405</c:v>
                </c:pt>
                <c:pt idx="366">
                  <c:v>42.931142</c:v>
                </c:pt>
                <c:pt idx="367">
                  <c:v>42.917019</c:v>
                </c:pt>
                <c:pt idx="368">
                  <c:v>42.903035</c:v>
                </c:pt>
                <c:pt idx="369">
                  <c:v>42.889188</c:v>
                </c:pt>
                <c:pt idx="370">
                  <c:v>42.875477</c:v>
                </c:pt>
                <c:pt idx="371">
                  <c:v>42.861900</c:v>
                </c:pt>
                <c:pt idx="372">
                  <c:v>42.848456</c:v>
                </c:pt>
                <c:pt idx="373">
                  <c:v>42.835143</c:v>
                </c:pt>
                <c:pt idx="374">
                  <c:v>42.821959</c:v>
                </c:pt>
                <c:pt idx="375">
                  <c:v>42.808903</c:v>
                </c:pt>
                <c:pt idx="376">
                  <c:v>42.795973</c:v>
                </c:pt>
                <c:pt idx="377">
                  <c:v>42.783169</c:v>
                </c:pt>
                <c:pt idx="378">
                  <c:v>42.770488</c:v>
                </c:pt>
                <c:pt idx="379">
                  <c:v>42.757930</c:v>
                </c:pt>
                <c:pt idx="380">
                  <c:v>42.745492</c:v>
                </c:pt>
                <c:pt idx="381">
                  <c:v>42.733173</c:v>
                </c:pt>
                <c:pt idx="382">
                  <c:v>42.720972</c:v>
                </c:pt>
                <c:pt idx="383">
                  <c:v>42.708888</c:v>
                </c:pt>
                <c:pt idx="384">
                  <c:v>42.696919</c:v>
                </c:pt>
                <c:pt idx="385">
                  <c:v>42.685064</c:v>
                </c:pt>
                <c:pt idx="386">
                  <c:v>42.673322</c:v>
                </c:pt>
                <c:pt idx="387">
                  <c:v>42.661691</c:v>
                </c:pt>
                <c:pt idx="388">
                  <c:v>42.650170</c:v>
                </c:pt>
                <c:pt idx="389">
                  <c:v>42.638758</c:v>
                </c:pt>
                <c:pt idx="390">
                  <c:v>42.627453</c:v>
                </c:pt>
                <c:pt idx="391">
                  <c:v>42.616255</c:v>
                </c:pt>
                <c:pt idx="392">
                  <c:v>42.605162</c:v>
                </c:pt>
                <c:pt idx="393">
                  <c:v>42.594173</c:v>
                </c:pt>
                <c:pt idx="394">
                  <c:v>42.583286</c:v>
                </c:pt>
                <c:pt idx="395">
                  <c:v>42.572501</c:v>
                </c:pt>
                <c:pt idx="396">
                  <c:v>42.561816</c:v>
                </c:pt>
                <c:pt idx="397">
                  <c:v>42.551231</c:v>
                </c:pt>
                <c:pt idx="398">
                  <c:v>42.540744</c:v>
                </c:pt>
                <c:pt idx="399">
                  <c:v>42.530353</c:v>
                </c:pt>
                <c:pt idx="400">
                  <c:v>42.520059</c:v>
                </c:pt>
                <c:pt idx="401">
                  <c:v>42.509860</c:v>
                </c:pt>
                <c:pt idx="402">
                  <c:v>42.499754</c:v>
                </c:pt>
                <c:pt idx="403">
                  <c:v>42.489741</c:v>
                </c:pt>
                <c:pt idx="404">
                  <c:v>42.479820</c:v>
                </c:pt>
                <c:pt idx="405">
                  <c:v>42.469989</c:v>
                </c:pt>
                <c:pt idx="406">
                  <c:v>42.460248</c:v>
                </c:pt>
                <c:pt idx="407">
                  <c:v>42.450596</c:v>
                </c:pt>
                <c:pt idx="408">
                  <c:v>42.441031</c:v>
                </c:pt>
                <c:pt idx="409">
                  <c:v>42.431553</c:v>
                </c:pt>
                <c:pt idx="410">
                  <c:v>42.422161</c:v>
                </c:pt>
                <c:pt idx="411">
                  <c:v>42.412853</c:v>
                </c:pt>
                <c:pt idx="412">
                  <c:v>42.403629</c:v>
                </c:pt>
                <c:pt idx="413">
                  <c:v>42.394488</c:v>
                </c:pt>
                <c:pt idx="414">
                  <c:v>42.385429</c:v>
                </c:pt>
                <c:pt idx="415">
                  <c:v>42.376451</c:v>
                </c:pt>
                <c:pt idx="416">
                  <c:v>42.367554</c:v>
                </c:pt>
                <c:pt idx="417">
                  <c:v>42.358735</c:v>
                </c:pt>
                <c:pt idx="418">
                  <c:v>42.349995</c:v>
                </c:pt>
                <c:pt idx="419">
                  <c:v>42.341332</c:v>
                </c:pt>
                <c:pt idx="420">
                  <c:v>42.332746</c:v>
                </c:pt>
                <c:pt idx="421">
                  <c:v>42.324235</c:v>
                </c:pt>
                <c:pt idx="422">
                  <c:v>42.315800</c:v>
                </c:pt>
                <c:pt idx="423">
                  <c:v>42.307439</c:v>
                </c:pt>
                <c:pt idx="424">
                  <c:v>42.299151</c:v>
                </c:pt>
                <c:pt idx="425">
                  <c:v>42.290936</c:v>
                </c:pt>
                <c:pt idx="426">
                  <c:v>42.282792</c:v>
                </c:pt>
                <c:pt idx="427">
                  <c:v>42.274720</c:v>
                </c:pt>
                <c:pt idx="428">
                  <c:v>42.266717</c:v>
                </c:pt>
                <c:pt idx="429">
                  <c:v>42.258784</c:v>
                </c:pt>
                <c:pt idx="430">
                  <c:v>42.250920</c:v>
                </c:pt>
                <c:pt idx="431">
                  <c:v>42.243123</c:v>
                </c:pt>
                <c:pt idx="432">
                  <c:v>42.235394</c:v>
                </c:pt>
                <c:pt idx="433">
                  <c:v>42.227731</c:v>
                </c:pt>
                <c:pt idx="434">
                  <c:v>42.220134</c:v>
                </c:pt>
                <c:pt idx="435">
                  <c:v>42.212602</c:v>
                </c:pt>
                <c:pt idx="436">
                  <c:v>42.205134</c:v>
                </c:pt>
                <c:pt idx="437">
                  <c:v>42.197730</c:v>
                </c:pt>
                <c:pt idx="438">
                  <c:v>42.190389</c:v>
                </c:pt>
                <c:pt idx="439">
                  <c:v>42.183110</c:v>
                </c:pt>
                <c:pt idx="440">
                  <c:v>42.175892</c:v>
                </c:pt>
                <c:pt idx="441">
                  <c:v>42.168736</c:v>
                </c:pt>
                <c:pt idx="442">
                  <c:v>42.161639</c:v>
                </c:pt>
                <c:pt idx="443">
                  <c:v>42.154603</c:v>
                </c:pt>
                <c:pt idx="444">
                  <c:v>42.147625</c:v>
                </c:pt>
                <c:pt idx="445">
                  <c:v>42.140706</c:v>
                </c:pt>
                <c:pt idx="446">
                  <c:v>42.133844</c:v>
                </c:pt>
                <c:pt idx="447">
                  <c:v>42.127040</c:v>
                </c:pt>
                <c:pt idx="448">
                  <c:v>42.120292</c:v>
                </c:pt>
                <c:pt idx="449">
                  <c:v>42.113600</c:v>
                </c:pt>
                <c:pt idx="450">
                  <c:v>42.106963</c:v>
                </c:pt>
                <c:pt idx="451">
                  <c:v>42.100381</c:v>
                </c:pt>
                <c:pt idx="452">
                  <c:v>42.093853</c:v>
                </c:pt>
                <c:pt idx="453">
                  <c:v>42.087379</c:v>
                </c:pt>
                <c:pt idx="454">
                  <c:v>42.080958</c:v>
                </c:pt>
                <c:pt idx="455">
                  <c:v>42.074589</c:v>
                </c:pt>
                <c:pt idx="456">
                  <c:v>42.068272</c:v>
                </c:pt>
                <c:pt idx="457">
                  <c:v>42.062006</c:v>
                </c:pt>
                <c:pt idx="458">
                  <c:v>42.055792</c:v>
                </c:pt>
                <c:pt idx="459">
                  <c:v>42.049627</c:v>
                </c:pt>
                <c:pt idx="460">
                  <c:v>42.043512</c:v>
                </c:pt>
                <c:pt idx="461">
                  <c:v>42.037447</c:v>
                </c:pt>
                <c:pt idx="462">
                  <c:v>42.031430</c:v>
                </c:pt>
                <c:pt idx="463">
                  <c:v>42.025462</c:v>
                </c:pt>
                <c:pt idx="464">
                  <c:v>42.019541</c:v>
                </c:pt>
                <c:pt idx="465">
                  <c:v>42.013667</c:v>
                </c:pt>
                <c:pt idx="466">
                  <c:v>42.007840</c:v>
                </c:pt>
                <c:pt idx="467">
                  <c:v>42.002060</c:v>
                </c:pt>
                <c:pt idx="468">
                  <c:v>41.996325</c:v>
                </c:pt>
                <c:pt idx="469">
                  <c:v>41.990635</c:v>
                </c:pt>
                <c:pt idx="470">
                  <c:v>41.984990</c:v>
                </c:pt>
                <c:pt idx="471">
                  <c:v>41.979390</c:v>
                </c:pt>
                <c:pt idx="472">
                  <c:v>41.973834</c:v>
                </c:pt>
                <c:pt idx="473">
                  <c:v>41.968320</c:v>
                </c:pt>
                <c:pt idx="474">
                  <c:v>41.962850</c:v>
                </c:pt>
                <c:pt idx="475">
                  <c:v>41.957423</c:v>
                </c:pt>
                <c:pt idx="476">
                  <c:v>41.952037</c:v>
                </c:pt>
                <c:pt idx="477">
                  <c:v>41.946694</c:v>
                </c:pt>
                <c:pt idx="478">
                  <c:v>41.941391</c:v>
                </c:pt>
                <c:pt idx="479">
                  <c:v>41.936130</c:v>
                </c:pt>
                <c:pt idx="480">
                  <c:v>41.930909</c:v>
                </c:pt>
                <c:pt idx="481">
                  <c:v>41.925728</c:v>
                </c:pt>
                <c:pt idx="482">
                  <c:v>41.920586</c:v>
                </c:pt>
                <c:pt idx="483">
                  <c:v>41.915484</c:v>
                </c:pt>
                <c:pt idx="484">
                  <c:v>41.910420</c:v>
                </c:pt>
                <c:pt idx="485">
                  <c:v>41.905395</c:v>
                </c:pt>
                <c:pt idx="486">
                  <c:v>41.900408</c:v>
                </c:pt>
                <c:pt idx="487">
                  <c:v>41.895459</c:v>
                </c:pt>
                <c:pt idx="488">
                  <c:v>41.890547</c:v>
                </c:pt>
                <c:pt idx="489">
                  <c:v>41.885672</c:v>
                </c:pt>
                <c:pt idx="490">
                  <c:v>41.880833</c:v>
                </c:pt>
                <c:pt idx="491">
                  <c:v>41.876031</c:v>
                </c:pt>
                <c:pt idx="492">
                  <c:v>41.871264</c:v>
                </c:pt>
                <c:pt idx="493">
                  <c:v>41.866533</c:v>
                </c:pt>
                <c:pt idx="494">
                  <c:v>41.861837</c:v>
                </c:pt>
                <c:pt idx="495">
                  <c:v>41.857176</c:v>
                </c:pt>
                <c:pt idx="496">
                  <c:v>41.852549</c:v>
                </c:pt>
                <c:pt idx="497">
                  <c:v>41.847956</c:v>
                </c:pt>
                <c:pt idx="498">
                  <c:v>41.843397</c:v>
                </c:pt>
                <c:pt idx="499">
                  <c:v>41.838871</c:v>
                </c:pt>
                <c:pt idx="500">
                  <c:v>41.834378</c:v>
                </c:pt>
                <c:pt idx="501">
                  <c:v>41.829918</c:v>
                </c:pt>
                <c:pt idx="502">
                  <c:v>41.825490</c:v>
                </c:pt>
                <c:pt idx="503">
                  <c:v>41.821095</c:v>
                </c:pt>
                <c:pt idx="504">
                  <c:v>41.816731</c:v>
                </c:pt>
                <c:pt idx="505">
                  <c:v>41.812399</c:v>
                </c:pt>
                <c:pt idx="506">
                  <c:v>41.808098</c:v>
                </c:pt>
                <c:pt idx="507">
                  <c:v>41.803828</c:v>
                </c:pt>
                <c:pt idx="508">
                  <c:v>41.799588</c:v>
                </c:pt>
                <c:pt idx="509">
                  <c:v>41.795379</c:v>
                </c:pt>
                <c:pt idx="510">
                  <c:v>41.791199</c:v>
                </c:pt>
                <c:pt idx="511">
                  <c:v>41.787049</c:v>
                </c:pt>
                <c:pt idx="512">
                  <c:v>41.782929</c:v>
                </c:pt>
                <c:pt idx="513">
                  <c:v>41.778838</c:v>
                </c:pt>
                <c:pt idx="514">
                  <c:v>41.774775</c:v>
                </c:pt>
                <c:pt idx="515">
                  <c:v>41.770741</c:v>
                </c:pt>
                <c:pt idx="516">
                  <c:v>41.766736</c:v>
                </c:pt>
                <c:pt idx="517">
                  <c:v>41.762758</c:v>
                </c:pt>
                <c:pt idx="518">
                  <c:v>41.758808</c:v>
                </c:pt>
                <c:pt idx="519">
                  <c:v>41.754886</c:v>
                </c:pt>
                <c:pt idx="520">
                  <c:v>41.750990</c:v>
                </c:pt>
                <c:pt idx="521">
                  <c:v>41.747122</c:v>
                </c:pt>
                <c:pt idx="522">
                  <c:v>41.743280</c:v>
                </c:pt>
                <c:pt idx="523">
                  <c:v>41.739465</c:v>
                </c:pt>
                <c:pt idx="524">
                  <c:v>41.735676</c:v>
                </c:pt>
                <c:pt idx="525">
                  <c:v>41.731913</c:v>
                </c:pt>
                <c:pt idx="526">
                  <c:v>41.728176</c:v>
                </c:pt>
                <c:pt idx="527">
                  <c:v>41.724464</c:v>
                </c:pt>
                <c:pt idx="528">
                  <c:v>41.720777</c:v>
                </c:pt>
                <c:pt idx="529">
                  <c:v>41.717115</c:v>
                </c:pt>
                <c:pt idx="530">
                  <c:v>41.713478</c:v>
                </c:pt>
                <c:pt idx="531">
                  <c:v>41.709866</c:v>
                </c:pt>
                <c:pt idx="532">
                  <c:v>41.706277</c:v>
                </c:pt>
                <c:pt idx="533">
                  <c:v>41.702713</c:v>
                </c:pt>
                <c:pt idx="534">
                  <c:v>41.699173</c:v>
                </c:pt>
                <c:pt idx="535">
                  <c:v>41.695656</c:v>
                </c:pt>
                <c:pt idx="536">
                  <c:v>41.692163</c:v>
                </c:pt>
                <c:pt idx="537">
                  <c:v>41.688692</c:v>
                </c:pt>
                <c:pt idx="538">
                  <c:v>41.685245</c:v>
                </c:pt>
                <c:pt idx="539">
                  <c:v>41.681821</c:v>
                </c:pt>
                <c:pt idx="540">
                  <c:v>41.678419</c:v>
                </c:pt>
                <c:pt idx="541">
                  <c:v>41.675039</c:v>
                </c:pt>
                <c:pt idx="542">
                  <c:v>41.671681</c:v>
                </c:pt>
                <c:pt idx="543">
                  <c:v>41.668346</c:v>
                </c:pt>
                <c:pt idx="544">
                  <c:v>41.665032</c:v>
                </c:pt>
                <c:pt idx="545">
                  <c:v>41.661739</c:v>
                </c:pt>
                <c:pt idx="546">
                  <c:v>41.658468</c:v>
                </c:pt>
                <c:pt idx="547">
                  <c:v>41.655218</c:v>
                </c:pt>
                <c:pt idx="548">
                  <c:v>41.651989</c:v>
                </c:pt>
                <c:pt idx="549">
                  <c:v>41.648781</c:v>
                </c:pt>
                <c:pt idx="550">
                  <c:v>41.645593</c:v>
                </c:pt>
                <c:pt idx="551">
                  <c:v>41.642426</c:v>
                </c:pt>
                <c:pt idx="552">
                  <c:v>41.639279</c:v>
                </c:pt>
                <c:pt idx="553">
                  <c:v>41.636152</c:v>
                </c:pt>
                <c:pt idx="554">
                  <c:v>41.633044</c:v>
                </c:pt>
                <c:pt idx="555">
                  <c:v>41.629957</c:v>
                </c:pt>
                <c:pt idx="556">
                  <c:v>41.626888</c:v>
                </c:pt>
                <c:pt idx="557">
                  <c:v>41.623840</c:v>
                </c:pt>
                <c:pt idx="558">
                  <c:v>41.620810</c:v>
                </c:pt>
                <c:pt idx="559">
                  <c:v>41.617799</c:v>
                </c:pt>
                <c:pt idx="560">
                  <c:v>41.614807</c:v>
                </c:pt>
                <c:pt idx="561">
                  <c:v>41.611834</c:v>
                </c:pt>
                <c:pt idx="562">
                  <c:v>41.608879</c:v>
                </c:pt>
                <c:pt idx="563">
                  <c:v>41.605942</c:v>
                </c:pt>
                <c:pt idx="564">
                  <c:v>41.603024</c:v>
                </c:pt>
                <c:pt idx="565">
                  <c:v>41.600123</c:v>
                </c:pt>
                <c:pt idx="566">
                  <c:v>41.597240</c:v>
                </c:pt>
                <c:pt idx="567">
                  <c:v>41.594375</c:v>
                </c:pt>
                <c:pt idx="568">
                  <c:v>41.591528</c:v>
                </c:pt>
                <c:pt idx="569">
                  <c:v>41.588698</c:v>
                </c:pt>
                <c:pt idx="570">
                  <c:v>41.585885</c:v>
                </c:pt>
                <c:pt idx="571">
                  <c:v>41.583089</c:v>
                </c:pt>
                <c:pt idx="572">
                  <c:v>41.580310</c:v>
                </c:pt>
                <c:pt idx="573">
                  <c:v>41.577548</c:v>
                </c:pt>
                <c:pt idx="574">
                  <c:v>41.574802</c:v>
                </c:pt>
                <c:pt idx="575">
                  <c:v>41.572073</c:v>
                </c:pt>
                <c:pt idx="576">
                  <c:v>41.569360</c:v>
                </c:pt>
                <c:pt idx="577">
                  <c:v>41.566664</c:v>
                </c:pt>
                <c:pt idx="578">
                  <c:v>41.563983</c:v>
                </c:pt>
                <c:pt idx="579">
                  <c:v>41.561319</c:v>
                </c:pt>
                <c:pt idx="580">
                  <c:v>41.558670</c:v>
                </c:pt>
                <c:pt idx="581">
                  <c:v>41.556037</c:v>
                </c:pt>
                <c:pt idx="582">
                  <c:v>41.553419</c:v>
                </c:pt>
                <c:pt idx="583">
                  <c:v>41.550817</c:v>
                </c:pt>
                <c:pt idx="584">
                  <c:v>41.548230</c:v>
                </c:pt>
                <c:pt idx="585">
                  <c:v>41.545658</c:v>
                </c:pt>
                <c:pt idx="586">
                  <c:v>41.543101</c:v>
                </c:pt>
                <c:pt idx="587">
                  <c:v>41.540559</c:v>
                </c:pt>
                <c:pt idx="588">
                  <c:v>41.538032</c:v>
                </c:pt>
                <c:pt idx="589">
                  <c:v>41.535519</c:v>
                </c:pt>
                <c:pt idx="590">
                  <c:v>41.533021</c:v>
                </c:pt>
                <c:pt idx="591">
                  <c:v>41.530538</c:v>
                </c:pt>
                <c:pt idx="592">
                  <c:v>41.528068</c:v>
                </c:pt>
                <c:pt idx="593">
                  <c:v>41.525613</c:v>
                </c:pt>
                <c:pt idx="594">
                  <c:v>41.523172</c:v>
                </c:pt>
                <c:pt idx="595">
                  <c:v>41.520745</c:v>
                </c:pt>
                <c:pt idx="596">
                  <c:v>41.518331</c:v>
                </c:pt>
                <c:pt idx="597">
                  <c:v>41.515931</c:v>
                </c:pt>
                <c:pt idx="598">
                  <c:v>41.513545</c:v>
                </c:pt>
                <c:pt idx="599">
                  <c:v>41.511172</c:v>
                </c:pt>
                <c:pt idx="600">
                  <c:v>41.508813</c:v>
                </c:pt>
                <c:pt idx="601">
                  <c:v>41.506467</c:v>
                </c:pt>
                <c:pt idx="602">
                  <c:v>41.504134</c:v>
                </c:pt>
                <c:pt idx="603">
                  <c:v>41.501814</c:v>
                </c:pt>
                <c:pt idx="604">
                  <c:v>41.499507</c:v>
                </c:pt>
                <c:pt idx="605">
                  <c:v>41.497213</c:v>
                </c:pt>
                <c:pt idx="606">
                  <c:v>41.494931</c:v>
                </c:pt>
                <c:pt idx="607">
                  <c:v>41.492663</c:v>
                </c:pt>
                <c:pt idx="608">
                  <c:v>41.490406</c:v>
                </c:pt>
                <c:pt idx="609">
                  <c:v>41.488162</c:v>
                </c:pt>
                <c:pt idx="610">
                  <c:v>41.485931</c:v>
                </c:pt>
                <c:pt idx="611">
                  <c:v>41.483711</c:v>
                </c:pt>
                <c:pt idx="612">
                  <c:v>41.481504</c:v>
                </c:pt>
                <c:pt idx="613">
                  <c:v>41.479309</c:v>
                </c:pt>
                <c:pt idx="614">
                  <c:v>41.477126</c:v>
                </c:pt>
                <c:pt idx="615">
                  <c:v>41.474955</c:v>
                </c:pt>
                <c:pt idx="616">
                  <c:v>41.472795</c:v>
                </c:pt>
                <c:pt idx="617">
                  <c:v>41.470647</c:v>
                </c:pt>
                <c:pt idx="618">
                  <c:v>41.468511</c:v>
                </c:pt>
                <c:pt idx="619">
                  <c:v>41.466386</c:v>
                </c:pt>
                <c:pt idx="620">
                  <c:v>41.464272</c:v>
                </c:pt>
                <c:pt idx="621">
                  <c:v>41.462170</c:v>
                </c:pt>
                <c:pt idx="622">
                  <c:v>41.460079</c:v>
                </c:pt>
                <c:pt idx="623">
                  <c:v>41.457999</c:v>
                </c:pt>
                <c:pt idx="624">
                  <c:v>41.455930</c:v>
                </c:pt>
                <c:pt idx="625">
                  <c:v>41.453873</c:v>
                </c:pt>
                <c:pt idx="626">
                  <c:v>41.451826</c:v>
                </c:pt>
                <c:pt idx="627">
                  <c:v>41.449789</c:v>
                </c:pt>
                <c:pt idx="628">
                  <c:v>41.447764</c:v>
                </c:pt>
                <c:pt idx="629">
                  <c:v>41.445749</c:v>
                </c:pt>
                <c:pt idx="630">
                  <c:v>41.443745</c:v>
                </c:pt>
                <c:pt idx="631">
                  <c:v>41.441751</c:v>
                </c:pt>
                <c:pt idx="632">
                  <c:v>41.439768</c:v>
                </c:pt>
                <c:pt idx="633">
                  <c:v>41.437794</c:v>
                </c:pt>
                <c:pt idx="634">
                  <c:v>41.435832</c:v>
                </c:pt>
                <c:pt idx="635">
                  <c:v>41.433879</c:v>
                </c:pt>
                <c:pt idx="636">
                  <c:v>41.431936</c:v>
                </c:pt>
                <c:pt idx="637">
                  <c:v>41.430004</c:v>
                </c:pt>
                <c:pt idx="638">
                  <c:v>41.428081</c:v>
                </c:pt>
                <c:pt idx="639">
                  <c:v>41.426168</c:v>
                </c:pt>
                <c:pt idx="640">
                  <c:v>41.424265</c:v>
                </c:pt>
                <c:pt idx="641">
                  <c:v>41.422372</c:v>
                </c:pt>
                <c:pt idx="642">
                  <c:v>41.420488</c:v>
                </c:pt>
                <c:pt idx="643">
                  <c:v>41.418614</c:v>
                </c:pt>
                <c:pt idx="644">
                  <c:v>41.416749</c:v>
                </c:pt>
                <c:pt idx="645">
                  <c:v>41.414894</c:v>
                </c:pt>
                <c:pt idx="646">
                  <c:v>41.413048</c:v>
                </c:pt>
                <c:pt idx="647">
                  <c:v>41.411212</c:v>
                </c:pt>
                <c:pt idx="648">
                  <c:v>41.409385</c:v>
                </c:pt>
                <c:pt idx="649">
                  <c:v>41.407566</c:v>
                </c:pt>
                <c:pt idx="650">
                  <c:v>41.405757</c:v>
                </c:pt>
                <c:pt idx="651">
                  <c:v>41.403957</c:v>
                </c:pt>
                <c:pt idx="652">
                  <c:v>41.402166</c:v>
                </c:pt>
                <c:pt idx="653">
                  <c:v>41.400384</c:v>
                </c:pt>
                <c:pt idx="654">
                  <c:v>41.398611</c:v>
                </c:pt>
                <c:pt idx="655">
                  <c:v>41.396846</c:v>
                </c:pt>
                <c:pt idx="656">
                  <c:v>41.395091</c:v>
                </c:pt>
                <c:pt idx="657">
                  <c:v>41.393344</c:v>
                </c:pt>
                <c:pt idx="658">
                  <c:v>41.391605</c:v>
                </c:pt>
                <c:pt idx="659">
                  <c:v>41.389875</c:v>
                </c:pt>
                <c:pt idx="660">
                  <c:v>41.388153</c:v>
                </c:pt>
                <c:pt idx="661">
                  <c:v>41.386440</c:v>
                </c:pt>
                <c:pt idx="662">
                  <c:v>41.384736</c:v>
                </c:pt>
                <c:pt idx="663">
                  <c:v>41.383039</c:v>
                </c:pt>
                <c:pt idx="664">
                  <c:v>41.381351</c:v>
                </c:pt>
                <c:pt idx="665">
                  <c:v>41.379671</c:v>
                </c:pt>
                <c:pt idx="666">
                  <c:v>41.377999</c:v>
                </c:pt>
                <c:pt idx="667">
                  <c:v>41.376335</c:v>
                </c:pt>
                <c:pt idx="668">
                  <c:v>41.374679</c:v>
                </c:pt>
                <c:pt idx="669">
                  <c:v>41.373031</c:v>
                </c:pt>
                <c:pt idx="670">
                  <c:v>41.371391</c:v>
                </c:pt>
                <c:pt idx="671">
                  <c:v>41.369759</c:v>
                </c:pt>
                <c:pt idx="672">
                  <c:v>41.368135</c:v>
                </c:pt>
                <c:pt idx="673">
                  <c:v>41.366518</c:v>
                </c:pt>
                <c:pt idx="674">
                  <c:v>41.364909</c:v>
                </c:pt>
                <c:pt idx="675">
                  <c:v>41.363308</c:v>
                </c:pt>
                <c:pt idx="676">
                  <c:v>41.361714</c:v>
                </c:pt>
                <c:pt idx="677">
                  <c:v>41.360128</c:v>
                </c:pt>
                <c:pt idx="678">
                  <c:v>41.358549</c:v>
                </c:pt>
                <c:pt idx="679">
                  <c:v>41.356978</c:v>
                </c:pt>
                <c:pt idx="680">
                  <c:v>41.355414</c:v>
                </c:pt>
                <c:pt idx="681">
                  <c:v>41.353858</c:v>
                </c:pt>
                <c:pt idx="682">
                  <c:v>41.352309</c:v>
                </c:pt>
                <c:pt idx="683">
                  <c:v>41.350767</c:v>
                </c:pt>
                <c:pt idx="684">
                  <c:v>41.349232</c:v>
                </c:pt>
                <c:pt idx="685">
                  <c:v>41.347704</c:v>
                </c:pt>
                <c:pt idx="686">
                  <c:v>41.346184</c:v>
                </c:pt>
                <c:pt idx="687">
                  <c:v>41.344670</c:v>
                </c:pt>
                <c:pt idx="688">
                  <c:v>41.343164</c:v>
                </c:pt>
                <c:pt idx="689">
                  <c:v>41.341664</c:v>
                </c:pt>
                <c:pt idx="690">
                  <c:v>41.340172</c:v>
                </c:pt>
                <c:pt idx="691">
                  <c:v>41.338686</c:v>
                </c:pt>
                <c:pt idx="692">
                  <c:v>41.337207</c:v>
                </c:pt>
                <c:pt idx="693">
                  <c:v>41.335735</c:v>
                </c:pt>
                <c:pt idx="694">
                  <c:v>41.334269</c:v>
                </c:pt>
                <c:pt idx="695">
                  <c:v>41.332811</c:v>
                </c:pt>
                <c:pt idx="696">
                  <c:v>41.331359</c:v>
                </c:pt>
                <c:pt idx="697">
                  <c:v>41.329913</c:v>
                </c:pt>
                <c:pt idx="698">
                  <c:v>41.328474</c:v>
                </c:pt>
                <c:pt idx="699">
                  <c:v>41.327042</c:v>
                </c:pt>
                <c:pt idx="700">
                  <c:v>41.325616</c:v>
                </c:pt>
                <c:pt idx="701">
                  <c:v>41.324197</c:v>
                </c:pt>
                <c:pt idx="702">
                  <c:v>41.322784</c:v>
                </c:pt>
                <c:pt idx="703">
                  <c:v>41.321377</c:v>
                </c:pt>
                <c:pt idx="704">
                  <c:v>41.319977</c:v>
                </c:pt>
                <c:pt idx="705">
                  <c:v>41.318583</c:v>
                </c:pt>
                <c:pt idx="706">
                  <c:v>41.317195</c:v>
                </c:pt>
                <c:pt idx="707">
                  <c:v>41.315814</c:v>
                </c:pt>
                <c:pt idx="708">
                  <c:v>41.314438</c:v>
                </c:pt>
                <c:pt idx="709">
                  <c:v>41.313069</c:v>
                </c:pt>
                <c:pt idx="710">
                  <c:v>41.311706</c:v>
                </c:pt>
                <c:pt idx="711">
                  <c:v>41.310349</c:v>
                </c:pt>
                <c:pt idx="712">
                  <c:v>41.308998</c:v>
                </c:pt>
                <c:pt idx="713">
                  <c:v>41.307652</c:v>
                </c:pt>
                <c:pt idx="714">
                  <c:v>41.306313</c:v>
                </c:pt>
                <c:pt idx="715">
                  <c:v>41.304980</c:v>
                </c:pt>
                <c:pt idx="716">
                  <c:v>41.303653</c:v>
                </c:pt>
                <c:pt idx="717">
                  <c:v>41.302331</c:v>
                </c:pt>
                <c:pt idx="718">
                  <c:v>41.301015</c:v>
                </c:pt>
                <c:pt idx="719">
                  <c:v>41.299705</c:v>
                </c:pt>
                <c:pt idx="720">
                  <c:v>41.298401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5"/>
        <c:minorUnit val="12.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57246"/>
          <c:y val="0.114213"/>
          <c:w val="0.88477"/>
          <c:h val="0.0629563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6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6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Blood concentrations</a:t>
            </a:r>
          </a:p>
        </c:rich>
      </c:tx>
      <c:layout>
        <c:manualLayout>
          <c:xMode val="edge"/>
          <c:yMode val="edge"/>
          <c:x val="0.370505"/>
          <c:y val="0"/>
          <c:w val="0.258989"/>
          <c:h val="0.109448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732083"/>
          <c:y val="0.109448"/>
          <c:w val="0.916547"/>
          <c:h val="0.7523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'sedation'!$Q$4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254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'sedation'!$Q$5:$Q$1097,'sedation'!$Q$725:$Q$1097</c:f>
              <c:numCache>
                <c:ptCount val="1466"/>
                <c:pt idx="0">
                  <c:v>2.500000</c:v>
                </c:pt>
                <c:pt idx="1">
                  <c:v>2.500000</c:v>
                </c:pt>
                <c:pt idx="2">
                  <c:v>2.500000</c:v>
                </c:pt>
                <c:pt idx="3">
                  <c:v>2.500000</c:v>
                </c:pt>
                <c:pt idx="4">
                  <c:v>2.500000</c:v>
                </c:pt>
                <c:pt idx="5">
                  <c:v>2.500000</c:v>
                </c:pt>
                <c:pt idx="6">
                  <c:v>2.500000</c:v>
                </c:pt>
                <c:pt idx="7">
                  <c:v>2.500000</c:v>
                </c:pt>
                <c:pt idx="8">
                  <c:v>2.500000</c:v>
                </c:pt>
                <c:pt idx="9">
                  <c:v>2.500000</c:v>
                </c:pt>
                <c:pt idx="10">
                  <c:v>2.500000</c:v>
                </c:pt>
                <c:pt idx="11">
                  <c:v>2.500000</c:v>
                </c:pt>
                <c:pt idx="12">
                  <c:v>2.500000</c:v>
                </c:pt>
                <c:pt idx="13">
                  <c:v>2.500000</c:v>
                </c:pt>
                <c:pt idx="14">
                  <c:v>2.500000</c:v>
                </c:pt>
                <c:pt idx="15">
                  <c:v>2.500000</c:v>
                </c:pt>
                <c:pt idx="16">
                  <c:v>2.500000</c:v>
                </c:pt>
                <c:pt idx="17">
                  <c:v>2.500000</c:v>
                </c:pt>
                <c:pt idx="18">
                  <c:v>2.500000</c:v>
                </c:pt>
                <c:pt idx="19">
                  <c:v>2.500000</c:v>
                </c:pt>
                <c:pt idx="20">
                  <c:v>2.500000</c:v>
                </c:pt>
                <c:pt idx="21">
                  <c:v>2.500000</c:v>
                </c:pt>
                <c:pt idx="22">
                  <c:v>2.500000</c:v>
                </c:pt>
                <c:pt idx="23">
                  <c:v>2.500000</c:v>
                </c:pt>
                <c:pt idx="24">
                  <c:v>2.500000</c:v>
                </c:pt>
                <c:pt idx="25">
                  <c:v>2.500000</c:v>
                </c:pt>
                <c:pt idx="26">
                  <c:v>2.500000</c:v>
                </c:pt>
                <c:pt idx="27">
                  <c:v>2.500000</c:v>
                </c:pt>
                <c:pt idx="28">
                  <c:v>2.500000</c:v>
                </c:pt>
                <c:pt idx="29">
                  <c:v>2.500000</c:v>
                </c:pt>
                <c:pt idx="30">
                  <c:v>2.500000</c:v>
                </c:pt>
                <c:pt idx="31">
                  <c:v>2.500000</c:v>
                </c:pt>
                <c:pt idx="32">
                  <c:v>2.500000</c:v>
                </c:pt>
                <c:pt idx="33">
                  <c:v>2.500000</c:v>
                </c:pt>
                <c:pt idx="34">
                  <c:v>2.500000</c:v>
                </c:pt>
                <c:pt idx="35">
                  <c:v>2.500000</c:v>
                </c:pt>
                <c:pt idx="36">
                  <c:v>2.500000</c:v>
                </c:pt>
                <c:pt idx="37">
                  <c:v>2.500000</c:v>
                </c:pt>
                <c:pt idx="38">
                  <c:v>2.500000</c:v>
                </c:pt>
                <c:pt idx="39">
                  <c:v>2.500000</c:v>
                </c:pt>
                <c:pt idx="40">
                  <c:v>2.500000</c:v>
                </c:pt>
                <c:pt idx="41">
                  <c:v>2.500000</c:v>
                </c:pt>
                <c:pt idx="42">
                  <c:v>2.500000</c:v>
                </c:pt>
                <c:pt idx="43">
                  <c:v>2.500000</c:v>
                </c:pt>
                <c:pt idx="44">
                  <c:v>2.500000</c:v>
                </c:pt>
                <c:pt idx="45">
                  <c:v>2.500000</c:v>
                </c:pt>
                <c:pt idx="46">
                  <c:v>2.500000</c:v>
                </c:pt>
                <c:pt idx="47">
                  <c:v>2.500000</c:v>
                </c:pt>
                <c:pt idx="48">
                  <c:v>2.500000</c:v>
                </c:pt>
                <c:pt idx="49">
                  <c:v>2.500000</c:v>
                </c:pt>
                <c:pt idx="50">
                  <c:v>2.500000</c:v>
                </c:pt>
                <c:pt idx="51">
                  <c:v>2.500000</c:v>
                </c:pt>
                <c:pt idx="52">
                  <c:v>2.500000</c:v>
                </c:pt>
                <c:pt idx="53">
                  <c:v>2.500000</c:v>
                </c:pt>
                <c:pt idx="54">
                  <c:v>2.500000</c:v>
                </c:pt>
                <c:pt idx="55">
                  <c:v>2.500000</c:v>
                </c:pt>
                <c:pt idx="56">
                  <c:v>2.500000</c:v>
                </c:pt>
                <c:pt idx="57">
                  <c:v>2.500000</c:v>
                </c:pt>
                <c:pt idx="58">
                  <c:v>2.500000</c:v>
                </c:pt>
                <c:pt idx="59">
                  <c:v>2.500000</c:v>
                </c:pt>
                <c:pt idx="60">
                  <c:v>2.500000</c:v>
                </c:pt>
                <c:pt idx="61">
                  <c:v>2.500000</c:v>
                </c:pt>
                <c:pt idx="62">
                  <c:v>2.500000</c:v>
                </c:pt>
                <c:pt idx="63">
                  <c:v>2.500000</c:v>
                </c:pt>
                <c:pt idx="64">
                  <c:v>2.500000</c:v>
                </c:pt>
                <c:pt idx="65">
                  <c:v>2.500000</c:v>
                </c:pt>
                <c:pt idx="66">
                  <c:v>2.500000</c:v>
                </c:pt>
                <c:pt idx="67">
                  <c:v>2.500000</c:v>
                </c:pt>
                <c:pt idx="68">
                  <c:v>2.500000</c:v>
                </c:pt>
                <c:pt idx="69">
                  <c:v>2.500000</c:v>
                </c:pt>
                <c:pt idx="70">
                  <c:v>2.500000</c:v>
                </c:pt>
                <c:pt idx="71">
                  <c:v>2.500000</c:v>
                </c:pt>
                <c:pt idx="72">
                  <c:v>2.500000</c:v>
                </c:pt>
                <c:pt idx="73">
                  <c:v>2.500000</c:v>
                </c:pt>
                <c:pt idx="74">
                  <c:v>2.500000</c:v>
                </c:pt>
                <c:pt idx="75">
                  <c:v>2.500000</c:v>
                </c:pt>
                <c:pt idx="76">
                  <c:v>2.500000</c:v>
                </c:pt>
                <c:pt idx="77">
                  <c:v>2.500000</c:v>
                </c:pt>
                <c:pt idx="78">
                  <c:v>2.500000</c:v>
                </c:pt>
                <c:pt idx="79">
                  <c:v>2.500000</c:v>
                </c:pt>
                <c:pt idx="80">
                  <c:v>2.500000</c:v>
                </c:pt>
                <c:pt idx="81">
                  <c:v>2.500000</c:v>
                </c:pt>
                <c:pt idx="82">
                  <c:v>2.500000</c:v>
                </c:pt>
                <c:pt idx="83">
                  <c:v>2.500000</c:v>
                </c:pt>
                <c:pt idx="84">
                  <c:v>2.500000</c:v>
                </c:pt>
                <c:pt idx="85">
                  <c:v>2.500000</c:v>
                </c:pt>
                <c:pt idx="86">
                  <c:v>2.500000</c:v>
                </c:pt>
                <c:pt idx="87">
                  <c:v>2.500000</c:v>
                </c:pt>
                <c:pt idx="88">
                  <c:v>2.500000</c:v>
                </c:pt>
                <c:pt idx="89">
                  <c:v>2.500000</c:v>
                </c:pt>
                <c:pt idx="90">
                  <c:v>2.500000</c:v>
                </c:pt>
                <c:pt idx="91">
                  <c:v>2.500000</c:v>
                </c:pt>
                <c:pt idx="92">
                  <c:v>2.500000</c:v>
                </c:pt>
                <c:pt idx="93">
                  <c:v>2.500000</c:v>
                </c:pt>
                <c:pt idx="94">
                  <c:v>2.500000</c:v>
                </c:pt>
                <c:pt idx="95">
                  <c:v>2.500000</c:v>
                </c:pt>
                <c:pt idx="96">
                  <c:v>2.500000</c:v>
                </c:pt>
                <c:pt idx="97">
                  <c:v>2.500000</c:v>
                </c:pt>
                <c:pt idx="98">
                  <c:v>2.500000</c:v>
                </c:pt>
                <c:pt idx="99">
                  <c:v>2.500000</c:v>
                </c:pt>
                <c:pt idx="100">
                  <c:v>2.500000</c:v>
                </c:pt>
                <c:pt idx="101">
                  <c:v>2.500000</c:v>
                </c:pt>
                <c:pt idx="102">
                  <c:v>2.500000</c:v>
                </c:pt>
                <c:pt idx="103">
                  <c:v>2.500000</c:v>
                </c:pt>
                <c:pt idx="104">
                  <c:v>2.500000</c:v>
                </c:pt>
                <c:pt idx="105">
                  <c:v>2.500000</c:v>
                </c:pt>
                <c:pt idx="106">
                  <c:v>2.500000</c:v>
                </c:pt>
                <c:pt idx="107">
                  <c:v>2.500000</c:v>
                </c:pt>
                <c:pt idx="108">
                  <c:v>2.500000</c:v>
                </c:pt>
                <c:pt idx="109">
                  <c:v>2.500000</c:v>
                </c:pt>
                <c:pt idx="110">
                  <c:v>2.500000</c:v>
                </c:pt>
                <c:pt idx="111">
                  <c:v>2.500000</c:v>
                </c:pt>
                <c:pt idx="112">
                  <c:v>2.500000</c:v>
                </c:pt>
                <c:pt idx="113">
                  <c:v>2.500000</c:v>
                </c:pt>
                <c:pt idx="114">
                  <c:v>2.500000</c:v>
                </c:pt>
                <c:pt idx="115">
                  <c:v>2.500000</c:v>
                </c:pt>
                <c:pt idx="116">
                  <c:v>2.500000</c:v>
                </c:pt>
                <c:pt idx="117">
                  <c:v>2.500000</c:v>
                </c:pt>
                <c:pt idx="118">
                  <c:v>2.500000</c:v>
                </c:pt>
                <c:pt idx="119">
                  <c:v>2.500000</c:v>
                </c:pt>
                <c:pt idx="120">
                  <c:v>2.500000</c:v>
                </c:pt>
                <c:pt idx="121">
                  <c:v>2.500000</c:v>
                </c:pt>
                <c:pt idx="122">
                  <c:v>2.500000</c:v>
                </c:pt>
                <c:pt idx="123">
                  <c:v>2.500000</c:v>
                </c:pt>
                <c:pt idx="124">
                  <c:v>2.500000</c:v>
                </c:pt>
                <c:pt idx="125">
                  <c:v>2.500000</c:v>
                </c:pt>
                <c:pt idx="126">
                  <c:v>2.500000</c:v>
                </c:pt>
                <c:pt idx="127">
                  <c:v>2.500000</c:v>
                </c:pt>
                <c:pt idx="128">
                  <c:v>2.500000</c:v>
                </c:pt>
                <c:pt idx="129">
                  <c:v>2.500000</c:v>
                </c:pt>
                <c:pt idx="130">
                  <c:v>2.500000</c:v>
                </c:pt>
                <c:pt idx="131">
                  <c:v>2.500000</c:v>
                </c:pt>
                <c:pt idx="132">
                  <c:v>2.500000</c:v>
                </c:pt>
                <c:pt idx="133">
                  <c:v>2.500000</c:v>
                </c:pt>
                <c:pt idx="134">
                  <c:v>2.500000</c:v>
                </c:pt>
                <c:pt idx="135">
                  <c:v>2.500000</c:v>
                </c:pt>
                <c:pt idx="136">
                  <c:v>2.500000</c:v>
                </c:pt>
                <c:pt idx="137">
                  <c:v>2.500000</c:v>
                </c:pt>
                <c:pt idx="138">
                  <c:v>2.500000</c:v>
                </c:pt>
                <c:pt idx="139">
                  <c:v>2.500000</c:v>
                </c:pt>
                <c:pt idx="140">
                  <c:v>2.500000</c:v>
                </c:pt>
                <c:pt idx="141">
                  <c:v>2.500000</c:v>
                </c:pt>
                <c:pt idx="142">
                  <c:v>2.500000</c:v>
                </c:pt>
                <c:pt idx="143">
                  <c:v>2.500000</c:v>
                </c:pt>
                <c:pt idx="144">
                  <c:v>2.500000</c:v>
                </c:pt>
                <c:pt idx="145">
                  <c:v>2.500000</c:v>
                </c:pt>
                <c:pt idx="146">
                  <c:v>2.500000</c:v>
                </c:pt>
                <c:pt idx="147">
                  <c:v>2.500000</c:v>
                </c:pt>
                <c:pt idx="148">
                  <c:v>2.500000</c:v>
                </c:pt>
                <c:pt idx="149">
                  <c:v>2.500000</c:v>
                </c:pt>
                <c:pt idx="150">
                  <c:v>2.500000</c:v>
                </c:pt>
                <c:pt idx="151">
                  <c:v>2.500000</c:v>
                </c:pt>
                <c:pt idx="152">
                  <c:v>2.500000</c:v>
                </c:pt>
                <c:pt idx="153">
                  <c:v>2.500000</c:v>
                </c:pt>
                <c:pt idx="154">
                  <c:v>2.500000</c:v>
                </c:pt>
                <c:pt idx="155">
                  <c:v>2.500000</c:v>
                </c:pt>
                <c:pt idx="156">
                  <c:v>2.500000</c:v>
                </c:pt>
                <c:pt idx="157">
                  <c:v>2.500000</c:v>
                </c:pt>
                <c:pt idx="158">
                  <c:v>2.500000</c:v>
                </c:pt>
                <c:pt idx="159">
                  <c:v>2.500000</c:v>
                </c:pt>
                <c:pt idx="160">
                  <c:v>2.500000</c:v>
                </c:pt>
                <c:pt idx="161">
                  <c:v>2.500000</c:v>
                </c:pt>
                <c:pt idx="162">
                  <c:v>2.500000</c:v>
                </c:pt>
                <c:pt idx="163">
                  <c:v>2.500000</c:v>
                </c:pt>
                <c:pt idx="164">
                  <c:v>2.500000</c:v>
                </c:pt>
                <c:pt idx="165">
                  <c:v>2.500000</c:v>
                </c:pt>
                <c:pt idx="166">
                  <c:v>2.500000</c:v>
                </c:pt>
                <c:pt idx="167">
                  <c:v>2.500000</c:v>
                </c:pt>
                <c:pt idx="168">
                  <c:v>2.500000</c:v>
                </c:pt>
                <c:pt idx="169">
                  <c:v>2.500000</c:v>
                </c:pt>
                <c:pt idx="170">
                  <c:v>2.500000</c:v>
                </c:pt>
                <c:pt idx="171">
                  <c:v>2.500000</c:v>
                </c:pt>
                <c:pt idx="172">
                  <c:v>2.500000</c:v>
                </c:pt>
                <c:pt idx="173">
                  <c:v>2.500000</c:v>
                </c:pt>
                <c:pt idx="174">
                  <c:v>2.500000</c:v>
                </c:pt>
                <c:pt idx="175">
                  <c:v>2.500000</c:v>
                </c:pt>
                <c:pt idx="176">
                  <c:v>2.500000</c:v>
                </c:pt>
                <c:pt idx="177">
                  <c:v>2.500000</c:v>
                </c:pt>
                <c:pt idx="178">
                  <c:v>2.500000</c:v>
                </c:pt>
                <c:pt idx="179">
                  <c:v>2.500000</c:v>
                </c:pt>
                <c:pt idx="180">
                  <c:v>2.500000</c:v>
                </c:pt>
                <c:pt idx="181">
                  <c:v>2.500000</c:v>
                </c:pt>
                <c:pt idx="182">
                  <c:v>2.500000</c:v>
                </c:pt>
                <c:pt idx="183">
                  <c:v>2.500000</c:v>
                </c:pt>
                <c:pt idx="184">
                  <c:v>2.500000</c:v>
                </c:pt>
                <c:pt idx="185">
                  <c:v>2.500000</c:v>
                </c:pt>
                <c:pt idx="186">
                  <c:v>2.500000</c:v>
                </c:pt>
                <c:pt idx="187">
                  <c:v>2.500000</c:v>
                </c:pt>
                <c:pt idx="188">
                  <c:v>2.500000</c:v>
                </c:pt>
                <c:pt idx="189">
                  <c:v>2.500000</c:v>
                </c:pt>
                <c:pt idx="190">
                  <c:v>2.500000</c:v>
                </c:pt>
                <c:pt idx="191">
                  <c:v>2.500000</c:v>
                </c:pt>
                <c:pt idx="192">
                  <c:v>2.500000</c:v>
                </c:pt>
                <c:pt idx="193">
                  <c:v>2.500000</c:v>
                </c:pt>
                <c:pt idx="194">
                  <c:v>2.500000</c:v>
                </c:pt>
                <c:pt idx="195">
                  <c:v>2.500000</c:v>
                </c:pt>
                <c:pt idx="196">
                  <c:v>2.500000</c:v>
                </c:pt>
                <c:pt idx="197">
                  <c:v>2.500000</c:v>
                </c:pt>
                <c:pt idx="198">
                  <c:v>2.500000</c:v>
                </c:pt>
                <c:pt idx="199">
                  <c:v>2.500000</c:v>
                </c:pt>
                <c:pt idx="200">
                  <c:v>2.500000</c:v>
                </c:pt>
                <c:pt idx="201">
                  <c:v>2.500000</c:v>
                </c:pt>
                <c:pt idx="202">
                  <c:v>2.500000</c:v>
                </c:pt>
                <c:pt idx="203">
                  <c:v>2.500000</c:v>
                </c:pt>
                <c:pt idx="204">
                  <c:v>2.500000</c:v>
                </c:pt>
                <c:pt idx="205">
                  <c:v>2.500000</c:v>
                </c:pt>
                <c:pt idx="206">
                  <c:v>2.500000</c:v>
                </c:pt>
                <c:pt idx="207">
                  <c:v>2.500000</c:v>
                </c:pt>
                <c:pt idx="208">
                  <c:v>2.500000</c:v>
                </c:pt>
                <c:pt idx="209">
                  <c:v>2.500000</c:v>
                </c:pt>
                <c:pt idx="210">
                  <c:v>2.500000</c:v>
                </c:pt>
                <c:pt idx="211">
                  <c:v>2.500000</c:v>
                </c:pt>
                <c:pt idx="212">
                  <c:v>2.500000</c:v>
                </c:pt>
                <c:pt idx="213">
                  <c:v>2.500000</c:v>
                </c:pt>
                <c:pt idx="214">
                  <c:v>2.500000</c:v>
                </c:pt>
                <c:pt idx="215">
                  <c:v>2.500000</c:v>
                </c:pt>
                <c:pt idx="216">
                  <c:v>2.500000</c:v>
                </c:pt>
                <c:pt idx="217">
                  <c:v>2.500000</c:v>
                </c:pt>
                <c:pt idx="218">
                  <c:v>2.500000</c:v>
                </c:pt>
                <c:pt idx="219">
                  <c:v>2.500000</c:v>
                </c:pt>
                <c:pt idx="220">
                  <c:v>2.500000</c:v>
                </c:pt>
                <c:pt idx="221">
                  <c:v>2.500000</c:v>
                </c:pt>
                <c:pt idx="222">
                  <c:v>2.500000</c:v>
                </c:pt>
                <c:pt idx="223">
                  <c:v>2.500000</c:v>
                </c:pt>
                <c:pt idx="224">
                  <c:v>2.500000</c:v>
                </c:pt>
                <c:pt idx="225">
                  <c:v>2.500000</c:v>
                </c:pt>
                <c:pt idx="226">
                  <c:v>2.500000</c:v>
                </c:pt>
                <c:pt idx="227">
                  <c:v>2.500000</c:v>
                </c:pt>
                <c:pt idx="228">
                  <c:v>2.500000</c:v>
                </c:pt>
                <c:pt idx="229">
                  <c:v>2.500000</c:v>
                </c:pt>
                <c:pt idx="230">
                  <c:v>2.500000</c:v>
                </c:pt>
                <c:pt idx="231">
                  <c:v>2.500000</c:v>
                </c:pt>
                <c:pt idx="232">
                  <c:v>2.500000</c:v>
                </c:pt>
                <c:pt idx="233">
                  <c:v>2.500000</c:v>
                </c:pt>
                <c:pt idx="234">
                  <c:v>2.500000</c:v>
                </c:pt>
                <c:pt idx="235">
                  <c:v>2.500000</c:v>
                </c:pt>
                <c:pt idx="236">
                  <c:v>2.500000</c:v>
                </c:pt>
                <c:pt idx="237">
                  <c:v>2.500000</c:v>
                </c:pt>
                <c:pt idx="238">
                  <c:v>2.500000</c:v>
                </c:pt>
                <c:pt idx="239">
                  <c:v>2.500000</c:v>
                </c:pt>
                <c:pt idx="240">
                  <c:v>2.500000</c:v>
                </c:pt>
                <c:pt idx="241">
                  <c:v>2.500000</c:v>
                </c:pt>
                <c:pt idx="242">
                  <c:v>2.500000</c:v>
                </c:pt>
                <c:pt idx="243">
                  <c:v>2.500000</c:v>
                </c:pt>
                <c:pt idx="244">
                  <c:v>2.500000</c:v>
                </c:pt>
                <c:pt idx="245">
                  <c:v>2.500000</c:v>
                </c:pt>
                <c:pt idx="246">
                  <c:v>2.500000</c:v>
                </c:pt>
                <c:pt idx="247">
                  <c:v>2.500000</c:v>
                </c:pt>
                <c:pt idx="248">
                  <c:v>2.500000</c:v>
                </c:pt>
                <c:pt idx="249">
                  <c:v>2.500000</c:v>
                </c:pt>
                <c:pt idx="250">
                  <c:v>2.500000</c:v>
                </c:pt>
                <c:pt idx="251">
                  <c:v>2.500000</c:v>
                </c:pt>
                <c:pt idx="252">
                  <c:v>2.500000</c:v>
                </c:pt>
                <c:pt idx="253">
                  <c:v>2.500000</c:v>
                </c:pt>
                <c:pt idx="254">
                  <c:v>2.500000</c:v>
                </c:pt>
                <c:pt idx="255">
                  <c:v>2.500000</c:v>
                </c:pt>
                <c:pt idx="256">
                  <c:v>2.500000</c:v>
                </c:pt>
                <c:pt idx="257">
                  <c:v>2.500000</c:v>
                </c:pt>
                <c:pt idx="258">
                  <c:v>2.500000</c:v>
                </c:pt>
                <c:pt idx="259">
                  <c:v>2.500000</c:v>
                </c:pt>
                <c:pt idx="260">
                  <c:v>2.500000</c:v>
                </c:pt>
                <c:pt idx="261">
                  <c:v>2.500000</c:v>
                </c:pt>
                <c:pt idx="262">
                  <c:v>2.500000</c:v>
                </c:pt>
                <c:pt idx="263">
                  <c:v>2.500000</c:v>
                </c:pt>
                <c:pt idx="264">
                  <c:v>2.500000</c:v>
                </c:pt>
                <c:pt idx="265">
                  <c:v>2.500000</c:v>
                </c:pt>
                <c:pt idx="266">
                  <c:v>2.500000</c:v>
                </c:pt>
                <c:pt idx="267">
                  <c:v>2.500000</c:v>
                </c:pt>
                <c:pt idx="268">
                  <c:v>2.500000</c:v>
                </c:pt>
                <c:pt idx="269">
                  <c:v>2.500000</c:v>
                </c:pt>
                <c:pt idx="270">
                  <c:v>2.500000</c:v>
                </c:pt>
                <c:pt idx="271">
                  <c:v>2.500000</c:v>
                </c:pt>
                <c:pt idx="272">
                  <c:v>2.500000</c:v>
                </c:pt>
                <c:pt idx="273">
                  <c:v>2.500000</c:v>
                </c:pt>
                <c:pt idx="274">
                  <c:v>2.500000</c:v>
                </c:pt>
                <c:pt idx="275">
                  <c:v>2.500000</c:v>
                </c:pt>
                <c:pt idx="276">
                  <c:v>2.500000</c:v>
                </c:pt>
                <c:pt idx="277">
                  <c:v>2.500000</c:v>
                </c:pt>
                <c:pt idx="278">
                  <c:v>2.500000</c:v>
                </c:pt>
                <c:pt idx="279">
                  <c:v>2.500000</c:v>
                </c:pt>
                <c:pt idx="280">
                  <c:v>2.500000</c:v>
                </c:pt>
                <c:pt idx="281">
                  <c:v>2.500000</c:v>
                </c:pt>
                <c:pt idx="282">
                  <c:v>2.500000</c:v>
                </c:pt>
                <c:pt idx="283">
                  <c:v>2.500000</c:v>
                </c:pt>
                <c:pt idx="284">
                  <c:v>2.500000</c:v>
                </c:pt>
                <c:pt idx="285">
                  <c:v>2.500000</c:v>
                </c:pt>
                <c:pt idx="286">
                  <c:v>2.500000</c:v>
                </c:pt>
                <c:pt idx="287">
                  <c:v>2.500000</c:v>
                </c:pt>
                <c:pt idx="288">
                  <c:v>2.500000</c:v>
                </c:pt>
                <c:pt idx="289">
                  <c:v>2.500000</c:v>
                </c:pt>
                <c:pt idx="290">
                  <c:v>2.500000</c:v>
                </c:pt>
                <c:pt idx="291">
                  <c:v>2.500000</c:v>
                </c:pt>
                <c:pt idx="292">
                  <c:v>2.500000</c:v>
                </c:pt>
                <c:pt idx="293">
                  <c:v>2.500000</c:v>
                </c:pt>
                <c:pt idx="294">
                  <c:v>2.500000</c:v>
                </c:pt>
                <c:pt idx="295">
                  <c:v>2.500000</c:v>
                </c:pt>
                <c:pt idx="296">
                  <c:v>2.500000</c:v>
                </c:pt>
                <c:pt idx="297">
                  <c:v>2.500000</c:v>
                </c:pt>
                <c:pt idx="298">
                  <c:v>2.500000</c:v>
                </c:pt>
                <c:pt idx="299">
                  <c:v>2.500000</c:v>
                </c:pt>
                <c:pt idx="300">
                  <c:v>2.500000</c:v>
                </c:pt>
                <c:pt idx="301">
                  <c:v>2.500000</c:v>
                </c:pt>
                <c:pt idx="302">
                  <c:v>2.500000</c:v>
                </c:pt>
                <c:pt idx="303">
                  <c:v>2.500000</c:v>
                </c:pt>
                <c:pt idx="304">
                  <c:v>2.500000</c:v>
                </c:pt>
                <c:pt idx="305">
                  <c:v>2.500000</c:v>
                </c:pt>
                <c:pt idx="306">
                  <c:v>2.500000</c:v>
                </c:pt>
                <c:pt idx="307">
                  <c:v>2.500000</c:v>
                </c:pt>
                <c:pt idx="308">
                  <c:v>2.500000</c:v>
                </c:pt>
                <c:pt idx="309">
                  <c:v>2.500000</c:v>
                </c:pt>
                <c:pt idx="310">
                  <c:v>2.500000</c:v>
                </c:pt>
                <c:pt idx="311">
                  <c:v>2.500000</c:v>
                </c:pt>
                <c:pt idx="312">
                  <c:v>2.500000</c:v>
                </c:pt>
                <c:pt idx="313">
                  <c:v>2.500000</c:v>
                </c:pt>
                <c:pt idx="314">
                  <c:v>2.500000</c:v>
                </c:pt>
                <c:pt idx="315">
                  <c:v>2.500000</c:v>
                </c:pt>
                <c:pt idx="316">
                  <c:v>2.500000</c:v>
                </c:pt>
                <c:pt idx="317">
                  <c:v>2.500000</c:v>
                </c:pt>
                <c:pt idx="318">
                  <c:v>2.500000</c:v>
                </c:pt>
                <c:pt idx="319">
                  <c:v>2.500000</c:v>
                </c:pt>
                <c:pt idx="320">
                  <c:v>2.500000</c:v>
                </c:pt>
                <c:pt idx="321">
                  <c:v>2.500000</c:v>
                </c:pt>
                <c:pt idx="322">
                  <c:v>2.500000</c:v>
                </c:pt>
                <c:pt idx="323">
                  <c:v>2.500000</c:v>
                </c:pt>
                <c:pt idx="324">
                  <c:v>2.500000</c:v>
                </c:pt>
                <c:pt idx="325">
                  <c:v>2.500000</c:v>
                </c:pt>
                <c:pt idx="326">
                  <c:v>2.500000</c:v>
                </c:pt>
                <c:pt idx="327">
                  <c:v>2.500000</c:v>
                </c:pt>
                <c:pt idx="328">
                  <c:v>2.500000</c:v>
                </c:pt>
                <c:pt idx="329">
                  <c:v>2.500000</c:v>
                </c:pt>
                <c:pt idx="330">
                  <c:v>2.500000</c:v>
                </c:pt>
                <c:pt idx="331">
                  <c:v>2.500000</c:v>
                </c:pt>
                <c:pt idx="332">
                  <c:v>2.500000</c:v>
                </c:pt>
                <c:pt idx="333">
                  <c:v>2.500000</c:v>
                </c:pt>
                <c:pt idx="334">
                  <c:v>2.500000</c:v>
                </c:pt>
                <c:pt idx="335">
                  <c:v>2.500000</c:v>
                </c:pt>
                <c:pt idx="336">
                  <c:v>2.500000</c:v>
                </c:pt>
                <c:pt idx="337">
                  <c:v>2.500000</c:v>
                </c:pt>
                <c:pt idx="338">
                  <c:v>2.500000</c:v>
                </c:pt>
                <c:pt idx="339">
                  <c:v>2.500000</c:v>
                </c:pt>
                <c:pt idx="340">
                  <c:v>2.500000</c:v>
                </c:pt>
                <c:pt idx="341">
                  <c:v>2.500000</c:v>
                </c:pt>
                <c:pt idx="342">
                  <c:v>2.500000</c:v>
                </c:pt>
                <c:pt idx="343">
                  <c:v>2.500000</c:v>
                </c:pt>
                <c:pt idx="344">
                  <c:v>2.500000</c:v>
                </c:pt>
                <c:pt idx="345">
                  <c:v>2.500000</c:v>
                </c:pt>
                <c:pt idx="346">
                  <c:v>2.500000</c:v>
                </c:pt>
                <c:pt idx="347">
                  <c:v>2.500000</c:v>
                </c:pt>
                <c:pt idx="348">
                  <c:v>2.500000</c:v>
                </c:pt>
                <c:pt idx="349">
                  <c:v>2.500000</c:v>
                </c:pt>
                <c:pt idx="350">
                  <c:v>2.500000</c:v>
                </c:pt>
                <c:pt idx="351">
                  <c:v>2.500000</c:v>
                </c:pt>
                <c:pt idx="352">
                  <c:v>2.500000</c:v>
                </c:pt>
                <c:pt idx="353">
                  <c:v>2.500000</c:v>
                </c:pt>
                <c:pt idx="354">
                  <c:v>2.500000</c:v>
                </c:pt>
                <c:pt idx="355">
                  <c:v>2.500000</c:v>
                </c:pt>
                <c:pt idx="356">
                  <c:v>2.500000</c:v>
                </c:pt>
                <c:pt idx="357">
                  <c:v>2.500000</c:v>
                </c:pt>
                <c:pt idx="358">
                  <c:v>2.500000</c:v>
                </c:pt>
                <c:pt idx="359">
                  <c:v>2.500000</c:v>
                </c:pt>
                <c:pt idx="360">
                  <c:v>2.500000</c:v>
                </c:pt>
                <c:pt idx="361">
                  <c:v>2.500000</c:v>
                </c:pt>
                <c:pt idx="362">
                  <c:v>2.500000</c:v>
                </c:pt>
                <c:pt idx="363">
                  <c:v>2.500000</c:v>
                </c:pt>
                <c:pt idx="364">
                  <c:v>2.500000</c:v>
                </c:pt>
                <c:pt idx="365">
                  <c:v>2.500000</c:v>
                </c:pt>
                <c:pt idx="366">
                  <c:v>2.500000</c:v>
                </c:pt>
                <c:pt idx="367">
                  <c:v>2.500000</c:v>
                </c:pt>
                <c:pt idx="368">
                  <c:v>2.500000</c:v>
                </c:pt>
                <c:pt idx="369">
                  <c:v>2.500000</c:v>
                </c:pt>
                <c:pt idx="370">
                  <c:v>2.500000</c:v>
                </c:pt>
                <c:pt idx="371">
                  <c:v>2.500000</c:v>
                </c:pt>
                <c:pt idx="372">
                  <c:v>2.500000</c:v>
                </c:pt>
                <c:pt idx="373">
                  <c:v>2.500000</c:v>
                </c:pt>
                <c:pt idx="374">
                  <c:v>2.500000</c:v>
                </c:pt>
                <c:pt idx="375">
                  <c:v>2.500000</c:v>
                </c:pt>
                <c:pt idx="376">
                  <c:v>2.500000</c:v>
                </c:pt>
                <c:pt idx="377">
                  <c:v>2.500000</c:v>
                </c:pt>
                <c:pt idx="378">
                  <c:v>2.500000</c:v>
                </c:pt>
                <c:pt idx="379">
                  <c:v>2.500000</c:v>
                </c:pt>
                <c:pt idx="380">
                  <c:v>2.500000</c:v>
                </c:pt>
                <c:pt idx="381">
                  <c:v>2.500000</c:v>
                </c:pt>
                <c:pt idx="382">
                  <c:v>2.500000</c:v>
                </c:pt>
                <c:pt idx="383">
                  <c:v>2.500000</c:v>
                </c:pt>
                <c:pt idx="384">
                  <c:v>2.500000</c:v>
                </c:pt>
                <c:pt idx="385">
                  <c:v>2.500000</c:v>
                </c:pt>
                <c:pt idx="386">
                  <c:v>2.500000</c:v>
                </c:pt>
                <c:pt idx="387">
                  <c:v>2.500000</c:v>
                </c:pt>
                <c:pt idx="388">
                  <c:v>2.500000</c:v>
                </c:pt>
                <c:pt idx="389">
                  <c:v>2.500000</c:v>
                </c:pt>
                <c:pt idx="390">
                  <c:v>2.500000</c:v>
                </c:pt>
                <c:pt idx="391">
                  <c:v>2.500000</c:v>
                </c:pt>
                <c:pt idx="392">
                  <c:v>2.500000</c:v>
                </c:pt>
                <c:pt idx="393">
                  <c:v>2.500000</c:v>
                </c:pt>
                <c:pt idx="394">
                  <c:v>2.500000</c:v>
                </c:pt>
                <c:pt idx="395">
                  <c:v>2.500000</c:v>
                </c:pt>
                <c:pt idx="396">
                  <c:v>2.500000</c:v>
                </c:pt>
                <c:pt idx="397">
                  <c:v>2.500000</c:v>
                </c:pt>
                <c:pt idx="398">
                  <c:v>2.500000</c:v>
                </c:pt>
                <c:pt idx="399">
                  <c:v>2.500000</c:v>
                </c:pt>
                <c:pt idx="400">
                  <c:v>2.500000</c:v>
                </c:pt>
                <c:pt idx="401">
                  <c:v>2.500000</c:v>
                </c:pt>
                <c:pt idx="402">
                  <c:v>2.500000</c:v>
                </c:pt>
                <c:pt idx="403">
                  <c:v>2.500000</c:v>
                </c:pt>
                <c:pt idx="404">
                  <c:v>2.500000</c:v>
                </c:pt>
                <c:pt idx="405">
                  <c:v>2.500000</c:v>
                </c:pt>
                <c:pt idx="406">
                  <c:v>2.500000</c:v>
                </c:pt>
                <c:pt idx="407">
                  <c:v>2.500000</c:v>
                </c:pt>
                <c:pt idx="408">
                  <c:v>2.500000</c:v>
                </c:pt>
                <c:pt idx="409">
                  <c:v>2.500000</c:v>
                </c:pt>
                <c:pt idx="410">
                  <c:v>2.500000</c:v>
                </c:pt>
                <c:pt idx="411">
                  <c:v>2.500000</c:v>
                </c:pt>
                <c:pt idx="412">
                  <c:v>2.500000</c:v>
                </c:pt>
                <c:pt idx="413">
                  <c:v>2.500000</c:v>
                </c:pt>
                <c:pt idx="414">
                  <c:v>2.500000</c:v>
                </c:pt>
                <c:pt idx="415">
                  <c:v>2.500000</c:v>
                </c:pt>
                <c:pt idx="416">
                  <c:v>2.500000</c:v>
                </c:pt>
                <c:pt idx="417">
                  <c:v>2.500000</c:v>
                </c:pt>
                <c:pt idx="418">
                  <c:v>2.500000</c:v>
                </c:pt>
                <c:pt idx="419">
                  <c:v>2.500000</c:v>
                </c:pt>
                <c:pt idx="420">
                  <c:v>2.500000</c:v>
                </c:pt>
                <c:pt idx="421">
                  <c:v>2.500000</c:v>
                </c:pt>
                <c:pt idx="422">
                  <c:v>2.500000</c:v>
                </c:pt>
                <c:pt idx="423">
                  <c:v>2.500000</c:v>
                </c:pt>
                <c:pt idx="424">
                  <c:v>2.500000</c:v>
                </c:pt>
                <c:pt idx="425">
                  <c:v>2.500000</c:v>
                </c:pt>
                <c:pt idx="426">
                  <c:v>2.500000</c:v>
                </c:pt>
                <c:pt idx="427">
                  <c:v>2.500000</c:v>
                </c:pt>
                <c:pt idx="428">
                  <c:v>2.500000</c:v>
                </c:pt>
                <c:pt idx="429">
                  <c:v>2.500000</c:v>
                </c:pt>
                <c:pt idx="430">
                  <c:v>2.500000</c:v>
                </c:pt>
                <c:pt idx="431">
                  <c:v>2.500000</c:v>
                </c:pt>
                <c:pt idx="432">
                  <c:v>2.500000</c:v>
                </c:pt>
                <c:pt idx="433">
                  <c:v>2.500000</c:v>
                </c:pt>
                <c:pt idx="434">
                  <c:v>2.500000</c:v>
                </c:pt>
                <c:pt idx="435">
                  <c:v>2.500000</c:v>
                </c:pt>
                <c:pt idx="436">
                  <c:v>2.500000</c:v>
                </c:pt>
                <c:pt idx="437">
                  <c:v>2.500000</c:v>
                </c:pt>
                <c:pt idx="438">
                  <c:v>2.500000</c:v>
                </c:pt>
                <c:pt idx="439">
                  <c:v>2.500000</c:v>
                </c:pt>
                <c:pt idx="440">
                  <c:v>2.500000</c:v>
                </c:pt>
                <c:pt idx="441">
                  <c:v>2.500000</c:v>
                </c:pt>
                <c:pt idx="442">
                  <c:v>2.500000</c:v>
                </c:pt>
                <c:pt idx="443">
                  <c:v>2.500000</c:v>
                </c:pt>
                <c:pt idx="444">
                  <c:v>2.500000</c:v>
                </c:pt>
                <c:pt idx="445">
                  <c:v>2.500000</c:v>
                </c:pt>
                <c:pt idx="446">
                  <c:v>2.500000</c:v>
                </c:pt>
                <c:pt idx="447">
                  <c:v>2.500000</c:v>
                </c:pt>
                <c:pt idx="448">
                  <c:v>2.500000</c:v>
                </c:pt>
                <c:pt idx="449">
                  <c:v>2.500000</c:v>
                </c:pt>
                <c:pt idx="450">
                  <c:v>2.500000</c:v>
                </c:pt>
                <c:pt idx="451">
                  <c:v>2.500000</c:v>
                </c:pt>
                <c:pt idx="452">
                  <c:v>2.500000</c:v>
                </c:pt>
                <c:pt idx="453">
                  <c:v>2.500000</c:v>
                </c:pt>
                <c:pt idx="454">
                  <c:v>2.500000</c:v>
                </c:pt>
                <c:pt idx="455">
                  <c:v>2.500000</c:v>
                </c:pt>
                <c:pt idx="456">
                  <c:v>2.500000</c:v>
                </c:pt>
                <c:pt idx="457">
                  <c:v>2.500000</c:v>
                </c:pt>
                <c:pt idx="458">
                  <c:v>2.500000</c:v>
                </c:pt>
                <c:pt idx="459">
                  <c:v>2.500000</c:v>
                </c:pt>
                <c:pt idx="460">
                  <c:v>2.500000</c:v>
                </c:pt>
                <c:pt idx="461">
                  <c:v>2.500000</c:v>
                </c:pt>
                <c:pt idx="462">
                  <c:v>2.500000</c:v>
                </c:pt>
                <c:pt idx="463">
                  <c:v>2.500000</c:v>
                </c:pt>
                <c:pt idx="464">
                  <c:v>2.500000</c:v>
                </c:pt>
                <c:pt idx="465">
                  <c:v>2.500000</c:v>
                </c:pt>
                <c:pt idx="466">
                  <c:v>2.500000</c:v>
                </c:pt>
                <c:pt idx="467">
                  <c:v>2.500000</c:v>
                </c:pt>
                <c:pt idx="468">
                  <c:v>2.500000</c:v>
                </c:pt>
                <c:pt idx="469">
                  <c:v>2.500000</c:v>
                </c:pt>
                <c:pt idx="470">
                  <c:v>2.500000</c:v>
                </c:pt>
                <c:pt idx="471">
                  <c:v>2.500000</c:v>
                </c:pt>
                <c:pt idx="472">
                  <c:v>2.500000</c:v>
                </c:pt>
                <c:pt idx="473">
                  <c:v>2.500000</c:v>
                </c:pt>
                <c:pt idx="474">
                  <c:v>2.500000</c:v>
                </c:pt>
                <c:pt idx="475">
                  <c:v>2.500000</c:v>
                </c:pt>
                <c:pt idx="476">
                  <c:v>2.500000</c:v>
                </c:pt>
                <c:pt idx="477">
                  <c:v>2.500000</c:v>
                </c:pt>
                <c:pt idx="478">
                  <c:v>2.500000</c:v>
                </c:pt>
                <c:pt idx="479">
                  <c:v>2.500000</c:v>
                </c:pt>
                <c:pt idx="480">
                  <c:v>2.500000</c:v>
                </c:pt>
                <c:pt idx="481">
                  <c:v>2.500000</c:v>
                </c:pt>
                <c:pt idx="482">
                  <c:v>2.500000</c:v>
                </c:pt>
                <c:pt idx="483">
                  <c:v>2.500000</c:v>
                </c:pt>
                <c:pt idx="484">
                  <c:v>2.500000</c:v>
                </c:pt>
                <c:pt idx="485">
                  <c:v>2.500000</c:v>
                </c:pt>
                <c:pt idx="486">
                  <c:v>2.500000</c:v>
                </c:pt>
                <c:pt idx="487">
                  <c:v>2.500000</c:v>
                </c:pt>
                <c:pt idx="488">
                  <c:v>2.500000</c:v>
                </c:pt>
                <c:pt idx="489">
                  <c:v>2.500000</c:v>
                </c:pt>
                <c:pt idx="490">
                  <c:v>2.500000</c:v>
                </c:pt>
                <c:pt idx="491">
                  <c:v>2.500000</c:v>
                </c:pt>
                <c:pt idx="492">
                  <c:v>2.500000</c:v>
                </c:pt>
                <c:pt idx="493">
                  <c:v>2.500000</c:v>
                </c:pt>
                <c:pt idx="494">
                  <c:v>2.500000</c:v>
                </c:pt>
                <c:pt idx="495">
                  <c:v>2.500000</c:v>
                </c:pt>
                <c:pt idx="496">
                  <c:v>2.500000</c:v>
                </c:pt>
                <c:pt idx="497">
                  <c:v>2.500000</c:v>
                </c:pt>
                <c:pt idx="498">
                  <c:v>2.500000</c:v>
                </c:pt>
                <c:pt idx="499">
                  <c:v>2.500000</c:v>
                </c:pt>
                <c:pt idx="500">
                  <c:v>2.500000</c:v>
                </c:pt>
                <c:pt idx="501">
                  <c:v>2.500000</c:v>
                </c:pt>
                <c:pt idx="502">
                  <c:v>2.500000</c:v>
                </c:pt>
                <c:pt idx="503">
                  <c:v>2.500000</c:v>
                </c:pt>
                <c:pt idx="504">
                  <c:v>2.500000</c:v>
                </c:pt>
                <c:pt idx="505">
                  <c:v>2.500000</c:v>
                </c:pt>
                <c:pt idx="506">
                  <c:v>2.500000</c:v>
                </c:pt>
                <c:pt idx="507">
                  <c:v>2.500000</c:v>
                </c:pt>
                <c:pt idx="508">
                  <c:v>2.500000</c:v>
                </c:pt>
                <c:pt idx="509">
                  <c:v>2.500000</c:v>
                </c:pt>
                <c:pt idx="510">
                  <c:v>2.500000</c:v>
                </c:pt>
                <c:pt idx="511">
                  <c:v>2.500000</c:v>
                </c:pt>
                <c:pt idx="512">
                  <c:v>2.500000</c:v>
                </c:pt>
                <c:pt idx="513">
                  <c:v>2.500000</c:v>
                </c:pt>
                <c:pt idx="514">
                  <c:v>2.500000</c:v>
                </c:pt>
                <c:pt idx="515">
                  <c:v>2.500000</c:v>
                </c:pt>
                <c:pt idx="516">
                  <c:v>2.500000</c:v>
                </c:pt>
                <c:pt idx="517">
                  <c:v>2.500000</c:v>
                </c:pt>
                <c:pt idx="518">
                  <c:v>2.500000</c:v>
                </c:pt>
                <c:pt idx="519">
                  <c:v>2.500000</c:v>
                </c:pt>
                <c:pt idx="520">
                  <c:v>2.500000</c:v>
                </c:pt>
                <c:pt idx="521">
                  <c:v>2.500000</c:v>
                </c:pt>
                <c:pt idx="522">
                  <c:v>2.500000</c:v>
                </c:pt>
                <c:pt idx="523">
                  <c:v>2.500000</c:v>
                </c:pt>
                <c:pt idx="524">
                  <c:v>2.500000</c:v>
                </c:pt>
                <c:pt idx="525">
                  <c:v>2.500000</c:v>
                </c:pt>
                <c:pt idx="526">
                  <c:v>2.500000</c:v>
                </c:pt>
                <c:pt idx="527">
                  <c:v>2.500000</c:v>
                </c:pt>
                <c:pt idx="528">
                  <c:v>2.500000</c:v>
                </c:pt>
                <c:pt idx="529">
                  <c:v>2.500000</c:v>
                </c:pt>
                <c:pt idx="530">
                  <c:v>2.500000</c:v>
                </c:pt>
                <c:pt idx="531">
                  <c:v>2.500000</c:v>
                </c:pt>
                <c:pt idx="532">
                  <c:v>2.500000</c:v>
                </c:pt>
                <c:pt idx="533">
                  <c:v>2.500000</c:v>
                </c:pt>
                <c:pt idx="534">
                  <c:v>2.500000</c:v>
                </c:pt>
                <c:pt idx="535">
                  <c:v>2.500000</c:v>
                </c:pt>
                <c:pt idx="536">
                  <c:v>2.500000</c:v>
                </c:pt>
                <c:pt idx="537">
                  <c:v>2.500000</c:v>
                </c:pt>
                <c:pt idx="538">
                  <c:v>2.500000</c:v>
                </c:pt>
                <c:pt idx="539">
                  <c:v>2.500000</c:v>
                </c:pt>
                <c:pt idx="540">
                  <c:v>2.500000</c:v>
                </c:pt>
                <c:pt idx="541">
                  <c:v>2.500000</c:v>
                </c:pt>
                <c:pt idx="542">
                  <c:v>2.500000</c:v>
                </c:pt>
                <c:pt idx="543">
                  <c:v>2.500000</c:v>
                </c:pt>
                <c:pt idx="544">
                  <c:v>2.500000</c:v>
                </c:pt>
                <c:pt idx="545">
                  <c:v>2.500000</c:v>
                </c:pt>
                <c:pt idx="546">
                  <c:v>2.500000</c:v>
                </c:pt>
                <c:pt idx="547">
                  <c:v>2.500000</c:v>
                </c:pt>
                <c:pt idx="548">
                  <c:v>2.500000</c:v>
                </c:pt>
                <c:pt idx="549">
                  <c:v>2.500000</c:v>
                </c:pt>
                <c:pt idx="550">
                  <c:v>2.500000</c:v>
                </c:pt>
                <c:pt idx="551">
                  <c:v>2.500000</c:v>
                </c:pt>
                <c:pt idx="552">
                  <c:v>2.500000</c:v>
                </c:pt>
                <c:pt idx="553">
                  <c:v>2.500000</c:v>
                </c:pt>
                <c:pt idx="554">
                  <c:v>2.500000</c:v>
                </c:pt>
                <c:pt idx="555">
                  <c:v>2.500000</c:v>
                </c:pt>
                <c:pt idx="556">
                  <c:v>2.500000</c:v>
                </c:pt>
                <c:pt idx="557">
                  <c:v>2.500000</c:v>
                </c:pt>
                <c:pt idx="558">
                  <c:v>2.500000</c:v>
                </c:pt>
                <c:pt idx="559">
                  <c:v>2.500000</c:v>
                </c:pt>
                <c:pt idx="560">
                  <c:v>2.500000</c:v>
                </c:pt>
                <c:pt idx="561">
                  <c:v>2.500000</c:v>
                </c:pt>
                <c:pt idx="562">
                  <c:v>2.500000</c:v>
                </c:pt>
                <c:pt idx="563">
                  <c:v>2.500000</c:v>
                </c:pt>
                <c:pt idx="564">
                  <c:v>2.500000</c:v>
                </c:pt>
                <c:pt idx="565">
                  <c:v>2.500000</c:v>
                </c:pt>
                <c:pt idx="566">
                  <c:v>2.500000</c:v>
                </c:pt>
                <c:pt idx="567">
                  <c:v>2.500000</c:v>
                </c:pt>
                <c:pt idx="568">
                  <c:v>2.500000</c:v>
                </c:pt>
                <c:pt idx="569">
                  <c:v>2.500000</c:v>
                </c:pt>
                <c:pt idx="570">
                  <c:v>2.500000</c:v>
                </c:pt>
                <c:pt idx="571">
                  <c:v>2.500000</c:v>
                </c:pt>
                <c:pt idx="572">
                  <c:v>2.500000</c:v>
                </c:pt>
                <c:pt idx="573">
                  <c:v>2.500000</c:v>
                </c:pt>
                <c:pt idx="574">
                  <c:v>2.500000</c:v>
                </c:pt>
                <c:pt idx="575">
                  <c:v>2.500000</c:v>
                </c:pt>
                <c:pt idx="576">
                  <c:v>2.500000</c:v>
                </c:pt>
                <c:pt idx="577">
                  <c:v>2.500000</c:v>
                </c:pt>
                <c:pt idx="578">
                  <c:v>2.500000</c:v>
                </c:pt>
                <c:pt idx="579">
                  <c:v>2.500000</c:v>
                </c:pt>
                <c:pt idx="580">
                  <c:v>2.500000</c:v>
                </c:pt>
                <c:pt idx="581">
                  <c:v>2.500000</c:v>
                </c:pt>
                <c:pt idx="582">
                  <c:v>2.500000</c:v>
                </c:pt>
                <c:pt idx="583">
                  <c:v>2.500000</c:v>
                </c:pt>
                <c:pt idx="584">
                  <c:v>2.500000</c:v>
                </c:pt>
                <c:pt idx="585">
                  <c:v>2.500000</c:v>
                </c:pt>
                <c:pt idx="586">
                  <c:v>2.500000</c:v>
                </c:pt>
                <c:pt idx="587">
                  <c:v>2.500000</c:v>
                </c:pt>
                <c:pt idx="588">
                  <c:v>2.500000</c:v>
                </c:pt>
                <c:pt idx="589">
                  <c:v>2.500000</c:v>
                </c:pt>
                <c:pt idx="590">
                  <c:v>2.500000</c:v>
                </c:pt>
                <c:pt idx="591">
                  <c:v>2.500000</c:v>
                </c:pt>
                <c:pt idx="592">
                  <c:v>2.500000</c:v>
                </c:pt>
                <c:pt idx="593">
                  <c:v>2.500000</c:v>
                </c:pt>
                <c:pt idx="594">
                  <c:v>2.500000</c:v>
                </c:pt>
                <c:pt idx="595">
                  <c:v>2.500000</c:v>
                </c:pt>
                <c:pt idx="596">
                  <c:v>2.500000</c:v>
                </c:pt>
                <c:pt idx="597">
                  <c:v>2.500000</c:v>
                </c:pt>
                <c:pt idx="598">
                  <c:v>2.500000</c:v>
                </c:pt>
                <c:pt idx="599">
                  <c:v>2.500000</c:v>
                </c:pt>
                <c:pt idx="600">
                  <c:v>2.500000</c:v>
                </c:pt>
                <c:pt idx="601">
                  <c:v>2.500000</c:v>
                </c:pt>
                <c:pt idx="602">
                  <c:v>2.500000</c:v>
                </c:pt>
                <c:pt idx="603">
                  <c:v>2.500000</c:v>
                </c:pt>
                <c:pt idx="604">
                  <c:v>2.500000</c:v>
                </c:pt>
                <c:pt idx="605">
                  <c:v>2.500000</c:v>
                </c:pt>
                <c:pt idx="606">
                  <c:v>2.500000</c:v>
                </c:pt>
                <c:pt idx="607">
                  <c:v>2.500000</c:v>
                </c:pt>
                <c:pt idx="608">
                  <c:v>2.500000</c:v>
                </c:pt>
                <c:pt idx="609">
                  <c:v>2.500000</c:v>
                </c:pt>
                <c:pt idx="610">
                  <c:v>2.500000</c:v>
                </c:pt>
                <c:pt idx="611">
                  <c:v>2.500000</c:v>
                </c:pt>
                <c:pt idx="612">
                  <c:v>2.500000</c:v>
                </c:pt>
                <c:pt idx="613">
                  <c:v>2.500000</c:v>
                </c:pt>
                <c:pt idx="614">
                  <c:v>2.500000</c:v>
                </c:pt>
                <c:pt idx="615">
                  <c:v>2.500000</c:v>
                </c:pt>
                <c:pt idx="616">
                  <c:v>2.500000</c:v>
                </c:pt>
                <c:pt idx="617">
                  <c:v>2.500000</c:v>
                </c:pt>
                <c:pt idx="618">
                  <c:v>2.500000</c:v>
                </c:pt>
                <c:pt idx="619">
                  <c:v>2.500000</c:v>
                </c:pt>
                <c:pt idx="620">
                  <c:v>2.500000</c:v>
                </c:pt>
                <c:pt idx="621">
                  <c:v>2.500000</c:v>
                </c:pt>
                <c:pt idx="622">
                  <c:v>2.500000</c:v>
                </c:pt>
                <c:pt idx="623">
                  <c:v>2.500000</c:v>
                </c:pt>
                <c:pt idx="624">
                  <c:v>2.500000</c:v>
                </c:pt>
                <c:pt idx="625">
                  <c:v>2.500000</c:v>
                </c:pt>
                <c:pt idx="626">
                  <c:v>2.500000</c:v>
                </c:pt>
                <c:pt idx="627">
                  <c:v>2.500000</c:v>
                </c:pt>
                <c:pt idx="628">
                  <c:v>2.500000</c:v>
                </c:pt>
                <c:pt idx="629">
                  <c:v>2.500000</c:v>
                </c:pt>
                <c:pt idx="630">
                  <c:v>2.500000</c:v>
                </c:pt>
                <c:pt idx="631">
                  <c:v>2.500000</c:v>
                </c:pt>
                <c:pt idx="632">
                  <c:v>2.500000</c:v>
                </c:pt>
                <c:pt idx="633">
                  <c:v>2.500000</c:v>
                </c:pt>
                <c:pt idx="634">
                  <c:v>2.500000</c:v>
                </c:pt>
                <c:pt idx="635">
                  <c:v>2.500000</c:v>
                </c:pt>
                <c:pt idx="636">
                  <c:v>2.500000</c:v>
                </c:pt>
                <c:pt idx="637">
                  <c:v>2.500000</c:v>
                </c:pt>
                <c:pt idx="638">
                  <c:v>2.500000</c:v>
                </c:pt>
                <c:pt idx="639">
                  <c:v>2.500000</c:v>
                </c:pt>
                <c:pt idx="640">
                  <c:v>2.500000</c:v>
                </c:pt>
                <c:pt idx="641">
                  <c:v>2.500000</c:v>
                </c:pt>
                <c:pt idx="642">
                  <c:v>2.500000</c:v>
                </c:pt>
                <c:pt idx="643">
                  <c:v>2.500000</c:v>
                </c:pt>
                <c:pt idx="644">
                  <c:v>2.500000</c:v>
                </c:pt>
                <c:pt idx="645">
                  <c:v>2.500000</c:v>
                </c:pt>
                <c:pt idx="646">
                  <c:v>2.500000</c:v>
                </c:pt>
                <c:pt idx="647">
                  <c:v>2.500000</c:v>
                </c:pt>
                <c:pt idx="648">
                  <c:v>2.500000</c:v>
                </c:pt>
                <c:pt idx="649">
                  <c:v>2.500000</c:v>
                </c:pt>
                <c:pt idx="650">
                  <c:v>2.500000</c:v>
                </c:pt>
                <c:pt idx="651">
                  <c:v>2.500000</c:v>
                </c:pt>
                <c:pt idx="652">
                  <c:v>2.500000</c:v>
                </c:pt>
                <c:pt idx="653">
                  <c:v>2.500000</c:v>
                </c:pt>
                <c:pt idx="654">
                  <c:v>2.500000</c:v>
                </c:pt>
                <c:pt idx="655">
                  <c:v>2.500000</c:v>
                </c:pt>
                <c:pt idx="656">
                  <c:v>2.500000</c:v>
                </c:pt>
                <c:pt idx="657">
                  <c:v>2.500000</c:v>
                </c:pt>
                <c:pt idx="658">
                  <c:v>2.500000</c:v>
                </c:pt>
                <c:pt idx="659">
                  <c:v>2.500000</c:v>
                </c:pt>
                <c:pt idx="660">
                  <c:v>2.500000</c:v>
                </c:pt>
                <c:pt idx="661">
                  <c:v>2.500000</c:v>
                </c:pt>
                <c:pt idx="662">
                  <c:v>2.500000</c:v>
                </c:pt>
                <c:pt idx="663">
                  <c:v>2.500000</c:v>
                </c:pt>
                <c:pt idx="664">
                  <c:v>2.500000</c:v>
                </c:pt>
                <c:pt idx="665">
                  <c:v>2.500000</c:v>
                </c:pt>
                <c:pt idx="666">
                  <c:v>2.500000</c:v>
                </c:pt>
                <c:pt idx="667">
                  <c:v>2.500000</c:v>
                </c:pt>
                <c:pt idx="668">
                  <c:v>2.500000</c:v>
                </c:pt>
                <c:pt idx="669">
                  <c:v>2.500000</c:v>
                </c:pt>
                <c:pt idx="670">
                  <c:v>2.500000</c:v>
                </c:pt>
                <c:pt idx="671">
                  <c:v>2.500000</c:v>
                </c:pt>
                <c:pt idx="672">
                  <c:v>2.500000</c:v>
                </c:pt>
                <c:pt idx="673">
                  <c:v>2.500000</c:v>
                </c:pt>
                <c:pt idx="674">
                  <c:v>2.500000</c:v>
                </c:pt>
                <c:pt idx="675">
                  <c:v>2.500000</c:v>
                </c:pt>
                <c:pt idx="676">
                  <c:v>2.500000</c:v>
                </c:pt>
                <c:pt idx="677">
                  <c:v>2.500000</c:v>
                </c:pt>
                <c:pt idx="678">
                  <c:v>2.500000</c:v>
                </c:pt>
                <c:pt idx="679">
                  <c:v>2.500000</c:v>
                </c:pt>
                <c:pt idx="680">
                  <c:v>2.500000</c:v>
                </c:pt>
                <c:pt idx="681">
                  <c:v>2.500000</c:v>
                </c:pt>
                <c:pt idx="682">
                  <c:v>2.500000</c:v>
                </c:pt>
                <c:pt idx="683">
                  <c:v>2.500000</c:v>
                </c:pt>
                <c:pt idx="684">
                  <c:v>2.500000</c:v>
                </c:pt>
                <c:pt idx="685">
                  <c:v>2.500000</c:v>
                </c:pt>
                <c:pt idx="686">
                  <c:v>2.500000</c:v>
                </c:pt>
                <c:pt idx="687">
                  <c:v>2.500000</c:v>
                </c:pt>
                <c:pt idx="688">
                  <c:v>2.500000</c:v>
                </c:pt>
                <c:pt idx="689">
                  <c:v>2.500000</c:v>
                </c:pt>
                <c:pt idx="690">
                  <c:v>2.500000</c:v>
                </c:pt>
                <c:pt idx="691">
                  <c:v>2.500000</c:v>
                </c:pt>
                <c:pt idx="692">
                  <c:v>2.500000</c:v>
                </c:pt>
                <c:pt idx="693">
                  <c:v>2.500000</c:v>
                </c:pt>
                <c:pt idx="694">
                  <c:v>2.500000</c:v>
                </c:pt>
                <c:pt idx="695">
                  <c:v>2.500000</c:v>
                </c:pt>
                <c:pt idx="696">
                  <c:v>2.500000</c:v>
                </c:pt>
                <c:pt idx="697">
                  <c:v>2.500000</c:v>
                </c:pt>
                <c:pt idx="698">
                  <c:v>2.500000</c:v>
                </c:pt>
                <c:pt idx="699">
                  <c:v>2.500000</c:v>
                </c:pt>
                <c:pt idx="700">
                  <c:v>2.500000</c:v>
                </c:pt>
                <c:pt idx="701">
                  <c:v>2.500000</c:v>
                </c:pt>
                <c:pt idx="702">
                  <c:v>2.500000</c:v>
                </c:pt>
                <c:pt idx="703">
                  <c:v>2.500000</c:v>
                </c:pt>
                <c:pt idx="704">
                  <c:v>2.500000</c:v>
                </c:pt>
                <c:pt idx="705">
                  <c:v>2.500000</c:v>
                </c:pt>
                <c:pt idx="706">
                  <c:v>2.500000</c:v>
                </c:pt>
                <c:pt idx="707">
                  <c:v>2.500000</c:v>
                </c:pt>
                <c:pt idx="708">
                  <c:v>2.500000</c:v>
                </c:pt>
                <c:pt idx="709">
                  <c:v>2.500000</c:v>
                </c:pt>
                <c:pt idx="710">
                  <c:v>2.500000</c:v>
                </c:pt>
                <c:pt idx="711">
                  <c:v>2.500000</c:v>
                </c:pt>
                <c:pt idx="712">
                  <c:v>2.500000</c:v>
                </c:pt>
                <c:pt idx="713">
                  <c:v>2.500000</c:v>
                </c:pt>
                <c:pt idx="714">
                  <c:v>2.500000</c:v>
                </c:pt>
                <c:pt idx="715">
                  <c:v>2.500000</c:v>
                </c:pt>
                <c:pt idx="716">
                  <c:v>2.500000</c:v>
                </c:pt>
                <c:pt idx="717">
                  <c:v>2.500000</c:v>
                </c:pt>
                <c:pt idx="718">
                  <c:v>2.500000</c:v>
                </c:pt>
                <c:pt idx="719">
                  <c:v>2.500000</c:v>
                </c:pt>
                <c:pt idx="720">
                  <c:v>2.500000</c:v>
                </c:pt>
                <c:pt idx="721">
                  <c:v>2.500000</c:v>
                </c:pt>
                <c:pt idx="722">
                  <c:v>2.500000</c:v>
                </c:pt>
                <c:pt idx="723">
                  <c:v>2.500000</c:v>
                </c:pt>
                <c:pt idx="724">
                  <c:v>2.500000</c:v>
                </c:pt>
                <c:pt idx="725">
                  <c:v>2.500000</c:v>
                </c:pt>
                <c:pt idx="726">
                  <c:v>2.500000</c:v>
                </c:pt>
                <c:pt idx="727">
                  <c:v>2.500000</c:v>
                </c:pt>
                <c:pt idx="728">
                  <c:v>2.500000</c:v>
                </c:pt>
                <c:pt idx="729">
                  <c:v>2.500000</c:v>
                </c:pt>
                <c:pt idx="730">
                  <c:v>2.500000</c:v>
                </c:pt>
                <c:pt idx="731">
                  <c:v>2.500000</c:v>
                </c:pt>
                <c:pt idx="732">
                  <c:v>2.500000</c:v>
                </c:pt>
                <c:pt idx="733">
                  <c:v>2.500000</c:v>
                </c:pt>
                <c:pt idx="734">
                  <c:v>2.500000</c:v>
                </c:pt>
                <c:pt idx="735">
                  <c:v>2.500000</c:v>
                </c:pt>
                <c:pt idx="736">
                  <c:v>2.500000</c:v>
                </c:pt>
                <c:pt idx="737">
                  <c:v>2.500000</c:v>
                </c:pt>
                <c:pt idx="738">
                  <c:v>2.500000</c:v>
                </c:pt>
                <c:pt idx="739">
                  <c:v>2.500000</c:v>
                </c:pt>
                <c:pt idx="740">
                  <c:v>2.500000</c:v>
                </c:pt>
                <c:pt idx="741">
                  <c:v>2.500000</c:v>
                </c:pt>
                <c:pt idx="742">
                  <c:v>2.500000</c:v>
                </c:pt>
                <c:pt idx="743">
                  <c:v>2.500000</c:v>
                </c:pt>
                <c:pt idx="744">
                  <c:v>2.500000</c:v>
                </c:pt>
                <c:pt idx="745">
                  <c:v>2.500000</c:v>
                </c:pt>
                <c:pt idx="746">
                  <c:v>2.500000</c:v>
                </c:pt>
                <c:pt idx="747">
                  <c:v>2.500000</c:v>
                </c:pt>
                <c:pt idx="748">
                  <c:v>2.500000</c:v>
                </c:pt>
                <c:pt idx="749">
                  <c:v>2.500000</c:v>
                </c:pt>
                <c:pt idx="750">
                  <c:v>2.500000</c:v>
                </c:pt>
                <c:pt idx="751">
                  <c:v>2.500000</c:v>
                </c:pt>
                <c:pt idx="752">
                  <c:v>2.500000</c:v>
                </c:pt>
                <c:pt idx="753">
                  <c:v>2.500000</c:v>
                </c:pt>
                <c:pt idx="754">
                  <c:v>2.500000</c:v>
                </c:pt>
                <c:pt idx="755">
                  <c:v>2.500000</c:v>
                </c:pt>
                <c:pt idx="756">
                  <c:v>2.500000</c:v>
                </c:pt>
                <c:pt idx="757">
                  <c:v>2.500000</c:v>
                </c:pt>
                <c:pt idx="758">
                  <c:v>2.500000</c:v>
                </c:pt>
                <c:pt idx="759">
                  <c:v>2.500000</c:v>
                </c:pt>
                <c:pt idx="760">
                  <c:v>2.500000</c:v>
                </c:pt>
                <c:pt idx="761">
                  <c:v>2.500000</c:v>
                </c:pt>
                <c:pt idx="762">
                  <c:v>2.500000</c:v>
                </c:pt>
                <c:pt idx="763">
                  <c:v>2.500000</c:v>
                </c:pt>
                <c:pt idx="764">
                  <c:v>2.500000</c:v>
                </c:pt>
                <c:pt idx="765">
                  <c:v>2.500000</c:v>
                </c:pt>
                <c:pt idx="766">
                  <c:v>2.500000</c:v>
                </c:pt>
                <c:pt idx="767">
                  <c:v>2.500000</c:v>
                </c:pt>
                <c:pt idx="768">
                  <c:v>2.500000</c:v>
                </c:pt>
                <c:pt idx="769">
                  <c:v>2.500000</c:v>
                </c:pt>
                <c:pt idx="770">
                  <c:v>2.500000</c:v>
                </c:pt>
                <c:pt idx="771">
                  <c:v>2.500000</c:v>
                </c:pt>
                <c:pt idx="772">
                  <c:v>2.500000</c:v>
                </c:pt>
                <c:pt idx="773">
                  <c:v>2.500000</c:v>
                </c:pt>
                <c:pt idx="774">
                  <c:v>2.500000</c:v>
                </c:pt>
                <c:pt idx="775">
                  <c:v>2.500000</c:v>
                </c:pt>
                <c:pt idx="776">
                  <c:v>2.500000</c:v>
                </c:pt>
                <c:pt idx="777">
                  <c:v>2.500000</c:v>
                </c:pt>
                <c:pt idx="778">
                  <c:v>2.500000</c:v>
                </c:pt>
                <c:pt idx="779">
                  <c:v>2.500000</c:v>
                </c:pt>
                <c:pt idx="780">
                  <c:v>2.500000</c:v>
                </c:pt>
                <c:pt idx="781">
                  <c:v>2.500000</c:v>
                </c:pt>
                <c:pt idx="782">
                  <c:v>2.500000</c:v>
                </c:pt>
                <c:pt idx="783">
                  <c:v>2.500000</c:v>
                </c:pt>
                <c:pt idx="784">
                  <c:v>2.500000</c:v>
                </c:pt>
                <c:pt idx="785">
                  <c:v>2.500000</c:v>
                </c:pt>
                <c:pt idx="786">
                  <c:v>2.500000</c:v>
                </c:pt>
                <c:pt idx="787">
                  <c:v>2.500000</c:v>
                </c:pt>
                <c:pt idx="788">
                  <c:v>2.500000</c:v>
                </c:pt>
                <c:pt idx="789">
                  <c:v>2.500000</c:v>
                </c:pt>
                <c:pt idx="790">
                  <c:v>2.500000</c:v>
                </c:pt>
                <c:pt idx="791">
                  <c:v>2.500000</c:v>
                </c:pt>
                <c:pt idx="792">
                  <c:v>2.500000</c:v>
                </c:pt>
                <c:pt idx="793">
                  <c:v>2.500000</c:v>
                </c:pt>
                <c:pt idx="794">
                  <c:v>2.500000</c:v>
                </c:pt>
                <c:pt idx="795">
                  <c:v>2.500000</c:v>
                </c:pt>
                <c:pt idx="796">
                  <c:v>2.500000</c:v>
                </c:pt>
                <c:pt idx="797">
                  <c:v>2.500000</c:v>
                </c:pt>
                <c:pt idx="798">
                  <c:v>2.500000</c:v>
                </c:pt>
                <c:pt idx="799">
                  <c:v>2.500000</c:v>
                </c:pt>
                <c:pt idx="800">
                  <c:v>2.500000</c:v>
                </c:pt>
                <c:pt idx="801">
                  <c:v>2.500000</c:v>
                </c:pt>
                <c:pt idx="802">
                  <c:v>2.500000</c:v>
                </c:pt>
                <c:pt idx="803">
                  <c:v>2.500000</c:v>
                </c:pt>
                <c:pt idx="804">
                  <c:v>2.500000</c:v>
                </c:pt>
                <c:pt idx="805">
                  <c:v>2.500000</c:v>
                </c:pt>
                <c:pt idx="806">
                  <c:v>2.500000</c:v>
                </c:pt>
                <c:pt idx="807">
                  <c:v>2.500000</c:v>
                </c:pt>
                <c:pt idx="808">
                  <c:v>2.500000</c:v>
                </c:pt>
                <c:pt idx="809">
                  <c:v>2.500000</c:v>
                </c:pt>
                <c:pt idx="810">
                  <c:v>2.500000</c:v>
                </c:pt>
                <c:pt idx="811">
                  <c:v>2.500000</c:v>
                </c:pt>
                <c:pt idx="812">
                  <c:v>2.500000</c:v>
                </c:pt>
                <c:pt idx="813">
                  <c:v>2.500000</c:v>
                </c:pt>
                <c:pt idx="814">
                  <c:v>2.500000</c:v>
                </c:pt>
                <c:pt idx="815">
                  <c:v>2.500000</c:v>
                </c:pt>
                <c:pt idx="816">
                  <c:v>2.500000</c:v>
                </c:pt>
                <c:pt idx="817">
                  <c:v>2.500000</c:v>
                </c:pt>
                <c:pt idx="818">
                  <c:v>2.500000</c:v>
                </c:pt>
                <c:pt idx="819">
                  <c:v>2.500000</c:v>
                </c:pt>
                <c:pt idx="820">
                  <c:v>2.500000</c:v>
                </c:pt>
                <c:pt idx="821">
                  <c:v>2.500000</c:v>
                </c:pt>
                <c:pt idx="822">
                  <c:v>2.500000</c:v>
                </c:pt>
                <c:pt idx="823">
                  <c:v>2.500000</c:v>
                </c:pt>
                <c:pt idx="824">
                  <c:v>2.500000</c:v>
                </c:pt>
                <c:pt idx="825">
                  <c:v>2.500000</c:v>
                </c:pt>
                <c:pt idx="826">
                  <c:v>2.500000</c:v>
                </c:pt>
                <c:pt idx="827">
                  <c:v>2.500000</c:v>
                </c:pt>
                <c:pt idx="828">
                  <c:v>2.500000</c:v>
                </c:pt>
                <c:pt idx="829">
                  <c:v>2.500000</c:v>
                </c:pt>
                <c:pt idx="830">
                  <c:v>2.500000</c:v>
                </c:pt>
                <c:pt idx="831">
                  <c:v>2.500000</c:v>
                </c:pt>
                <c:pt idx="832">
                  <c:v>2.500000</c:v>
                </c:pt>
                <c:pt idx="833">
                  <c:v>2.500000</c:v>
                </c:pt>
                <c:pt idx="834">
                  <c:v>2.500000</c:v>
                </c:pt>
                <c:pt idx="835">
                  <c:v>2.500000</c:v>
                </c:pt>
                <c:pt idx="836">
                  <c:v>2.500000</c:v>
                </c:pt>
                <c:pt idx="837">
                  <c:v>2.500000</c:v>
                </c:pt>
                <c:pt idx="838">
                  <c:v>2.500000</c:v>
                </c:pt>
                <c:pt idx="839">
                  <c:v>2.500000</c:v>
                </c:pt>
                <c:pt idx="840">
                  <c:v>2.500000</c:v>
                </c:pt>
                <c:pt idx="841">
                  <c:v>2.500000</c:v>
                </c:pt>
                <c:pt idx="842">
                  <c:v>2.500000</c:v>
                </c:pt>
                <c:pt idx="843">
                  <c:v>2.500000</c:v>
                </c:pt>
                <c:pt idx="844">
                  <c:v>2.500000</c:v>
                </c:pt>
                <c:pt idx="845">
                  <c:v>2.500000</c:v>
                </c:pt>
                <c:pt idx="846">
                  <c:v>2.500000</c:v>
                </c:pt>
                <c:pt idx="847">
                  <c:v>2.500000</c:v>
                </c:pt>
                <c:pt idx="848">
                  <c:v>2.500000</c:v>
                </c:pt>
                <c:pt idx="849">
                  <c:v>2.500000</c:v>
                </c:pt>
                <c:pt idx="850">
                  <c:v>2.500000</c:v>
                </c:pt>
                <c:pt idx="851">
                  <c:v>2.500000</c:v>
                </c:pt>
                <c:pt idx="852">
                  <c:v>2.500000</c:v>
                </c:pt>
                <c:pt idx="853">
                  <c:v>2.500000</c:v>
                </c:pt>
                <c:pt idx="854">
                  <c:v>2.500000</c:v>
                </c:pt>
                <c:pt idx="855">
                  <c:v>2.500000</c:v>
                </c:pt>
                <c:pt idx="856">
                  <c:v>2.500000</c:v>
                </c:pt>
                <c:pt idx="857">
                  <c:v>2.500000</c:v>
                </c:pt>
                <c:pt idx="858">
                  <c:v>2.500000</c:v>
                </c:pt>
                <c:pt idx="859">
                  <c:v>2.500000</c:v>
                </c:pt>
                <c:pt idx="860">
                  <c:v>2.500000</c:v>
                </c:pt>
                <c:pt idx="861">
                  <c:v>2.500000</c:v>
                </c:pt>
                <c:pt idx="862">
                  <c:v>2.500000</c:v>
                </c:pt>
                <c:pt idx="863">
                  <c:v>2.500000</c:v>
                </c:pt>
                <c:pt idx="864">
                  <c:v>2.500000</c:v>
                </c:pt>
                <c:pt idx="865">
                  <c:v>2.500000</c:v>
                </c:pt>
                <c:pt idx="866">
                  <c:v>2.500000</c:v>
                </c:pt>
                <c:pt idx="867">
                  <c:v>2.500000</c:v>
                </c:pt>
                <c:pt idx="868">
                  <c:v>2.500000</c:v>
                </c:pt>
                <c:pt idx="869">
                  <c:v>2.500000</c:v>
                </c:pt>
                <c:pt idx="870">
                  <c:v>2.500000</c:v>
                </c:pt>
                <c:pt idx="871">
                  <c:v>2.500000</c:v>
                </c:pt>
                <c:pt idx="872">
                  <c:v>2.500000</c:v>
                </c:pt>
                <c:pt idx="873">
                  <c:v>2.500000</c:v>
                </c:pt>
                <c:pt idx="874">
                  <c:v>2.500000</c:v>
                </c:pt>
                <c:pt idx="875">
                  <c:v>2.500000</c:v>
                </c:pt>
                <c:pt idx="876">
                  <c:v>2.500000</c:v>
                </c:pt>
                <c:pt idx="877">
                  <c:v>2.500000</c:v>
                </c:pt>
                <c:pt idx="878">
                  <c:v>2.500000</c:v>
                </c:pt>
                <c:pt idx="879">
                  <c:v>2.500000</c:v>
                </c:pt>
                <c:pt idx="880">
                  <c:v>2.500000</c:v>
                </c:pt>
                <c:pt idx="881">
                  <c:v>2.500000</c:v>
                </c:pt>
                <c:pt idx="882">
                  <c:v>2.500000</c:v>
                </c:pt>
                <c:pt idx="883">
                  <c:v>2.500000</c:v>
                </c:pt>
                <c:pt idx="884">
                  <c:v>2.500000</c:v>
                </c:pt>
                <c:pt idx="885">
                  <c:v>2.500000</c:v>
                </c:pt>
                <c:pt idx="886">
                  <c:v>2.500000</c:v>
                </c:pt>
                <c:pt idx="887">
                  <c:v>2.500000</c:v>
                </c:pt>
                <c:pt idx="888">
                  <c:v>2.500000</c:v>
                </c:pt>
                <c:pt idx="889">
                  <c:v>2.500000</c:v>
                </c:pt>
                <c:pt idx="890">
                  <c:v>2.500000</c:v>
                </c:pt>
                <c:pt idx="891">
                  <c:v>2.500000</c:v>
                </c:pt>
                <c:pt idx="892">
                  <c:v>2.500000</c:v>
                </c:pt>
                <c:pt idx="893">
                  <c:v>2.500000</c:v>
                </c:pt>
                <c:pt idx="894">
                  <c:v>2.500000</c:v>
                </c:pt>
                <c:pt idx="895">
                  <c:v>2.500000</c:v>
                </c:pt>
                <c:pt idx="896">
                  <c:v>2.500000</c:v>
                </c:pt>
                <c:pt idx="897">
                  <c:v>2.500000</c:v>
                </c:pt>
                <c:pt idx="898">
                  <c:v>2.500000</c:v>
                </c:pt>
                <c:pt idx="899">
                  <c:v>2.500000</c:v>
                </c:pt>
                <c:pt idx="900">
                  <c:v>2.500000</c:v>
                </c:pt>
                <c:pt idx="901">
                  <c:v>2.500000</c:v>
                </c:pt>
                <c:pt idx="902">
                  <c:v>2.500000</c:v>
                </c:pt>
                <c:pt idx="903">
                  <c:v>2.500000</c:v>
                </c:pt>
                <c:pt idx="904">
                  <c:v>2.500000</c:v>
                </c:pt>
                <c:pt idx="905">
                  <c:v>2.500000</c:v>
                </c:pt>
                <c:pt idx="906">
                  <c:v>2.500000</c:v>
                </c:pt>
                <c:pt idx="907">
                  <c:v>2.500000</c:v>
                </c:pt>
                <c:pt idx="908">
                  <c:v>2.500000</c:v>
                </c:pt>
                <c:pt idx="909">
                  <c:v>2.500000</c:v>
                </c:pt>
                <c:pt idx="910">
                  <c:v>2.500000</c:v>
                </c:pt>
                <c:pt idx="911">
                  <c:v>2.500000</c:v>
                </c:pt>
                <c:pt idx="912">
                  <c:v>2.500000</c:v>
                </c:pt>
                <c:pt idx="913">
                  <c:v>2.500000</c:v>
                </c:pt>
                <c:pt idx="914">
                  <c:v>2.500000</c:v>
                </c:pt>
                <c:pt idx="915">
                  <c:v>2.500000</c:v>
                </c:pt>
                <c:pt idx="916">
                  <c:v>2.500000</c:v>
                </c:pt>
                <c:pt idx="917">
                  <c:v>2.500000</c:v>
                </c:pt>
                <c:pt idx="918">
                  <c:v>2.500000</c:v>
                </c:pt>
                <c:pt idx="919">
                  <c:v>2.500000</c:v>
                </c:pt>
                <c:pt idx="920">
                  <c:v>2.500000</c:v>
                </c:pt>
                <c:pt idx="921">
                  <c:v>2.500000</c:v>
                </c:pt>
                <c:pt idx="922">
                  <c:v>2.500000</c:v>
                </c:pt>
                <c:pt idx="923">
                  <c:v>2.500000</c:v>
                </c:pt>
                <c:pt idx="924">
                  <c:v>2.500000</c:v>
                </c:pt>
                <c:pt idx="925">
                  <c:v>2.500000</c:v>
                </c:pt>
                <c:pt idx="926">
                  <c:v>2.500000</c:v>
                </c:pt>
                <c:pt idx="927">
                  <c:v>2.500000</c:v>
                </c:pt>
                <c:pt idx="928">
                  <c:v>2.500000</c:v>
                </c:pt>
                <c:pt idx="929">
                  <c:v>2.500000</c:v>
                </c:pt>
                <c:pt idx="930">
                  <c:v>2.500000</c:v>
                </c:pt>
                <c:pt idx="931">
                  <c:v>2.500000</c:v>
                </c:pt>
                <c:pt idx="932">
                  <c:v>2.500000</c:v>
                </c:pt>
                <c:pt idx="933">
                  <c:v>2.500000</c:v>
                </c:pt>
                <c:pt idx="934">
                  <c:v>2.500000</c:v>
                </c:pt>
                <c:pt idx="935">
                  <c:v>2.500000</c:v>
                </c:pt>
                <c:pt idx="936">
                  <c:v>2.500000</c:v>
                </c:pt>
                <c:pt idx="937">
                  <c:v>2.500000</c:v>
                </c:pt>
                <c:pt idx="938">
                  <c:v>2.500000</c:v>
                </c:pt>
                <c:pt idx="939">
                  <c:v>2.500000</c:v>
                </c:pt>
                <c:pt idx="940">
                  <c:v>2.500000</c:v>
                </c:pt>
                <c:pt idx="941">
                  <c:v>2.500000</c:v>
                </c:pt>
                <c:pt idx="942">
                  <c:v>2.500000</c:v>
                </c:pt>
                <c:pt idx="943">
                  <c:v>2.500000</c:v>
                </c:pt>
                <c:pt idx="944">
                  <c:v>2.500000</c:v>
                </c:pt>
                <c:pt idx="945">
                  <c:v>2.500000</c:v>
                </c:pt>
                <c:pt idx="946">
                  <c:v>2.500000</c:v>
                </c:pt>
                <c:pt idx="947">
                  <c:v>2.500000</c:v>
                </c:pt>
                <c:pt idx="948">
                  <c:v>2.500000</c:v>
                </c:pt>
                <c:pt idx="949">
                  <c:v>2.500000</c:v>
                </c:pt>
                <c:pt idx="950">
                  <c:v>2.500000</c:v>
                </c:pt>
                <c:pt idx="951">
                  <c:v>2.500000</c:v>
                </c:pt>
                <c:pt idx="952">
                  <c:v>2.500000</c:v>
                </c:pt>
                <c:pt idx="953">
                  <c:v>2.500000</c:v>
                </c:pt>
                <c:pt idx="954">
                  <c:v>2.500000</c:v>
                </c:pt>
                <c:pt idx="955">
                  <c:v>2.500000</c:v>
                </c:pt>
                <c:pt idx="956">
                  <c:v>2.500000</c:v>
                </c:pt>
                <c:pt idx="957">
                  <c:v>2.500000</c:v>
                </c:pt>
                <c:pt idx="958">
                  <c:v>2.500000</c:v>
                </c:pt>
                <c:pt idx="959">
                  <c:v>2.500000</c:v>
                </c:pt>
                <c:pt idx="960">
                  <c:v>2.500000</c:v>
                </c:pt>
                <c:pt idx="961">
                  <c:v>2.500000</c:v>
                </c:pt>
                <c:pt idx="962">
                  <c:v>2.500000</c:v>
                </c:pt>
                <c:pt idx="963">
                  <c:v>2.500000</c:v>
                </c:pt>
                <c:pt idx="964">
                  <c:v>2.500000</c:v>
                </c:pt>
                <c:pt idx="965">
                  <c:v>2.500000</c:v>
                </c:pt>
                <c:pt idx="966">
                  <c:v>2.500000</c:v>
                </c:pt>
                <c:pt idx="967">
                  <c:v>2.500000</c:v>
                </c:pt>
                <c:pt idx="968">
                  <c:v>2.500000</c:v>
                </c:pt>
                <c:pt idx="969">
                  <c:v>2.500000</c:v>
                </c:pt>
                <c:pt idx="970">
                  <c:v>2.500000</c:v>
                </c:pt>
                <c:pt idx="971">
                  <c:v>2.500000</c:v>
                </c:pt>
                <c:pt idx="972">
                  <c:v>2.500000</c:v>
                </c:pt>
                <c:pt idx="973">
                  <c:v>2.500000</c:v>
                </c:pt>
                <c:pt idx="974">
                  <c:v>2.500000</c:v>
                </c:pt>
                <c:pt idx="975">
                  <c:v>2.500000</c:v>
                </c:pt>
                <c:pt idx="976">
                  <c:v>2.500000</c:v>
                </c:pt>
                <c:pt idx="977">
                  <c:v>2.500000</c:v>
                </c:pt>
                <c:pt idx="978">
                  <c:v>2.500000</c:v>
                </c:pt>
                <c:pt idx="979">
                  <c:v>2.500000</c:v>
                </c:pt>
                <c:pt idx="980">
                  <c:v>2.500000</c:v>
                </c:pt>
                <c:pt idx="981">
                  <c:v>2.500000</c:v>
                </c:pt>
                <c:pt idx="982">
                  <c:v>2.500000</c:v>
                </c:pt>
                <c:pt idx="983">
                  <c:v>2.500000</c:v>
                </c:pt>
                <c:pt idx="984">
                  <c:v>2.500000</c:v>
                </c:pt>
                <c:pt idx="985">
                  <c:v>2.500000</c:v>
                </c:pt>
                <c:pt idx="986">
                  <c:v>2.500000</c:v>
                </c:pt>
                <c:pt idx="987">
                  <c:v>2.500000</c:v>
                </c:pt>
                <c:pt idx="988">
                  <c:v>2.500000</c:v>
                </c:pt>
                <c:pt idx="989">
                  <c:v>2.500000</c:v>
                </c:pt>
                <c:pt idx="990">
                  <c:v>2.500000</c:v>
                </c:pt>
                <c:pt idx="991">
                  <c:v>2.500000</c:v>
                </c:pt>
                <c:pt idx="992">
                  <c:v>2.500000</c:v>
                </c:pt>
                <c:pt idx="993">
                  <c:v>2.500000</c:v>
                </c:pt>
                <c:pt idx="994">
                  <c:v>2.500000</c:v>
                </c:pt>
                <c:pt idx="995">
                  <c:v>2.500000</c:v>
                </c:pt>
                <c:pt idx="996">
                  <c:v>2.500000</c:v>
                </c:pt>
                <c:pt idx="997">
                  <c:v>2.500000</c:v>
                </c:pt>
                <c:pt idx="998">
                  <c:v>2.500000</c:v>
                </c:pt>
                <c:pt idx="999">
                  <c:v>2.500000</c:v>
                </c:pt>
                <c:pt idx="1000">
                  <c:v>2.500000</c:v>
                </c:pt>
                <c:pt idx="1001">
                  <c:v>2.500000</c:v>
                </c:pt>
                <c:pt idx="1002">
                  <c:v>2.500000</c:v>
                </c:pt>
                <c:pt idx="1003">
                  <c:v>2.500000</c:v>
                </c:pt>
                <c:pt idx="1004">
                  <c:v>2.500000</c:v>
                </c:pt>
                <c:pt idx="1005">
                  <c:v>2.500000</c:v>
                </c:pt>
                <c:pt idx="1006">
                  <c:v>2.500000</c:v>
                </c:pt>
                <c:pt idx="1007">
                  <c:v>2.500000</c:v>
                </c:pt>
                <c:pt idx="1008">
                  <c:v>2.500000</c:v>
                </c:pt>
                <c:pt idx="1009">
                  <c:v>2.500000</c:v>
                </c:pt>
                <c:pt idx="1010">
                  <c:v>2.500000</c:v>
                </c:pt>
                <c:pt idx="1011">
                  <c:v>2.500000</c:v>
                </c:pt>
                <c:pt idx="1012">
                  <c:v>2.500000</c:v>
                </c:pt>
                <c:pt idx="1013">
                  <c:v>2.500000</c:v>
                </c:pt>
                <c:pt idx="1014">
                  <c:v>2.500000</c:v>
                </c:pt>
                <c:pt idx="1015">
                  <c:v>2.500000</c:v>
                </c:pt>
                <c:pt idx="1016">
                  <c:v>2.500000</c:v>
                </c:pt>
                <c:pt idx="1017">
                  <c:v>2.500000</c:v>
                </c:pt>
                <c:pt idx="1018">
                  <c:v>2.500000</c:v>
                </c:pt>
                <c:pt idx="1019">
                  <c:v>2.500000</c:v>
                </c:pt>
                <c:pt idx="1020">
                  <c:v>2.500000</c:v>
                </c:pt>
                <c:pt idx="1021">
                  <c:v>2.500000</c:v>
                </c:pt>
                <c:pt idx="1022">
                  <c:v>2.500000</c:v>
                </c:pt>
                <c:pt idx="1023">
                  <c:v>2.500000</c:v>
                </c:pt>
                <c:pt idx="1024">
                  <c:v>2.500000</c:v>
                </c:pt>
                <c:pt idx="1025">
                  <c:v>2.500000</c:v>
                </c:pt>
                <c:pt idx="1026">
                  <c:v>2.500000</c:v>
                </c:pt>
                <c:pt idx="1027">
                  <c:v>2.500000</c:v>
                </c:pt>
                <c:pt idx="1028">
                  <c:v>2.500000</c:v>
                </c:pt>
                <c:pt idx="1029">
                  <c:v>2.500000</c:v>
                </c:pt>
                <c:pt idx="1030">
                  <c:v>2.500000</c:v>
                </c:pt>
                <c:pt idx="1031">
                  <c:v>2.500000</c:v>
                </c:pt>
                <c:pt idx="1032">
                  <c:v>2.500000</c:v>
                </c:pt>
                <c:pt idx="1033">
                  <c:v>2.500000</c:v>
                </c:pt>
                <c:pt idx="1034">
                  <c:v>2.500000</c:v>
                </c:pt>
                <c:pt idx="1035">
                  <c:v>2.500000</c:v>
                </c:pt>
                <c:pt idx="1036">
                  <c:v>2.500000</c:v>
                </c:pt>
                <c:pt idx="1037">
                  <c:v>2.500000</c:v>
                </c:pt>
                <c:pt idx="1038">
                  <c:v>2.500000</c:v>
                </c:pt>
                <c:pt idx="1039">
                  <c:v>2.500000</c:v>
                </c:pt>
                <c:pt idx="1040">
                  <c:v>2.500000</c:v>
                </c:pt>
                <c:pt idx="1041">
                  <c:v>2.500000</c:v>
                </c:pt>
                <c:pt idx="1042">
                  <c:v>2.500000</c:v>
                </c:pt>
                <c:pt idx="1043">
                  <c:v>2.500000</c:v>
                </c:pt>
                <c:pt idx="1044">
                  <c:v>2.500000</c:v>
                </c:pt>
                <c:pt idx="1045">
                  <c:v>2.500000</c:v>
                </c:pt>
                <c:pt idx="1046">
                  <c:v>2.500000</c:v>
                </c:pt>
                <c:pt idx="1047">
                  <c:v>2.500000</c:v>
                </c:pt>
                <c:pt idx="1048">
                  <c:v>2.500000</c:v>
                </c:pt>
                <c:pt idx="1049">
                  <c:v>2.500000</c:v>
                </c:pt>
                <c:pt idx="1050">
                  <c:v>2.500000</c:v>
                </c:pt>
                <c:pt idx="1051">
                  <c:v>2.500000</c:v>
                </c:pt>
                <c:pt idx="1052">
                  <c:v>2.500000</c:v>
                </c:pt>
                <c:pt idx="1053">
                  <c:v>2.500000</c:v>
                </c:pt>
                <c:pt idx="1054">
                  <c:v>2.500000</c:v>
                </c:pt>
                <c:pt idx="1055">
                  <c:v>2.500000</c:v>
                </c:pt>
                <c:pt idx="1056">
                  <c:v>2.500000</c:v>
                </c:pt>
                <c:pt idx="1057">
                  <c:v>2.500000</c:v>
                </c:pt>
                <c:pt idx="1058">
                  <c:v>2.500000</c:v>
                </c:pt>
                <c:pt idx="1059">
                  <c:v>2.500000</c:v>
                </c:pt>
                <c:pt idx="1060">
                  <c:v>2.500000</c:v>
                </c:pt>
                <c:pt idx="1061">
                  <c:v>2.500000</c:v>
                </c:pt>
                <c:pt idx="1062">
                  <c:v>2.500000</c:v>
                </c:pt>
                <c:pt idx="1063">
                  <c:v>2.500000</c:v>
                </c:pt>
                <c:pt idx="1064">
                  <c:v>2.500000</c:v>
                </c:pt>
                <c:pt idx="1065">
                  <c:v>2.500000</c:v>
                </c:pt>
                <c:pt idx="1066">
                  <c:v>2.500000</c:v>
                </c:pt>
                <c:pt idx="1067">
                  <c:v>2.500000</c:v>
                </c:pt>
                <c:pt idx="1068">
                  <c:v>2.500000</c:v>
                </c:pt>
                <c:pt idx="1069">
                  <c:v>2.500000</c:v>
                </c:pt>
                <c:pt idx="1070">
                  <c:v>2.500000</c:v>
                </c:pt>
                <c:pt idx="1071">
                  <c:v>2.500000</c:v>
                </c:pt>
                <c:pt idx="1072">
                  <c:v>2.500000</c:v>
                </c:pt>
                <c:pt idx="1073">
                  <c:v>2.500000</c:v>
                </c:pt>
                <c:pt idx="1074">
                  <c:v>2.500000</c:v>
                </c:pt>
                <c:pt idx="1075">
                  <c:v>2.500000</c:v>
                </c:pt>
                <c:pt idx="1076">
                  <c:v>2.500000</c:v>
                </c:pt>
                <c:pt idx="1077">
                  <c:v>2.500000</c:v>
                </c:pt>
                <c:pt idx="1078">
                  <c:v>2.500000</c:v>
                </c:pt>
                <c:pt idx="1079">
                  <c:v>2.500000</c:v>
                </c:pt>
                <c:pt idx="1080">
                  <c:v>2.500000</c:v>
                </c:pt>
                <c:pt idx="1081">
                  <c:v>2.500000</c:v>
                </c:pt>
                <c:pt idx="1082">
                  <c:v>2.500000</c:v>
                </c:pt>
                <c:pt idx="1083">
                  <c:v>2.500000</c:v>
                </c:pt>
                <c:pt idx="1084">
                  <c:v>2.500000</c:v>
                </c:pt>
                <c:pt idx="1085">
                  <c:v>2.500000</c:v>
                </c:pt>
                <c:pt idx="1086">
                  <c:v>2.500000</c:v>
                </c:pt>
                <c:pt idx="1087">
                  <c:v>2.500000</c:v>
                </c:pt>
                <c:pt idx="1088">
                  <c:v>2.500000</c:v>
                </c:pt>
                <c:pt idx="1089">
                  <c:v>2.500000</c:v>
                </c:pt>
                <c:pt idx="1090">
                  <c:v>2.500000</c:v>
                </c:pt>
                <c:pt idx="1091">
                  <c:v>2.500000</c:v>
                </c:pt>
                <c:pt idx="1092">
                  <c:v>2.500000</c:v>
                </c:pt>
                <c:pt idx="1093">
                  <c:v>2.500000</c:v>
                </c:pt>
                <c:pt idx="1094">
                  <c:v>2.500000</c:v>
                </c:pt>
                <c:pt idx="1095">
                  <c:v>2.500000</c:v>
                </c:pt>
                <c:pt idx="1096">
                  <c:v>2.500000</c:v>
                </c:pt>
                <c:pt idx="1097">
                  <c:v>2.500000</c:v>
                </c:pt>
                <c:pt idx="1098">
                  <c:v>2.500000</c:v>
                </c:pt>
                <c:pt idx="1099">
                  <c:v>2.500000</c:v>
                </c:pt>
                <c:pt idx="1100">
                  <c:v>2.500000</c:v>
                </c:pt>
                <c:pt idx="1101">
                  <c:v>2.500000</c:v>
                </c:pt>
                <c:pt idx="1102">
                  <c:v>2.500000</c:v>
                </c:pt>
                <c:pt idx="1103">
                  <c:v>2.500000</c:v>
                </c:pt>
                <c:pt idx="1104">
                  <c:v>2.500000</c:v>
                </c:pt>
                <c:pt idx="1105">
                  <c:v>2.500000</c:v>
                </c:pt>
                <c:pt idx="1106">
                  <c:v>2.500000</c:v>
                </c:pt>
                <c:pt idx="1107">
                  <c:v>2.500000</c:v>
                </c:pt>
                <c:pt idx="1108">
                  <c:v>2.500000</c:v>
                </c:pt>
                <c:pt idx="1109">
                  <c:v>2.500000</c:v>
                </c:pt>
                <c:pt idx="1110">
                  <c:v>2.500000</c:v>
                </c:pt>
                <c:pt idx="1111">
                  <c:v>2.500000</c:v>
                </c:pt>
                <c:pt idx="1112">
                  <c:v>2.500000</c:v>
                </c:pt>
                <c:pt idx="1113">
                  <c:v>2.500000</c:v>
                </c:pt>
                <c:pt idx="1114">
                  <c:v>2.500000</c:v>
                </c:pt>
                <c:pt idx="1115">
                  <c:v>2.500000</c:v>
                </c:pt>
                <c:pt idx="1116">
                  <c:v>2.500000</c:v>
                </c:pt>
                <c:pt idx="1117">
                  <c:v>2.500000</c:v>
                </c:pt>
                <c:pt idx="1118">
                  <c:v>2.500000</c:v>
                </c:pt>
                <c:pt idx="1119">
                  <c:v>2.500000</c:v>
                </c:pt>
                <c:pt idx="1120">
                  <c:v>2.500000</c:v>
                </c:pt>
                <c:pt idx="1121">
                  <c:v>2.500000</c:v>
                </c:pt>
                <c:pt idx="1122">
                  <c:v>2.500000</c:v>
                </c:pt>
                <c:pt idx="1123">
                  <c:v>2.500000</c:v>
                </c:pt>
                <c:pt idx="1124">
                  <c:v>2.500000</c:v>
                </c:pt>
                <c:pt idx="1125">
                  <c:v>2.500000</c:v>
                </c:pt>
                <c:pt idx="1126">
                  <c:v>2.500000</c:v>
                </c:pt>
                <c:pt idx="1127">
                  <c:v>2.500000</c:v>
                </c:pt>
                <c:pt idx="1128">
                  <c:v>2.500000</c:v>
                </c:pt>
                <c:pt idx="1129">
                  <c:v>2.500000</c:v>
                </c:pt>
                <c:pt idx="1130">
                  <c:v>2.500000</c:v>
                </c:pt>
                <c:pt idx="1131">
                  <c:v>2.500000</c:v>
                </c:pt>
                <c:pt idx="1132">
                  <c:v>2.500000</c:v>
                </c:pt>
                <c:pt idx="1133">
                  <c:v>2.500000</c:v>
                </c:pt>
                <c:pt idx="1134">
                  <c:v>2.500000</c:v>
                </c:pt>
                <c:pt idx="1135">
                  <c:v>2.500000</c:v>
                </c:pt>
                <c:pt idx="1136">
                  <c:v>2.500000</c:v>
                </c:pt>
                <c:pt idx="1137">
                  <c:v>2.500000</c:v>
                </c:pt>
                <c:pt idx="1138">
                  <c:v>2.500000</c:v>
                </c:pt>
                <c:pt idx="1139">
                  <c:v>2.500000</c:v>
                </c:pt>
                <c:pt idx="1140">
                  <c:v>2.500000</c:v>
                </c:pt>
                <c:pt idx="1141">
                  <c:v>2.500000</c:v>
                </c:pt>
                <c:pt idx="1142">
                  <c:v>2.500000</c:v>
                </c:pt>
                <c:pt idx="1143">
                  <c:v>2.500000</c:v>
                </c:pt>
                <c:pt idx="1144">
                  <c:v>2.500000</c:v>
                </c:pt>
                <c:pt idx="1145">
                  <c:v>2.500000</c:v>
                </c:pt>
                <c:pt idx="1146">
                  <c:v>2.500000</c:v>
                </c:pt>
                <c:pt idx="1147">
                  <c:v>2.500000</c:v>
                </c:pt>
                <c:pt idx="1148">
                  <c:v>2.500000</c:v>
                </c:pt>
                <c:pt idx="1149">
                  <c:v>2.500000</c:v>
                </c:pt>
                <c:pt idx="1150">
                  <c:v>2.500000</c:v>
                </c:pt>
                <c:pt idx="1151">
                  <c:v>2.500000</c:v>
                </c:pt>
                <c:pt idx="1152">
                  <c:v>2.500000</c:v>
                </c:pt>
                <c:pt idx="1153">
                  <c:v>2.500000</c:v>
                </c:pt>
                <c:pt idx="1154">
                  <c:v>2.500000</c:v>
                </c:pt>
                <c:pt idx="1155">
                  <c:v>2.500000</c:v>
                </c:pt>
                <c:pt idx="1156">
                  <c:v>2.500000</c:v>
                </c:pt>
                <c:pt idx="1157">
                  <c:v>2.500000</c:v>
                </c:pt>
                <c:pt idx="1158">
                  <c:v>2.500000</c:v>
                </c:pt>
                <c:pt idx="1159">
                  <c:v>2.500000</c:v>
                </c:pt>
                <c:pt idx="1160">
                  <c:v>2.500000</c:v>
                </c:pt>
                <c:pt idx="1161">
                  <c:v>2.500000</c:v>
                </c:pt>
                <c:pt idx="1162">
                  <c:v>2.500000</c:v>
                </c:pt>
                <c:pt idx="1163">
                  <c:v>2.500000</c:v>
                </c:pt>
                <c:pt idx="1164">
                  <c:v>2.500000</c:v>
                </c:pt>
                <c:pt idx="1165">
                  <c:v>2.500000</c:v>
                </c:pt>
                <c:pt idx="1166">
                  <c:v>2.500000</c:v>
                </c:pt>
                <c:pt idx="1167">
                  <c:v>2.500000</c:v>
                </c:pt>
                <c:pt idx="1168">
                  <c:v>2.500000</c:v>
                </c:pt>
                <c:pt idx="1169">
                  <c:v>2.500000</c:v>
                </c:pt>
                <c:pt idx="1170">
                  <c:v>2.500000</c:v>
                </c:pt>
                <c:pt idx="1171">
                  <c:v>2.500000</c:v>
                </c:pt>
                <c:pt idx="1172">
                  <c:v>2.500000</c:v>
                </c:pt>
                <c:pt idx="1173">
                  <c:v>2.500000</c:v>
                </c:pt>
                <c:pt idx="1174">
                  <c:v>2.500000</c:v>
                </c:pt>
                <c:pt idx="1175">
                  <c:v>2.500000</c:v>
                </c:pt>
                <c:pt idx="1176">
                  <c:v>2.500000</c:v>
                </c:pt>
                <c:pt idx="1177">
                  <c:v>2.500000</c:v>
                </c:pt>
                <c:pt idx="1178">
                  <c:v>2.500000</c:v>
                </c:pt>
                <c:pt idx="1179">
                  <c:v>2.500000</c:v>
                </c:pt>
                <c:pt idx="1180">
                  <c:v>2.500000</c:v>
                </c:pt>
                <c:pt idx="1181">
                  <c:v>2.500000</c:v>
                </c:pt>
                <c:pt idx="1182">
                  <c:v>2.500000</c:v>
                </c:pt>
                <c:pt idx="1183">
                  <c:v>2.500000</c:v>
                </c:pt>
                <c:pt idx="1184">
                  <c:v>2.500000</c:v>
                </c:pt>
                <c:pt idx="1185">
                  <c:v>2.500000</c:v>
                </c:pt>
                <c:pt idx="1186">
                  <c:v>2.500000</c:v>
                </c:pt>
                <c:pt idx="1187">
                  <c:v>2.500000</c:v>
                </c:pt>
                <c:pt idx="1188">
                  <c:v>2.500000</c:v>
                </c:pt>
                <c:pt idx="1189">
                  <c:v>2.500000</c:v>
                </c:pt>
                <c:pt idx="1190">
                  <c:v>2.500000</c:v>
                </c:pt>
                <c:pt idx="1191">
                  <c:v>2.500000</c:v>
                </c:pt>
                <c:pt idx="1192">
                  <c:v>2.500000</c:v>
                </c:pt>
                <c:pt idx="1193">
                  <c:v>2.500000</c:v>
                </c:pt>
                <c:pt idx="1194">
                  <c:v>2.500000</c:v>
                </c:pt>
                <c:pt idx="1195">
                  <c:v>2.500000</c:v>
                </c:pt>
                <c:pt idx="1196">
                  <c:v>2.500000</c:v>
                </c:pt>
                <c:pt idx="1197">
                  <c:v>2.500000</c:v>
                </c:pt>
                <c:pt idx="1198">
                  <c:v>2.500000</c:v>
                </c:pt>
                <c:pt idx="1199">
                  <c:v>2.500000</c:v>
                </c:pt>
                <c:pt idx="1200">
                  <c:v>2.500000</c:v>
                </c:pt>
                <c:pt idx="1201">
                  <c:v>2.500000</c:v>
                </c:pt>
                <c:pt idx="1202">
                  <c:v>2.500000</c:v>
                </c:pt>
                <c:pt idx="1203">
                  <c:v>2.500000</c:v>
                </c:pt>
                <c:pt idx="1204">
                  <c:v>2.500000</c:v>
                </c:pt>
                <c:pt idx="1205">
                  <c:v>2.500000</c:v>
                </c:pt>
                <c:pt idx="1206">
                  <c:v>2.500000</c:v>
                </c:pt>
                <c:pt idx="1207">
                  <c:v>2.500000</c:v>
                </c:pt>
                <c:pt idx="1208">
                  <c:v>2.500000</c:v>
                </c:pt>
                <c:pt idx="1209">
                  <c:v>2.500000</c:v>
                </c:pt>
                <c:pt idx="1210">
                  <c:v>2.500000</c:v>
                </c:pt>
                <c:pt idx="1211">
                  <c:v>2.500000</c:v>
                </c:pt>
                <c:pt idx="1212">
                  <c:v>2.500000</c:v>
                </c:pt>
                <c:pt idx="1213">
                  <c:v>2.500000</c:v>
                </c:pt>
                <c:pt idx="1214">
                  <c:v>2.500000</c:v>
                </c:pt>
                <c:pt idx="1215">
                  <c:v>2.500000</c:v>
                </c:pt>
                <c:pt idx="1216">
                  <c:v>2.500000</c:v>
                </c:pt>
                <c:pt idx="1217">
                  <c:v>2.500000</c:v>
                </c:pt>
                <c:pt idx="1218">
                  <c:v>2.500000</c:v>
                </c:pt>
                <c:pt idx="1219">
                  <c:v>2.500000</c:v>
                </c:pt>
                <c:pt idx="1220">
                  <c:v>2.500000</c:v>
                </c:pt>
                <c:pt idx="1221">
                  <c:v>2.500000</c:v>
                </c:pt>
                <c:pt idx="1222">
                  <c:v>2.500000</c:v>
                </c:pt>
                <c:pt idx="1223">
                  <c:v>2.500000</c:v>
                </c:pt>
                <c:pt idx="1224">
                  <c:v>2.500000</c:v>
                </c:pt>
                <c:pt idx="1225">
                  <c:v>2.500000</c:v>
                </c:pt>
                <c:pt idx="1226">
                  <c:v>2.500000</c:v>
                </c:pt>
                <c:pt idx="1227">
                  <c:v>2.500000</c:v>
                </c:pt>
                <c:pt idx="1228">
                  <c:v>2.500000</c:v>
                </c:pt>
                <c:pt idx="1229">
                  <c:v>2.500000</c:v>
                </c:pt>
                <c:pt idx="1230">
                  <c:v>2.500000</c:v>
                </c:pt>
                <c:pt idx="1231">
                  <c:v>2.500000</c:v>
                </c:pt>
                <c:pt idx="1232">
                  <c:v>2.500000</c:v>
                </c:pt>
                <c:pt idx="1233">
                  <c:v>2.500000</c:v>
                </c:pt>
                <c:pt idx="1234">
                  <c:v>2.500000</c:v>
                </c:pt>
                <c:pt idx="1235">
                  <c:v>2.500000</c:v>
                </c:pt>
                <c:pt idx="1236">
                  <c:v>2.500000</c:v>
                </c:pt>
                <c:pt idx="1237">
                  <c:v>2.500000</c:v>
                </c:pt>
                <c:pt idx="1238">
                  <c:v>2.500000</c:v>
                </c:pt>
                <c:pt idx="1239">
                  <c:v>2.500000</c:v>
                </c:pt>
                <c:pt idx="1240">
                  <c:v>2.500000</c:v>
                </c:pt>
                <c:pt idx="1241">
                  <c:v>2.500000</c:v>
                </c:pt>
                <c:pt idx="1242">
                  <c:v>2.500000</c:v>
                </c:pt>
                <c:pt idx="1243">
                  <c:v>2.500000</c:v>
                </c:pt>
                <c:pt idx="1244">
                  <c:v>2.500000</c:v>
                </c:pt>
                <c:pt idx="1245">
                  <c:v>2.500000</c:v>
                </c:pt>
                <c:pt idx="1246">
                  <c:v>2.500000</c:v>
                </c:pt>
                <c:pt idx="1247">
                  <c:v>2.500000</c:v>
                </c:pt>
                <c:pt idx="1248">
                  <c:v>2.500000</c:v>
                </c:pt>
                <c:pt idx="1249">
                  <c:v>2.500000</c:v>
                </c:pt>
                <c:pt idx="1250">
                  <c:v>2.500000</c:v>
                </c:pt>
                <c:pt idx="1251">
                  <c:v>2.500000</c:v>
                </c:pt>
                <c:pt idx="1252">
                  <c:v>2.500000</c:v>
                </c:pt>
                <c:pt idx="1253">
                  <c:v>2.500000</c:v>
                </c:pt>
                <c:pt idx="1254">
                  <c:v>2.500000</c:v>
                </c:pt>
                <c:pt idx="1255">
                  <c:v>2.500000</c:v>
                </c:pt>
                <c:pt idx="1256">
                  <c:v>2.500000</c:v>
                </c:pt>
                <c:pt idx="1257">
                  <c:v>2.500000</c:v>
                </c:pt>
                <c:pt idx="1258">
                  <c:v>2.500000</c:v>
                </c:pt>
                <c:pt idx="1259">
                  <c:v>2.500000</c:v>
                </c:pt>
                <c:pt idx="1260">
                  <c:v>2.500000</c:v>
                </c:pt>
                <c:pt idx="1261">
                  <c:v>2.500000</c:v>
                </c:pt>
                <c:pt idx="1262">
                  <c:v>2.500000</c:v>
                </c:pt>
                <c:pt idx="1263">
                  <c:v>2.500000</c:v>
                </c:pt>
                <c:pt idx="1264">
                  <c:v>2.500000</c:v>
                </c:pt>
                <c:pt idx="1265">
                  <c:v>2.500000</c:v>
                </c:pt>
                <c:pt idx="1266">
                  <c:v>2.500000</c:v>
                </c:pt>
                <c:pt idx="1267">
                  <c:v>2.500000</c:v>
                </c:pt>
                <c:pt idx="1268">
                  <c:v>2.500000</c:v>
                </c:pt>
                <c:pt idx="1269">
                  <c:v>2.500000</c:v>
                </c:pt>
                <c:pt idx="1270">
                  <c:v>2.500000</c:v>
                </c:pt>
                <c:pt idx="1271">
                  <c:v>2.500000</c:v>
                </c:pt>
                <c:pt idx="1272">
                  <c:v>2.500000</c:v>
                </c:pt>
                <c:pt idx="1273">
                  <c:v>2.500000</c:v>
                </c:pt>
                <c:pt idx="1274">
                  <c:v>2.500000</c:v>
                </c:pt>
                <c:pt idx="1275">
                  <c:v>2.500000</c:v>
                </c:pt>
                <c:pt idx="1276">
                  <c:v>2.500000</c:v>
                </c:pt>
                <c:pt idx="1277">
                  <c:v>2.500000</c:v>
                </c:pt>
                <c:pt idx="1278">
                  <c:v>2.500000</c:v>
                </c:pt>
                <c:pt idx="1279">
                  <c:v>2.500000</c:v>
                </c:pt>
                <c:pt idx="1280">
                  <c:v>2.500000</c:v>
                </c:pt>
                <c:pt idx="1281">
                  <c:v>2.500000</c:v>
                </c:pt>
                <c:pt idx="1282">
                  <c:v>2.500000</c:v>
                </c:pt>
                <c:pt idx="1283">
                  <c:v>2.500000</c:v>
                </c:pt>
                <c:pt idx="1284">
                  <c:v>2.500000</c:v>
                </c:pt>
                <c:pt idx="1285">
                  <c:v>2.500000</c:v>
                </c:pt>
                <c:pt idx="1286">
                  <c:v>2.500000</c:v>
                </c:pt>
                <c:pt idx="1287">
                  <c:v>2.500000</c:v>
                </c:pt>
                <c:pt idx="1288">
                  <c:v>2.500000</c:v>
                </c:pt>
                <c:pt idx="1289">
                  <c:v>2.500000</c:v>
                </c:pt>
                <c:pt idx="1290">
                  <c:v>2.500000</c:v>
                </c:pt>
                <c:pt idx="1291">
                  <c:v>2.500000</c:v>
                </c:pt>
                <c:pt idx="1292">
                  <c:v>2.500000</c:v>
                </c:pt>
                <c:pt idx="1293">
                  <c:v>2.500000</c:v>
                </c:pt>
                <c:pt idx="1294">
                  <c:v>2.500000</c:v>
                </c:pt>
                <c:pt idx="1295">
                  <c:v>2.500000</c:v>
                </c:pt>
                <c:pt idx="1296">
                  <c:v>2.500000</c:v>
                </c:pt>
                <c:pt idx="1297">
                  <c:v>2.500000</c:v>
                </c:pt>
                <c:pt idx="1298">
                  <c:v>2.500000</c:v>
                </c:pt>
                <c:pt idx="1299">
                  <c:v>2.500000</c:v>
                </c:pt>
                <c:pt idx="1300">
                  <c:v>2.500000</c:v>
                </c:pt>
                <c:pt idx="1301">
                  <c:v>2.500000</c:v>
                </c:pt>
                <c:pt idx="1302">
                  <c:v>2.500000</c:v>
                </c:pt>
                <c:pt idx="1303">
                  <c:v>2.500000</c:v>
                </c:pt>
                <c:pt idx="1304">
                  <c:v>2.500000</c:v>
                </c:pt>
                <c:pt idx="1305">
                  <c:v>2.500000</c:v>
                </c:pt>
                <c:pt idx="1306">
                  <c:v>2.500000</c:v>
                </c:pt>
                <c:pt idx="1307">
                  <c:v>2.500000</c:v>
                </c:pt>
                <c:pt idx="1308">
                  <c:v>2.500000</c:v>
                </c:pt>
                <c:pt idx="1309">
                  <c:v>2.500000</c:v>
                </c:pt>
                <c:pt idx="1310">
                  <c:v>2.500000</c:v>
                </c:pt>
                <c:pt idx="1311">
                  <c:v>2.500000</c:v>
                </c:pt>
                <c:pt idx="1312">
                  <c:v>2.500000</c:v>
                </c:pt>
                <c:pt idx="1313">
                  <c:v>2.500000</c:v>
                </c:pt>
                <c:pt idx="1314">
                  <c:v>2.500000</c:v>
                </c:pt>
                <c:pt idx="1315">
                  <c:v>2.500000</c:v>
                </c:pt>
                <c:pt idx="1316">
                  <c:v>2.500000</c:v>
                </c:pt>
                <c:pt idx="1317">
                  <c:v>2.500000</c:v>
                </c:pt>
                <c:pt idx="1318">
                  <c:v>2.500000</c:v>
                </c:pt>
                <c:pt idx="1319">
                  <c:v>2.500000</c:v>
                </c:pt>
                <c:pt idx="1320">
                  <c:v>2.500000</c:v>
                </c:pt>
                <c:pt idx="1321">
                  <c:v>2.500000</c:v>
                </c:pt>
                <c:pt idx="1322">
                  <c:v>2.500000</c:v>
                </c:pt>
                <c:pt idx="1323">
                  <c:v>2.500000</c:v>
                </c:pt>
                <c:pt idx="1324">
                  <c:v>2.500000</c:v>
                </c:pt>
                <c:pt idx="1325">
                  <c:v>2.500000</c:v>
                </c:pt>
                <c:pt idx="1326">
                  <c:v>2.500000</c:v>
                </c:pt>
                <c:pt idx="1327">
                  <c:v>2.500000</c:v>
                </c:pt>
                <c:pt idx="1328">
                  <c:v>2.500000</c:v>
                </c:pt>
                <c:pt idx="1329">
                  <c:v>2.500000</c:v>
                </c:pt>
                <c:pt idx="1330">
                  <c:v>2.500000</c:v>
                </c:pt>
                <c:pt idx="1331">
                  <c:v>2.500000</c:v>
                </c:pt>
                <c:pt idx="1332">
                  <c:v>2.500000</c:v>
                </c:pt>
                <c:pt idx="1333">
                  <c:v>2.500000</c:v>
                </c:pt>
                <c:pt idx="1334">
                  <c:v>2.500000</c:v>
                </c:pt>
                <c:pt idx="1335">
                  <c:v>2.500000</c:v>
                </c:pt>
                <c:pt idx="1336">
                  <c:v>2.500000</c:v>
                </c:pt>
                <c:pt idx="1337">
                  <c:v>2.500000</c:v>
                </c:pt>
                <c:pt idx="1338">
                  <c:v>2.500000</c:v>
                </c:pt>
                <c:pt idx="1339">
                  <c:v>2.500000</c:v>
                </c:pt>
                <c:pt idx="1340">
                  <c:v>2.500000</c:v>
                </c:pt>
                <c:pt idx="1341">
                  <c:v>2.500000</c:v>
                </c:pt>
                <c:pt idx="1342">
                  <c:v>2.500000</c:v>
                </c:pt>
                <c:pt idx="1343">
                  <c:v>2.500000</c:v>
                </c:pt>
                <c:pt idx="1344">
                  <c:v>2.500000</c:v>
                </c:pt>
                <c:pt idx="1345">
                  <c:v>2.500000</c:v>
                </c:pt>
                <c:pt idx="1346">
                  <c:v>2.500000</c:v>
                </c:pt>
                <c:pt idx="1347">
                  <c:v>2.500000</c:v>
                </c:pt>
                <c:pt idx="1348">
                  <c:v>2.500000</c:v>
                </c:pt>
                <c:pt idx="1349">
                  <c:v>2.500000</c:v>
                </c:pt>
                <c:pt idx="1350">
                  <c:v>2.500000</c:v>
                </c:pt>
                <c:pt idx="1351">
                  <c:v>2.500000</c:v>
                </c:pt>
                <c:pt idx="1352">
                  <c:v>2.500000</c:v>
                </c:pt>
                <c:pt idx="1353">
                  <c:v>2.500000</c:v>
                </c:pt>
                <c:pt idx="1354">
                  <c:v>2.500000</c:v>
                </c:pt>
                <c:pt idx="1355">
                  <c:v>2.500000</c:v>
                </c:pt>
                <c:pt idx="1356">
                  <c:v>2.500000</c:v>
                </c:pt>
                <c:pt idx="1357">
                  <c:v>2.500000</c:v>
                </c:pt>
                <c:pt idx="1358">
                  <c:v>2.500000</c:v>
                </c:pt>
                <c:pt idx="1359">
                  <c:v>2.500000</c:v>
                </c:pt>
                <c:pt idx="1360">
                  <c:v>2.500000</c:v>
                </c:pt>
                <c:pt idx="1361">
                  <c:v>2.500000</c:v>
                </c:pt>
                <c:pt idx="1362">
                  <c:v>2.500000</c:v>
                </c:pt>
                <c:pt idx="1363">
                  <c:v>2.500000</c:v>
                </c:pt>
                <c:pt idx="1364">
                  <c:v>2.500000</c:v>
                </c:pt>
                <c:pt idx="1365">
                  <c:v>2.500000</c:v>
                </c:pt>
                <c:pt idx="1366">
                  <c:v>2.500000</c:v>
                </c:pt>
                <c:pt idx="1367">
                  <c:v>2.500000</c:v>
                </c:pt>
                <c:pt idx="1368">
                  <c:v>2.500000</c:v>
                </c:pt>
                <c:pt idx="1369">
                  <c:v>2.500000</c:v>
                </c:pt>
                <c:pt idx="1370">
                  <c:v>2.500000</c:v>
                </c:pt>
                <c:pt idx="1371">
                  <c:v>2.500000</c:v>
                </c:pt>
                <c:pt idx="1372">
                  <c:v>2.500000</c:v>
                </c:pt>
                <c:pt idx="1373">
                  <c:v>2.500000</c:v>
                </c:pt>
                <c:pt idx="1374">
                  <c:v>2.500000</c:v>
                </c:pt>
                <c:pt idx="1375">
                  <c:v>2.500000</c:v>
                </c:pt>
                <c:pt idx="1376">
                  <c:v>2.500000</c:v>
                </c:pt>
                <c:pt idx="1377">
                  <c:v>2.500000</c:v>
                </c:pt>
                <c:pt idx="1378">
                  <c:v>2.500000</c:v>
                </c:pt>
                <c:pt idx="1379">
                  <c:v>2.500000</c:v>
                </c:pt>
                <c:pt idx="1380">
                  <c:v>2.500000</c:v>
                </c:pt>
                <c:pt idx="1381">
                  <c:v>2.500000</c:v>
                </c:pt>
                <c:pt idx="1382">
                  <c:v>2.500000</c:v>
                </c:pt>
                <c:pt idx="1383">
                  <c:v>2.500000</c:v>
                </c:pt>
                <c:pt idx="1384">
                  <c:v>2.500000</c:v>
                </c:pt>
                <c:pt idx="1385">
                  <c:v>2.500000</c:v>
                </c:pt>
                <c:pt idx="1386">
                  <c:v>2.500000</c:v>
                </c:pt>
                <c:pt idx="1387">
                  <c:v>2.500000</c:v>
                </c:pt>
                <c:pt idx="1388">
                  <c:v>2.500000</c:v>
                </c:pt>
                <c:pt idx="1389">
                  <c:v>2.500000</c:v>
                </c:pt>
                <c:pt idx="1390">
                  <c:v>2.500000</c:v>
                </c:pt>
                <c:pt idx="1391">
                  <c:v>2.500000</c:v>
                </c:pt>
                <c:pt idx="1392">
                  <c:v>2.500000</c:v>
                </c:pt>
                <c:pt idx="1393">
                  <c:v>2.500000</c:v>
                </c:pt>
                <c:pt idx="1394">
                  <c:v>2.500000</c:v>
                </c:pt>
                <c:pt idx="1395">
                  <c:v>2.500000</c:v>
                </c:pt>
                <c:pt idx="1396">
                  <c:v>2.500000</c:v>
                </c:pt>
                <c:pt idx="1397">
                  <c:v>2.500000</c:v>
                </c:pt>
                <c:pt idx="1398">
                  <c:v>2.500000</c:v>
                </c:pt>
                <c:pt idx="1399">
                  <c:v>2.500000</c:v>
                </c:pt>
                <c:pt idx="1400">
                  <c:v>2.500000</c:v>
                </c:pt>
                <c:pt idx="1401">
                  <c:v>2.500000</c:v>
                </c:pt>
                <c:pt idx="1402">
                  <c:v>2.500000</c:v>
                </c:pt>
                <c:pt idx="1403">
                  <c:v>2.500000</c:v>
                </c:pt>
                <c:pt idx="1404">
                  <c:v>2.500000</c:v>
                </c:pt>
                <c:pt idx="1405">
                  <c:v>2.500000</c:v>
                </c:pt>
                <c:pt idx="1406">
                  <c:v>2.500000</c:v>
                </c:pt>
                <c:pt idx="1407">
                  <c:v>2.500000</c:v>
                </c:pt>
                <c:pt idx="1408">
                  <c:v>2.500000</c:v>
                </c:pt>
                <c:pt idx="1409">
                  <c:v>2.500000</c:v>
                </c:pt>
                <c:pt idx="1410">
                  <c:v>2.500000</c:v>
                </c:pt>
                <c:pt idx="1411">
                  <c:v>2.500000</c:v>
                </c:pt>
                <c:pt idx="1412">
                  <c:v>2.500000</c:v>
                </c:pt>
                <c:pt idx="1413">
                  <c:v>2.500000</c:v>
                </c:pt>
                <c:pt idx="1414">
                  <c:v>2.500000</c:v>
                </c:pt>
                <c:pt idx="1415">
                  <c:v>2.500000</c:v>
                </c:pt>
                <c:pt idx="1416">
                  <c:v>2.500000</c:v>
                </c:pt>
                <c:pt idx="1417">
                  <c:v>2.500000</c:v>
                </c:pt>
                <c:pt idx="1418">
                  <c:v>2.500000</c:v>
                </c:pt>
                <c:pt idx="1419">
                  <c:v>2.500000</c:v>
                </c:pt>
                <c:pt idx="1420">
                  <c:v>2.500000</c:v>
                </c:pt>
                <c:pt idx="1421">
                  <c:v>2.500000</c:v>
                </c:pt>
                <c:pt idx="1422">
                  <c:v>2.500000</c:v>
                </c:pt>
                <c:pt idx="1423">
                  <c:v>2.500000</c:v>
                </c:pt>
                <c:pt idx="1424">
                  <c:v>2.500000</c:v>
                </c:pt>
                <c:pt idx="1425">
                  <c:v>2.500000</c:v>
                </c:pt>
                <c:pt idx="1426">
                  <c:v>2.500000</c:v>
                </c:pt>
                <c:pt idx="1427">
                  <c:v>2.500000</c:v>
                </c:pt>
                <c:pt idx="1428">
                  <c:v>2.500000</c:v>
                </c:pt>
                <c:pt idx="1429">
                  <c:v>2.500000</c:v>
                </c:pt>
                <c:pt idx="1430">
                  <c:v>2.500000</c:v>
                </c:pt>
                <c:pt idx="1431">
                  <c:v>2.500000</c:v>
                </c:pt>
                <c:pt idx="1432">
                  <c:v>2.500000</c:v>
                </c:pt>
                <c:pt idx="1433">
                  <c:v>2.500000</c:v>
                </c:pt>
                <c:pt idx="1434">
                  <c:v>2.500000</c:v>
                </c:pt>
                <c:pt idx="1435">
                  <c:v>2.500000</c:v>
                </c:pt>
                <c:pt idx="1436">
                  <c:v>2.500000</c:v>
                </c:pt>
                <c:pt idx="1437">
                  <c:v>2.500000</c:v>
                </c:pt>
                <c:pt idx="1438">
                  <c:v>2.500000</c:v>
                </c:pt>
                <c:pt idx="1439">
                  <c:v>2.500000</c:v>
                </c:pt>
                <c:pt idx="1440">
                  <c:v>2.500000</c:v>
                </c:pt>
                <c:pt idx="1441">
                  <c:v>2.500000</c:v>
                </c:pt>
                <c:pt idx="1442">
                  <c:v>2.500000</c:v>
                </c:pt>
                <c:pt idx="1443">
                  <c:v>2.500000</c:v>
                </c:pt>
                <c:pt idx="1444">
                  <c:v>2.500000</c:v>
                </c:pt>
                <c:pt idx="1445">
                  <c:v>2.500000</c:v>
                </c:pt>
                <c:pt idx="1446">
                  <c:v>2.500000</c:v>
                </c:pt>
                <c:pt idx="1447">
                  <c:v>2.500000</c:v>
                </c:pt>
                <c:pt idx="1448">
                  <c:v>2.500000</c:v>
                </c:pt>
                <c:pt idx="1449">
                  <c:v>2.500000</c:v>
                </c:pt>
                <c:pt idx="1450">
                  <c:v>2.500000</c:v>
                </c:pt>
                <c:pt idx="1451">
                  <c:v>2.500000</c:v>
                </c:pt>
                <c:pt idx="1452">
                  <c:v>2.500000</c:v>
                </c:pt>
                <c:pt idx="1453">
                  <c:v>2.500000</c:v>
                </c:pt>
                <c:pt idx="1454">
                  <c:v>2.500000</c:v>
                </c:pt>
                <c:pt idx="1455">
                  <c:v>2.500000</c:v>
                </c:pt>
                <c:pt idx="1456">
                  <c:v>2.500000</c:v>
                </c:pt>
                <c:pt idx="1457">
                  <c:v>2.500000</c:v>
                </c:pt>
                <c:pt idx="1458">
                  <c:v>2.500000</c:v>
                </c:pt>
                <c:pt idx="1459">
                  <c:v>2.500000</c:v>
                </c:pt>
                <c:pt idx="1460">
                  <c:v>2.500000</c:v>
                </c:pt>
                <c:pt idx="1461">
                  <c:v>2.500000</c:v>
                </c:pt>
                <c:pt idx="1462">
                  <c:v>2.500000</c:v>
                </c:pt>
                <c:pt idx="1463">
                  <c:v>2.500000</c:v>
                </c:pt>
                <c:pt idx="1464">
                  <c:v>2.500000</c:v>
                </c:pt>
                <c:pt idx="1465">
                  <c:v>2.500000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'sedation'!$R$4</c:f>
              <c:strCache>
                <c:ptCount val="1"/>
                <c:pt idx="0">
                  <c:v>45 min</c:v>
                </c:pt>
              </c:strCache>
            </c:strRef>
          </c:tx>
          <c:spPr>
            <a:noFill/>
            <a:ln w="25400" cap="flat">
              <a:solidFill>
                <a:srgbClr val="FF2600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FF2600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'sedation'!$R$5:$R$1097</c:f>
              <c:numCache>
                <c:ptCount val="1093"/>
                <c:pt idx="0">
                  <c:v>0.000017</c:v>
                </c:pt>
                <c:pt idx="1">
                  <c:v>2.500033</c:v>
                </c:pt>
                <c:pt idx="2">
                  <c:v>2.500048</c:v>
                </c:pt>
                <c:pt idx="3">
                  <c:v>2.500062</c:v>
                </c:pt>
                <c:pt idx="4">
                  <c:v>2.500074</c:v>
                </c:pt>
                <c:pt idx="5">
                  <c:v>2.500086</c:v>
                </c:pt>
                <c:pt idx="6">
                  <c:v>2.500097</c:v>
                </c:pt>
                <c:pt idx="7">
                  <c:v>2.500108</c:v>
                </c:pt>
                <c:pt idx="8">
                  <c:v>2.500117</c:v>
                </c:pt>
                <c:pt idx="9">
                  <c:v>2.500126</c:v>
                </c:pt>
                <c:pt idx="10">
                  <c:v>2.500134</c:v>
                </c:pt>
                <c:pt idx="11">
                  <c:v>2.500142</c:v>
                </c:pt>
                <c:pt idx="12">
                  <c:v>2.500149</c:v>
                </c:pt>
                <c:pt idx="13">
                  <c:v>2.500156</c:v>
                </c:pt>
                <c:pt idx="14">
                  <c:v>2.500162</c:v>
                </c:pt>
                <c:pt idx="15">
                  <c:v>2.500167</c:v>
                </c:pt>
                <c:pt idx="16">
                  <c:v>2.500172</c:v>
                </c:pt>
                <c:pt idx="17">
                  <c:v>2.500177</c:v>
                </c:pt>
                <c:pt idx="18">
                  <c:v>2.500181</c:v>
                </c:pt>
                <c:pt idx="19">
                  <c:v>2.500186</c:v>
                </c:pt>
                <c:pt idx="20">
                  <c:v>2.500189</c:v>
                </c:pt>
                <c:pt idx="21">
                  <c:v>2.500193</c:v>
                </c:pt>
                <c:pt idx="22">
                  <c:v>2.500196</c:v>
                </c:pt>
                <c:pt idx="23">
                  <c:v>2.500199</c:v>
                </c:pt>
                <c:pt idx="24">
                  <c:v>2.500201</c:v>
                </c:pt>
                <c:pt idx="25">
                  <c:v>2.500204</c:v>
                </c:pt>
                <c:pt idx="26">
                  <c:v>2.500206</c:v>
                </c:pt>
                <c:pt idx="27">
                  <c:v>2.500208</c:v>
                </c:pt>
                <c:pt idx="28">
                  <c:v>2.500210</c:v>
                </c:pt>
                <c:pt idx="29">
                  <c:v>2.500211</c:v>
                </c:pt>
                <c:pt idx="30">
                  <c:v>2.500213</c:v>
                </c:pt>
                <c:pt idx="31">
                  <c:v>2.500214</c:v>
                </c:pt>
                <c:pt idx="32">
                  <c:v>2.500216</c:v>
                </c:pt>
                <c:pt idx="33">
                  <c:v>2.500217</c:v>
                </c:pt>
                <c:pt idx="34">
                  <c:v>2.500218</c:v>
                </c:pt>
                <c:pt idx="35">
                  <c:v>2.500218</c:v>
                </c:pt>
                <c:pt idx="36">
                  <c:v>2.500219</c:v>
                </c:pt>
                <c:pt idx="37">
                  <c:v>2.500220</c:v>
                </c:pt>
                <c:pt idx="38">
                  <c:v>2.500220</c:v>
                </c:pt>
                <c:pt idx="39">
                  <c:v>2.500221</c:v>
                </c:pt>
                <c:pt idx="40">
                  <c:v>2.500221</c:v>
                </c:pt>
                <c:pt idx="41">
                  <c:v>2.500221</c:v>
                </c:pt>
                <c:pt idx="42">
                  <c:v>2.500222</c:v>
                </c:pt>
                <c:pt idx="43">
                  <c:v>2.500222</c:v>
                </c:pt>
                <c:pt idx="44">
                  <c:v>2.500222</c:v>
                </c:pt>
                <c:pt idx="45">
                  <c:v>2.500222</c:v>
                </c:pt>
                <c:pt idx="46">
                  <c:v>2.500222</c:v>
                </c:pt>
                <c:pt idx="47">
                  <c:v>2.500222</c:v>
                </c:pt>
                <c:pt idx="48">
                  <c:v>2.500222</c:v>
                </c:pt>
                <c:pt idx="49">
                  <c:v>2.500222</c:v>
                </c:pt>
                <c:pt idx="50">
                  <c:v>2.500222</c:v>
                </c:pt>
                <c:pt idx="51">
                  <c:v>2.500221</c:v>
                </c:pt>
                <c:pt idx="52">
                  <c:v>2.500221</c:v>
                </c:pt>
                <c:pt idx="53">
                  <c:v>2.500221</c:v>
                </c:pt>
                <c:pt idx="54">
                  <c:v>2.500221</c:v>
                </c:pt>
                <c:pt idx="55">
                  <c:v>2.500220</c:v>
                </c:pt>
                <c:pt idx="56">
                  <c:v>2.500220</c:v>
                </c:pt>
                <c:pt idx="57">
                  <c:v>2.500220</c:v>
                </c:pt>
                <c:pt idx="58">
                  <c:v>2.500219</c:v>
                </c:pt>
                <c:pt idx="59">
                  <c:v>2.500219</c:v>
                </c:pt>
                <c:pt idx="60">
                  <c:v>2.500218</c:v>
                </c:pt>
                <c:pt idx="61">
                  <c:v>2.500218</c:v>
                </c:pt>
                <c:pt idx="62">
                  <c:v>2.500218</c:v>
                </c:pt>
                <c:pt idx="63">
                  <c:v>2.500217</c:v>
                </c:pt>
                <c:pt idx="64">
                  <c:v>2.500217</c:v>
                </c:pt>
                <c:pt idx="65">
                  <c:v>2.500216</c:v>
                </c:pt>
                <c:pt idx="66">
                  <c:v>2.500216</c:v>
                </c:pt>
                <c:pt idx="67">
                  <c:v>2.500215</c:v>
                </c:pt>
                <c:pt idx="68">
                  <c:v>2.500215</c:v>
                </c:pt>
                <c:pt idx="69">
                  <c:v>2.500214</c:v>
                </c:pt>
                <c:pt idx="70">
                  <c:v>2.500214</c:v>
                </c:pt>
                <c:pt idx="71">
                  <c:v>2.500213</c:v>
                </c:pt>
                <c:pt idx="72">
                  <c:v>2.500212</c:v>
                </c:pt>
                <c:pt idx="73">
                  <c:v>2.500212</c:v>
                </c:pt>
                <c:pt idx="74">
                  <c:v>2.500211</c:v>
                </c:pt>
                <c:pt idx="75">
                  <c:v>2.500211</c:v>
                </c:pt>
                <c:pt idx="76">
                  <c:v>2.500210</c:v>
                </c:pt>
                <c:pt idx="77">
                  <c:v>2.500210</c:v>
                </c:pt>
                <c:pt idx="78">
                  <c:v>2.500209</c:v>
                </c:pt>
                <c:pt idx="79">
                  <c:v>2.500208</c:v>
                </c:pt>
                <c:pt idx="80">
                  <c:v>2.500208</c:v>
                </c:pt>
                <c:pt idx="81">
                  <c:v>2.500207</c:v>
                </c:pt>
                <c:pt idx="82">
                  <c:v>2.500207</c:v>
                </c:pt>
                <c:pt idx="83">
                  <c:v>2.500206</c:v>
                </c:pt>
                <c:pt idx="84">
                  <c:v>2.500205</c:v>
                </c:pt>
                <c:pt idx="85">
                  <c:v>2.500205</c:v>
                </c:pt>
                <c:pt idx="86">
                  <c:v>2.500204</c:v>
                </c:pt>
                <c:pt idx="87">
                  <c:v>2.500204</c:v>
                </c:pt>
                <c:pt idx="88">
                  <c:v>2.500203</c:v>
                </c:pt>
                <c:pt idx="89">
                  <c:v>2.500202</c:v>
                </c:pt>
                <c:pt idx="90">
                  <c:v>2.500202</c:v>
                </c:pt>
                <c:pt idx="91">
                  <c:v>2.500201</c:v>
                </c:pt>
                <c:pt idx="92">
                  <c:v>2.500201</c:v>
                </c:pt>
                <c:pt idx="93">
                  <c:v>2.500200</c:v>
                </c:pt>
                <c:pt idx="94">
                  <c:v>2.500199</c:v>
                </c:pt>
                <c:pt idx="95">
                  <c:v>2.500199</c:v>
                </c:pt>
                <c:pt idx="96">
                  <c:v>2.500198</c:v>
                </c:pt>
                <c:pt idx="97">
                  <c:v>2.500198</c:v>
                </c:pt>
                <c:pt idx="98">
                  <c:v>2.500197</c:v>
                </c:pt>
                <c:pt idx="99">
                  <c:v>2.500196</c:v>
                </c:pt>
                <c:pt idx="100">
                  <c:v>2.500196</c:v>
                </c:pt>
                <c:pt idx="101">
                  <c:v>2.500195</c:v>
                </c:pt>
                <c:pt idx="102">
                  <c:v>2.500195</c:v>
                </c:pt>
                <c:pt idx="103">
                  <c:v>2.500194</c:v>
                </c:pt>
                <c:pt idx="104">
                  <c:v>2.500194</c:v>
                </c:pt>
                <c:pt idx="105">
                  <c:v>2.500193</c:v>
                </c:pt>
                <c:pt idx="106">
                  <c:v>2.500192</c:v>
                </c:pt>
                <c:pt idx="107">
                  <c:v>2.500192</c:v>
                </c:pt>
                <c:pt idx="108">
                  <c:v>2.500191</c:v>
                </c:pt>
                <c:pt idx="109">
                  <c:v>2.500191</c:v>
                </c:pt>
                <c:pt idx="110">
                  <c:v>2.500190</c:v>
                </c:pt>
                <c:pt idx="111">
                  <c:v>2.500189</c:v>
                </c:pt>
                <c:pt idx="112">
                  <c:v>2.500189</c:v>
                </c:pt>
                <c:pt idx="113">
                  <c:v>2.500188</c:v>
                </c:pt>
                <c:pt idx="114">
                  <c:v>2.500188</c:v>
                </c:pt>
                <c:pt idx="115">
                  <c:v>2.500187</c:v>
                </c:pt>
                <c:pt idx="116">
                  <c:v>2.500187</c:v>
                </c:pt>
                <c:pt idx="117">
                  <c:v>2.500186</c:v>
                </c:pt>
                <c:pt idx="118">
                  <c:v>2.500185</c:v>
                </c:pt>
                <c:pt idx="119">
                  <c:v>2.500185</c:v>
                </c:pt>
                <c:pt idx="120">
                  <c:v>2.500184</c:v>
                </c:pt>
                <c:pt idx="121">
                  <c:v>2.500184</c:v>
                </c:pt>
                <c:pt idx="122">
                  <c:v>2.500183</c:v>
                </c:pt>
                <c:pt idx="123">
                  <c:v>2.500183</c:v>
                </c:pt>
                <c:pt idx="124">
                  <c:v>2.500182</c:v>
                </c:pt>
                <c:pt idx="125">
                  <c:v>2.500181</c:v>
                </c:pt>
                <c:pt idx="126">
                  <c:v>2.500181</c:v>
                </c:pt>
                <c:pt idx="127">
                  <c:v>2.500180</c:v>
                </c:pt>
                <c:pt idx="128">
                  <c:v>2.500180</c:v>
                </c:pt>
                <c:pt idx="129">
                  <c:v>2.500179</c:v>
                </c:pt>
                <c:pt idx="130">
                  <c:v>2.500179</c:v>
                </c:pt>
                <c:pt idx="131">
                  <c:v>2.500178</c:v>
                </c:pt>
                <c:pt idx="132">
                  <c:v>2.500178</c:v>
                </c:pt>
                <c:pt idx="133">
                  <c:v>2.500177</c:v>
                </c:pt>
                <c:pt idx="134">
                  <c:v>2.500176</c:v>
                </c:pt>
                <c:pt idx="135">
                  <c:v>2.500176</c:v>
                </c:pt>
                <c:pt idx="136">
                  <c:v>2.500175</c:v>
                </c:pt>
                <c:pt idx="137">
                  <c:v>2.500175</c:v>
                </c:pt>
                <c:pt idx="138">
                  <c:v>2.500174</c:v>
                </c:pt>
                <c:pt idx="139">
                  <c:v>2.500174</c:v>
                </c:pt>
                <c:pt idx="140">
                  <c:v>2.500173</c:v>
                </c:pt>
                <c:pt idx="141">
                  <c:v>2.500173</c:v>
                </c:pt>
                <c:pt idx="142">
                  <c:v>2.500172</c:v>
                </c:pt>
                <c:pt idx="143">
                  <c:v>2.500172</c:v>
                </c:pt>
                <c:pt idx="144">
                  <c:v>2.500171</c:v>
                </c:pt>
                <c:pt idx="145">
                  <c:v>2.500171</c:v>
                </c:pt>
                <c:pt idx="146">
                  <c:v>2.500170</c:v>
                </c:pt>
                <c:pt idx="147">
                  <c:v>2.500170</c:v>
                </c:pt>
                <c:pt idx="148">
                  <c:v>2.500169</c:v>
                </c:pt>
                <c:pt idx="149">
                  <c:v>2.500169</c:v>
                </c:pt>
                <c:pt idx="150">
                  <c:v>2.500168</c:v>
                </c:pt>
                <c:pt idx="151">
                  <c:v>2.500168</c:v>
                </c:pt>
                <c:pt idx="152">
                  <c:v>2.500167</c:v>
                </c:pt>
                <c:pt idx="153">
                  <c:v>2.500167</c:v>
                </c:pt>
                <c:pt idx="154">
                  <c:v>2.500166</c:v>
                </c:pt>
                <c:pt idx="155">
                  <c:v>2.500166</c:v>
                </c:pt>
                <c:pt idx="156">
                  <c:v>2.500165</c:v>
                </c:pt>
                <c:pt idx="157">
                  <c:v>2.500164</c:v>
                </c:pt>
                <c:pt idx="158">
                  <c:v>2.500164</c:v>
                </c:pt>
                <c:pt idx="159">
                  <c:v>2.500163</c:v>
                </c:pt>
                <c:pt idx="160">
                  <c:v>2.500163</c:v>
                </c:pt>
                <c:pt idx="161">
                  <c:v>2.500163</c:v>
                </c:pt>
                <c:pt idx="162">
                  <c:v>2.500162</c:v>
                </c:pt>
                <c:pt idx="163">
                  <c:v>2.500162</c:v>
                </c:pt>
                <c:pt idx="164">
                  <c:v>2.500161</c:v>
                </c:pt>
                <c:pt idx="165">
                  <c:v>2.500161</c:v>
                </c:pt>
                <c:pt idx="166">
                  <c:v>2.500160</c:v>
                </c:pt>
                <c:pt idx="167">
                  <c:v>2.500160</c:v>
                </c:pt>
                <c:pt idx="168">
                  <c:v>2.500159</c:v>
                </c:pt>
                <c:pt idx="169">
                  <c:v>2.500159</c:v>
                </c:pt>
                <c:pt idx="170">
                  <c:v>2.500158</c:v>
                </c:pt>
                <c:pt idx="171">
                  <c:v>2.500158</c:v>
                </c:pt>
                <c:pt idx="172">
                  <c:v>2.500157</c:v>
                </c:pt>
                <c:pt idx="173">
                  <c:v>2.500157</c:v>
                </c:pt>
                <c:pt idx="174">
                  <c:v>2.500156</c:v>
                </c:pt>
                <c:pt idx="175">
                  <c:v>2.500156</c:v>
                </c:pt>
                <c:pt idx="176">
                  <c:v>2.500155</c:v>
                </c:pt>
                <c:pt idx="177">
                  <c:v>2.500155</c:v>
                </c:pt>
                <c:pt idx="178">
                  <c:v>2.500154</c:v>
                </c:pt>
                <c:pt idx="179">
                  <c:v>2.500154</c:v>
                </c:pt>
                <c:pt idx="180">
                  <c:v>2.500153</c:v>
                </c:pt>
                <c:pt idx="181">
                  <c:v>2.500153</c:v>
                </c:pt>
                <c:pt idx="182">
                  <c:v>2.500153</c:v>
                </c:pt>
                <c:pt idx="183">
                  <c:v>2.500152</c:v>
                </c:pt>
                <c:pt idx="184">
                  <c:v>2.500152</c:v>
                </c:pt>
                <c:pt idx="185">
                  <c:v>2.500151</c:v>
                </c:pt>
                <c:pt idx="186">
                  <c:v>2.500151</c:v>
                </c:pt>
                <c:pt idx="187">
                  <c:v>2.500150</c:v>
                </c:pt>
                <c:pt idx="188">
                  <c:v>2.500150</c:v>
                </c:pt>
                <c:pt idx="189">
                  <c:v>2.500149</c:v>
                </c:pt>
                <c:pt idx="190">
                  <c:v>2.500149</c:v>
                </c:pt>
                <c:pt idx="191">
                  <c:v>2.500148</c:v>
                </c:pt>
                <c:pt idx="192">
                  <c:v>2.500148</c:v>
                </c:pt>
                <c:pt idx="193">
                  <c:v>2.500148</c:v>
                </c:pt>
                <c:pt idx="194">
                  <c:v>2.500147</c:v>
                </c:pt>
                <c:pt idx="195">
                  <c:v>2.500147</c:v>
                </c:pt>
                <c:pt idx="196">
                  <c:v>2.500146</c:v>
                </c:pt>
                <c:pt idx="197">
                  <c:v>2.500146</c:v>
                </c:pt>
                <c:pt idx="198">
                  <c:v>2.500145</c:v>
                </c:pt>
                <c:pt idx="199">
                  <c:v>2.500145</c:v>
                </c:pt>
                <c:pt idx="200">
                  <c:v>2.500145</c:v>
                </c:pt>
                <c:pt idx="201">
                  <c:v>2.500144</c:v>
                </c:pt>
                <c:pt idx="202">
                  <c:v>2.500144</c:v>
                </c:pt>
                <c:pt idx="203">
                  <c:v>2.500143</c:v>
                </c:pt>
                <c:pt idx="204">
                  <c:v>2.500143</c:v>
                </c:pt>
                <c:pt idx="205">
                  <c:v>2.500142</c:v>
                </c:pt>
                <c:pt idx="206">
                  <c:v>2.500142</c:v>
                </c:pt>
                <c:pt idx="207">
                  <c:v>2.500142</c:v>
                </c:pt>
                <c:pt idx="208">
                  <c:v>2.500141</c:v>
                </c:pt>
                <c:pt idx="209">
                  <c:v>2.500141</c:v>
                </c:pt>
                <c:pt idx="210">
                  <c:v>2.500140</c:v>
                </c:pt>
                <c:pt idx="211">
                  <c:v>2.500140</c:v>
                </c:pt>
                <c:pt idx="212">
                  <c:v>2.500140</c:v>
                </c:pt>
                <c:pt idx="213">
                  <c:v>2.500139</c:v>
                </c:pt>
                <c:pt idx="214">
                  <c:v>2.500139</c:v>
                </c:pt>
                <c:pt idx="215">
                  <c:v>2.500138</c:v>
                </c:pt>
                <c:pt idx="216">
                  <c:v>2.500138</c:v>
                </c:pt>
                <c:pt idx="217">
                  <c:v>2.500137</c:v>
                </c:pt>
                <c:pt idx="218">
                  <c:v>2.500137</c:v>
                </c:pt>
                <c:pt idx="219">
                  <c:v>2.500137</c:v>
                </c:pt>
                <c:pt idx="220">
                  <c:v>2.500136</c:v>
                </c:pt>
                <c:pt idx="221">
                  <c:v>2.500136</c:v>
                </c:pt>
                <c:pt idx="222">
                  <c:v>2.500135</c:v>
                </c:pt>
                <c:pt idx="223">
                  <c:v>2.500135</c:v>
                </c:pt>
                <c:pt idx="224">
                  <c:v>2.500135</c:v>
                </c:pt>
                <c:pt idx="225">
                  <c:v>2.500134</c:v>
                </c:pt>
                <c:pt idx="226">
                  <c:v>2.500134</c:v>
                </c:pt>
                <c:pt idx="227">
                  <c:v>2.500133</c:v>
                </c:pt>
                <c:pt idx="228">
                  <c:v>2.500133</c:v>
                </c:pt>
                <c:pt idx="229">
                  <c:v>2.500133</c:v>
                </c:pt>
                <c:pt idx="230">
                  <c:v>2.500132</c:v>
                </c:pt>
                <c:pt idx="231">
                  <c:v>2.500132</c:v>
                </c:pt>
                <c:pt idx="232">
                  <c:v>2.500132</c:v>
                </c:pt>
                <c:pt idx="233">
                  <c:v>2.500131</c:v>
                </c:pt>
                <c:pt idx="234">
                  <c:v>2.500131</c:v>
                </c:pt>
                <c:pt idx="235">
                  <c:v>2.500130</c:v>
                </c:pt>
                <c:pt idx="236">
                  <c:v>2.500130</c:v>
                </c:pt>
                <c:pt idx="237">
                  <c:v>2.500130</c:v>
                </c:pt>
                <c:pt idx="238">
                  <c:v>2.500129</c:v>
                </c:pt>
                <c:pt idx="239">
                  <c:v>2.500129</c:v>
                </c:pt>
                <c:pt idx="240">
                  <c:v>2.500129</c:v>
                </c:pt>
                <c:pt idx="241">
                  <c:v>2.500128</c:v>
                </c:pt>
                <c:pt idx="242">
                  <c:v>2.500128</c:v>
                </c:pt>
                <c:pt idx="243">
                  <c:v>2.500127</c:v>
                </c:pt>
                <c:pt idx="244">
                  <c:v>2.500127</c:v>
                </c:pt>
                <c:pt idx="245">
                  <c:v>2.500127</c:v>
                </c:pt>
                <c:pt idx="246">
                  <c:v>2.500126</c:v>
                </c:pt>
                <c:pt idx="247">
                  <c:v>2.500126</c:v>
                </c:pt>
                <c:pt idx="248">
                  <c:v>2.500126</c:v>
                </c:pt>
                <c:pt idx="249">
                  <c:v>2.500125</c:v>
                </c:pt>
                <c:pt idx="250">
                  <c:v>2.500125</c:v>
                </c:pt>
                <c:pt idx="251">
                  <c:v>2.500125</c:v>
                </c:pt>
                <c:pt idx="252">
                  <c:v>2.500124</c:v>
                </c:pt>
                <c:pt idx="253">
                  <c:v>2.500124</c:v>
                </c:pt>
                <c:pt idx="254">
                  <c:v>2.500123</c:v>
                </c:pt>
                <c:pt idx="255">
                  <c:v>2.500123</c:v>
                </c:pt>
                <c:pt idx="256">
                  <c:v>2.500123</c:v>
                </c:pt>
                <c:pt idx="257">
                  <c:v>2.500122</c:v>
                </c:pt>
                <c:pt idx="258">
                  <c:v>2.500122</c:v>
                </c:pt>
                <c:pt idx="259">
                  <c:v>2.500122</c:v>
                </c:pt>
                <c:pt idx="260">
                  <c:v>2.500121</c:v>
                </c:pt>
                <c:pt idx="261">
                  <c:v>2.500121</c:v>
                </c:pt>
                <c:pt idx="262">
                  <c:v>2.500121</c:v>
                </c:pt>
                <c:pt idx="263">
                  <c:v>2.500120</c:v>
                </c:pt>
                <c:pt idx="264">
                  <c:v>2.500120</c:v>
                </c:pt>
                <c:pt idx="265">
                  <c:v>2.500120</c:v>
                </c:pt>
                <c:pt idx="266">
                  <c:v>2.500119</c:v>
                </c:pt>
                <c:pt idx="267">
                  <c:v>2.500119</c:v>
                </c:pt>
                <c:pt idx="268">
                  <c:v>2.500119</c:v>
                </c:pt>
                <c:pt idx="269">
                  <c:v>2.500118</c:v>
                </c:pt>
                <c:pt idx="270">
                  <c:v>2.500118</c:v>
                </c:pt>
                <c:pt idx="271">
                  <c:v>2.500118</c:v>
                </c:pt>
                <c:pt idx="272">
                  <c:v>2.500117</c:v>
                </c:pt>
                <c:pt idx="273">
                  <c:v>2.500117</c:v>
                </c:pt>
                <c:pt idx="274">
                  <c:v>2.500117</c:v>
                </c:pt>
                <c:pt idx="275">
                  <c:v>2.500116</c:v>
                </c:pt>
                <c:pt idx="276">
                  <c:v>2.500116</c:v>
                </c:pt>
                <c:pt idx="277">
                  <c:v>2.500116</c:v>
                </c:pt>
                <c:pt idx="278">
                  <c:v>2.500115</c:v>
                </c:pt>
                <c:pt idx="279">
                  <c:v>2.500115</c:v>
                </c:pt>
                <c:pt idx="280">
                  <c:v>2.500115</c:v>
                </c:pt>
                <c:pt idx="281">
                  <c:v>2.500114</c:v>
                </c:pt>
                <c:pt idx="282">
                  <c:v>2.500114</c:v>
                </c:pt>
                <c:pt idx="283">
                  <c:v>2.500114</c:v>
                </c:pt>
                <c:pt idx="284">
                  <c:v>2.500113</c:v>
                </c:pt>
                <c:pt idx="285">
                  <c:v>2.500113</c:v>
                </c:pt>
                <c:pt idx="286">
                  <c:v>2.500113</c:v>
                </c:pt>
                <c:pt idx="287">
                  <c:v>2.500112</c:v>
                </c:pt>
                <c:pt idx="288">
                  <c:v>2.500112</c:v>
                </c:pt>
                <c:pt idx="289">
                  <c:v>2.500112</c:v>
                </c:pt>
                <c:pt idx="290">
                  <c:v>2.500111</c:v>
                </c:pt>
                <c:pt idx="291">
                  <c:v>2.500111</c:v>
                </c:pt>
                <c:pt idx="292">
                  <c:v>2.500111</c:v>
                </c:pt>
                <c:pt idx="293">
                  <c:v>2.500111</c:v>
                </c:pt>
                <c:pt idx="294">
                  <c:v>2.500110</c:v>
                </c:pt>
                <c:pt idx="295">
                  <c:v>2.500110</c:v>
                </c:pt>
                <c:pt idx="296">
                  <c:v>2.500110</c:v>
                </c:pt>
                <c:pt idx="297">
                  <c:v>2.500109</c:v>
                </c:pt>
                <c:pt idx="298">
                  <c:v>2.500109</c:v>
                </c:pt>
                <c:pt idx="299">
                  <c:v>2.500109</c:v>
                </c:pt>
                <c:pt idx="300">
                  <c:v>2.500108</c:v>
                </c:pt>
                <c:pt idx="301">
                  <c:v>2.500108</c:v>
                </c:pt>
                <c:pt idx="302">
                  <c:v>2.500108</c:v>
                </c:pt>
                <c:pt idx="303">
                  <c:v>2.500108</c:v>
                </c:pt>
                <c:pt idx="304">
                  <c:v>2.500107</c:v>
                </c:pt>
                <c:pt idx="305">
                  <c:v>2.500107</c:v>
                </c:pt>
                <c:pt idx="306">
                  <c:v>2.500107</c:v>
                </c:pt>
                <c:pt idx="307">
                  <c:v>2.500106</c:v>
                </c:pt>
                <c:pt idx="308">
                  <c:v>2.500106</c:v>
                </c:pt>
                <c:pt idx="309">
                  <c:v>2.500106</c:v>
                </c:pt>
                <c:pt idx="310">
                  <c:v>2.500105</c:v>
                </c:pt>
                <c:pt idx="311">
                  <c:v>2.500105</c:v>
                </c:pt>
                <c:pt idx="312">
                  <c:v>2.500105</c:v>
                </c:pt>
                <c:pt idx="313">
                  <c:v>2.500105</c:v>
                </c:pt>
                <c:pt idx="314">
                  <c:v>2.500104</c:v>
                </c:pt>
                <c:pt idx="315">
                  <c:v>2.500104</c:v>
                </c:pt>
                <c:pt idx="316">
                  <c:v>2.500104</c:v>
                </c:pt>
                <c:pt idx="317">
                  <c:v>2.500103</c:v>
                </c:pt>
                <c:pt idx="318">
                  <c:v>2.500103</c:v>
                </c:pt>
                <c:pt idx="319">
                  <c:v>2.500103</c:v>
                </c:pt>
                <c:pt idx="320">
                  <c:v>2.500103</c:v>
                </c:pt>
                <c:pt idx="321">
                  <c:v>2.500102</c:v>
                </c:pt>
                <c:pt idx="322">
                  <c:v>2.500102</c:v>
                </c:pt>
                <c:pt idx="323">
                  <c:v>2.500102</c:v>
                </c:pt>
                <c:pt idx="324">
                  <c:v>2.500101</c:v>
                </c:pt>
                <c:pt idx="325">
                  <c:v>2.500101</c:v>
                </c:pt>
                <c:pt idx="326">
                  <c:v>2.500101</c:v>
                </c:pt>
                <c:pt idx="327">
                  <c:v>2.500101</c:v>
                </c:pt>
                <c:pt idx="328">
                  <c:v>2.500100</c:v>
                </c:pt>
                <c:pt idx="329">
                  <c:v>2.500100</c:v>
                </c:pt>
                <c:pt idx="330">
                  <c:v>2.500100</c:v>
                </c:pt>
                <c:pt idx="331">
                  <c:v>2.500100</c:v>
                </c:pt>
                <c:pt idx="332">
                  <c:v>2.500099</c:v>
                </c:pt>
                <c:pt idx="333">
                  <c:v>2.500099</c:v>
                </c:pt>
                <c:pt idx="334">
                  <c:v>2.500099</c:v>
                </c:pt>
                <c:pt idx="335">
                  <c:v>2.500099</c:v>
                </c:pt>
                <c:pt idx="336">
                  <c:v>2.500098</c:v>
                </c:pt>
                <c:pt idx="337">
                  <c:v>2.500098</c:v>
                </c:pt>
                <c:pt idx="338">
                  <c:v>2.500098</c:v>
                </c:pt>
                <c:pt idx="339">
                  <c:v>2.500097</c:v>
                </c:pt>
                <c:pt idx="340">
                  <c:v>2.500097</c:v>
                </c:pt>
                <c:pt idx="341">
                  <c:v>2.500097</c:v>
                </c:pt>
                <c:pt idx="342">
                  <c:v>2.500097</c:v>
                </c:pt>
                <c:pt idx="343">
                  <c:v>2.500096</c:v>
                </c:pt>
                <c:pt idx="344">
                  <c:v>2.500096</c:v>
                </c:pt>
                <c:pt idx="345">
                  <c:v>2.500096</c:v>
                </c:pt>
                <c:pt idx="346">
                  <c:v>2.500096</c:v>
                </c:pt>
                <c:pt idx="347">
                  <c:v>2.500095</c:v>
                </c:pt>
                <c:pt idx="348">
                  <c:v>2.500095</c:v>
                </c:pt>
                <c:pt idx="349">
                  <c:v>2.500095</c:v>
                </c:pt>
                <c:pt idx="350">
                  <c:v>2.500095</c:v>
                </c:pt>
                <c:pt idx="351">
                  <c:v>2.500094</c:v>
                </c:pt>
                <c:pt idx="352">
                  <c:v>2.500094</c:v>
                </c:pt>
                <c:pt idx="353">
                  <c:v>2.500094</c:v>
                </c:pt>
                <c:pt idx="354">
                  <c:v>2.500094</c:v>
                </c:pt>
                <c:pt idx="355">
                  <c:v>2.500093</c:v>
                </c:pt>
                <c:pt idx="356">
                  <c:v>2.500093</c:v>
                </c:pt>
                <c:pt idx="357">
                  <c:v>2.500093</c:v>
                </c:pt>
                <c:pt idx="358">
                  <c:v>2.500093</c:v>
                </c:pt>
                <c:pt idx="359">
                  <c:v>2.500092</c:v>
                </c:pt>
                <c:pt idx="360">
                  <c:v>2.500092</c:v>
                </c:pt>
                <c:pt idx="361">
                  <c:v>2.500092</c:v>
                </c:pt>
                <c:pt idx="362">
                  <c:v>2.500092</c:v>
                </c:pt>
                <c:pt idx="363">
                  <c:v>2.500091</c:v>
                </c:pt>
                <c:pt idx="364">
                  <c:v>2.500091</c:v>
                </c:pt>
                <c:pt idx="365">
                  <c:v>2.500091</c:v>
                </c:pt>
                <c:pt idx="366">
                  <c:v>2.500091</c:v>
                </c:pt>
                <c:pt idx="367">
                  <c:v>2.500090</c:v>
                </c:pt>
                <c:pt idx="368">
                  <c:v>2.500090</c:v>
                </c:pt>
                <c:pt idx="369">
                  <c:v>2.500090</c:v>
                </c:pt>
                <c:pt idx="370">
                  <c:v>2.500090</c:v>
                </c:pt>
                <c:pt idx="371">
                  <c:v>2.500090</c:v>
                </c:pt>
                <c:pt idx="372">
                  <c:v>2.500089</c:v>
                </c:pt>
                <c:pt idx="373">
                  <c:v>2.500089</c:v>
                </c:pt>
                <c:pt idx="374">
                  <c:v>2.500089</c:v>
                </c:pt>
                <c:pt idx="375">
                  <c:v>2.500089</c:v>
                </c:pt>
                <c:pt idx="376">
                  <c:v>2.500088</c:v>
                </c:pt>
                <c:pt idx="377">
                  <c:v>2.500088</c:v>
                </c:pt>
                <c:pt idx="378">
                  <c:v>2.500088</c:v>
                </c:pt>
                <c:pt idx="379">
                  <c:v>2.500088</c:v>
                </c:pt>
                <c:pt idx="380">
                  <c:v>2.500087</c:v>
                </c:pt>
                <c:pt idx="381">
                  <c:v>2.500087</c:v>
                </c:pt>
                <c:pt idx="382">
                  <c:v>2.500087</c:v>
                </c:pt>
                <c:pt idx="383">
                  <c:v>2.500087</c:v>
                </c:pt>
                <c:pt idx="384">
                  <c:v>2.500087</c:v>
                </c:pt>
                <c:pt idx="385">
                  <c:v>2.500086</c:v>
                </c:pt>
                <c:pt idx="386">
                  <c:v>2.500086</c:v>
                </c:pt>
                <c:pt idx="387">
                  <c:v>2.500086</c:v>
                </c:pt>
                <c:pt idx="388">
                  <c:v>2.500086</c:v>
                </c:pt>
                <c:pt idx="389">
                  <c:v>2.500085</c:v>
                </c:pt>
                <c:pt idx="390">
                  <c:v>2.500085</c:v>
                </c:pt>
                <c:pt idx="391">
                  <c:v>2.500085</c:v>
                </c:pt>
                <c:pt idx="392">
                  <c:v>2.500085</c:v>
                </c:pt>
                <c:pt idx="393">
                  <c:v>2.500085</c:v>
                </c:pt>
                <c:pt idx="394">
                  <c:v>2.500084</c:v>
                </c:pt>
                <c:pt idx="395">
                  <c:v>2.500084</c:v>
                </c:pt>
                <c:pt idx="396">
                  <c:v>2.500084</c:v>
                </c:pt>
                <c:pt idx="397">
                  <c:v>2.500084</c:v>
                </c:pt>
                <c:pt idx="398">
                  <c:v>2.500083</c:v>
                </c:pt>
                <c:pt idx="399">
                  <c:v>2.500083</c:v>
                </c:pt>
                <c:pt idx="400">
                  <c:v>2.500083</c:v>
                </c:pt>
                <c:pt idx="401">
                  <c:v>2.500083</c:v>
                </c:pt>
                <c:pt idx="402">
                  <c:v>2.500083</c:v>
                </c:pt>
                <c:pt idx="403">
                  <c:v>2.500082</c:v>
                </c:pt>
                <c:pt idx="404">
                  <c:v>2.500082</c:v>
                </c:pt>
                <c:pt idx="405">
                  <c:v>2.500082</c:v>
                </c:pt>
                <c:pt idx="406">
                  <c:v>2.500082</c:v>
                </c:pt>
                <c:pt idx="407">
                  <c:v>2.500082</c:v>
                </c:pt>
                <c:pt idx="408">
                  <c:v>2.500081</c:v>
                </c:pt>
                <c:pt idx="409">
                  <c:v>2.500081</c:v>
                </c:pt>
                <c:pt idx="410">
                  <c:v>2.500081</c:v>
                </c:pt>
                <c:pt idx="411">
                  <c:v>2.500081</c:v>
                </c:pt>
                <c:pt idx="412">
                  <c:v>2.500081</c:v>
                </c:pt>
                <c:pt idx="413">
                  <c:v>2.500080</c:v>
                </c:pt>
                <c:pt idx="414">
                  <c:v>2.500080</c:v>
                </c:pt>
                <c:pt idx="415">
                  <c:v>2.500080</c:v>
                </c:pt>
                <c:pt idx="416">
                  <c:v>2.500080</c:v>
                </c:pt>
                <c:pt idx="417">
                  <c:v>2.500080</c:v>
                </c:pt>
                <c:pt idx="418">
                  <c:v>2.500079</c:v>
                </c:pt>
                <c:pt idx="419">
                  <c:v>2.500079</c:v>
                </c:pt>
                <c:pt idx="420">
                  <c:v>2.500079</c:v>
                </c:pt>
                <c:pt idx="421">
                  <c:v>2.500079</c:v>
                </c:pt>
                <c:pt idx="422">
                  <c:v>2.500079</c:v>
                </c:pt>
                <c:pt idx="423">
                  <c:v>2.500078</c:v>
                </c:pt>
                <c:pt idx="424">
                  <c:v>2.500078</c:v>
                </c:pt>
                <c:pt idx="425">
                  <c:v>2.500078</c:v>
                </c:pt>
                <c:pt idx="426">
                  <c:v>2.500078</c:v>
                </c:pt>
                <c:pt idx="427">
                  <c:v>2.500078</c:v>
                </c:pt>
                <c:pt idx="428">
                  <c:v>2.500077</c:v>
                </c:pt>
                <c:pt idx="429">
                  <c:v>2.500077</c:v>
                </c:pt>
                <c:pt idx="430">
                  <c:v>2.500077</c:v>
                </c:pt>
                <c:pt idx="431">
                  <c:v>2.500077</c:v>
                </c:pt>
                <c:pt idx="432">
                  <c:v>2.500077</c:v>
                </c:pt>
                <c:pt idx="433">
                  <c:v>2.500076</c:v>
                </c:pt>
                <c:pt idx="434">
                  <c:v>2.500076</c:v>
                </c:pt>
                <c:pt idx="435">
                  <c:v>2.500076</c:v>
                </c:pt>
                <c:pt idx="436">
                  <c:v>2.500076</c:v>
                </c:pt>
                <c:pt idx="437">
                  <c:v>2.500076</c:v>
                </c:pt>
                <c:pt idx="438">
                  <c:v>2.500076</c:v>
                </c:pt>
                <c:pt idx="439">
                  <c:v>2.500075</c:v>
                </c:pt>
                <c:pt idx="440">
                  <c:v>2.500075</c:v>
                </c:pt>
                <c:pt idx="441">
                  <c:v>2.500075</c:v>
                </c:pt>
                <c:pt idx="442">
                  <c:v>2.500075</c:v>
                </c:pt>
                <c:pt idx="443">
                  <c:v>2.500075</c:v>
                </c:pt>
                <c:pt idx="444">
                  <c:v>2.500074</c:v>
                </c:pt>
                <c:pt idx="445">
                  <c:v>2.500074</c:v>
                </c:pt>
                <c:pt idx="446">
                  <c:v>2.500074</c:v>
                </c:pt>
                <c:pt idx="447">
                  <c:v>2.500074</c:v>
                </c:pt>
                <c:pt idx="448">
                  <c:v>2.500074</c:v>
                </c:pt>
                <c:pt idx="449">
                  <c:v>2.500074</c:v>
                </c:pt>
                <c:pt idx="450">
                  <c:v>2.500073</c:v>
                </c:pt>
                <c:pt idx="451">
                  <c:v>2.500073</c:v>
                </c:pt>
                <c:pt idx="452">
                  <c:v>2.500073</c:v>
                </c:pt>
                <c:pt idx="453">
                  <c:v>2.500073</c:v>
                </c:pt>
                <c:pt idx="454">
                  <c:v>2.500073</c:v>
                </c:pt>
                <c:pt idx="455">
                  <c:v>2.500072</c:v>
                </c:pt>
                <c:pt idx="456">
                  <c:v>2.500072</c:v>
                </c:pt>
                <c:pt idx="457">
                  <c:v>2.500072</c:v>
                </c:pt>
                <c:pt idx="458">
                  <c:v>2.500072</c:v>
                </c:pt>
                <c:pt idx="459">
                  <c:v>2.500072</c:v>
                </c:pt>
                <c:pt idx="460">
                  <c:v>2.500072</c:v>
                </c:pt>
                <c:pt idx="461">
                  <c:v>2.500071</c:v>
                </c:pt>
                <c:pt idx="462">
                  <c:v>2.500071</c:v>
                </c:pt>
                <c:pt idx="463">
                  <c:v>2.500071</c:v>
                </c:pt>
                <c:pt idx="464">
                  <c:v>2.500071</c:v>
                </c:pt>
                <c:pt idx="465">
                  <c:v>2.500071</c:v>
                </c:pt>
                <c:pt idx="466">
                  <c:v>2.500071</c:v>
                </c:pt>
                <c:pt idx="467">
                  <c:v>2.500070</c:v>
                </c:pt>
                <c:pt idx="468">
                  <c:v>2.500070</c:v>
                </c:pt>
                <c:pt idx="469">
                  <c:v>2.500070</c:v>
                </c:pt>
                <c:pt idx="470">
                  <c:v>2.500070</c:v>
                </c:pt>
                <c:pt idx="471">
                  <c:v>2.500070</c:v>
                </c:pt>
                <c:pt idx="472">
                  <c:v>2.500070</c:v>
                </c:pt>
                <c:pt idx="473">
                  <c:v>2.500069</c:v>
                </c:pt>
                <c:pt idx="474">
                  <c:v>2.500069</c:v>
                </c:pt>
                <c:pt idx="475">
                  <c:v>2.500069</c:v>
                </c:pt>
                <c:pt idx="476">
                  <c:v>2.500069</c:v>
                </c:pt>
                <c:pt idx="477">
                  <c:v>2.500069</c:v>
                </c:pt>
                <c:pt idx="478">
                  <c:v>2.500069</c:v>
                </c:pt>
                <c:pt idx="479">
                  <c:v>2.500068</c:v>
                </c:pt>
                <c:pt idx="480">
                  <c:v>2.500068</c:v>
                </c:pt>
                <c:pt idx="481">
                  <c:v>2.500068</c:v>
                </c:pt>
                <c:pt idx="482">
                  <c:v>2.500068</c:v>
                </c:pt>
                <c:pt idx="483">
                  <c:v>2.500068</c:v>
                </c:pt>
                <c:pt idx="484">
                  <c:v>2.500068</c:v>
                </c:pt>
                <c:pt idx="485">
                  <c:v>2.500068</c:v>
                </c:pt>
                <c:pt idx="486">
                  <c:v>2.500067</c:v>
                </c:pt>
                <c:pt idx="487">
                  <c:v>2.500067</c:v>
                </c:pt>
                <c:pt idx="488">
                  <c:v>2.500067</c:v>
                </c:pt>
                <c:pt idx="489">
                  <c:v>2.500067</c:v>
                </c:pt>
                <c:pt idx="490">
                  <c:v>2.500067</c:v>
                </c:pt>
                <c:pt idx="491">
                  <c:v>2.500067</c:v>
                </c:pt>
                <c:pt idx="492">
                  <c:v>2.500066</c:v>
                </c:pt>
                <c:pt idx="493">
                  <c:v>2.500066</c:v>
                </c:pt>
                <c:pt idx="494">
                  <c:v>2.500066</c:v>
                </c:pt>
                <c:pt idx="495">
                  <c:v>2.500066</c:v>
                </c:pt>
                <c:pt idx="496">
                  <c:v>2.500066</c:v>
                </c:pt>
                <c:pt idx="497">
                  <c:v>2.500066</c:v>
                </c:pt>
                <c:pt idx="498">
                  <c:v>2.500066</c:v>
                </c:pt>
                <c:pt idx="499">
                  <c:v>2.500065</c:v>
                </c:pt>
                <c:pt idx="500">
                  <c:v>2.500065</c:v>
                </c:pt>
                <c:pt idx="501">
                  <c:v>2.500065</c:v>
                </c:pt>
                <c:pt idx="502">
                  <c:v>2.500065</c:v>
                </c:pt>
                <c:pt idx="503">
                  <c:v>2.500065</c:v>
                </c:pt>
                <c:pt idx="504">
                  <c:v>2.500065</c:v>
                </c:pt>
                <c:pt idx="505">
                  <c:v>2.500064</c:v>
                </c:pt>
                <c:pt idx="506">
                  <c:v>2.500064</c:v>
                </c:pt>
                <c:pt idx="507">
                  <c:v>2.500064</c:v>
                </c:pt>
                <c:pt idx="508">
                  <c:v>2.500064</c:v>
                </c:pt>
                <c:pt idx="509">
                  <c:v>2.500064</c:v>
                </c:pt>
                <c:pt idx="510">
                  <c:v>2.500064</c:v>
                </c:pt>
                <c:pt idx="511">
                  <c:v>2.500064</c:v>
                </c:pt>
                <c:pt idx="512">
                  <c:v>2.500063</c:v>
                </c:pt>
                <c:pt idx="513">
                  <c:v>2.500063</c:v>
                </c:pt>
                <c:pt idx="514">
                  <c:v>2.500063</c:v>
                </c:pt>
                <c:pt idx="515">
                  <c:v>2.500063</c:v>
                </c:pt>
                <c:pt idx="516">
                  <c:v>2.500063</c:v>
                </c:pt>
                <c:pt idx="517">
                  <c:v>2.500063</c:v>
                </c:pt>
                <c:pt idx="518">
                  <c:v>2.500063</c:v>
                </c:pt>
                <c:pt idx="519">
                  <c:v>2.500062</c:v>
                </c:pt>
                <c:pt idx="520">
                  <c:v>2.500062</c:v>
                </c:pt>
                <c:pt idx="521">
                  <c:v>2.500062</c:v>
                </c:pt>
                <c:pt idx="522">
                  <c:v>2.500062</c:v>
                </c:pt>
                <c:pt idx="523">
                  <c:v>2.500062</c:v>
                </c:pt>
                <c:pt idx="524">
                  <c:v>2.500062</c:v>
                </c:pt>
                <c:pt idx="525">
                  <c:v>2.500062</c:v>
                </c:pt>
                <c:pt idx="526">
                  <c:v>2.500062</c:v>
                </c:pt>
                <c:pt idx="527">
                  <c:v>2.500061</c:v>
                </c:pt>
                <c:pt idx="528">
                  <c:v>2.500061</c:v>
                </c:pt>
                <c:pt idx="529">
                  <c:v>2.500061</c:v>
                </c:pt>
                <c:pt idx="530">
                  <c:v>2.500061</c:v>
                </c:pt>
                <c:pt idx="531">
                  <c:v>2.500061</c:v>
                </c:pt>
                <c:pt idx="532">
                  <c:v>2.500061</c:v>
                </c:pt>
                <c:pt idx="533">
                  <c:v>2.500061</c:v>
                </c:pt>
                <c:pt idx="534">
                  <c:v>2.500060</c:v>
                </c:pt>
                <c:pt idx="535">
                  <c:v>2.500060</c:v>
                </c:pt>
                <c:pt idx="536">
                  <c:v>2.500060</c:v>
                </c:pt>
                <c:pt idx="537">
                  <c:v>2.500060</c:v>
                </c:pt>
                <c:pt idx="538">
                  <c:v>2.500060</c:v>
                </c:pt>
                <c:pt idx="539">
                  <c:v>2.500060</c:v>
                </c:pt>
                <c:pt idx="540">
                  <c:v>2.520479</c:v>
                </c:pt>
                <c:pt idx="541">
                  <c:v>2.539744</c:v>
                </c:pt>
                <c:pt idx="542">
                  <c:v>2.557921</c:v>
                </c:pt>
                <c:pt idx="543">
                  <c:v>2.575075</c:v>
                </c:pt>
                <c:pt idx="544">
                  <c:v>2.591266</c:v>
                </c:pt>
                <c:pt idx="545">
                  <c:v>2.606551</c:v>
                </c:pt>
                <c:pt idx="546">
                  <c:v>2.620984</c:v>
                </c:pt>
                <c:pt idx="547">
                  <c:v>2.634614</c:v>
                </c:pt>
                <c:pt idx="548">
                  <c:v>2.647489</c:v>
                </c:pt>
                <c:pt idx="549">
                  <c:v>2.659653</c:v>
                </c:pt>
                <c:pt idx="550">
                  <c:v>2.671148</c:v>
                </c:pt>
                <c:pt idx="551">
                  <c:v>2.682014</c:v>
                </c:pt>
                <c:pt idx="552">
                  <c:v>2.692287</c:v>
                </c:pt>
                <c:pt idx="553">
                  <c:v>2.702003</c:v>
                </c:pt>
                <c:pt idx="554">
                  <c:v>2.711194</c:v>
                </c:pt>
                <c:pt idx="555">
                  <c:v>2.719891</c:v>
                </c:pt>
                <c:pt idx="556">
                  <c:v>2.728123</c:v>
                </c:pt>
                <c:pt idx="557">
                  <c:v>2.735917</c:v>
                </c:pt>
                <c:pt idx="558">
                  <c:v>2.743300</c:v>
                </c:pt>
                <c:pt idx="559">
                  <c:v>2.750294</c:v>
                </c:pt>
                <c:pt idx="560">
                  <c:v>2.756924</c:v>
                </c:pt>
                <c:pt idx="561">
                  <c:v>2.763210</c:v>
                </c:pt>
                <c:pt idx="562">
                  <c:v>2.769173</c:v>
                </c:pt>
                <c:pt idx="563">
                  <c:v>2.774831</c:v>
                </c:pt>
                <c:pt idx="564">
                  <c:v>2.780202</c:v>
                </c:pt>
                <c:pt idx="565">
                  <c:v>2.785304</c:v>
                </c:pt>
                <c:pt idx="566">
                  <c:v>2.790151</c:v>
                </c:pt>
                <c:pt idx="567">
                  <c:v>2.794759</c:v>
                </c:pt>
                <c:pt idx="568">
                  <c:v>2.799142</c:v>
                </c:pt>
                <c:pt idx="569">
                  <c:v>2.803313</c:v>
                </c:pt>
                <c:pt idx="570">
                  <c:v>2.807285</c:v>
                </c:pt>
                <c:pt idx="571">
                  <c:v>2.811068</c:v>
                </c:pt>
                <c:pt idx="572">
                  <c:v>2.814674</c:v>
                </c:pt>
                <c:pt idx="573">
                  <c:v>2.818113</c:v>
                </c:pt>
                <c:pt idx="574">
                  <c:v>2.821395</c:v>
                </c:pt>
                <c:pt idx="575">
                  <c:v>2.824529</c:v>
                </c:pt>
                <c:pt idx="576">
                  <c:v>2.827524</c:v>
                </c:pt>
                <c:pt idx="577">
                  <c:v>2.830387</c:v>
                </c:pt>
                <c:pt idx="578">
                  <c:v>2.833127</c:v>
                </c:pt>
                <c:pt idx="579">
                  <c:v>2.835750</c:v>
                </c:pt>
                <c:pt idx="580">
                  <c:v>2.838263</c:v>
                </c:pt>
                <c:pt idx="581">
                  <c:v>2.840673</c:v>
                </c:pt>
                <c:pt idx="582">
                  <c:v>2.842986</c:v>
                </c:pt>
                <c:pt idx="583">
                  <c:v>2.845206</c:v>
                </c:pt>
                <c:pt idx="584">
                  <c:v>2.847340</c:v>
                </c:pt>
                <c:pt idx="585">
                  <c:v>2.849392</c:v>
                </c:pt>
                <c:pt idx="586">
                  <c:v>2.851367</c:v>
                </c:pt>
                <c:pt idx="587">
                  <c:v>2.853270</c:v>
                </c:pt>
                <c:pt idx="588">
                  <c:v>2.855104</c:v>
                </c:pt>
                <c:pt idx="589">
                  <c:v>2.856873</c:v>
                </c:pt>
                <c:pt idx="590">
                  <c:v>2.858582</c:v>
                </c:pt>
                <c:pt idx="591">
                  <c:v>2.860233</c:v>
                </c:pt>
                <c:pt idx="592">
                  <c:v>2.861830</c:v>
                </c:pt>
                <c:pt idx="593">
                  <c:v>2.863376</c:v>
                </c:pt>
                <c:pt idx="594">
                  <c:v>2.864874</c:v>
                </c:pt>
                <c:pt idx="595">
                  <c:v>2.866326</c:v>
                </c:pt>
                <c:pt idx="596">
                  <c:v>2.867735</c:v>
                </c:pt>
                <c:pt idx="597">
                  <c:v>2.869103</c:v>
                </c:pt>
                <c:pt idx="598">
                  <c:v>2.870433</c:v>
                </c:pt>
                <c:pt idx="599">
                  <c:v>2.871727</c:v>
                </c:pt>
                <c:pt idx="600">
                  <c:v>2.872986</c:v>
                </c:pt>
                <c:pt idx="601">
                  <c:v>2.874213</c:v>
                </c:pt>
                <c:pt idx="602">
                  <c:v>2.875410</c:v>
                </c:pt>
                <c:pt idx="603">
                  <c:v>2.876578</c:v>
                </c:pt>
                <c:pt idx="604">
                  <c:v>2.877718</c:v>
                </c:pt>
                <c:pt idx="605">
                  <c:v>2.878832</c:v>
                </c:pt>
                <c:pt idx="606">
                  <c:v>2.879922</c:v>
                </c:pt>
                <c:pt idx="607">
                  <c:v>2.880989</c:v>
                </c:pt>
                <c:pt idx="608">
                  <c:v>2.882033</c:v>
                </c:pt>
                <c:pt idx="609">
                  <c:v>2.883057</c:v>
                </c:pt>
                <c:pt idx="610">
                  <c:v>2.884061</c:v>
                </c:pt>
                <c:pt idx="611">
                  <c:v>2.885047</c:v>
                </c:pt>
                <c:pt idx="612">
                  <c:v>2.886014</c:v>
                </c:pt>
                <c:pt idx="613">
                  <c:v>2.886965</c:v>
                </c:pt>
                <c:pt idx="614">
                  <c:v>2.887900</c:v>
                </c:pt>
                <c:pt idx="615">
                  <c:v>2.888820</c:v>
                </c:pt>
                <c:pt idx="616">
                  <c:v>2.889725</c:v>
                </c:pt>
                <c:pt idx="617">
                  <c:v>2.890617</c:v>
                </c:pt>
                <c:pt idx="618">
                  <c:v>2.891495</c:v>
                </c:pt>
                <c:pt idx="619">
                  <c:v>2.892361</c:v>
                </c:pt>
                <c:pt idx="620">
                  <c:v>2.893216</c:v>
                </c:pt>
                <c:pt idx="621">
                  <c:v>2.894059</c:v>
                </c:pt>
                <c:pt idx="622">
                  <c:v>2.894891</c:v>
                </c:pt>
                <c:pt idx="623">
                  <c:v>2.895713</c:v>
                </c:pt>
                <c:pt idx="624">
                  <c:v>2.896526</c:v>
                </c:pt>
                <c:pt idx="625">
                  <c:v>2.897329</c:v>
                </c:pt>
                <c:pt idx="626">
                  <c:v>2.898123</c:v>
                </c:pt>
                <c:pt idx="627">
                  <c:v>2.898909</c:v>
                </c:pt>
                <c:pt idx="628">
                  <c:v>2.899687</c:v>
                </c:pt>
                <c:pt idx="629">
                  <c:v>2.900457</c:v>
                </c:pt>
                <c:pt idx="630">
                  <c:v>2.901219</c:v>
                </c:pt>
                <c:pt idx="631">
                  <c:v>2.901974</c:v>
                </c:pt>
                <c:pt idx="632">
                  <c:v>2.902723</c:v>
                </c:pt>
                <c:pt idx="633">
                  <c:v>2.903465</c:v>
                </c:pt>
                <c:pt idx="634">
                  <c:v>2.904200</c:v>
                </c:pt>
                <c:pt idx="635">
                  <c:v>2.904930</c:v>
                </c:pt>
                <c:pt idx="636">
                  <c:v>2.905653</c:v>
                </c:pt>
                <c:pt idx="637">
                  <c:v>2.906371</c:v>
                </c:pt>
                <c:pt idx="638">
                  <c:v>2.907084</c:v>
                </c:pt>
                <c:pt idx="639">
                  <c:v>2.907791</c:v>
                </c:pt>
                <c:pt idx="640">
                  <c:v>2.908494</c:v>
                </c:pt>
                <c:pt idx="641">
                  <c:v>2.909191</c:v>
                </c:pt>
                <c:pt idx="642">
                  <c:v>2.909884</c:v>
                </c:pt>
                <c:pt idx="643">
                  <c:v>2.910572</c:v>
                </c:pt>
                <c:pt idx="644">
                  <c:v>2.911256</c:v>
                </c:pt>
                <c:pt idx="645">
                  <c:v>2.911935</c:v>
                </c:pt>
                <c:pt idx="646">
                  <c:v>2.912610</c:v>
                </c:pt>
                <c:pt idx="647">
                  <c:v>2.913281</c:v>
                </c:pt>
                <c:pt idx="648">
                  <c:v>2.913949</c:v>
                </c:pt>
                <c:pt idx="649">
                  <c:v>2.914612</c:v>
                </c:pt>
                <c:pt idx="650">
                  <c:v>2.915272</c:v>
                </c:pt>
                <c:pt idx="651">
                  <c:v>2.915928</c:v>
                </c:pt>
                <c:pt idx="652">
                  <c:v>2.916581</c:v>
                </c:pt>
                <c:pt idx="653">
                  <c:v>2.917230</c:v>
                </c:pt>
                <c:pt idx="654">
                  <c:v>2.917876</c:v>
                </c:pt>
                <c:pt idx="655">
                  <c:v>2.918518</c:v>
                </c:pt>
                <c:pt idx="656">
                  <c:v>2.919157</c:v>
                </c:pt>
                <c:pt idx="657">
                  <c:v>2.919794</c:v>
                </c:pt>
                <c:pt idx="658">
                  <c:v>2.920427</c:v>
                </c:pt>
                <c:pt idx="659">
                  <c:v>2.921057</c:v>
                </c:pt>
                <c:pt idx="660">
                  <c:v>2.921684</c:v>
                </c:pt>
                <c:pt idx="661">
                  <c:v>2.922308</c:v>
                </c:pt>
                <c:pt idx="662">
                  <c:v>2.922929</c:v>
                </c:pt>
                <c:pt idx="663">
                  <c:v>2.923548</c:v>
                </c:pt>
                <c:pt idx="664">
                  <c:v>2.924164</c:v>
                </c:pt>
                <c:pt idx="665">
                  <c:v>2.924777</c:v>
                </c:pt>
                <c:pt idx="666">
                  <c:v>2.925387</c:v>
                </c:pt>
                <c:pt idx="667">
                  <c:v>2.925995</c:v>
                </c:pt>
                <c:pt idx="668">
                  <c:v>2.926600</c:v>
                </c:pt>
                <c:pt idx="669">
                  <c:v>2.927203</c:v>
                </c:pt>
                <c:pt idx="670">
                  <c:v>2.927803</c:v>
                </c:pt>
                <c:pt idx="671">
                  <c:v>2.928400</c:v>
                </c:pt>
                <c:pt idx="672">
                  <c:v>2.928996</c:v>
                </c:pt>
                <c:pt idx="673">
                  <c:v>2.929588</c:v>
                </c:pt>
                <c:pt idx="674">
                  <c:v>2.930179</c:v>
                </c:pt>
                <c:pt idx="675">
                  <c:v>2.930767</c:v>
                </c:pt>
                <c:pt idx="676">
                  <c:v>2.931352</c:v>
                </c:pt>
                <c:pt idx="677">
                  <c:v>2.931936</c:v>
                </c:pt>
                <c:pt idx="678">
                  <c:v>2.932517</c:v>
                </c:pt>
                <c:pt idx="679">
                  <c:v>2.933095</c:v>
                </c:pt>
                <c:pt idx="680">
                  <c:v>2.933672</c:v>
                </c:pt>
                <c:pt idx="681">
                  <c:v>2.934246</c:v>
                </c:pt>
                <c:pt idx="682">
                  <c:v>2.934818</c:v>
                </c:pt>
                <c:pt idx="683">
                  <c:v>2.935388</c:v>
                </c:pt>
                <c:pt idx="684">
                  <c:v>2.935956</c:v>
                </c:pt>
                <c:pt idx="685">
                  <c:v>2.936522</c:v>
                </c:pt>
                <c:pt idx="686">
                  <c:v>2.937085</c:v>
                </c:pt>
                <c:pt idx="687">
                  <c:v>2.937646</c:v>
                </c:pt>
                <c:pt idx="688">
                  <c:v>2.938206</c:v>
                </c:pt>
                <c:pt idx="689">
                  <c:v>2.938763</c:v>
                </c:pt>
                <c:pt idx="690">
                  <c:v>2.939318</c:v>
                </c:pt>
                <c:pt idx="691">
                  <c:v>2.939871</c:v>
                </c:pt>
                <c:pt idx="692">
                  <c:v>2.940422</c:v>
                </c:pt>
                <c:pt idx="693">
                  <c:v>2.940971</c:v>
                </c:pt>
                <c:pt idx="694">
                  <c:v>2.941518</c:v>
                </c:pt>
                <c:pt idx="695">
                  <c:v>2.942063</c:v>
                </c:pt>
                <c:pt idx="696">
                  <c:v>2.942606</c:v>
                </c:pt>
                <c:pt idx="697">
                  <c:v>2.943147</c:v>
                </c:pt>
                <c:pt idx="698">
                  <c:v>2.943685</c:v>
                </c:pt>
                <c:pt idx="699">
                  <c:v>2.944222</c:v>
                </c:pt>
                <c:pt idx="700">
                  <c:v>2.944758</c:v>
                </c:pt>
                <c:pt idx="701">
                  <c:v>2.945291</c:v>
                </c:pt>
                <c:pt idx="702">
                  <c:v>2.945822</c:v>
                </c:pt>
                <c:pt idx="703">
                  <c:v>2.946351</c:v>
                </c:pt>
                <c:pt idx="704">
                  <c:v>2.946878</c:v>
                </c:pt>
                <c:pt idx="705">
                  <c:v>2.947404</c:v>
                </c:pt>
                <c:pt idx="706">
                  <c:v>2.947927</c:v>
                </c:pt>
                <c:pt idx="707">
                  <c:v>2.948449</c:v>
                </c:pt>
                <c:pt idx="708">
                  <c:v>2.948969</c:v>
                </c:pt>
                <c:pt idx="709">
                  <c:v>2.949487</c:v>
                </c:pt>
                <c:pt idx="710">
                  <c:v>2.950003</c:v>
                </c:pt>
                <c:pt idx="711">
                  <c:v>2.950517</c:v>
                </c:pt>
                <c:pt idx="712">
                  <c:v>2.951030</c:v>
                </c:pt>
                <c:pt idx="713">
                  <c:v>2.951540</c:v>
                </c:pt>
                <c:pt idx="714">
                  <c:v>2.952049</c:v>
                </c:pt>
                <c:pt idx="715">
                  <c:v>2.952556</c:v>
                </c:pt>
                <c:pt idx="716">
                  <c:v>2.953061</c:v>
                </c:pt>
                <c:pt idx="717">
                  <c:v>2.953564</c:v>
                </c:pt>
                <c:pt idx="718">
                  <c:v>2.954066</c:v>
                </c:pt>
                <c:pt idx="719">
                  <c:v>2.954566</c:v>
                </c:pt>
                <c:pt idx="720">
                  <c:v>2.955063</c:v>
                </c:pt>
                <c:pt idx="721">
                  <c:v>2.955560</c:v>
                </c:pt>
                <c:pt idx="722">
                  <c:v>2.956054</c:v>
                </c:pt>
                <c:pt idx="723">
                  <c:v>2.956547</c:v>
                </c:pt>
                <c:pt idx="724">
                  <c:v>2.957038</c:v>
                </c:pt>
                <c:pt idx="725">
                  <c:v>2.957527</c:v>
                </c:pt>
                <c:pt idx="726">
                  <c:v>2.958014</c:v>
                </c:pt>
                <c:pt idx="727">
                  <c:v>2.958500</c:v>
                </c:pt>
                <c:pt idx="728">
                  <c:v>2.958984</c:v>
                </c:pt>
                <c:pt idx="729">
                  <c:v>2.959466</c:v>
                </c:pt>
                <c:pt idx="730">
                  <c:v>2.959947</c:v>
                </c:pt>
                <c:pt idx="731">
                  <c:v>2.960425</c:v>
                </c:pt>
                <c:pt idx="732">
                  <c:v>2.960902</c:v>
                </c:pt>
                <c:pt idx="733">
                  <c:v>2.961378</c:v>
                </c:pt>
                <c:pt idx="734">
                  <c:v>2.961852</c:v>
                </c:pt>
                <c:pt idx="735">
                  <c:v>2.962324</c:v>
                </c:pt>
                <c:pt idx="736">
                  <c:v>2.962794</c:v>
                </c:pt>
                <c:pt idx="737">
                  <c:v>2.963263</c:v>
                </c:pt>
                <c:pt idx="738">
                  <c:v>2.963730</c:v>
                </c:pt>
                <c:pt idx="739">
                  <c:v>2.964195</c:v>
                </c:pt>
                <c:pt idx="740">
                  <c:v>2.964659</c:v>
                </c:pt>
                <c:pt idx="741">
                  <c:v>2.965121</c:v>
                </c:pt>
                <c:pt idx="742">
                  <c:v>2.965581</c:v>
                </c:pt>
                <c:pt idx="743">
                  <c:v>2.966040</c:v>
                </c:pt>
                <c:pt idx="744">
                  <c:v>2.966497</c:v>
                </c:pt>
                <c:pt idx="745">
                  <c:v>2.966953</c:v>
                </c:pt>
                <c:pt idx="746">
                  <c:v>2.967407</c:v>
                </c:pt>
                <c:pt idx="747">
                  <c:v>2.967859</c:v>
                </c:pt>
                <c:pt idx="748">
                  <c:v>2.968310</c:v>
                </c:pt>
                <c:pt idx="749">
                  <c:v>2.968759</c:v>
                </c:pt>
                <c:pt idx="750">
                  <c:v>2.969206</c:v>
                </c:pt>
                <c:pt idx="751">
                  <c:v>2.969652</c:v>
                </c:pt>
                <c:pt idx="752">
                  <c:v>2.970096</c:v>
                </c:pt>
                <c:pt idx="753">
                  <c:v>2.970539</c:v>
                </c:pt>
                <c:pt idx="754">
                  <c:v>2.970980</c:v>
                </c:pt>
                <c:pt idx="755">
                  <c:v>2.971420</c:v>
                </c:pt>
                <c:pt idx="756">
                  <c:v>2.971858</c:v>
                </c:pt>
                <c:pt idx="757">
                  <c:v>2.972294</c:v>
                </c:pt>
                <c:pt idx="758">
                  <c:v>2.972729</c:v>
                </c:pt>
                <c:pt idx="759">
                  <c:v>2.973162</c:v>
                </c:pt>
                <c:pt idx="760">
                  <c:v>2.973594</c:v>
                </c:pt>
                <c:pt idx="761">
                  <c:v>2.974024</c:v>
                </c:pt>
                <c:pt idx="762">
                  <c:v>2.974453</c:v>
                </c:pt>
                <c:pt idx="763">
                  <c:v>2.974880</c:v>
                </c:pt>
                <c:pt idx="764">
                  <c:v>2.975306</c:v>
                </c:pt>
                <c:pt idx="765">
                  <c:v>2.975730</c:v>
                </c:pt>
                <c:pt idx="766">
                  <c:v>2.976153</c:v>
                </c:pt>
                <c:pt idx="767">
                  <c:v>2.976574</c:v>
                </c:pt>
                <c:pt idx="768">
                  <c:v>2.976994</c:v>
                </c:pt>
                <c:pt idx="769">
                  <c:v>2.977412</c:v>
                </c:pt>
                <c:pt idx="770">
                  <c:v>2.977828</c:v>
                </c:pt>
                <c:pt idx="771">
                  <c:v>2.978243</c:v>
                </c:pt>
                <c:pt idx="772">
                  <c:v>2.978657</c:v>
                </c:pt>
                <c:pt idx="773">
                  <c:v>2.979069</c:v>
                </c:pt>
                <c:pt idx="774">
                  <c:v>2.979480</c:v>
                </c:pt>
                <c:pt idx="775">
                  <c:v>2.979889</c:v>
                </c:pt>
                <c:pt idx="776">
                  <c:v>2.980297</c:v>
                </c:pt>
                <c:pt idx="777">
                  <c:v>2.980703</c:v>
                </c:pt>
                <c:pt idx="778">
                  <c:v>2.981108</c:v>
                </c:pt>
                <c:pt idx="779">
                  <c:v>2.981511</c:v>
                </c:pt>
                <c:pt idx="780">
                  <c:v>2.981913</c:v>
                </c:pt>
                <c:pt idx="781">
                  <c:v>2.982314</c:v>
                </c:pt>
                <c:pt idx="782">
                  <c:v>2.982713</c:v>
                </c:pt>
                <c:pt idx="783">
                  <c:v>2.983111</c:v>
                </c:pt>
                <c:pt idx="784">
                  <c:v>2.983507</c:v>
                </c:pt>
                <c:pt idx="785">
                  <c:v>2.983902</c:v>
                </c:pt>
                <c:pt idx="786">
                  <c:v>2.984295</c:v>
                </c:pt>
                <c:pt idx="787">
                  <c:v>2.984687</c:v>
                </c:pt>
                <c:pt idx="788">
                  <c:v>2.985077</c:v>
                </c:pt>
                <c:pt idx="789">
                  <c:v>2.985467</c:v>
                </c:pt>
                <c:pt idx="790">
                  <c:v>2.985854</c:v>
                </c:pt>
                <c:pt idx="791">
                  <c:v>2.986241</c:v>
                </c:pt>
                <c:pt idx="792">
                  <c:v>2.986626</c:v>
                </c:pt>
                <c:pt idx="793">
                  <c:v>2.987009</c:v>
                </c:pt>
                <c:pt idx="794">
                  <c:v>2.987391</c:v>
                </c:pt>
                <c:pt idx="795">
                  <c:v>2.987772</c:v>
                </c:pt>
                <c:pt idx="796">
                  <c:v>2.988152</c:v>
                </c:pt>
                <c:pt idx="797">
                  <c:v>2.988530</c:v>
                </c:pt>
                <c:pt idx="798">
                  <c:v>2.988906</c:v>
                </c:pt>
                <c:pt idx="799">
                  <c:v>2.989282</c:v>
                </c:pt>
                <c:pt idx="800">
                  <c:v>2.989656</c:v>
                </c:pt>
                <c:pt idx="801">
                  <c:v>2.990028</c:v>
                </c:pt>
                <c:pt idx="802">
                  <c:v>2.990400</c:v>
                </c:pt>
                <c:pt idx="803">
                  <c:v>2.990770</c:v>
                </c:pt>
                <c:pt idx="804">
                  <c:v>2.991138</c:v>
                </c:pt>
                <c:pt idx="805">
                  <c:v>2.991506</c:v>
                </c:pt>
                <c:pt idx="806">
                  <c:v>2.991872</c:v>
                </c:pt>
                <c:pt idx="807">
                  <c:v>2.992236</c:v>
                </c:pt>
                <c:pt idx="808">
                  <c:v>2.992600</c:v>
                </c:pt>
                <c:pt idx="809">
                  <c:v>2.992962</c:v>
                </c:pt>
                <c:pt idx="810">
                  <c:v>2.993322</c:v>
                </c:pt>
                <c:pt idx="811">
                  <c:v>2.993682</c:v>
                </c:pt>
                <c:pt idx="812">
                  <c:v>2.994040</c:v>
                </c:pt>
                <c:pt idx="813">
                  <c:v>2.994397</c:v>
                </c:pt>
                <c:pt idx="814">
                  <c:v>2.994752</c:v>
                </c:pt>
                <c:pt idx="815">
                  <c:v>2.995106</c:v>
                </c:pt>
                <c:pt idx="816">
                  <c:v>2.995459</c:v>
                </c:pt>
                <c:pt idx="817">
                  <c:v>2.995811</c:v>
                </c:pt>
                <c:pt idx="818">
                  <c:v>2.996161</c:v>
                </c:pt>
                <c:pt idx="819">
                  <c:v>2.996510</c:v>
                </c:pt>
                <c:pt idx="820">
                  <c:v>2.996858</c:v>
                </c:pt>
                <c:pt idx="821">
                  <c:v>2.997205</c:v>
                </c:pt>
                <c:pt idx="822">
                  <c:v>2.997550</c:v>
                </c:pt>
                <c:pt idx="823">
                  <c:v>2.997894</c:v>
                </c:pt>
                <c:pt idx="824">
                  <c:v>2.998237</c:v>
                </c:pt>
                <c:pt idx="825">
                  <c:v>2.998578</c:v>
                </c:pt>
                <c:pt idx="826">
                  <c:v>2.998919</c:v>
                </c:pt>
                <c:pt idx="827">
                  <c:v>2.999258</c:v>
                </c:pt>
                <c:pt idx="828">
                  <c:v>2.999596</c:v>
                </c:pt>
                <c:pt idx="829">
                  <c:v>2.999932</c:v>
                </c:pt>
                <c:pt idx="830">
                  <c:v>3.000268</c:v>
                </c:pt>
                <c:pt idx="831">
                  <c:v>3.000602</c:v>
                </c:pt>
                <c:pt idx="832">
                  <c:v>3.000935</c:v>
                </c:pt>
                <c:pt idx="833">
                  <c:v>3.001266</c:v>
                </c:pt>
                <c:pt idx="834">
                  <c:v>3.001597</c:v>
                </c:pt>
                <c:pt idx="835">
                  <c:v>3.001926</c:v>
                </c:pt>
                <c:pt idx="836">
                  <c:v>3.002254</c:v>
                </c:pt>
                <c:pt idx="837">
                  <c:v>3.002581</c:v>
                </c:pt>
                <c:pt idx="838">
                  <c:v>3.002907</c:v>
                </c:pt>
                <c:pt idx="839">
                  <c:v>3.003231</c:v>
                </c:pt>
                <c:pt idx="840">
                  <c:v>3.003555</c:v>
                </c:pt>
                <c:pt idx="841">
                  <c:v>3.003877</c:v>
                </c:pt>
                <c:pt idx="842">
                  <c:v>3.004198</c:v>
                </c:pt>
                <c:pt idx="843">
                  <c:v>3.004518</c:v>
                </c:pt>
                <c:pt idx="844">
                  <c:v>3.004836</c:v>
                </c:pt>
                <c:pt idx="845">
                  <c:v>3.005154</c:v>
                </c:pt>
                <c:pt idx="846">
                  <c:v>3.005470</c:v>
                </c:pt>
                <c:pt idx="847">
                  <c:v>3.005785</c:v>
                </c:pt>
                <c:pt idx="848">
                  <c:v>3.006099</c:v>
                </c:pt>
                <c:pt idx="849">
                  <c:v>3.006412</c:v>
                </c:pt>
                <c:pt idx="850">
                  <c:v>3.006723</c:v>
                </c:pt>
                <c:pt idx="851">
                  <c:v>3.007034</c:v>
                </c:pt>
                <c:pt idx="852">
                  <c:v>3.007343</c:v>
                </c:pt>
                <c:pt idx="853">
                  <c:v>3.007652</c:v>
                </c:pt>
                <c:pt idx="854">
                  <c:v>3.007959</c:v>
                </c:pt>
                <c:pt idx="855">
                  <c:v>3.008265</c:v>
                </c:pt>
                <c:pt idx="856">
                  <c:v>3.008569</c:v>
                </c:pt>
                <c:pt idx="857">
                  <c:v>3.008873</c:v>
                </c:pt>
                <c:pt idx="858">
                  <c:v>3.009176</c:v>
                </c:pt>
                <c:pt idx="859">
                  <c:v>3.009477</c:v>
                </c:pt>
                <c:pt idx="860">
                  <c:v>3.009778</c:v>
                </c:pt>
                <c:pt idx="861">
                  <c:v>3.010077</c:v>
                </c:pt>
                <c:pt idx="862">
                  <c:v>3.010375</c:v>
                </c:pt>
                <c:pt idx="863">
                  <c:v>3.010672</c:v>
                </c:pt>
                <c:pt idx="864">
                  <c:v>3.010968</c:v>
                </c:pt>
                <c:pt idx="865">
                  <c:v>3.011263</c:v>
                </c:pt>
                <c:pt idx="866">
                  <c:v>3.011557</c:v>
                </c:pt>
                <c:pt idx="867">
                  <c:v>3.011849</c:v>
                </c:pt>
                <c:pt idx="868">
                  <c:v>3.012141</c:v>
                </c:pt>
                <c:pt idx="869">
                  <c:v>3.012431</c:v>
                </c:pt>
                <c:pt idx="870">
                  <c:v>3.012721</c:v>
                </c:pt>
                <c:pt idx="871">
                  <c:v>3.013009</c:v>
                </c:pt>
                <c:pt idx="872">
                  <c:v>3.013297</c:v>
                </c:pt>
                <c:pt idx="873">
                  <c:v>3.013583</c:v>
                </c:pt>
                <c:pt idx="874">
                  <c:v>3.013868</c:v>
                </c:pt>
                <c:pt idx="875">
                  <c:v>3.014152</c:v>
                </c:pt>
                <c:pt idx="876">
                  <c:v>3.014435</c:v>
                </c:pt>
                <c:pt idx="877">
                  <c:v>3.014717</c:v>
                </c:pt>
                <c:pt idx="878">
                  <c:v>3.014998</c:v>
                </c:pt>
                <c:pt idx="879">
                  <c:v>3.015278</c:v>
                </c:pt>
                <c:pt idx="880">
                  <c:v>3.015557</c:v>
                </c:pt>
                <c:pt idx="881">
                  <c:v>3.015835</c:v>
                </c:pt>
                <c:pt idx="882">
                  <c:v>3.016111</c:v>
                </c:pt>
                <c:pt idx="883">
                  <c:v>3.016387</c:v>
                </c:pt>
                <c:pt idx="884">
                  <c:v>3.016662</c:v>
                </c:pt>
                <c:pt idx="885">
                  <c:v>3.016936</c:v>
                </c:pt>
                <c:pt idx="886">
                  <c:v>3.017208</c:v>
                </c:pt>
                <c:pt idx="887">
                  <c:v>3.017480</c:v>
                </c:pt>
                <c:pt idx="888">
                  <c:v>3.017751</c:v>
                </c:pt>
                <c:pt idx="889">
                  <c:v>3.018020</c:v>
                </c:pt>
                <c:pt idx="890">
                  <c:v>3.018289</c:v>
                </c:pt>
                <c:pt idx="891">
                  <c:v>3.018557</c:v>
                </c:pt>
                <c:pt idx="892">
                  <c:v>3.018823</c:v>
                </c:pt>
                <c:pt idx="893">
                  <c:v>3.019089</c:v>
                </c:pt>
                <c:pt idx="894">
                  <c:v>3.019353</c:v>
                </c:pt>
                <c:pt idx="895">
                  <c:v>3.019617</c:v>
                </c:pt>
                <c:pt idx="896">
                  <c:v>3.019880</c:v>
                </c:pt>
                <c:pt idx="897">
                  <c:v>3.020141</c:v>
                </c:pt>
                <c:pt idx="898">
                  <c:v>3.020402</c:v>
                </c:pt>
                <c:pt idx="899">
                  <c:v>3.020662</c:v>
                </c:pt>
                <c:pt idx="900">
                  <c:v>3.020921</c:v>
                </c:pt>
                <c:pt idx="901">
                  <c:v>3.021178</c:v>
                </c:pt>
                <c:pt idx="902">
                  <c:v>3.021435</c:v>
                </c:pt>
                <c:pt idx="903">
                  <c:v>3.021691</c:v>
                </c:pt>
                <c:pt idx="904">
                  <c:v>3.021946</c:v>
                </c:pt>
                <c:pt idx="905">
                  <c:v>3.022200</c:v>
                </c:pt>
                <c:pt idx="906">
                  <c:v>3.022453</c:v>
                </c:pt>
                <c:pt idx="907">
                  <c:v>3.022705</c:v>
                </c:pt>
                <c:pt idx="908">
                  <c:v>3.022956</c:v>
                </c:pt>
                <c:pt idx="909">
                  <c:v>3.023206</c:v>
                </c:pt>
                <c:pt idx="910">
                  <c:v>3.023455</c:v>
                </c:pt>
                <c:pt idx="911">
                  <c:v>3.023703</c:v>
                </c:pt>
                <c:pt idx="912">
                  <c:v>3.023950</c:v>
                </c:pt>
                <c:pt idx="913">
                  <c:v>3.024197</c:v>
                </c:pt>
                <c:pt idx="914">
                  <c:v>3.024442</c:v>
                </c:pt>
                <c:pt idx="915">
                  <c:v>3.024687</c:v>
                </c:pt>
                <c:pt idx="916">
                  <c:v>3.024930</c:v>
                </c:pt>
                <c:pt idx="917">
                  <c:v>3.025173</c:v>
                </c:pt>
                <c:pt idx="918">
                  <c:v>3.025414</c:v>
                </c:pt>
                <c:pt idx="919">
                  <c:v>3.025655</c:v>
                </c:pt>
                <c:pt idx="920">
                  <c:v>3.025895</c:v>
                </c:pt>
                <c:pt idx="921">
                  <c:v>3.026134</c:v>
                </c:pt>
                <c:pt idx="922">
                  <c:v>3.026372</c:v>
                </c:pt>
                <c:pt idx="923">
                  <c:v>3.026609</c:v>
                </c:pt>
                <c:pt idx="924">
                  <c:v>3.026845</c:v>
                </c:pt>
                <c:pt idx="925">
                  <c:v>3.027081</c:v>
                </c:pt>
                <c:pt idx="926">
                  <c:v>3.027315</c:v>
                </c:pt>
                <c:pt idx="927">
                  <c:v>3.027549</c:v>
                </c:pt>
                <c:pt idx="928">
                  <c:v>3.027781</c:v>
                </c:pt>
                <c:pt idx="929">
                  <c:v>3.028013</c:v>
                </c:pt>
                <c:pt idx="930">
                  <c:v>3.028244</c:v>
                </c:pt>
                <c:pt idx="931">
                  <c:v>3.028474</c:v>
                </c:pt>
                <c:pt idx="932">
                  <c:v>3.028703</c:v>
                </c:pt>
                <c:pt idx="933">
                  <c:v>3.028931</c:v>
                </c:pt>
                <c:pt idx="934">
                  <c:v>3.029159</c:v>
                </c:pt>
                <c:pt idx="935">
                  <c:v>3.029385</c:v>
                </c:pt>
                <c:pt idx="936">
                  <c:v>3.029611</c:v>
                </c:pt>
                <c:pt idx="937">
                  <c:v>3.029836</c:v>
                </c:pt>
                <c:pt idx="938">
                  <c:v>3.030060</c:v>
                </c:pt>
                <c:pt idx="939">
                  <c:v>3.030283</c:v>
                </c:pt>
                <c:pt idx="940">
                  <c:v>3.030505</c:v>
                </c:pt>
                <c:pt idx="941">
                  <c:v>3.030726</c:v>
                </c:pt>
                <c:pt idx="942">
                  <c:v>3.030947</c:v>
                </c:pt>
                <c:pt idx="943">
                  <c:v>3.031166</c:v>
                </c:pt>
                <c:pt idx="944">
                  <c:v>3.031385</c:v>
                </c:pt>
                <c:pt idx="945">
                  <c:v>3.031603</c:v>
                </c:pt>
                <c:pt idx="946">
                  <c:v>3.031820</c:v>
                </c:pt>
                <c:pt idx="947">
                  <c:v>3.032037</c:v>
                </c:pt>
                <c:pt idx="948">
                  <c:v>3.032252</c:v>
                </c:pt>
                <c:pt idx="949">
                  <c:v>3.032467</c:v>
                </c:pt>
                <c:pt idx="950">
                  <c:v>3.032680</c:v>
                </c:pt>
                <c:pt idx="951">
                  <c:v>3.032893</c:v>
                </c:pt>
                <c:pt idx="952">
                  <c:v>3.033106</c:v>
                </c:pt>
                <c:pt idx="953">
                  <c:v>3.033317</c:v>
                </c:pt>
                <c:pt idx="954">
                  <c:v>3.033527</c:v>
                </c:pt>
                <c:pt idx="955">
                  <c:v>3.033737</c:v>
                </c:pt>
                <c:pt idx="956">
                  <c:v>3.033946</c:v>
                </c:pt>
                <c:pt idx="957">
                  <c:v>3.034154</c:v>
                </c:pt>
                <c:pt idx="958">
                  <c:v>3.034361</c:v>
                </c:pt>
                <c:pt idx="959">
                  <c:v>3.034568</c:v>
                </c:pt>
                <c:pt idx="960">
                  <c:v>3.034773</c:v>
                </c:pt>
                <c:pt idx="961">
                  <c:v>3.034978</c:v>
                </c:pt>
                <c:pt idx="962">
                  <c:v>3.035182</c:v>
                </c:pt>
                <c:pt idx="963">
                  <c:v>3.035385</c:v>
                </c:pt>
                <c:pt idx="964">
                  <c:v>3.035588</c:v>
                </c:pt>
                <c:pt idx="965">
                  <c:v>3.035790</c:v>
                </c:pt>
                <c:pt idx="966">
                  <c:v>3.035991</c:v>
                </c:pt>
                <c:pt idx="967">
                  <c:v>3.036191</c:v>
                </c:pt>
                <c:pt idx="968">
                  <c:v>3.036390</c:v>
                </c:pt>
                <c:pt idx="969">
                  <c:v>3.036589</c:v>
                </c:pt>
                <c:pt idx="970">
                  <c:v>3.036786</c:v>
                </c:pt>
                <c:pt idx="971">
                  <c:v>3.036983</c:v>
                </c:pt>
                <c:pt idx="972">
                  <c:v>3.037180</c:v>
                </c:pt>
                <c:pt idx="973">
                  <c:v>3.037375</c:v>
                </c:pt>
                <c:pt idx="974">
                  <c:v>3.037570</c:v>
                </c:pt>
                <c:pt idx="975">
                  <c:v>3.037764</c:v>
                </c:pt>
                <c:pt idx="976">
                  <c:v>3.037957</c:v>
                </c:pt>
                <c:pt idx="977">
                  <c:v>3.038149</c:v>
                </c:pt>
                <c:pt idx="978">
                  <c:v>3.038341</c:v>
                </c:pt>
                <c:pt idx="979">
                  <c:v>3.038532</c:v>
                </c:pt>
                <c:pt idx="980">
                  <c:v>3.038722</c:v>
                </c:pt>
                <c:pt idx="981">
                  <c:v>3.038911</c:v>
                </c:pt>
                <c:pt idx="982">
                  <c:v>3.039100</c:v>
                </c:pt>
                <c:pt idx="983">
                  <c:v>3.039288</c:v>
                </c:pt>
                <c:pt idx="984">
                  <c:v>3.039475</c:v>
                </c:pt>
                <c:pt idx="985">
                  <c:v>3.039661</c:v>
                </c:pt>
                <c:pt idx="986">
                  <c:v>3.039847</c:v>
                </c:pt>
                <c:pt idx="987">
                  <c:v>3.040032</c:v>
                </c:pt>
                <c:pt idx="988">
                  <c:v>3.040216</c:v>
                </c:pt>
                <c:pt idx="989">
                  <c:v>3.040400</c:v>
                </c:pt>
                <c:pt idx="990">
                  <c:v>3.040583</c:v>
                </c:pt>
                <c:pt idx="991">
                  <c:v>3.040765</c:v>
                </c:pt>
                <c:pt idx="992">
                  <c:v>3.040946</c:v>
                </c:pt>
                <c:pt idx="993">
                  <c:v>3.041127</c:v>
                </c:pt>
                <c:pt idx="994">
                  <c:v>3.041306</c:v>
                </c:pt>
                <c:pt idx="995">
                  <c:v>3.041486</c:v>
                </c:pt>
                <c:pt idx="996">
                  <c:v>3.041664</c:v>
                </c:pt>
                <c:pt idx="997">
                  <c:v>3.041842</c:v>
                </c:pt>
                <c:pt idx="998">
                  <c:v>3.042019</c:v>
                </c:pt>
                <c:pt idx="999">
                  <c:v>3.042195</c:v>
                </c:pt>
                <c:pt idx="1000">
                  <c:v>3.042371</c:v>
                </c:pt>
                <c:pt idx="1001">
                  <c:v>3.042546</c:v>
                </c:pt>
                <c:pt idx="1002">
                  <c:v>3.042720</c:v>
                </c:pt>
                <c:pt idx="1003">
                  <c:v>3.042894</c:v>
                </c:pt>
                <c:pt idx="1004">
                  <c:v>3.043066</c:v>
                </c:pt>
                <c:pt idx="1005">
                  <c:v>3.043239</c:v>
                </c:pt>
                <c:pt idx="1006">
                  <c:v>3.043410</c:v>
                </c:pt>
                <c:pt idx="1007">
                  <c:v>3.043581</c:v>
                </c:pt>
                <c:pt idx="1008">
                  <c:v>3.043751</c:v>
                </c:pt>
                <c:pt idx="1009">
                  <c:v>3.043920</c:v>
                </c:pt>
                <c:pt idx="1010">
                  <c:v>3.044089</c:v>
                </c:pt>
                <c:pt idx="1011">
                  <c:v>3.044257</c:v>
                </c:pt>
                <c:pt idx="1012">
                  <c:v>3.044424</c:v>
                </c:pt>
                <c:pt idx="1013">
                  <c:v>3.044591</c:v>
                </c:pt>
                <c:pt idx="1014">
                  <c:v>3.044757</c:v>
                </c:pt>
                <c:pt idx="1015">
                  <c:v>3.044922</c:v>
                </c:pt>
                <c:pt idx="1016">
                  <c:v>3.045087</c:v>
                </c:pt>
                <c:pt idx="1017">
                  <c:v>3.045251</c:v>
                </c:pt>
                <c:pt idx="1018">
                  <c:v>3.045415</c:v>
                </c:pt>
                <c:pt idx="1019">
                  <c:v>3.045577</c:v>
                </c:pt>
                <c:pt idx="1020">
                  <c:v>3.045739</c:v>
                </c:pt>
                <c:pt idx="1021">
                  <c:v>3.045901</c:v>
                </c:pt>
                <c:pt idx="1022">
                  <c:v>3.046061</c:v>
                </c:pt>
                <c:pt idx="1023">
                  <c:v>3.046221</c:v>
                </c:pt>
                <c:pt idx="1024">
                  <c:v>3.046381</c:v>
                </c:pt>
                <c:pt idx="1025">
                  <c:v>3.046540</c:v>
                </c:pt>
                <c:pt idx="1026">
                  <c:v>3.046698</c:v>
                </c:pt>
                <c:pt idx="1027">
                  <c:v>3.046855</c:v>
                </c:pt>
                <c:pt idx="1028">
                  <c:v>3.047012</c:v>
                </c:pt>
                <c:pt idx="1029">
                  <c:v>3.047168</c:v>
                </c:pt>
                <c:pt idx="1030">
                  <c:v>3.047324</c:v>
                </c:pt>
                <c:pt idx="1031">
                  <c:v>3.047479</c:v>
                </c:pt>
                <c:pt idx="1032">
                  <c:v>3.047633</c:v>
                </c:pt>
                <c:pt idx="1033">
                  <c:v>3.047787</c:v>
                </c:pt>
                <c:pt idx="1034">
                  <c:v>3.047940</c:v>
                </c:pt>
                <c:pt idx="1035">
                  <c:v>3.048092</c:v>
                </c:pt>
                <c:pt idx="1036">
                  <c:v>3.048244</c:v>
                </c:pt>
                <c:pt idx="1037">
                  <c:v>3.048395</c:v>
                </c:pt>
                <c:pt idx="1038">
                  <c:v>3.048546</c:v>
                </c:pt>
                <c:pt idx="1039">
                  <c:v>3.048695</c:v>
                </c:pt>
                <c:pt idx="1040">
                  <c:v>3.048845</c:v>
                </c:pt>
                <c:pt idx="1041">
                  <c:v>3.048993</c:v>
                </c:pt>
                <c:pt idx="1042">
                  <c:v>3.049141</c:v>
                </c:pt>
                <c:pt idx="1043">
                  <c:v>3.049289</c:v>
                </c:pt>
                <c:pt idx="1044">
                  <c:v>3.049436</c:v>
                </c:pt>
                <c:pt idx="1045">
                  <c:v>3.049582</c:v>
                </c:pt>
                <c:pt idx="1046">
                  <c:v>3.049728</c:v>
                </c:pt>
                <c:pt idx="1047">
                  <c:v>3.049873</c:v>
                </c:pt>
                <c:pt idx="1048">
                  <c:v>3.050017</c:v>
                </c:pt>
                <c:pt idx="1049">
                  <c:v>3.050161</c:v>
                </c:pt>
                <c:pt idx="1050">
                  <c:v>3.050304</c:v>
                </c:pt>
                <c:pt idx="1051">
                  <c:v>3.050447</c:v>
                </c:pt>
                <c:pt idx="1052">
                  <c:v>3.050589</c:v>
                </c:pt>
                <c:pt idx="1053">
                  <c:v>3.050730</c:v>
                </c:pt>
                <c:pt idx="1054">
                  <c:v>3.050871</c:v>
                </c:pt>
                <c:pt idx="1055">
                  <c:v>3.051011</c:v>
                </c:pt>
                <c:pt idx="1056">
                  <c:v>3.051151</c:v>
                </c:pt>
                <c:pt idx="1057">
                  <c:v>3.051290</c:v>
                </c:pt>
                <c:pt idx="1058">
                  <c:v>3.051429</c:v>
                </c:pt>
                <c:pt idx="1059">
                  <c:v>3.051567</c:v>
                </c:pt>
                <c:pt idx="1060">
                  <c:v>3.051704</c:v>
                </c:pt>
                <c:pt idx="1061">
                  <c:v>3.051841</c:v>
                </c:pt>
                <c:pt idx="1062">
                  <c:v>3.051977</c:v>
                </c:pt>
                <c:pt idx="1063">
                  <c:v>3.052113</c:v>
                </c:pt>
                <c:pt idx="1064">
                  <c:v>3.052248</c:v>
                </c:pt>
                <c:pt idx="1065">
                  <c:v>3.052382</c:v>
                </c:pt>
                <c:pt idx="1066">
                  <c:v>3.052516</c:v>
                </c:pt>
                <c:pt idx="1067">
                  <c:v>3.052650</c:v>
                </c:pt>
                <c:pt idx="1068">
                  <c:v>3.052782</c:v>
                </c:pt>
                <c:pt idx="1069">
                  <c:v>3.052915</c:v>
                </c:pt>
                <c:pt idx="1070">
                  <c:v>3.053046</c:v>
                </c:pt>
                <c:pt idx="1071">
                  <c:v>3.053177</c:v>
                </c:pt>
                <c:pt idx="1072">
                  <c:v>3.053308</c:v>
                </c:pt>
                <c:pt idx="1073">
                  <c:v>3.053438</c:v>
                </c:pt>
                <c:pt idx="1074">
                  <c:v>3.053567</c:v>
                </c:pt>
                <c:pt idx="1075">
                  <c:v>3.053696</c:v>
                </c:pt>
                <c:pt idx="1076">
                  <c:v>3.053825</c:v>
                </c:pt>
                <c:pt idx="1077">
                  <c:v>3.053953</c:v>
                </c:pt>
                <c:pt idx="1078">
                  <c:v>3.054080</c:v>
                </c:pt>
                <c:pt idx="1079">
                  <c:v>3.054207</c:v>
                </c:pt>
                <c:pt idx="1080">
                  <c:v>3.054333</c:v>
                </c:pt>
                <c:pt idx="1081">
                  <c:v>3.054458</c:v>
                </c:pt>
                <c:pt idx="1082">
                  <c:v>3.054583</c:v>
                </c:pt>
                <c:pt idx="1083">
                  <c:v>3.054708</c:v>
                </c:pt>
                <c:pt idx="1084">
                  <c:v>3.054832</c:v>
                </c:pt>
                <c:pt idx="1085">
                  <c:v>3.054956</c:v>
                </c:pt>
                <c:pt idx="1086">
                  <c:v>3.055079</c:v>
                </c:pt>
                <c:pt idx="1087">
                  <c:v>3.055201</c:v>
                </c:pt>
                <c:pt idx="1088">
                  <c:v>3.055323</c:v>
                </c:pt>
                <c:pt idx="1089">
                  <c:v>3.055444</c:v>
                </c:pt>
                <c:pt idx="1090">
                  <c:v>3.055565</c:v>
                </c:pt>
                <c:pt idx="1091">
                  <c:v>3.055685</c:v>
                </c:pt>
                <c:pt idx="1092">
                  <c:v>3.055805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'sedation'!$S$4</c:f>
              <c:strCache>
                <c:ptCount val="1"/>
                <c:pt idx="0">
                  <c:v>60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152895"/>
                  <a:lumOff val="12368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152895"/>
                  <a:lumOff val="12368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'sedation'!$S$5:$S$1097</c:f>
              <c:numCache>
                <c:ptCount val="1093"/>
                <c:pt idx="0">
                  <c:v>0.000017</c:v>
                </c:pt>
                <c:pt idx="1">
                  <c:v>2.500033</c:v>
                </c:pt>
                <c:pt idx="2">
                  <c:v>2.500048</c:v>
                </c:pt>
                <c:pt idx="3">
                  <c:v>2.500062</c:v>
                </c:pt>
                <c:pt idx="4">
                  <c:v>2.500074</c:v>
                </c:pt>
                <c:pt idx="5">
                  <c:v>2.500086</c:v>
                </c:pt>
                <c:pt idx="6">
                  <c:v>2.500097</c:v>
                </c:pt>
                <c:pt idx="7">
                  <c:v>2.500108</c:v>
                </c:pt>
                <c:pt idx="8">
                  <c:v>2.500117</c:v>
                </c:pt>
                <c:pt idx="9">
                  <c:v>2.500126</c:v>
                </c:pt>
                <c:pt idx="10">
                  <c:v>2.500134</c:v>
                </c:pt>
                <c:pt idx="11">
                  <c:v>2.500142</c:v>
                </c:pt>
                <c:pt idx="12">
                  <c:v>2.500149</c:v>
                </c:pt>
                <c:pt idx="13">
                  <c:v>2.500156</c:v>
                </c:pt>
                <c:pt idx="14">
                  <c:v>2.500162</c:v>
                </c:pt>
                <c:pt idx="15">
                  <c:v>2.500167</c:v>
                </c:pt>
                <c:pt idx="16">
                  <c:v>2.500172</c:v>
                </c:pt>
                <c:pt idx="17">
                  <c:v>2.500177</c:v>
                </c:pt>
                <c:pt idx="18">
                  <c:v>2.500181</c:v>
                </c:pt>
                <c:pt idx="19">
                  <c:v>2.500186</c:v>
                </c:pt>
                <c:pt idx="20">
                  <c:v>2.500189</c:v>
                </c:pt>
                <c:pt idx="21">
                  <c:v>2.500193</c:v>
                </c:pt>
                <c:pt idx="22">
                  <c:v>2.500196</c:v>
                </c:pt>
                <c:pt idx="23">
                  <c:v>2.500199</c:v>
                </c:pt>
                <c:pt idx="24">
                  <c:v>2.500201</c:v>
                </c:pt>
                <c:pt idx="25">
                  <c:v>2.500204</c:v>
                </c:pt>
                <c:pt idx="26">
                  <c:v>2.500206</c:v>
                </c:pt>
                <c:pt idx="27">
                  <c:v>2.500208</c:v>
                </c:pt>
                <c:pt idx="28">
                  <c:v>2.500210</c:v>
                </c:pt>
                <c:pt idx="29">
                  <c:v>2.500211</c:v>
                </c:pt>
                <c:pt idx="30">
                  <c:v>2.500213</c:v>
                </c:pt>
                <c:pt idx="31">
                  <c:v>2.500214</c:v>
                </c:pt>
                <c:pt idx="32">
                  <c:v>2.500216</c:v>
                </c:pt>
                <c:pt idx="33">
                  <c:v>2.500217</c:v>
                </c:pt>
                <c:pt idx="34">
                  <c:v>2.500218</c:v>
                </c:pt>
                <c:pt idx="35">
                  <c:v>2.500218</c:v>
                </c:pt>
                <c:pt idx="36">
                  <c:v>2.500219</c:v>
                </c:pt>
                <c:pt idx="37">
                  <c:v>2.500220</c:v>
                </c:pt>
                <c:pt idx="38">
                  <c:v>2.500220</c:v>
                </c:pt>
                <c:pt idx="39">
                  <c:v>2.500221</c:v>
                </c:pt>
                <c:pt idx="40">
                  <c:v>2.500221</c:v>
                </c:pt>
                <c:pt idx="41">
                  <c:v>2.500221</c:v>
                </c:pt>
                <c:pt idx="42">
                  <c:v>2.500222</c:v>
                </c:pt>
                <c:pt idx="43">
                  <c:v>2.500222</c:v>
                </c:pt>
                <c:pt idx="44">
                  <c:v>2.500222</c:v>
                </c:pt>
                <c:pt idx="45">
                  <c:v>2.500222</c:v>
                </c:pt>
                <c:pt idx="46">
                  <c:v>2.500222</c:v>
                </c:pt>
                <c:pt idx="47">
                  <c:v>2.500222</c:v>
                </c:pt>
                <c:pt idx="48">
                  <c:v>2.500222</c:v>
                </c:pt>
                <c:pt idx="49">
                  <c:v>2.500222</c:v>
                </c:pt>
                <c:pt idx="50">
                  <c:v>2.500222</c:v>
                </c:pt>
                <c:pt idx="51">
                  <c:v>2.500221</c:v>
                </c:pt>
                <c:pt idx="52">
                  <c:v>2.500221</c:v>
                </c:pt>
                <c:pt idx="53">
                  <c:v>2.500221</c:v>
                </c:pt>
                <c:pt idx="54">
                  <c:v>2.500221</c:v>
                </c:pt>
                <c:pt idx="55">
                  <c:v>2.500220</c:v>
                </c:pt>
                <c:pt idx="56">
                  <c:v>2.500220</c:v>
                </c:pt>
                <c:pt idx="57">
                  <c:v>2.500220</c:v>
                </c:pt>
                <c:pt idx="58">
                  <c:v>2.500219</c:v>
                </c:pt>
                <c:pt idx="59">
                  <c:v>2.500219</c:v>
                </c:pt>
                <c:pt idx="60">
                  <c:v>2.500218</c:v>
                </c:pt>
                <c:pt idx="61">
                  <c:v>2.500218</c:v>
                </c:pt>
                <c:pt idx="62">
                  <c:v>2.500218</c:v>
                </c:pt>
                <c:pt idx="63">
                  <c:v>2.500217</c:v>
                </c:pt>
                <c:pt idx="64">
                  <c:v>2.500217</c:v>
                </c:pt>
                <c:pt idx="65">
                  <c:v>2.500216</c:v>
                </c:pt>
                <c:pt idx="66">
                  <c:v>2.500216</c:v>
                </c:pt>
                <c:pt idx="67">
                  <c:v>2.500215</c:v>
                </c:pt>
                <c:pt idx="68">
                  <c:v>2.500215</c:v>
                </c:pt>
                <c:pt idx="69">
                  <c:v>2.500214</c:v>
                </c:pt>
                <c:pt idx="70">
                  <c:v>2.500214</c:v>
                </c:pt>
                <c:pt idx="71">
                  <c:v>2.500213</c:v>
                </c:pt>
                <c:pt idx="72">
                  <c:v>2.500212</c:v>
                </c:pt>
                <c:pt idx="73">
                  <c:v>2.500212</c:v>
                </c:pt>
                <c:pt idx="74">
                  <c:v>2.500211</c:v>
                </c:pt>
                <c:pt idx="75">
                  <c:v>2.500211</c:v>
                </c:pt>
                <c:pt idx="76">
                  <c:v>2.500210</c:v>
                </c:pt>
                <c:pt idx="77">
                  <c:v>2.500210</c:v>
                </c:pt>
                <c:pt idx="78">
                  <c:v>2.500209</c:v>
                </c:pt>
                <c:pt idx="79">
                  <c:v>2.500208</c:v>
                </c:pt>
                <c:pt idx="80">
                  <c:v>2.500208</c:v>
                </c:pt>
                <c:pt idx="81">
                  <c:v>2.500207</c:v>
                </c:pt>
                <c:pt idx="82">
                  <c:v>2.500207</c:v>
                </c:pt>
                <c:pt idx="83">
                  <c:v>2.500206</c:v>
                </c:pt>
                <c:pt idx="84">
                  <c:v>2.500205</c:v>
                </c:pt>
                <c:pt idx="85">
                  <c:v>2.500205</c:v>
                </c:pt>
                <c:pt idx="86">
                  <c:v>2.500204</c:v>
                </c:pt>
                <c:pt idx="87">
                  <c:v>2.500204</c:v>
                </c:pt>
                <c:pt idx="88">
                  <c:v>2.500203</c:v>
                </c:pt>
                <c:pt idx="89">
                  <c:v>2.500202</c:v>
                </c:pt>
                <c:pt idx="90">
                  <c:v>2.500202</c:v>
                </c:pt>
                <c:pt idx="91">
                  <c:v>2.500201</c:v>
                </c:pt>
                <c:pt idx="92">
                  <c:v>2.500201</c:v>
                </c:pt>
                <c:pt idx="93">
                  <c:v>2.500200</c:v>
                </c:pt>
                <c:pt idx="94">
                  <c:v>2.500199</c:v>
                </c:pt>
                <c:pt idx="95">
                  <c:v>2.500199</c:v>
                </c:pt>
                <c:pt idx="96">
                  <c:v>2.500198</c:v>
                </c:pt>
                <c:pt idx="97">
                  <c:v>2.500198</c:v>
                </c:pt>
                <c:pt idx="98">
                  <c:v>2.500197</c:v>
                </c:pt>
                <c:pt idx="99">
                  <c:v>2.500196</c:v>
                </c:pt>
                <c:pt idx="100">
                  <c:v>2.500196</c:v>
                </c:pt>
                <c:pt idx="101">
                  <c:v>2.500195</c:v>
                </c:pt>
                <c:pt idx="102">
                  <c:v>2.500195</c:v>
                </c:pt>
                <c:pt idx="103">
                  <c:v>2.500194</c:v>
                </c:pt>
                <c:pt idx="104">
                  <c:v>2.500194</c:v>
                </c:pt>
                <c:pt idx="105">
                  <c:v>2.500193</c:v>
                </c:pt>
                <c:pt idx="106">
                  <c:v>2.500192</c:v>
                </c:pt>
                <c:pt idx="107">
                  <c:v>2.500192</c:v>
                </c:pt>
                <c:pt idx="108">
                  <c:v>2.500191</c:v>
                </c:pt>
                <c:pt idx="109">
                  <c:v>2.500191</c:v>
                </c:pt>
                <c:pt idx="110">
                  <c:v>2.500190</c:v>
                </c:pt>
                <c:pt idx="111">
                  <c:v>2.500189</c:v>
                </c:pt>
                <c:pt idx="112">
                  <c:v>2.500189</c:v>
                </c:pt>
                <c:pt idx="113">
                  <c:v>2.500188</c:v>
                </c:pt>
                <c:pt idx="114">
                  <c:v>2.500188</c:v>
                </c:pt>
                <c:pt idx="115">
                  <c:v>2.500187</c:v>
                </c:pt>
                <c:pt idx="116">
                  <c:v>2.500187</c:v>
                </c:pt>
                <c:pt idx="117">
                  <c:v>2.500186</c:v>
                </c:pt>
                <c:pt idx="118">
                  <c:v>2.500185</c:v>
                </c:pt>
                <c:pt idx="119">
                  <c:v>2.500185</c:v>
                </c:pt>
                <c:pt idx="120">
                  <c:v>2.500184</c:v>
                </c:pt>
                <c:pt idx="121">
                  <c:v>2.500184</c:v>
                </c:pt>
                <c:pt idx="122">
                  <c:v>2.500183</c:v>
                </c:pt>
                <c:pt idx="123">
                  <c:v>2.500183</c:v>
                </c:pt>
                <c:pt idx="124">
                  <c:v>2.500182</c:v>
                </c:pt>
                <c:pt idx="125">
                  <c:v>2.500181</c:v>
                </c:pt>
                <c:pt idx="126">
                  <c:v>2.500181</c:v>
                </c:pt>
                <c:pt idx="127">
                  <c:v>2.500180</c:v>
                </c:pt>
                <c:pt idx="128">
                  <c:v>2.500180</c:v>
                </c:pt>
                <c:pt idx="129">
                  <c:v>2.500179</c:v>
                </c:pt>
                <c:pt idx="130">
                  <c:v>2.500179</c:v>
                </c:pt>
                <c:pt idx="131">
                  <c:v>2.500178</c:v>
                </c:pt>
                <c:pt idx="132">
                  <c:v>2.500178</c:v>
                </c:pt>
                <c:pt idx="133">
                  <c:v>2.500177</c:v>
                </c:pt>
                <c:pt idx="134">
                  <c:v>2.500176</c:v>
                </c:pt>
                <c:pt idx="135">
                  <c:v>2.500176</c:v>
                </c:pt>
                <c:pt idx="136">
                  <c:v>2.500175</c:v>
                </c:pt>
                <c:pt idx="137">
                  <c:v>2.500175</c:v>
                </c:pt>
                <c:pt idx="138">
                  <c:v>2.500174</c:v>
                </c:pt>
                <c:pt idx="139">
                  <c:v>2.500174</c:v>
                </c:pt>
                <c:pt idx="140">
                  <c:v>2.500173</c:v>
                </c:pt>
                <c:pt idx="141">
                  <c:v>2.500173</c:v>
                </c:pt>
                <c:pt idx="142">
                  <c:v>2.500172</c:v>
                </c:pt>
                <c:pt idx="143">
                  <c:v>2.500172</c:v>
                </c:pt>
                <c:pt idx="144">
                  <c:v>2.500171</c:v>
                </c:pt>
                <c:pt idx="145">
                  <c:v>2.500171</c:v>
                </c:pt>
                <c:pt idx="146">
                  <c:v>2.500170</c:v>
                </c:pt>
                <c:pt idx="147">
                  <c:v>2.500170</c:v>
                </c:pt>
                <c:pt idx="148">
                  <c:v>2.500169</c:v>
                </c:pt>
                <c:pt idx="149">
                  <c:v>2.500169</c:v>
                </c:pt>
                <c:pt idx="150">
                  <c:v>2.500168</c:v>
                </c:pt>
                <c:pt idx="151">
                  <c:v>2.500168</c:v>
                </c:pt>
                <c:pt idx="152">
                  <c:v>2.500167</c:v>
                </c:pt>
                <c:pt idx="153">
                  <c:v>2.500167</c:v>
                </c:pt>
                <c:pt idx="154">
                  <c:v>2.500166</c:v>
                </c:pt>
                <c:pt idx="155">
                  <c:v>2.500166</c:v>
                </c:pt>
                <c:pt idx="156">
                  <c:v>2.500165</c:v>
                </c:pt>
                <c:pt idx="157">
                  <c:v>2.500164</c:v>
                </c:pt>
                <c:pt idx="158">
                  <c:v>2.500164</c:v>
                </c:pt>
                <c:pt idx="159">
                  <c:v>2.500163</c:v>
                </c:pt>
                <c:pt idx="160">
                  <c:v>2.500163</c:v>
                </c:pt>
                <c:pt idx="161">
                  <c:v>2.500163</c:v>
                </c:pt>
                <c:pt idx="162">
                  <c:v>2.500162</c:v>
                </c:pt>
                <c:pt idx="163">
                  <c:v>2.500162</c:v>
                </c:pt>
                <c:pt idx="164">
                  <c:v>2.500161</c:v>
                </c:pt>
                <c:pt idx="165">
                  <c:v>2.500161</c:v>
                </c:pt>
                <c:pt idx="166">
                  <c:v>2.500160</c:v>
                </c:pt>
                <c:pt idx="167">
                  <c:v>2.500160</c:v>
                </c:pt>
                <c:pt idx="168">
                  <c:v>2.500159</c:v>
                </c:pt>
                <c:pt idx="169">
                  <c:v>2.500159</c:v>
                </c:pt>
                <c:pt idx="170">
                  <c:v>2.500158</c:v>
                </c:pt>
                <c:pt idx="171">
                  <c:v>2.500158</c:v>
                </c:pt>
                <c:pt idx="172">
                  <c:v>2.500157</c:v>
                </c:pt>
                <c:pt idx="173">
                  <c:v>2.500157</c:v>
                </c:pt>
                <c:pt idx="174">
                  <c:v>2.500156</c:v>
                </c:pt>
                <c:pt idx="175">
                  <c:v>2.500156</c:v>
                </c:pt>
                <c:pt idx="176">
                  <c:v>2.500155</c:v>
                </c:pt>
                <c:pt idx="177">
                  <c:v>2.500155</c:v>
                </c:pt>
                <c:pt idx="178">
                  <c:v>2.500154</c:v>
                </c:pt>
                <c:pt idx="179">
                  <c:v>2.500154</c:v>
                </c:pt>
                <c:pt idx="180">
                  <c:v>2.500153</c:v>
                </c:pt>
                <c:pt idx="181">
                  <c:v>2.500153</c:v>
                </c:pt>
                <c:pt idx="182">
                  <c:v>2.500153</c:v>
                </c:pt>
                <c:pt idx="183">
                  <c:v>2.500152</c:v>
                </c:pt>
                <c:pt idx="184">
                  <c:v>2.500152</c:v>
                </c:pt>
                <c:pt idx="185">
                  <c:v>2.500151</c:v>
                </c:pt>
                <c:pt idx="186">
                  <c:v>2.500151</c:v>
                </c:pt>
                <c:pt idx="187">
                  <c:v>2.500150</c:v>
                </c:pt>
                <c:pt idx="188">
                  <c:v>2.500150</c:v>
                </c:pt>
                <c:pt idx="189">
                  <c:v>2.500149</c:v>
                </c:pt>
                <c:pt idx="190">
                  <c:v>2.500149</c:v>
                </c:pt>
                <c:pt idx="191">
                  <c:v>2.500148</c:v>
                </c:pt>
                <c:pt idx="192">
                  <c:v>2.500148</c:v>
                </c:pt>
                <c:pt idx="193">
                  <c:v>2.500148</c:v>
                </c:pt>
                <c:pt idx="194">
                  <c:v>2.500147</c:v>
                </c:pt>
                <c:pt idx="195">
                  <c:v>2.500147</c:v>
                </c:pt>
                <c:pt idx="196">
                  <c:v>2.500146</c:v>
                </c:pt>
                <c:pt idx="197">
                  <c:v>2.500146</c:v>
                </c:pt>
                <c:pt idx="198">
                  <c:v>2.500145</c:v>
                </c:pt>
                <c:pt idx="199">
                  <c:v>2.500145</c:v>
                </c:pt>
                <c:pt idx="200">
                  <c:v>2.500145</c:v>
                </c:pt>
                <c:pt idx="201">
                  <c:v>2.500144</c:v>
                </c:pt>
                <c:pt idx="202">
                  <c:v>2.500144</c:v>
                </c:pt>
                <c:pt idx="203">
                  <c:v>2.500143</c:v>
                </c:pt>
                <c:pt idx="204">
                  <c:v>2.500143</c:v>
                </c:pt>
                <c:pt idx="205">
                  <c:v>2.500142</c:v>
                </c:pt>
                <c:pt idx="206">
                  <c:v>2.500142</c:v>
                </c:pt>
                <c:pt idx="207">
                  <c:v>2.500142</c:v>
                </c:pt>
                <c:pt idx="208">
                  <c:v>2.500141</c:v>
                </c:pt>
                <c:pt idx="209">
                  <c:v>2.500141</c:v>
                </c:pt>
                <c:pt idx="210">
                  <c:v>2.500140</c:v>
                </c:pt>
                <c:pt idx="211">
                  <c:v>2.500140</c:v>
                </c:pt>
                <c:pt idx="212">
                  <c:v>2.500140</c:v>
                </c:pt>
                <c:pt idx="213">
                  <c:v>2.500139</c:v>
                </c:pt>
                <c:pt idx="214">
                  <c:v>2.500139</c:v>
                </c:pt>
                <c:pt idx="215">
                  <c:v>2.500138</c:v>
                </c:pt>
                <c:pt idx="216">
                  <c:v>2.500138</c:v>
                </c:pt>
                <c:pt idx="217">
                  <c:v>2.500137</c:v>
                </c:pt>
                <c:pt idx="218">
                  <c:v>2.500137</c:v>
                </c:pt>
                <c:pt idx="219">
                  <c:v>2.500137</c:v>
                </c:pt>
                <c:pt idx="220">
                  <c:v>2.500136</c:v>
                </c:pt>
                <c:pt idx="221">
                  <c:v>2.500136</c:v>
                </c:pt>
                <c:pt idx="222">
                  <c:v>2.500135</c:v>
                </c:pt>
                <c:pt idx="223">
                  <c:v>2.500135</c:v>
                </c:pt>
                <c:pt idx="224">
                  <c:v>2.500135</c:v>
                </c:pt>
                <c:pt idx="225">
                  <c:v>2.500134</c:v>
                </c:pt>
                <c:pt idx="226">
                  <c:v>2.500134</c:v>
                </c:pt>
                <c:pt idx="227">
                  <c:v>2.500133</c:v>
                </c:pt>
                <c:pt idx="228">
                  <c:v>2.500133</c:v>
                </c:pt>
                <c:pt idx="229">
                  <c:v>2.500133</c:v>
                </c:pt>
                <c:pt idx="230">
                  <c:v>2.500132</c:v>
                </c:pt>
                <c:pt idx="231">
                  <c:v>2.500132</c:v>
                </c:pt>
                <c:pt idx="232">
                  <c:v>2.500132</c:v>
                </c:pt>
                <c:pt idx="233">
                  <c:v>2.500131</c:v>
                </c:pt>
                <c:pt idx="234">
                  <c:v>2.500131</c:v>
                </c:pt>
                <c:pt idx="235">
                  <c:v>2.500130</c:v>
                </c:pt>
                <c:pt idx="236">
                  <c:v>2.500130</c:v>
                </c:pt>
                <c:pt idx="237">
                  <c:v>2.500130</c:v>
                </c:pt>
                <c:pt idx="238">
                  <c:v>2.500129</c:v>
                </c:pt>
                <c:pt idx="239">
                  <c:v>2.500129</c:v>
                </c:pt>
                <c:pt idx="240">
                  <c:v>2.500129</c:v>
                </c:pt>
                <c:pt idx="241">
                  <c:v>2.500128</c:v>
                </c:pt>
                <c:pt idx="242">
                  <c:v>2.500128</c:v>
                </c:pt>
                <c:pt idx="243">
                  <c:v>2.500127</c:v>
                </c:pt>
                <c:pt idx="244">
                  <c:v>2.500127</c:v>
                </c:pt>
                <c:pt idx="245">
                  <c:v>2.500127</c:v>
                </c:pt>
                <c:pt idx="246">
                  <c:v>2.500126</c:v>
                </c:pt>
                <c:pt idx="247">
                  <c:v>2.500126</c:v>
                </c:pt>
                <c:pt idx="248">
                  <c:v>2.500126</c:v>
                </c:pt>
                <c:pt idx="249">
                  <c:v>2.500125</c:v>
                </c:pt>
                <c:pt idx="250">
                  <c:v>2.500125</c:v>
                </c:pt>
                <c:pt idx="251">
                  <c:v>2.500125</c:v>
                </c:pt>
                <c:pt idx="252">
                  <c:v>2.500124</c:v>
                </c:pt>
                <c:pt idx="253">
                  <c:v>2.500124</c:v>
                </c:pt>
                <c:pt idx="254">
                  <c:v>2.500123</c:v>
                </c:pt>
                <c:pt idx="255">
                  <c:v>2.500123</c:v>
                </c:pt>
                <c:pt idx="256">
                  <c:v>2.500123</c:v>
                </c:pt>
                <c:pt idx="257">
                  <c:v>2.500122</c:v>
                </c:pt>
                <c:pt idx="258">
                  <c:v>2.500122</c:v>
                </c:pt>
                <c:pt idx="259">
                  <c:v>2.500122</c:v>
                </c:pt>
                <c:pt idx="260">
                  <c:v>2.500121</c:v>
                </c:pt>
                <c:pt idx="261">
                  <c:v>2.500121</c:v>
                </c:pt>
                <c:pt idx="262">
                  <c:v>2.500121</c:v>
                </c:pt>
                <c:pt idx="263">
                  <c:v>2.500120</c:v>
                </c:pt>
                <c:pt idx="264">
                  <c:v>2.500120</c:v>
                </c:pt>
                <c:pt idx="265">
                  <c:v>2.500120</c:v>
                </c:pt>
                <c:pt idx="266">
                  <c:v>2.500119</c:v>
                </c:pt>
                <c:pt idx="267">
                  <c:v>2.500119</c:v>
                </c:pt>
                <c:pt idx="268">
                  <c:v>2.500119</c:v>
                </c:pt>
                <c:pt idx="269">
                  <c:v>2.500118</c:v>
                </c:pt>
                <c:pt idx="270">
                  <c:v>2.500118</c:v>
                </c:pt>
                <c:pt idx="271">
                  <c:v>2.500118</c:v>
                </c:pt>
                <c:pt idx="272">
                  <c:v>2.500117</c:v>
                </c:pt>
                <c:pt idx="273">
                  <c:v>2.500117</c:v>
                </c:pt>
                <c:pt idx="274">
                  <c:v>2.500117</c:v>
                </c:pt>
                <c:pt idx="275">
                  <c:v>2.500116</c:v>
                </c:pt>
                <c:pt idx="276">
                  <c:v>2.500116</c:v>
                </c:pt>
                <c:pt idx="277">
                  <c:v>2.500116</c:v>
                </c:pt>
                <c:pt idx="278">
                  <c:v>2.500115</c:v>
                </c:pt>
                <c:pt idx="279">
                  <c:v>2.500115</c:v>
                </c:pt>
                <c:pt idx="280">
                  <c:v>2.500115</c:v>
                </c:pt>
                <c:pt idx="281">
                  <c:v>2.500114</c:v>
                </c:pt>
                <c:pt idx="282">
                  <c:v>2.500114</c:v>
                </c:pt>
                <c:pt idx="283">
                  <c:v>2.500114</c:v>
                </c:pt>
                <c:pt idx="284">
                  <c:v>2.500113</c:v>
                </c:pt>
                <c:pt idx="285">
                  <c:v>2.500113</c:v>
                </c:pt>
                <c:pt idx="286">
                  <c:v>2.500113</c:v>
                </c:pt>
                <c:pt idx="287">
                  <c:v>2.500112</c:v>
                </c:pt>
                <c:pt idx="288">
                  <c:v>2.500112</c:v>
                </c:pt>
                <c:pt idx="289">
                  <c:v>2.500112</c:v>
                </c:pt>
                <c:pt idx="290">
                  <c:v>2.500111</c:v>
                </c:pt>
                <c:pt idx="291">
                  <c:v>2.500111</c:v>
                </c:pt>
                <c:pt idx="292">
                  <c:v>2.500111</c:v>
                </c:pt>
                <c:pt idx="293">
                  <c:v>2.500111</c:v>
                </c:pt>
                <c:pt idx="294">
                  <c:v>2.500110</c:v>
                </c:pt>
                <c:pt idx="295">
                  <c:v>2.500110</c:v>
                </c:pt>
                <c:pt idx="296">
                  <c:v>2.500110</c:v>
                </c:pt>
                <c:pt idx="297">
                  <c:v>2.500109</c:v>
                </c:pt>
                <c:pt idx="298">
                  <c:v>2.500109</c:v>
                </c:pt>
                <c:pt idx="299">
                  <c:v>2.500109</c:v>
                </c:pt>
                <c:pt idx="300">
                  <c:v>2.500108</c:v>
                </c:pt>
                <c:pt idx="301">
                  <c:v>2.500108</c:v>
                </c:pt>
                <c:pt idx="302">
                  <c:v>2.500108</c:v>
                </c:pt>
                <c:pt idx="303">
                  <c:v>2.500108</c:v>
                </c:pt>
                <c:pt idx="304">
                  <c:v>2.500107</c:v>
                </c:pt>
                <c:pt idx="305">
                  <c:v>2.500107</c:v>
                </c:pt>
                <c:pt idx="306">
                  <c:v>2.500107</c:v>
                </c:pt>
                <c:pt idx="307">
                  <c:v>2.500106</c:v>
                </c:pt>
                <c:pt idx="308">
                  <c:v>2.500106</c:v>
                </c:pt>
                <c:pt idx="309">
                  <c:v>2.500106</c:v>
                </c:pt>
                <c:pt idx="310">
                  <c:v>2.500105</c:v>
                </c:pt>
                <c:pt idx="311">
                  <c:v>2.500105</c:v>
                </c:pt>
                <c:pt idx="312">
                  <c:v>2.500105</c:v>
                </c:pt>
                <c:pt idx="313">
                  <c:v>2.500105</c:v>
                </c:pt>
                <c:pt idx="314">
                  <c:v>2.500104</c:v>
                </c:pt>
                <c:pt idx="315">
                  <c:v>2.500104</c:v>
                </c:pt>
                <c:pt idx="316">
                  <c:v>2.500104</c:v>
                </c:pt>
                <c:pt idx="317">
                  <c:v>2.500103</c:v>
                </c:pt>
                <c:pt idx="318">
                  <c:v>2.500103</c:v>
                </c:pt>
                <c:pt idx="319">
                  <c:v>2.500103</c:v>
                </c:pt>
                <c:pt idx="320">
                  <c:v>2.500103</c:v>
                </c:pt>
                <c:pt idx="321">
                  <c:v>2.500102</c:v>
                </c:pt>
                <c:pt idx="322">
                  <c:v>2.500102</c:v>
                </c:pt>
                <c:pt idx="323">
                  <c:v>2.500102</c:v>
                </c:pt>
                <c:pt idx="324">
                  <c:v>2.500101</c:v>
                </c:pt>
                <c:pt idx="325">
                  <c:v>2.500101</c:v>
                </c:pt>
                <c:pt idx="326">
                  <c:v>2.500101</c:v>
                </c:pt>
                <c:pt idx="327">
                  <c:v>2.500101</c:v>
                </c:pt>
                <c:pt idx="328">
                  <c:v>2.500100</c:v>
                </c:pt>
                <c:pt idx="329">
                  <c:v>2.500100</c:v>
                </c:pt>
                <c:pt idx="330">
                  <c:v>2.500100</c:v>
                </c:pt>
                <c:pt idx="331">
                  <c:v>2.500100</c:v>
                </c:pt>
                <c:pt idx="332">
                  <c:v>2.500099</c:v>
                </c:pt>
                <c:pt idx="333">
                  <c:v>2.500099</c:v>
                </c:pt>
                <c:pt idx="334">
                  <c:v>2.500099</c:v>
                </c:pt>
                <c:pt idx="335">
                  <c:v>2.500099</c:v>
                </c:pt>
                <c:pt idx="336">
                  <c:v>2.500098</c:v>
                </c:pt>
                <c:pt idx="337">
                  <c:v>2.500098</c:v>
                </c:pt>
                <c:pt idx="338">
                  <c:v>2.500098</c:v>
                </c:pt>
                <c:pt idx="339">
                  <c:v>2.500097</c:v>
                </c:pt>
                <c:pt idx="340">
                  <c:v>2.500097</c:v>
                </c:pt>
                <c:pt idx="341">
                  <c:v>2.500097</c:v>
                </c:pt>
                <c:pt idx="342">
                  <c:v>2.500097</c:v>
                </c:pt>
                <c:pt idx="343">
                  <c:v>2.500096</c:v>
                </c:pt>
                <c:pt idx="344">
                  <c:v>2.500096</c:v>
                </c:pt>
                <c:pt idx="345">
                  <c:v>2.500096</c:v>
                </c:pt>
                <c:pt idx="346">
                  <c:v>2.500096</c:v>
                </c:pt>
                <c:pt idx="347">
                  <c:v>2.500095</c:v>
                </c:pt>
                <c:pt idx="348">
                  <c:v>2.500095</c:v>
                </c:pt>
                <c:pt idx="349">
                  <c:v>2.500095</c:v>
                </c:pt>
                <c:pt idx="350">
                  <c:v>2.500095</c:v>
                </c:pt>
                <c:pt idx="351">
                  <c:v>2.500094</c:v>
                </c:pt>
                <c:pt idx="352">
                  <c:v>2.500094</c:v>
                </c:pt>
                <c:pt idx="353">
                  <c:v>2.500094</c:v>
                </c:pt>
                <c:pt idx="354">
                  <c:v>2.500094</c:v>
                </c:pt>
                <c:pt idx="355">
                  <c:v>2.500093</c:v>
                </c:pt>
                <c:pt idx="356">
                  <c:v>2.500093</c:v>
                </c:pt>
                <c:pt idx="357">
                  <c:v>2.500093</c:v>
                </c:pt>
                <c:pt idx="358">
                  <c:v>2.500093</c:v>
                </c:pt>
                <c:pt idx="359">
                  <c:v>2.500092</c:v>
                </c:pt>
                <c:pt idx="360">
                  <c:v>2.500092</c:v>
                </c:pt>
                <c:pt idx="361">
                  <c:v>2.500092</c:v>
                </c:pt>
                <c:pt idx="362">
                  <c:v>2.500092</c:v>
                </c:pt>
                <c:pt idx="363">
                  <c:v>2.500091</c:v>
                </c:pt>
                <c:pt idx="364">
                  <c:v>2.500091</c:v>
                </c:pt>
                <c:pt idx="365">
                  <c:v>2.500091</c:v>
                </c:pt>
                <c:pt idx="366">
                  <c:v>2.500091</c:v>
                </c:pt>
                <c:pt idx="367">
                  <c:v>2.500090</c:v>
                </c:pt>
                <c:pt idx="368">
                  <c:v>2.500090</c:v>
                </c:pt>
                <c:pt idx="369">
                  <c:v>2.500090</c:v>
                </c:pt>
                <c:pt idx="370">
                  <c:v>2.500090</c:v>
                </c:pt>
                <c:pt idx="371">
                  <c:v>2.500090</c:v>
                </c:pt>
                <c:pt idx="372">
                  <c:v>2.500089</c:v>
                </c:pt>
                <c:pt idx="373">
                  <c:v>2.500089</c:v>
                </c:pt>
                <c:pt idx="374">
                  <c:v>2.500089</c:v>
                </c:pt>
                <c:pt idx="375">
                  <c:v>2.500089</c:v>
                </c:pt>
                <c:pt idx="376">
                  <c:v>2.500088</c:v>
                </c:pt>
                <c:pt idx="377">
                  <c:v>2.500088</c:v>
                </c:pt>
                <c:pt idx="378">
                  <c:v>2.500088</c:v>
                </c:pt>
                <c:pt idx="379">
                  <c:v>2.500088</c:v>
                </c:pt>
                <c:pt idx="380">
                  <c:v>2.500087</c:v>
                </c:pt>
                <c:pt idx="381">
                  <c:v>2.500087</c:v>
                </c:pt>
                <c:pt idx="382">
                  <c:v>2.500087</c:v>
                </c:pt>
                <c:pt idx="383">
                  <c:v>2.500087</c:v>
                </c:pt>
                <c:pt idx="384">
                  <c:v>2.500087</c:v>
                </c:pt>
                <c:pt idx="385">
                  <c:v>2.500086</c:v>
                </c:pt>
                <c:pt idx="386">
                  <c:v>2.500086</c:v>
                </c:pt>
                <c:pt idx="387">
                  <c:v>2.500086</c:v>
                </c:pt>
                <c:pt idx="388">
                  <c:v>2.500086</c:v>
                </c:pt>
                <c:pt idx="389">
                  <c:v>2.500085</c:v>
                </c:pt>
                <c:pt idx="390">
                  <c:v>2.500085</c:v>
                </c:pt>
                <c:pt idx="391">
                  <c:v>2.500085</c:v>
                </c:pt>
                <c:pt idx="392">
                  <c:v>2.500085</c:v>
                </c:pt>
                <c:pt idx="393">
                  <c:v>2.500085</c:v>
                </c:pt>
                <c:pt idx="394">
                  <c:v>2.500084</c:v>
                </c:pt>
                <c:pt idx="395">
                  <c:v>2.500084</c:v>
                </c:pt>
                <c:pt idx="396">
                  <c:v>2.500084</c:v>
                </c:pt>
                <c:pt idx="397">
                  <c:v>2.500084</c:v>
                </c:pt>
                <c:pt idx="398">
                  <c:v>2.500083</c:v>
                </c:pt>
                <c:pt idx="399">
                  <c:v>2.500083</c:v>
                </c:pt>
                <c:pt idx="400">
                  <c:v>2.500083</c:v>
                </c:pt>
                <c:pt idx="401">
                  <c:v>2.500083</c:v>
                </c:pt>
                <c:pt idx="402">
                  <c:v>2.500083</c:v>
                </c:pt>
                <c:pt idx="403">
                  <c:v>2.500082</c:v>
                </c:pt>
                <c:pt idx="404">
                  <c:v>2.500082</c:v>
                </c:pt>
                <c:pt idx="405">
                  <c:v>2.500082</c:v>
                </c:pt>
                <c:pt idx="406">
                  <c:v>2.500082</c:v>
                </c:pt>
                <c:pt idx="407">
                  <c:v>2.500082</c:v>
                </c:pt>
                <c:pt idx="408">
                  <c:v>2.500081</c:v>
                </c:pt>
                <c:pt idx="409">
                  <c:v>2.500081</c:v>
                </c:pt>
                <c:pt idx="410">
                  <c:v>2.500081</c:v>
                </c:pt>
                <c:pt idx="411">
                  <c:v>2.500081</c:v>
                </c:pt>
                <c:pt idx="412">
                  <c:v>2.500081</c:v>
                </c:pt>
                <c:pt idx="413">
                  <c:v>2.500080</c:v>
                </c:pt>
                <c:pt idx="414">
                  <c:v>2.500080</c:v>
                </c:pt>
                <c:pt idx="415">
                  <c:v>2.500080</c:v>
                </c:pt>
                <c:pt idx="416">
                  <c:v>2.500080</c:v>
                </c:pt>
                <c:pt idx="417">
                  <c:v>2.500080</c:v>
                </c:pt>
                <c:pt idx="418">
                  <c:v>2.500079</c:v>
                </c:pt>
                <c:pt idx="419">
                  <c:v>2.500079</c:v>
                </c:pt>
                <c:pt idx="420">
                  <c:v>2.500079</c:v>
                </c:pt>
                <c:pt idx="421">
                  <c:v>2.500079</c:v>
                </c:pt>
                <c:pt idx="422">
                  <c:v>2.500079</c:v>
                </c:pt>
                <c:pt idx="423">
                  <c:v>2.500078</c:v>
                </c:pt>
                <c:pt idx="424">
                  <c:v>2.500078</c:v>
                </c:pt>
                <c:pt idx="425">
                  <c:v>2.500078</c:v>
                </c:pt>
                <c:pt idx="426">
                  <c:v>2.500078</c:v>
                </c:pt>
                <c:pt idx="427">
                  <c:v>2.500078</c:v>
                </c:pt>
                <c:pt idx="428">
                  <c:v>2.500077</c:v>
                </c:pt>
                <c:pt idx="429">
                  <c:v>2.500077</c:v>
                </c:pt>
                <c:pt idx="430">
                  <c:v>2.500077</c:v>
                </c:pt>
                <c:pt idx="431">
                  <c:v>2.500077</c:v>
                </c:pt>
                <c:pt idx="432">
                  <c:v>2.500077</c:v>
                </c:pt>
                <c:pt idx="433">
                  <c:v>2.500076</c:v>
                </c:pt>
                <c:pt idx="434">
                  <c:v>2.500076</c:v>
                </c:pt>
                <c:pt idx="435">
                  <c:v>2.500076</c:v>
                </c:pt>
                <c:pt idx="436">
                  <c:v>2.500076</c:v>
                </c:pt>
                <c:pt idx="437">
                  <c:v>2.500076</c:v>
                </c:pt>
                <c:pt idx="438">
                  <c:v>2.500076</c:v>
                </c:pt>
                <c:pt idx="439">
                  <c:v>2.500075</c:v>
                </c:pt>
                <c:pt idx="440">
                  <c:v>2.500075</c:v>
                </c:pt>
                <c:pt idx="441">
                  <c:v>2.500075</c:v>
                </c:pt>
                <c:pt idx="442">
                  <c:v>2.500075</c:v>
                </c:pt>
                <c:pt idx="443">
                  <c:v>2.500075</c:v>
                </c:pt>
                <c:pt idx="444">
                  <c:v>2.500074</c:v>
                </c:pt>
                <c:pt idx="445">
                  <c:v>2.500074</c:v>
                </c:pt>
                <c:pt idx="446">
                  <c:v>2.500074</c:v>
                </c:pt>
                <c:pt idx="447">
                  <c:v>2.500074</c:v>
                </c:pt>
                <c:pt idx="448">
                  <c:v>2.500074</c:v>
                </c:pt>
                <c:pt idx="449">
                  <c:v>2.500074</c:v>
                </c:pt>
                <c:pt idx="450">
                  <c:v>2.500073</c:v>
                </c:pt>
                <c:pt idx="451">
                  <c:v>2.500073</c:v>
                </c:pt>
                <c:pt idx="452">
                  <c:v>2.500073</c:v>
                </c:pt>
                <c:pt idx="453">
                  <c:v>2.500073</c:v>
                </c:pt>
                <c:pt idx="454">
                  <c:v>2.500073</c:v>
                </c:pt>
                <c:pt idx="455">
                  <c:v>2.500072</c:v>
                </c:pt>
                <c:pt idx="456">
                  <c:v>2.500072</c:v>
                </c:pt>
                <c:pt idx="457">
                  <c:v>2.500072</c:v>
                </c:pt>
                <c:pt idx="458">
                  <c:v>2.500072</c:v>
                </c:pt>
                <c:pt idx="459">
                  <c:v>2.500072</c:v>
                </c:pt>
                <c:pt idx="460">
                  <c:v>2.500072</c:v>
                </c:pt>
                <c:pt idx="461">
                  <c:v>2.500071</c:v>
                </c:pt>
                <c:pt idx="462">
                  <c:v>2.500071</c:v>
                </c:pt>
                <c:pt idx="463">
                  <c:v>2.500071</c:v>
                </c:pt>
                <c:pt idx="464">
                  <c:v>2.500071</c:v>
                </c:pt>
                <c:pt idx="465">
                  <c:v>2.500071</c:v>
                </c:pt>
                <c:pt idx="466">
                  <c:v>2.500071</c:v>
                </c:pt>
                <c:pt idx="467">
                  <c:v>2.500070</c:v>
                </c:pt>
                <c:pt idx="468">
                  <c:v>2.500070</c:v>
                </c:pt>
                <c:pt idx="469">
                  <c:v>2.500070</c:v>
                </c:pt>
                <c:pt idx="470">
                  <c:v>2.500070</c:v>
                </c:pt>
                <c:pt idx="471">
                  <c:v>2.500070</c:v>
                </c:pt>
                <c:pt idx="472">
                  <c:v>2.500070</c:v>
                </c:pt>
                <c:pt idx="473">
                  <c:v>2.500069</c:v>
                </c:pt>
                <c:pt idx="474">
                  <c:v>2.500069</c:v>
                </c:pt>
                <c:pt idx="475">
                  <c:v>2.500069</c:v>
                </c:pt>
                <c:pt idx="476">
                  <c:v>2.500069</c:v>
                </c:pt>
                <c:pt idx="477">
                  <c:v>2.500069</c:v>
                </c:pt>
                <c:pt idx="478">
                  <c:v>2.500069</c:v>
                </c:pt>
                <c:pt idx="479">
                  <c:v>2.500068</c:v>
                </c:pt>
                <c:pt idx="480">
                  <c:v>2.500068</c:v>
                </c:pt>
                <c:pt idx="481">
                  <c:v>2.500068</c:v>
                </c:pt>
                <c:pt idx="482">
                  <c:v>2.500068</c:v>
                </c:pt>
                <c:pt idx="483">
                  <c:v>2.500068</c:v>
                </c:pt>
                <c:pt idx="484">
                  <c:v>2.500068</c:v>
                </c:pt>
                <c:pt idx="485">
                  <c:v>2.500068</c:v>
                </c:pt>
                <c:pt idx="486">
                  <c:v>2.500067</c:v>
                </c:pt>
                <c:pt idx="487">
                  <c:v>2.500067</c:v>
                </c:pt>
                <c:pt idx="488">
                  <c:v>2.500067</c:v>
                </c:pt>
                <c:pt idx="489">
                  <c:v>2.500067</c:v>
                </c:pt>
                <c:pt idx="490">
                  <c:v>2.500067</c:v>
                </c:pt>
                <c:pt idx="491">
                  <c:v>2.500067</c:v>
                </c:pt>
                <c:pt idx="492">
                  <c:v>2.500066</c:v>
                </c:pt>
                <c:pt idx="493">
                  <c:v>2.500066</c:v>
                </c:pt>
                <c:pt idx="494">
                  <c:v>2.500066</c:v>
                </c:pt>
                <c:pt idx="495">
                  <c:v>2.500066</c:v>
                </c:pt>
                <c:pt idx="496">
                  <c:v>2.500066</c:v>
                </c:pt>
                <c:pt idx="497">
                  <c:v>2.500066</c:v>
                </c:pt>
                <c:pt idx="498">
                  <c:v>2.500066</c:v>
                </c:pt>
                <c:pt idx="499">
                  <c:v>2.500065</c:v>
                </c:pt>
                <c:pt idx="500">
                  <c:v>2.500065</c:v>
                </c:pt>
                <c:pt idx="501">
                  <c:v>2.500065</c:v>
                </c:pt>
                <c:pt idx="502">
                  <c:v>2.500065</c:v>
                </c:pt>
                <c:pt idx="503">
                  <c:v>2.500065</c:v>
                </c:pt>
                <c:pt idx="504">
                  <c:v>2.500065</c:v>
                </c:pt>
                <c:pt idx="505">
                  <c:v>2.500064</c:v>
                </c:pt>
                <c:pt idx="506">
                  <c:v>2.500064</c:v>
                </c:pt>
                <c:pt idx="507">
                  <c:v>2.500064</c:v>
                </c:pt>
                <c:pt idx="508">
                  <c:v>2.500064</c:v>
                </c:pt>
                <c:pt idx="509">
                  <c:v>2.500064</c:v>
                </c:pt>
                <c:pt idx="510">
                  <c:v>2.500064</c:v>
                </c:pt>
                <c:pt idx="511">
                  <c:v>2.500064</c:v>
                </c:pt>
                <c:pt idx="512">
                  <c:v>2.500063</c:v>
                </c:pt>
                <c:pt idx="513">
                  <c:v>2.500063</c:v>
                </c:pt>
                <c:pt idx="514">
                  <c:v>2.500063</c:v>
                </c:pt>
                <c:pt idx="515">
                  <c:v>2.500063</c:v>
                </c:pt>
                <c:pt idx="516">
                  <c:v>2.500063</c:v>
                </c:pt>
                <c:pt idx="517">
                  <c:v>2.500063</c:v>
                </c:pt>
                <c:pt idx="518">
                  <c:v>2.500063</c:v>
                </c:pt>
                <c:pt idx="519">
                  <c:v>2.500062</c:v>
                </c:pt>
                <c:pt idx="520">
                  <c:v>2.500062</c:v>
                </c:pt>
                <c:pt idx="521">
                  <c:v>2.500062</c:v>
                </c:pt>
                <c:pt idx="522">
                  <c:v>2.500062</c:v>
                </c:pt>
                <c:pt idx="523">
                  <c:v>2.500062</c:v>
                </c:pt>
                <c:pt idx="524">
                  <c:v>2.500062</c:v>
                </c:pt>
                <c:pt idx="525">
                  <c:v>2.500062</c:v>
                </c:pt>
                <c:pt idx="526">
                  <c:v>2.500062</c:v>
                </c:pt>
                <c:pt idx="527">
                  <c:v>2.500061</c:v>
                </c:pt>
                <c:pt idx="528">
                  <c:v>2.500061</c:v>
                </c:pt>
                <c:pt idx="529">
                  <c:v>2.500061</c:v>
                </c:pt>
                <c:pt idx="530">
                  <c:v>2.500061</c:v>
                </c:pt>
                <c:pt idx="531">
                  <c:v>2.500061</c:v>
                </c:pt>
                <c:pt idx="532">
                  <c:v>2.500061</c:v>
                </c:pt>
                <c:pt idx="533">
                  <c:v>2.500061</c:v>
                </c:pt>
                <c:pt idx="534">
                  <c:v>2.500060</c:v>
                </c:pt>
                <c:pt idx="535">
                  <c:v>2.500060</c:v>
                </c:pt>
                <c:pt idx="536">
                  <c:v>2.500060</c:v>
                </c:pt>
                <c:pt idx="537">
                  <c:v>2.500060</c:v>
                </c:pt>
                <c:pt idx="538">
                  <c:v>2.500060</c:v>
                </c:pt>
                <c:pt idx="539">
                  <c:v>2.500060</c:v>
                </c:pt>
                <c:pt idx="540">
                  <c:v>2.500060</c:v>
                </c:pt>
                <c:pt idx="541">
                  <c:v>2.500060</c:v>
                </c:pt>
                <c:pt idx="542">
                  <c:v>2.500059</c:v>
                </c:pt>
                <c:pt idx="543">
                  <c:v>2.500059</c:v>
                </c:pt>
                <c:pt idx="544">
                  <c:v>2.500059</c:v>
                </c:pt>
                <c:pt idx="545">
                  <c:v>2.500059</c:v>
                </c:pt>
                <c:pt idx="546">
                  <c:v>2.500059</c:v>
                </c:pt>
                <c:pt idx="547">
                  <c:v>2.500059</c:v>
                </c:pt>
                <c:pt idx="548">
                  <c:v>2.500059</c:v>
                </c:pt>
                <c:pt idx="549">
                  <c:v>2.500059</c:v>
                </c:pt>
                <c:pt idx="550">
                  <c:v>2.500058</c:v>
                </c:pt>
                <c:pt idx="551">
                  <c:v>2.500058</c:v>
                </c:pt>
                <c:pt idx="552">
                  <c:v>2.500058</c:v>
                </c:pt>
                <c:pt idx="553">
                  <c:v>2.500058</c:v>
                </c:pt>
                <c:pt idx="554">
                  <c:v>2.500058</c:v>
                </c:pt>
                <c:pt idx="555">
                  <c:v>2.500058</c:v>
                </c:pt>
                <c:pt idx="556">
                  <c:v>2.500058</c:v>
                </c:pt>
                <c:pt idx="557">
                  <c:v>2.500058</c:v>
                </c:pt>
                <c:pt idx="558">
                  <c:v>2.500057</c:v>
                </c:pt>
                <c:pt idx="559">
                  <c:v>2.500057</c:v>
                </c:pt>
                <c:pt idx="560">
                  <c:v>2.500057</c:v>
                </c:pt>
                <c:pt idx="561">
                  <c:v>2.500057</c:v>
                </c:pt>
                <c:pt idx="562">
                  <c:v>2.500057</c:v>
                </c:pt>
                <c:pt idx="563">
                  <c:v>2.500057</c:v>
                </c:pt>
                <c:pt idx="564">
                  <c:v>2.500057</c:v>
                </c:pt>
                <c:pt idx="565">
                  <c:v>2.500057</c:v>
                </c:pt>
                <c:pt idx="566">
                  <c:v>2.500056</c:v>
                </c:pt>
                <c:pt idx="567">
                  <c:v>2.500056</c:v>
                </c:pt>
                <c:pt idx="568">
                  <c:v>2.500056</c:v>
                </c:pt>
                <c:pt idx="569">
                  <c:v>2.500056</c:v>
                </c:pt>
                <c:pt idx="570">
                  <c:v>2.500056</c:v>
                </c:pt>
                <c:pt idx="571">
                  <c:v>2.500056</c:v>
                </c:pt>
                <c:pt idx="572">
                  <c:v>2.500056</c:v>
                </c:pt>
                <c:pt idx="573">
                  <c:v>2.500056</c:v>
                </c:pt>
                <c:pt idx="574">
                  <c:v>2.500056</c:v>
                </c:pt>
                <c:pt idx="575">
                  <c:v>2.500055</c:v>
                </c:pt>
                <c:pt idx="576">
                  <c:v>2.500055</c:v>
                </c:pt>
                <c:pt idx="577">
                  <c:v>2.500055</c:v>
                </c:pt>
                <c:pt idx="578">
                  <c:v>2.500055</c:v>
                </c:pt>
                <c:pt idx="579">
                  <c:v>2.500055</c:v>
                </c:pt>
                <c:pt idx="580">
                  <c:v>2.500055</c:v>
                </c:pt>
                <c:pt idx="581">
                  <c:v>2.500055</c:v>
                </c:pt>
                <c:pt idx="582">
                  <c:v>2.500055</c:v>
                </c:pt>
                <c:pt idx="583">
                  <c:v>2.500054</c:v>
                </c:pt>
                <c:pt idx="584">
                  <c:v>2.500054</c:v>
                </c:pt>
                <c:pt idx="585">
                  <c:v>2.500054</c:v>
                </c:pt>
                <c:pt idx="586">
                  <c:v>2.500054</c:v>
                </c:pt>
                <c:pt idx="587">
                  <c:v>2.500054</c:v>
                </c:pt>
                <c:pt idx="588">
                  <c:v>2.500054</c:v>
                </c:pt>
                <c:pt idx="589">
                  <c:v>2.500054</c:v>
                </c:pt>
                <c:pt idx="590">
                  <c:v>2.500054</c:v>
                </c:pt>
                <c:pt idx="591">
                  <c:v>2.500054</c:v>
                </c:pt>
                <c:pt idx="592">
                  <c:v>2.500053</c:v>
                </c:pt>
                <c:pt idx="593">
                  <c:v>2.500053</c:v>
                </c:pt>
                <c:pt idx="594">
                  <c:v>2.500053</c:v>
                </c:pt>
                <c:pt idx="595">
                  <c:v>2.500053</c:v>
                </c:pt>
                <c:pt idx="596">
                  <c:v>2.500053</c:v>
                </c:pt>
                <c:pt idx="597">
                  <c:v>2.500053</c:v>
                </c:pt>
                <c:pt idx="598">
                  <c:v>2.500053</c:v>
                </c:pt>
                <c:pt idx="599">
                  <c:v>2.500053</c:v>
                </c:pt>
                <c:pt idx="600">
                  <c:v>2.500053</c:v>
                </c:pt>
                <c:pt idx="601">
                  <c:v>2.500053</c:v>
                </c:pt>
                <c:pt idx="602">
                  <c:v>2.500052</c:v>
                </c:pt>
                <c:pt idx="603">
                  <c:v>2.500052</c:v>
                </c:pt>
                <c:pt idx="604">
                  <c:v>2.500052</c:v>
                </c:pt>
                <c:pt idx="605">
                  <c:v>2.500052</c:v>
                </c:pt>
                <c:pt idx="606">
                  <c:v>2.500052</c:v>
                </c:pt>
                <c:pt idx="607">
                  <c:v>2.500052</c:v>
                </c:pt>
                <c:pt idx="608">
                  <c:v>2.500052</c:v>
                </c:pt>
                <c:pt idx="609">
                  <c:v>2.500052</c:v>
                </c:pt>
                <c:pt idx="610">
                  <c:v>2.500052</c:v>
                </c:pt>
                <c:pt idx="611">
                  <c:v>2.500052</c:v>
                </c:pt>
                <c:pt idx="612">
                  <c:v>2.500051</c:v>
                </c:pt>
                <c:pt idx="613">
                  <c:v>2.500051</c:v>
                </c:pt>
                <c:pt idx="614">
                  <c:v>2.500051</c:v>
                </c:pt>
                <c:pt idx="615">
                  <c:v>2.500051</c:v>
                </c:pt>
                <c:pt idx="616">
                  <c:v>2.500051</c:v>
                </c:pt>
                <c:pt idx="617">
                  <c:v>2.500051</c:v>
                </c:pt>
                <c:pt idx="618">
                  <c:v>2.500051</c:v>
                </c:pt>
                <c:pt idx="619">
                  <c:v>2.500051</c:v>
                </c:pt>
                <c:pt idx="620">
                  <c:v>2.500051</c:v>
                </c:pt>
                <c:pt idx="621">
                  <c:v>2.500051</c:v>
                </c:pt>
                <c:pt idx="622">
                  <c:v>2.500050</c:v>
                </c:pt>
                <c:pt idx="623">
                  <c:v>2.500050</c:v>
                </c:pt>
                <c:pt idx="624">
                  <c:v>2.500050</c:v>
                </c:pt>
                <c:pt idx="625">
                  <c:v>2.500050</c:v>
                </c:pt>
                <c:pt idx="626">
                  <c:v>2.500050</c:v>
                </c:pt>
                <c:pt idx="627">
                  <c:v>2.500050</c:v>
                </c:pt>
                <c:pt idx="628">
                  <c:v>2.500050</c:v>
                </c:pt>
                <c:pt idx="629">
                  <c:v>2.500050</c:v>
                </c:pt>
                <c:pt idx="630">
                  <c:v>2.500050</c:v>
                </c:pt>
                <c:pt idx="631">
                  <c:v>2.500050</c:v>
                </c:pt>
                <c:pt idx="632">
                  <c:v>2.500049</c:v>
                </c:pt>
                <c:pt idx="633">
                  <c:v>2.500049</c:v>
                </c:pt>
                <c:pt idx="634">
                  <c:v>2.500049</c:v>
                </c:pt>
                <c:pt idx="635">
                  <c:v>2.500049</c:v>
                </c:pt>
                <c:pt idx="636">
                  <c:v>2.500049</c:v>
                </c:pt>
                <c:pt idx="637">
                  <c:v>2.500049</c:v>
                </c:pt>
                <c:pt idx="638">
                  <c:v>2.500049</c:v>
                </c:pt>
                <c:pt idx="639">
                  <c:v>2.500049</c:v>
                </c:pt>
                <c:pt idx="640">
                  <c:v>2.500049</c:v>
                </c:pt>
                <c:pt idx="641">
                  <c:v>2.500049</c:v>
                </c:pt>
                <c:pt idx="642">
                  <c:v>2.500049</c:v>
                </c:pt>
                <c:pt idx="643">
                  <c:v>2.500048</c:v>
                </c:pt>
                <c:pt idx="644">
                  <c:v>2.500048</c:v>
                </c:pt>
                <c:pt idx="645">
                  <c:v>2.500048</c:v>
                </c:pt>
                <c:pt idx="646">
                  <c:v>2.500048</c:v>
                </c:pt>
                <c:pt idx="647">
                  <c:v>2.500048</c:v>
                </c:pt>
                <c:pt idx="648">
                  <c:v>2.500048</c:v>
                </c:pt>
                <c:pt idx="649">
                  <c:v>2.500048</c:v>
                </c:pt>
                <c:pt idx="650">
                  <c:v>2.500048</c:v>
                </c:pt>
                <c:pt idx="651">
                  <c:v>2.500048</c:v>
                </c:pt>
                <c:pt idx="652">
                  <c:v>2.500048</c:v>
                </c:pt>
                <c:pt idx="653">
                  <c:v>2.500048</c:v>
                </c:pt>
                <c:pt idx="654">
                  <c:v>2.500047</c:v>
                </c:pt>
                <c:pt idx="655">
                  <c:v>2.500047</c:v>
                </c:pt>
                <c:pt idx="656">
                  <c:v>2.500047</c:v>
                </c:pt>
                <c:pt idx="657">
                  <c:v>2.500047</c:v>
                </c:pt>
                <c:pt idx="658">
                  <c:v>2.500047</c:v>
                </c:pt>
                <c:pt idx="659">
                  <c:v>2.500047</c:v>
                </c:pt>
                <c:pt idx="660">
                  <c:v>2.500047</c:v>
                </c:pt>
                <c:pt idx="661">
                  <c:v>2.500047</c:v>
                </c:pt>
                <c:pt idx="662">
                  <c:v>2.500047</c:v>
                </c:pt>
                <c:pt idx="663">
                  <c:v>2.500047</c:v>
                </c:pt>
                <c:pt idx="664">
                  <c:v>2.500047</c:v>
                </c:pt>
                <c:pt idx="665">
                  <c:v>2.500047</c:v>
                </c:pt>
                <c:pt idx="666">
                  <c:v>2.500046</c:v>
                </c:pt>
                <c:pt idx="667">
                  <c:v>2.500046</c:v>
                </c:pt>
                <c:pt idx="668">
                  <c:v>2.500046</c:v>
                </c:pt>
                <c:pt idx="669">
                  <c:v>2.500046</c:v>
                </c:pt>
                <c:pt idx="670">
                  <c:v>2.500046</c:v>
                </c:pt>
                <c:pt idx="671">
                  <c:v>2.500046</c:v>
                </c:pt>
                <c:pt idx="672">
                  <c:v>2.500046</c:v>
                </c:pt>
                <c:pt idx="673">
                  <c:v>2.500046</c:v>
                </c:pt>
                <c:pt idx="674">
                  <c:v>2.500046</c:v>
                </c:pt>
                <c:pt idx="675">
                  <c:v>2.500046</c:v>
                </c:pt>
                <c:pt idx="676">
                  <c:v>2.500046</c:v>
                </c:pt>
                <c:pt idx="677">
                  <c:v>2.500046</c:v>
                </c:pt>
                <c:pt idx="678">
                  <c:v>2.500045</c:v>
                </c:pt>
                <c:pt idx="679">
                  <c:v>2.500045</c:v>
                </c:pt>
                <c:pt idx="680">
                  <c:v>2.500045</c:v>
                </c:pt>
                <c:pt idx="681">
                  <c:v>2.500045</c:v>
                </c:pt>
                <c:pt idx="682">
                  <c:v>2.500045</c:v>
                </c:pt>
                <c:pt idx="683">
                  <c:v>2.500045</c:v>
                </c:pt>
                <c:pt idx="684">
                  <c:v>2.500045</c:v>
                </c:pt>
                <c:pt idx="685">
                  <c:v>2.500045</c:v>
                </c:pt>
                <c:pt idx="686">
                  <c:v>2.500045</c:v>
                </c:pt>
                <c:pt idx="687">
                  <c:v>2.500045</c:v>
                </c:pt>
                <c:pt idx="688">
                  <c:v>2.500045</c:v>
                </c:pt>
                <c:pt idx="689">
                  <c:v>2.500045</c:v>
                </c:pt>
                <c:pt idx="690">
                  <c:v>2.500044</c:v>
                </c:pt>
                <c:pt idx="691">
                  <c:v>2.500044</c:v>
                </c:pt>
                <c:pt idx="692">
                  <c:v>2.500044</c:v>
                </c:pt>
                <c:pt idx="693">
                  <c:v>2.500044</c:v>
                </c:pt>
                <c:pt idx="694">
                  <c:v>2.500044</c:v>
                </c:pt>
                <c:pt idx="695">
                  <c:v>2.500044</c:v>
                </c:pt>
                <c:pt idx="696">
                  <c:v>2.500044</c:v>
                </c:pt>
                <c:pt idx="697">
                  <c:v>2.500044</c:v>
                </c:pt>
                <c:pt idx="698">
                  <c:v>2.500044</c:v>
                </c:pt>
                <c:pt idx="699">
                  <c:v>2.500044</c:v>
                </c:pt>
                <c:pt idx="700">
                  <c:v>2.500044</c:v>
                </c:pt>
                <c:pt idx="701">
                  <c:v>2.500044</c:v>
                </c:pt>
                <c:pt idx="702">
                  <c:v>2.500044</c:v>
                </c:pt>
                <c:pt idx="703">
                  <c:v>2.500044</c:v>
                </c:pt>
                <c:pt idx="704">
                  <c:v>2.500043</c:v>
                </c:pt>
                <c:pt idx="705">
                  <c:v>2.500043</c:v>
                </c:pt>
                <c:pt idx="706">
                  <c:v>2.500043</c:v>
                </c:pt>
                <c:pt idx="707">
                  <c:v>2.500043</c:v>
                </c:pt>
                <c:pt idx="708">
                  <c:v>2.500043</c:v>
                </c:pt>
                <c:pt idx="709">
                  <c:v>2.500043</c:v>
                </c:pt>
                <c:pt idx="710">
                  <c:v>2.500043</c:v>
                </c:pt>
                <c:pt idx="711">
                  <c:v>2.500043</c:v>
                </c:pt>
                <c:pt idx="712">
                  <c:v>2.500043</c:v>
                </c:pt>
                <c:pt idx="713">
                  <c:v>2.500043</c:v>
                </c:pt>
                <c:pt idx="714">
                  <c:v>2.500043</c:v>
                </c:pt>
                <c:pt idx="715">
                  <c:v>2.500043</c:v>
                </c:pt>
                <c:pt idx="716">
                  <c:v>2.500043</c:v>
                </c:pt>
                <c:pt idx="717">
                  <c:v>2.500042</c:v>
                </c:pt>
                <c:pt idx="718">
                  <c:v>2.500042</c:v>
                </c:pt>
                <c:pt idx="719">
                  <c:v>2.500042</c:v>
                </c:pt>
                <c:pt idx="720">
                  <c:v>2.500042</c:v>
                </c:pt>
                <c:pt idx="721">
                  <c:v>2.520734</c:v>
                </c:pt>
                <c:pt idx="722">
                  <c:v>2.540254</c:v>
                </c:pt>
                <c:pt idx="723">
                  <c:v>2.558673</c:v>
                </c:pt>
                <c:pt idx="724">
                  <c:v>2.576054</c:v>
                </c:pt>
                <c:pt idx="725">
                  <c:v>2.592461</c:v>
                </c:pt>
                <c:pt idx="726">
                  <c:v>2.607948</c:v>
                </c:pt>
                <c:pt idx="727">
                  <c:v>2.622572</c:v>
                </c:pt>
                <c:pt idx="728">
                  <c:v>2.636383</c:v>
                </c:pt>
                <c:pt idx="729">
                  <c:v>2.649428</c:v>
                </c:pt>
                <c:pt idx="730">
                  <c:v>2.661753</c:v>
                </c:pt>
                <c:pt idx="731">
                  <c:v>2.673400</c:v>
                </c:pt>
                <c:pt idx="732">
                  <c:v>2.684409</c:v>
                </c:pt>
                <c:pt idx="733">
                  <c:v>2.694818</c:v>
                </c:pt>
                <c:pt idx="734">
                  <c:v>2.704662</c:v>
                </c:pt>
                <c:pt idx="735">
                  <c:v>2.713973</c:v>
                </c:pt>
                <c:pt idx="736">
                  <c:v>2.722785</c:v>
                </c:pt>
                <c:pt idx="737">
                  <c:v>2.731124</c:v>
                </c:pt>
                <c:pt idx="738">
                  <c:v>2.739021</c:v>
                </c:pt>
                <c:pt idx="739">
                  <c:v>2.746500</c:v>
                </c:pt>
                <c:pt idx="740">
                  <c:v>2.753586</c:v>
                </c:pt>
                <c:pt idx="741">
                  <c:v>2.760302</c:v>
                </c:pt>
                <c:pt idx="742">
                  <c:v>2.766670</c:v>
                </c:pt>
                <c:pt idx="743">
                  <c:v>2.772710</c:v>
                </c:pt>
                <c:pt idx="744">
                  <c:v>2.778441</c:v>
                </c:pt>
                <c:pt idx="745">
                  <c:v>2.783882</c:v>
                </c:pt>
                <c:pt idx="746">
                  <c:v>2.789050</c:v>
                </c:pt>
                <c:pt idx="747">
                  <c:v>2.793960</c:v>
                </c:pt>
                <c:pt idx="748">
                  <c:v>2.798628</c:v>
                </c:pt>
                <c:pt idx="749">
                  <c:v>2.803067</c:v>
                </c:pt>
                <c:pt idx="750">
                  <c:v>2.807291</c:v>
                </c:pt>
                <c:pt idx="751">
                  <c:v>2.811313</c:v>
                </c:pt>
                <c:pt idx="752">
                  <c:v>2.815144</c:v>
                </c:pt>
                <c:pt idx="753">
                  <c:v>2.818796</c:v>
                </c:pt>
                <c:pt idx="754">
                  <c:v>2.822279</c:v>
                </c:pt>
                <c:pt idx="755">
                  <c:v>2.825603</c:v>
                </c:pt>
                <c:pt idx="756">
                  <c:v>2.828776</c:v>
                </c:pt>
                <c:pt idx="757">
                  <c:v>2.831808</c:v>
                </c:pt>
                <c:pt idx="758">
                  <c:v>2.834708</c:v>
                </c:pt>
                <c:pt idx="759">
                  <c:v>2.837481</c:v>
                </c:pt>
                <c:pt idx="760">
                  <c:v>2.840137</c:v>
                </c:pt>
                <c:pt idx="761">
                  <c:v>2.842682</c:v>
                </c:pt>
                <c:pt idx="762">
                  <c:v>2.845121</c:v>
                </c:pt>
                <c:pt idx="763">
                  <c:v>2.847462</c:v>
                </c:pt>
                <c:pt idx="764">
                  <c:v>2.849710</c:v>
                </c:pt>
                <c:pt idx="765">
                  <c:v>2.851869</c:v>
                </c:pt>
                <c:pt idx="766">
                  <c:v>2.853946</c:v>
                </c:pt>
                <c:pt idx="767">
                  <c:v>2.855945</c:v>
                </c:pt>
                <c:pt idx="768">
                  <c:v>2.857871</c:v>
                </c:pt>
                <c:pt idx="769">
                  <c:v>2.859727</c:v>
                </c:pt>
                <c:pt idx="770">
                  <c:v>2.861518</c:v>
                </c:pt>
                <c:pt idx="771">
                  <c:v>2.863246</c:v>
                </c:pt>
                <c:pt idx="772">
                  <c:v>2.864917</c:v>
                </c:pt>
                <c:pt idx="773">
                  <c:v>2.866533</c:v>
                </c:pt>
                <c:pt idx="774">
                  <c:v>2.868097</c:v>
                </c:pt>
                <c:pt idx="775">
                  <c:v>2.869612</c:v>
                </c:pt>
                <c:pt idx="776">
                  <c:v>2.871081</c:v>
                </c:pt>
                <c:pt idx="777">
                  <c:v>2.872506</c:v>
                </c:pt>
                <c:pt idx="778">
                  <c:v>2.873890</c:v>
                </c:pt>
                <c:pt idx="779">
                  <c:v>2.875235</c:v>
                </c:pt>
                <c:pt idx="780">
                  <c:v>2.876544</c:v>
                </c:pt>
                <c:pt idx="781">
                  <c:v>2.877817</c:v>
                </c:pt>
                <c:pt idx="782">
                  <c:v>2.879058</c:v>
                </c:pt>
                <c:pt idx="783">
                  <c:v>2.880268</c:v>
                </c:pt>
                <c:pt idx="784">
                  <c:v>2.881449</c:v>
                </c:pt>
                <c:pt idx="785">
                  <c:v>2.882602</c:v>
                </c:pt>
                <c:pt idx="786">
                  <c:v>2.883728</c:v>
                </c:pt>
                <c:pt idx="787">
                  <c:v>2.884830</c:v>
                </c:pt>
                <c:pt idx="788">
                  <c:v>2.885908</c:v>
                </c:pt>
                <c:pt idx="789">
                  <c:v>2.886964</c:v>
                </c:pt>
                <c:pt idx="790">
                  <c:v>2.887999</c:v>
                </c:pt>
                <c:pt idx="791">
                  <c:v>2.889014</c:v>
                </c:pt>
                <c:pt idx="792">
                  <c:v>2.890010</c:v>
                </c:pt>
                <c:pt idx="793">
                  <c:v>2.890988</c:v>
                </c:pt>
                <c:pt idx="794">
                  <c:v>2.891948</c:v>
                </c:pt>
                <c:pt idx="795">
                  <c:v>2.892893</c:v>
                </c:pt>
                <c:pt idx="796">
                  <c:v>2.893822</c:v>
                </c:pt>
                <c:pt idx="797">
                  <c:v>2.894737</c:v>
                </c:pt>
                <c:pt idx="798">
                  <c:v>2.895638</c:v>
                </c:pt>
                <c:pt idx="799">
                  <c:v>2.896525</c:v>
                </c:pt>
                <c:pt idx="800">
                  <c:v>2.897400</c:v>
                </c:pt>
                <c:pt idx="801">
                  <c:v>2.898263</c:v>
                </c:pt>
                <c:pt idx="802">
                  <c:v>2.899115</c:v>
                </c:pt>
                <c:pt idx="803">
                  <c:v>2.899956</c:v>
                </c:pt>
                <c:pt idx="804">
                  <c:v>2.900786</c:v>
                </c:pt>
                <c:pt idx="805">
                  <c:v>2.901607</c:v>
                </c:pt>
                <c:pt idx="806">
                  <c:v>2.902418</c:v>
                </c:pt>
                <c:pt idx="807">
                  <c:v>2.903220</c:v>
                </c:pt>
                <c:pt idx="808">
                  <c:v>2.904014</c:v>
                </c:pt>
                <c:pt idx="809">
                  <c:v>2.904799</c:v>
                </c:pt>
                <c:pt idx="810">
                  <c:v>2.905576</c:v>
                </c:pt>
                <c:pt idx="811">
                  <c:v>2.906346</c:v>
                </c:pt>
                <c:pt idx="812">
                  <c:v>2.907109</c:v>
                </c:pt>
                <c:pt idx="813">
                  <c:v>2.907864</c:v>
                </c:pt>
                <c:pt idx="814">
                  <c:v>2.908613</c:v>
                </c:pt>
                <c:pt idx="815">
                  <c:v>2.909356</c:v>
                </c:pt>
                <c:pt idx="816">
                  <c:v>2.910093</c:v>
                </c:pt>
                <c:pt idx="817">
                  <c:v>2.910823</c:v>
                </c:pt>
                <c:pt idx="818">
                  <c:v>2.911548</c:v>
                </c:pt>
                <c:pt idx="819">
                  <c:v>2.912267</c:v>
                </c:pt>
                <c:pt idx="820">
                  <c:v>2.912981</c:v>
                </c:pt>
                <c:pt idx="821">
                  <c:v>2.913690</c:v>
                </c:pt>
                <c:pt idx="822">
                  <c:v>2.914394</c:v>
                </c:pt>
                <c:pt idx="823">
                  <c:v>2.915093</c:v>
                </c:pt>
                <c:pt idx="824">
                  <c:v>2.915788</c:v>
                </c:pt>
                <c:pt idx="825">
                  <c:v>2.916478</c:v>
                </c:pt>
                <c:pt idx="826">
                  <c:v>2.917163</c:v>
                </c:pt>
                <c:pt idx="827">
                  <c:v>2.917845</c:v>
                </c:pt>
                <c:pt idx="828">
                  <c:v>2.918522</c:v>
                </c:pt>
                <c:pt idx="829">
                  <c:v>2.919195</c:v>
                </c:pt>
                <c:pt idx="830">
                  <c:v>2.919865</c:v>
                </c:pt>
                <c:pt idx="831">
                  <c:v>2.920531</c:v>
                </c:pt>
                <c:pt idx="832">
                  <c:v>2.921193</c:v>
                </c:pt>
                <c:pt idx="833">
                  <c:v>2.921851</c:v>
                </c:pt>
                <c:pt idx="834">
                  <c:v>2.922506</c:v>
                </c:pt>
                <c:pt idx="835">
                  <c:v>2.923158</c:v>
                </c:pt>
                <c:pt idx="836">
                  <c:v>2.923806</c:v>
                </c:pt>
                <c:pt idx="837">
                  <c:v>2.924451</c:v>
                </c:pt>
                <c:pt idx="838">
                  <c:v>2.925092</c:v>
                </c:pt>
                <c:pt idx="839">
                  <c:v>2.925731</c:v>
                </c:pt>
                <c:pt idx="840">
                  <c:v>2.926367</c:v>
                </c:pt>
                <c:pt idx="841">
                  <c:v>2.926999</c:v>
                </c:pt>
                <c:pt idx="842">
                  <c:v>2.927629</c:v>
                </c:pt>
                <c:pt idx="843">
                  <c:v>2.928256</c:v>
                </c:pt>
                <c:pt idx="844">
                  <c:v>2.928880</c:v>
                </c:pt>
                <c:pt idx="845">
                  <c:v>2.929501</c:v>
                </c:pt>
                <c:pt idx="846">
                  <c:v>2.930119</c:v>
                </c:pt>
                <c:pt idx="847">
                  <c:v>2.930735</c:v>
                </c:pt>
                <c:pt idx="848">
                  <c:v>2.931348</c:v>
                </c:pt>
                <c:pt idx="849">
                  <c:v>2.931958</c:v>
                </c:pt>
                <c:pt idx="850">
                  <c:v>2.932566</c:v>
                </c:pt>
                <c:pt idx="851">
                  <c:v>2.933171</c:v>
                </c:pt>
                <c:pt idx="852">
                  <c:v>2.933774</c:v>
                </c:pt>
                <c:pt idx="853">
                  <c:v>2.934374</c:v>
                </c:pt>
                <c:pt idx="854">
                  <c:v>2.934972</c:v>
                </c:pt>
                <c:pt idx="855">
                  <c:v>2.935567</c:v>
                </c:pt>
                <c:pt idx="856">
                  <c:v>2.936160</c:v>
                </c:pt>
                <c:pt idx="857">
                  <c:v>2.936751</c:v>
                </c:pt>
                <c:pt idx="858">
                  <c:v>2.937339</c:v>
                </c:pt>
                <c:pt idx="859">
                  <c:v>2.937925</c:v>
                </c:pt>
                <c:pt idx="860">
                  <c:v>2.938508</c:v>
                </c:pt>
                <c:pt idx="861">
                  <c:v>2.939090</c:v>
                </c:pt>
                <c:pt idx="862">
                  <c:v>2.939669</c:v>
                </c:pt>
                <c:pt idx="863">
                  <c:v>2.940245</c:v>
                </c:pt>
                <c:pt idx="864">
                  <c:v>2.940820</c:v>
                </c:pt>
                <c:pt idx="865">
                  <c:v>2.941392</c:v>
                </c:pt>
                <c:pt idx="866">
                  <c:v>2.941963</c:v>
                </c:pt>
                <c:pt idx="867">
                  <c:v>2.942531</c:v>
                </c:pt>
                <c:pt idx="868">
                  <c:v>2.943096</c:v>
                </c:pt>
                <c:pt idx="869">
                  <c:v>2.943660</c:v>
                </c:pt>
                <c:pt idx="870">
                  <c:v>2.944222</c:v>
                </c:pt>
                <c:pt idx="871">
                  <c:v>2.944781</c:v>
                </c:pt>
                <c:pt idx="872">
                  <c:v>2.945339</c:v>
                </c:pt>
                <c:pt idx="873">
                  <c:v>2.945894</c:v>
                </c:pt>
                <c:pt idx="874">
                  <c:v>2.946448</c:v>
                </c:pt>
                <c:pt idx="875">
                  <c:v>2.946999</c:v>
                </c:pt>
                <c:pt idx="876">
                  <c:v>2.947548</c:v>
                </c:pt>
                <c:pt idx="877">
                  <c:v>2.948095</c:v>
                </c:pt>
                <c:pt idx="878">
                  <c:v>2.948640</c:v>
                </c:pt>
                <c:pt idx="879">
                  <c:v>2.949184</c:v>
                </c:pt>
                <c:pt idx="880">
                  <c:v>2.949725</c:v>
                </c:pt>
                <c:pt idx="881">
                  <c:v>2.950264</c:v>
                </c:pt>
                <c:pt idx="882">
                  <c:v>2.950801</c:v>
                </c:pt>
                <c:pt idx="883">
                  <c:v>2.951336</c:v>
                </c:pt>
                <c:pt idx="884">
                  <c:v>2.951870</c:v>
                </c:pt>
                <c:pt idx="885">
                  <c:v>2.952401</c:v>
                </c:pt>
                <c:pt idx="886">
                  <c:v>2.952931</c:v>
                </c:pt>
                <c:pt idx="887">
                  <c:v>2.953458</c:v>
                </c:pt>
                <c:pt idx="888">
                  <c:v>2.953984</c:v>
                </c:pt>
                <c:pt idx="889">
                  <c:v>2.954508</c:v>
                </c:pt>
                <c:pt idx="890">
                  <c:v>2.955030</c:v>
                </c:pt>
                <c:pt idx="891">
                  <c:v>2.955549</c:v>
                </c:pt>
                <c:pt idx="892">
                  <c:v>2.956068</c:v>
                </c:pt>
                <c:pt idx="893">
                  <c:v>2.956584</c:v>
                </c:pt>
                <c:pt idx="894">
                  <c:v>2.957098</c:v>
                </c:pt>
                <c:pt idx="895">
                  <c:v>2.957611</c:v>
                </c:pt>
                <c:pt idx="896">
                  <c:v>2.958121</c:v>
                </c:pt>
                <c:pt idx="897">
                  <c:v>2.958630</c:v>
                </c:pt>
                <c:pt idx="898">
                  <c:v>2.959137</c:v>
                </c:pt>
                <c:pt idx="899">
                  <c:v>2.959642</c:v>
                </c:pt>
                <c:pt idx="900">
                  <c:v>2.960146</c:v>
                </c:pt>
                <c:pt idx="901">
                  <c:v>2.960647</c:v>
                </c:pt>
                <c:pt idx="902">
                  <c:v>2.961147</c:v>
                </c:pt>
                <c:pt idx="903">
                  <c:v>2.961645</c:v>
                </c:pt>
                <c:pt idx="904">
                  <c:v>2.962141</c:v>
                </c:pt>
                <c:pt idx="905">
                  <c:v>2.962636</c:v>
                </c:pt>
                <c:pt idx="906">
                  <c:v>2.963128</c:v>
                </c:pt>
                <c:pt idx="907">
                  <c:v>2.963619</c:v>
                </c:pt>
                <c:pt idx="908">
                  <c:v>2.964108</c:v>
                </c:pt>
                <c:pt idx="909">
                  <c:v>2.964596</c:v>
                </c:pt>
                <c:pt idx="910">
                  <c:v>2.965081</c:v>
                </c:pt>
                <c:pt idx="911">
                  <c:v>2.965565</c:v>
                </c:pt>
                <c:pt idx="912">
                  <c:v>2.966047</c:v>
                </c:pt>
                <c:pt idx="913">
                  <c:v>2.966528</c:v>
                </c:pt>
                <c:pt idx="914">
                  <c:v>2.967006</c:v>
                </c:pt>
                <c:pt idx="915">
                  <c:v>2.967483</c:v>
                </c:pt>
                <c:pt idx="916">
                  <c:v>2.967959</c:v>
                </c:pt>
                <c:pt idx="917">
                  <c:v>2.968432</c:v>
                </c:pt>
                <c:pt idx="918">
                  <c:v>2.968904</c:v>
                </c:pt>
                <c:pt idx="919">
                  <c:v>2.969374</c:v>
                </c:pt>
                <c:pt idx="920">
                  <c:v>2.969843</c:v>
                </c:pt>
                <c:pt idx="921">
                  <c:v>2.970310</c:v>
                </c:pt>
                <c:pt idx="922">
                  <c:v>2.970775</c:v>
                </c:pt>
                <c:pt idx="923">
                  <c:v>2.971238</c:v>
                </c:pt>
                <c:pt idx="924">
                  <c:v>2.971700</c:v>
                </c:pt>
                <c:pt idx="925">
                  <c:v>2.972160</c:v>
                </c:pt>
                <c:pt idx="926">
                  <c:v>2.972619</c:v>
                </c:pt>
                <c:pt idx="927">
                  <c:v>2.973076</c:v>
                </c:pt>
                <c:pt idx="928">
                  <c:v>2.973531</c:v>
                </c:pt>
                <c:pt idx="929">
                  <c:v>2.973985</c:v>
                </c:pt>
                <c:pt idx="930">
                  <c:v>2.974437</c:v>
                </c:pt>
                <c:pt idx="931">
                  <c:v>2.974887</c:v>
                </c:pt>
                <c:pt idx="932">
                  <c:v>2.975336</c:v>
                </c:pt>
                <c:pt idx="933">
                  <c:v>2.975783</c:v>
                </c:pt>
                <c:pt idx="934">
                  <c:v>2.976228</c:v>
                </c:pt>
                <c:pt idx="935">
                  <c:v>2.976672</c:v>
                </c:pt>
                <c:pt idx="936">
                  <c:v>2.977115</c:v>
                </c:pt>
                <c:pt idx="937">
                  <c:v>2.977555</c:v>
                </c:pt>
                <c:pt idx="938">
                  <c:v>2.977995</c:v>
                </c:pt>
                <c:pt idx="939">
                  <c:v>2.978432</c:v>
                </c:pt>
                <c:pt idx="940">
                  <c:v>2.978868</c:v>
                </c:pt>
                <c:pt idx="941">
                  <c:v>2.979303</c:v>
                </c:pt>
                <c:pt idx="942">
                  <c:v>2.979735</c:v>
                </c:pt>
                <c:pt idx="943">
                  <c:v>2.980167</c:v>
                </c:pt>
                <c:pt idx="944">
                  <c:v>2.980597</c:v>
                </c:pt>
                <c:pt idx="945">
                  <c:v>2.981025</c:v>
                </c:pt>
                <c:pt idx="946">
                  <c:v>2.981451</c:v>
                </c:pt>
                <c:pt idx="947">
                  <c:v>2.981877</c:v>
                </c:pt>
                <c:pt idx="948">
                  <c:v>2.982300</c:v>
                </c:pt>
                <c:pt idx="949">
                  <c:v>2.982722</c:v>
                </c:pt>
                <c:pt idx="950">
                  <c:v>2.983143</c:v>
                </c:pt>
                <c:pt idx="951">
                  <c:v>2.983562</c:v>
                </c:pt>
                <c:pt idx="952">
                  <c:v>2.983980</c:v>
                </c:pt>
                <c:pt idx="953">
                  <c:v>2.984396</c:v>
                </c:pt>
                <c:pt idx="954">
                  <c:v>2.984810</c:v>
                </c:pt>
                <c:pt idx="955">
                  <c:v>2.985223</c:v>
                </c:pt>
                <c:pt idx="956">
                  <c:v>2.985635</c:v>
                </c:pt>
                <c:pt idx="957">
                  <c:v>2.986045</c:v>
                </c:pt>
                <c:pt idx="958">
                  <c:v>2.986453</c:v>
                </c:pt>
                <c:pt idx="959">
                  <c:v>2.986860</c:v>
                </c:pt>
                <c:pt idx="960">
                  <c:v>2.987266</c:v>
                </c:pt>
                <c:pt idx="961">
                  <c:v>2.987670</c:v>
                </c:pt>
                <c:pt idx="962">
                  <c:v>2.988073</c:v>
                </c:pt>
                <c:pt idx="963">
                  <c:v>2.988474</c:v>
                </c:pt>
                <c:pt idx="964">
                  <c:v>2.988874</c:v>
                </c:pt>
                <c:pt idx="965">
                  <c:v>2.989272</c:v>
                </c:pt>
                <c:pt idx="966">
                  <c:v>2.989669</c:v>
                </c:pt>
                <c:pt idx="967">
                  <c:v>2.990065</c:v>
                </c:pt>
                <c:pt idx="968">
                  <c:v>2.990459</c:v>
                </c:pt>
                <c:pt idx="969">
                  <c:v>2.990851</c:v>
                </c:pt>
                <c:pt idx="970">
                  <c:v>2.991243</c:v>
                </c:pt>
                <c:pt idx="971">
                  <c:v>2.991632</c:v>
                </c:pt>
                <c:pt idx="972">
                  <c:v>2.992021</c:v>
                </c:pt>
                <c:pt idx="973">
                  <c:v>2.992408</c:v>
                </c:pt>
                <c:pt idx="974">
                  <c:v>2.992793</c:v>
                </c:pt>
                <c:pt idx="975">
                  <c:v>2.993177</c:v>
                </c:pt>
                <c:pt idx="976">
                  <c:v>2.993560</c:v>
                </c:pt>
                <c:pt idx="977">
                  <c:v>2.993941</c:v>
                </c:pt>
                <c:pt idx="978">
                  <c:v>2.994321</c:v>
                </c:pt>
                <c:pt idx="979">
                  <c:v>2.994700</c:v>
                </c:pt>
                <c:pt idx="980">
                  <c:v>2.995077</c:v>
                </c:pt>
                <c:pt idx="981">
                  <c:v>2.995453</c:v>
                </c:pt>
                <c:pt idx="982">
                  <c:v>2.995827</c:v>
                </c:pt>
                <c:pt idx="983">
                  <c:v>2.996200</c:v>
                </c:pt>
                <c:pt idx="984">
                  <c:v>2.996572</c:v>
                </c:pt>
                <c:pt idx="985">
                  <c:v>2.996943</c:v>
                </c:pt>
                <c:pt idx="986">
                  <c:v>2.997312</c:v>
                </c:pt>
                <c:pt idx="987">
                  <c:v>2.997679</c:v>
                </c:pt>
                <c:pt idx="988">
                  <c:v>2.998046</c:v>
                </c:pt>
                <c:pt idx="989">
                  <c:v>2.998411</c:v>
                </c:pt>
                <c:pt idx="990">
                  <c:v>2.998774</c:v>
                </c:pt>
                <c:pt idx="991">
                  <c:v>2.999137</c:v>
                </c:pt>
                <c:pt idx="992">
                  <c:v>2.999498</c:v>
                </c:pt>
                <c:pt idx="993">
                  <c:v>2.999857</c:v>
                </c:pt>
                <c:pt idx="994">
                  <c:v>3.000216</c:v>
                </c:pt>
                <c:pt idx="995">
                  <c:v>3.000573</c:v>
                </c:pt>
                <c:pt idx="996">
                  <c:v>3.000929</c:v>
                </c:pt>
                <c:pt idx="997">
                  <c:v>3.001283</c:v>
                </c:pt>
                <c:pt idx="998">
                  <c:v>3.001636</c:v>
                </c:pt>
                <c:pt idx="999">
                  <c:v>3.001988</c:v>
                </c:pt>
                <c:pt idx="1000">
                  <c:v>3.002339</c:v>
                </c:pt>
                <c:pt idx="1001">
                  <c:v>3.002688</c:v>
                </c:pt>
                <c:pt idx="1002">
                  <c:v>3.003036</c:v>
                </c:pt>
                <c:pt idx="1003">
                  <c:v>3.003383</c:v>
                </c:pt>
                <c:pt idx="1004">
                  <c:v>3.003728</c:v>
                </c:pt>
                <c:pt idx="1005">
                  <c:v>3.004072</c:v>
                </c:pt>
                <c:pt idx="1006">
                  <c:v>3.004415</c:v>
                </c:pt>
                <c:pt idx="1007">
                  <c:v>3.004757</c:v>
                </c:pt>
                <c:pt idx="1008">
                  <c:v>3.005097</c:v>
                </c:pt>
                <c:pt idx="1009">
                  <c:v>3.005436</c:v>
                </c:pt>
                <c:pt idx="1010">
                  <c:v>3.005774</c:v>
                </c:pt>
                <c:pt idx="1011">
                  <c:v>3.006111</c:v>
                </c:pt>
                <c:pt idx="1012">
                  <c:v>3.006446</c:v>
                </c:pt>
                <c:pt idx="1013">
                  <c:v>3.006780</c:v>
                </c:pt>
                <c:pt idx="1014">
                  <c:v>3.007113</c:v>
                </c:pt>
                <c:pt idx="1015">
                  <c:v>3.007445</c:v>
                </c:pt>
                <c:pt idx="1016">
                  <c:v>3.007776</c:v>
                </c:pt>
                <c:pt idx="1017">
                  <c:v>3.008105</c:v>
                </c:pt>
                <c:pt idx="1018">
                  <c:v>3.008433</c:v>
                </c:pt>
                <c:pt idx="1019">
                  <c:v>3.008760</c:v>
                </c:pt>
                <c:pt idx="1020">
                  <c:v>3.009085</c:v>
                </c:pt>
                <c:pt idx="1021">
                  <c:v>3.009410</c:v>
                </c:pt>
                <c:pt idx="1022">
                  <c:v>3.009733</c:v>
                </c:pt>
                <c:pt idx="1023">
                  <c:v>3.010055</c:v>
                </c:pt>
                <c:pt idx="1024">
                  <c:v>3.010376</c:v>
                </c:pt>
                <c:pt idx="1025">
                  <c:v>3.010696</c:v>
                </c:pt>
                <c:pt idx="1026">
                  <c:v>3.011014</c:v>
                </c:pt>
                <c:pt idx="1027">
                  <c:v>3.011331</c:v>
                </c:pt>
                <c:pt idx="1028">
                  <c:v>3.011647</c:v>
                </c:pt>
                <c:pt idx="1029">
                  <c:v>3.011962</c:v>
                </c:pt>
                <c:pt idx="1030">
                  <c:v>3.012276</c:v>
                </c:pt>
                <c:pt idx="1031">
                  <c:v>3.012589</c:v>
                </c:pt>
                <c:pt idx="1032">
                  <c:v>3.012900</c:v>
                </c:pt>
                <c:pt idx="1033">
                  <c:v>3.013210</c:v>
                </c:pt>
                <c:pt idx="1034">
                  <c:v>3.013520</c:v>
                </c:pt>
                <c:pt idx="1035">
                  <c:v>3.013828</c:v>
                </c:pt>
                <c:pt idx="1036">
                  <c:v>3.014134</c:v>
                </c:pt>
                <c:pt idx="1037">
                  <c:v>3.014440</c:v>
                </c:pt>
                <c:pt idx="1038">
                  <c:v>3.014745</c:v>
                </c:pt>
                <c:pt idx="1039">
                  <c:v>3.015048</c:v>
                </c:pt>
                <c:pt idx="1040">
                  <c:v>3.015350</c:v>
                </c:pt>
                <c:pt idx="1041">
                  <c:v>3.015651</c:v>
                </c:pt>
                <c:pt idx="1042">
                  <c:v>3.015951</c:v>
                </c:pt>
                <c:pt idx="1043">
                  <c:v>3.016250</c:v>
                </c:pt>
                <c:pt idx="1044">
                  <c:v>3.016548</c:v>
                </c:pt>
                <c:pt idx="1045">
                  <c:v>3.016845</c:v>
                </c:pt>
                <c:pt idx="1046">
                  <c:v>3.017140</c:v>
                </c:pt>
                <c:pt idx="1047">
                  <c:v>3.017435</c:v>
                </c:pt>
                <c:pt idx="1048">
                  <c:v>3.017728</c:v>
                </c:pt>
                <c:pt idx="1049">
                  <c:v>3.018021</c:v>
                </c:pt>
                <c:pt idx="1050">
                  <c:v>3.018312</c:v>
                </c:pt>
                <c:pt idx="1051">
                  <c:v>3.018602</c:v>
                </c:pt>
                <c:pt idx="1052">
                  <c:v>3.018891</c:v>
                </c:pt>
                <c:pt idx="1053">
                  <c:v>3.019179</c:v>
                </c:pt>
                <c:pt idx="1054">
                  <c:v>3.019465</c:v>
                </c:pt>
                <c:pt idx="1055">
                  <c:v>3.019751</c:v>
                </c:pt>
                <c:pt idx="1056">
                  <c:v>3.020036</c:v>
                </c:pt>
                <c:pt idx="1057">
                  <c:v>3.020319</c:v>
                </c:pt>
                <c:pt idx="1058">
                  <c:v>3.020602</c:v>
                </c:pt>
                <c:pt idx="1059">
                  <c:v>3.020883</c:v>
                </c:pt>
                <c:pt idx="1060">
                  <c:v>3.021164</c:v>
                </c:pt>
                <c:pt idx="1061">
                  <c:v>3.021443</c:v>
                </c:pt>
                <c:pt idx="1062">
                  <c:v>3.021722</c:v>
                </c:pt>
                <c:pt idx="1063">
                  <c:v>3.021999</c:v>
                </c:pt>
                <c:pt idx="1064">
                  <c:v>3.022275</c:v>
                </c:pt>
                <c:pt idx="1065">
                  <c:v>3.022550</c:v>
                </c:pt>
                <c:pt idx="1066">
                  <c:v>3.022824</c:v>
                </c:pt>
                <c:pt idx="1067">
                  <c:v>3.023097</c:v>
                </c:pt>
                <c:pt idx="1068">
                  <c:v>3.023369</c:v>
                </c:pt>
                <c:pt idx="1069">
                  <c:v>3.023640</c:v>
                </c:pt>
                <c:pt idx="1070">
                  <c:v>3.023910</c:v>
                </c:pt>
                <c:pt idx="1071">
                  <c:v>3.024179</c:v>
                </c:pt>
                <c:pt idx="1072">
                  <c:v>3.024447</c:v>
                </c:pt>
                <c:pt idx="1073">
                  <c:v>3.024714</c:v>
                </c:pt>
                <c:pt idx="1074">
                  <c:v>3.024980</c:v>
                </c:pt>
                <c:pt idx="1075">
                  <c:v>3.025245</c:v>
                </c:pt>
                <c:pt idx="1076">
                  <c:v>3.025509</c:v>
                </c:pt>
                <c:pt idx="1077">
                  <c:v>3.025772</c:v>
                </c:pt>
                <c:pt idx="1078">
                  <c:v>3.026034</c:v>
                </c:pt>
                <c:pt idx="1079">
                  <c:v>3.026295</c:v>
                </c:pt>
                <c:pt idx="1080">
                  <c:v>3.026555</c:v>
                </c:pt>
                <c:pt idx="1081">
                  <c:v>3.026814</c:v>
                </c:pt>
                <c:pt idx="1082">
                  <c:v>3.027072</c:v>
                </c:pt>
                <c:pt idx="1083">
                  <c:v>3.027329</c:v>
                </c:pt>
                <c:pt idx="1084">
                  <c:v>3.027585</c:v>
                </c:pt>
                <c:pt idx="1085">
                  <c:v>3.027840</c:v>
                </c:pt>
                <c:pt idx="1086">
                  <c:v>3.028094</c:v>
                </c:pt>
                <c:pt idx="1087">
                  <c:v>3.028347</c:v>
                </c:pt>
                <c:pt idx="1088">
                  <c:v>3.028599</c:v>
                </c:pt>
                <c:pt idx="1089">
                  <c:v>3.028850</c:v>
                </c:pt>
                <c:pt idx="1090">
                  <c:v>3.029100</c:v>
                </c:pt>
                <c:pt idx="1091">
                  <c:v>3.029349</c:v>
                </c:pt>
                <c:pt idx="1092">
                  <c:v>3.029598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'sedation'!$T$4</c:f>
              <c:strCache>
                <c:ptCount val="1"/>
                <c:pt idx="0">
                  <c:v>75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'sedation'!$T$5:$T$1097</c:f>
              <c:numCache>
                <c:ptCount val="1093"/>
                <c:pt idx="0">
                  <c:v>0.000017</c:v>
                </c:pt>
                <c:pt idx="1">
                  <c:v>2.500033</c:v>
                </c:pt>
                <c:pt idx="2">
                  <c:v>2.500048</c:v>
                </c:pt>
                <c:pt idx="3">
                  <c:v>2.500062</c:v>
                </c:pt>
                <c:pt idx="4">
                  <c:v>2.500074</c:v>
                </c:pt>
                <c:pt idx="5">
                  <c:v>2.500086</c:v>
                </c:pt>
                <c:pt idx="6">
                  <c:v>2.500097</c:v>
                </c:pt>
                <c:pt idx="7">
                  <c:v>2.500108</c:v>
                </c:pt>
                <c:pt idx="8">
                  <c:v>2.500117</c:v>
                </c:pt>
                <c:pt idx="9">
                  <c:v>2.500126</c:v>
                </c:pt>
                <c:pt idx="10">
                  <c:v>2.500134</c:v>
                </c:pt>
                <c:pt idx="11">
                  <c:v>2.500142</c:v>
                </c:pt>
                <c:pt idx="12">
                  <c:v>2.500149</c:v>
                </c:pt>
                <c:pt idx="13">
                  <c:v>2.500156</c:v>
                </c:pt>
                <c:pt idx="14">
                  <c:v>2.500162</c:v>
                </c:pt>
                <c:pt idx="15">
                  <c:v>2.500167</c:v>
                </c:pt>
                <c:pt idx="16">
                  <c:v>2.500172</c:v>
                </c:pt>
                <c:pt idx="17">
                  <c:v>2.500177</c:v>
                </c:pt>
                <c:pt idx="18">
                  <c:v>2.500181</c:v>
                </c:pt>
                <c:pt idx="19">
                  <c:v>2.500186</c:v>
                </c:pt>
                <c:pt idx="20">
                  <c:v>2.500189</c:v>
                </c:pt>
                <c:pt idx="21">
                  <c:v>2.500193</c:v>
                </c:pt>
                <c:pt idx="22">
                  <c:v>2.500196</c:v>
                </c:pt>
                <c:pt idx="23">
                  <c:v>2.500199</c:v>
                </c:pt>
                <c:pt idx="24">
                  <c:v>2.500201</c:v>
                </c:pt>
                <c:pt idx="25">
                  <c:v>2.500204</c:v>
                </c:pt>
                <c:pt idx="26">
                  <c:v>2.500206</c:v>
                </c:pt>
                <c:pt idx="27">
                  <c:v>2.500208</c:v>
                </c:pt>
                <c:pt idx="28">
                  <c:v>2.500210</c:v>
                </c:pt>
                <c:pt idx="29">
                  <c:v>2.500211</c:v>
                </c:pt>
                <c:pt idx="30">
                  <c:v>2.500213</c:v>
                </c:pt>
                <c:pt idx="31">
                  <c:v>2.500214</c:v>
                </c:pt>
                <c:pt idx="32">
                  <c:v>2.500216</c:v>
                </c:pt>
                <c:pt idx="33">
                  <c:v>2.500217</c:v>
                </c:pt>
                <c:pt idx="34">
                  <c:v>2.500218</c:v>
                </c:pt>
                <c:pt idx="35">
                  <c:v>2.500218</c:v>
                </c:pt>
                <c:pt idx="36">
                  <c:v>2.500219</c:v>
                </c:pt>
                <c:pt idx="37">
                  <c:v>2.500220</c:v>
                </c:pt>
                <c:pt idx="38">
                  <c:v>2.500220</c:v>
                </c:pt>
                <c:pt idx="39">
                  <c:v>2.500221</c:v>
                </c:pt>
                <c:pt idx="40">
                  <c:v>2.500221</c:v>
                </c:pt>
                <c:pt idx="41">
                  <c:v>2.500221</c:v>
                </c:pt>
                <c:pt idx="42">
                  <c:v>2.500222</c:v>
                </c:pt>
                <c:pt idx="43">
                  <c:v>2.500222</c:v>
                </c:pt>
                <c:pt idx="44">
                  <c:v>2.500222</c:v>
                </c:pt>
                <c:pt idx="45">
                  <c:v>2.500222</c:v>
                </c:pt>
                <c:pt idx="46">
                  <c:v>2.500222</c:v>
                </c:pt>
                <c:pt idx="47">
                  <c:v>2.500222</c:v>
                </c:pt>
                <c:pt idx="48">
                  <c:v>2.500222</c:v>
                </c:pt>
                <c:pt idx="49">
                  <c:v>2.500222</c:v>
                </c:pt>
                <c:pt idx="50">
                  <c:v>2.500222</c:v>
                </c:pt>
                <c:pt idx="51">
                  <c:v>2.500221</c:v>
                </c:pt>
                <c:pt idx="52">
                  <c:v>2.500221</c:v>
                </c:pt>
                <c:pt idx="53">
                  <c:v>2.500221</c:v>
                </c:pt>
                <c:pt idx="54">
                  <c:v>2.500221</c:v>
                </c:pt>
                <c:pt idx="55">
                  <c:v>2.500220</c:v>
                </c:pt>
                <c:pt idx="56">
                  <c:v>2.500220</c:v>
                </c:pt>
                <c:pt idx="57">
                  <c:v>2.500220</c:v>
                </c:pt>
                <c:pt idx="58">
                  <c:v>2.500219</c:v>
                </c:pt>
                <c:pt idx="59">
                  <c:v>2.500219</c:v>
                </c:pt>
                <c:pt idx="60">
                  <c:v>2.500218</c:v>
                </c:pt>
                <c:pt idx="61">
                  <c:v>2.500218</c:v>
                </c:pt>
                <c:pt idx="62">
                  <c:v>2.500218</c:v>
                </c:pt>
                <c:pt idx="63">
                  <c:v>2.500217</c:v>
                </c:pt>
                <c:pt idx="64">
                  <c:v>2.500217</c:v>
                </c:pt>
                <c:pt idx="65">
                  <c:v>2.500216</c:v>
                </c:pt>
                <c:pt idx="66">
                  <c:v>2.500216</c:v>
                </c:pt>
                <c:pt idx="67">
                  <c:v>2.500215</c:v>
                </c:pt>
                <c:pt idx="68">
                  <c:v>2.500215</c:v>
                </c:pt>
                <c:pt idx="69">
                  <c:v>2.500214</c:v>
                </c:pt>
                <c:pt idx="70">
                  <c:v>2.500214</c:v>
                </c:pt>
                <c:pt idx="71">
                  <c:v>2.500213</c:v>
                </c:pt>
                <c:pt idx="72">
                  <c:v>2.500212</c:v>
                </c:pt>
                <c:pt idx="73">
                  <c:v>2.500212</c:v>
                </c:pt>
                <c:pt idx="74">
                  <c:v>2.500211</c:v>
                </c:pt>
                <c:pt idx="75">
                  <c:v>2.500211</c:v>
                </c:pt>
                <c:pt idx="76">
                  <c:v>2.500210</c:v>
                </c:pt>
                <c:pt idx="77">
                  <c:v>2.500210</c:v>
                </c:pt>
                <c:pt idx="78">
                  <c:v>2.500209</c:v>
                </c:pt>
                <c:pt idx="79">
                  <c:v>2.500208</c:v>
                </c:pt>
                <c:pt idx="80">
                  <c:v>2.500208</c:v>
                </c:pt>
                <c:pt idx="81">
                  <c:v>2.500207</c:v>
                </c:pt>
                <c:pt idx="82">
                  <c:v>2.500207</c:v>
                </c:pt>
                <c:pt idx="83">
                  <c:v>2.500206</c:v>
                </c:pt>
                <c:pt idx="84">
                  <c:v>2.500205</c:v>
                </c:pt>
                <c:pt idx="85">
                  <c:v>2.500205</c:v>
                </c:pt>
                <c:pt idx="86">
                  <c:v>2.500204</c:v>
                </c:pt>
                <c:pt idx="87">
                  <c:v>2.500204</c:v>
                </c:pt>
                <c:pt idx="88">
                  <c:v>2.500203</c:v>
                </c:pt>
                <c:pt idx="89">
                  <c:v>2.500202</c:v>
                </c:pt>
                <c:pt idx="90">
                  <c:v>2.500202</c:v>
                </c:pt>
                <c:pt idx="91">
                  <c:v>2.500201</c:v>
                </c:pt>
                <c:pt idx="92">
                  <c:v>2.500201</c:v>
                </c:pt>
                <c:pt idx="93">
                  <c:v>2.500200</c:v>
                </c:pt>
                <c:pt idx="94">
                  <c:v>2.500199</c:v>
                </c:pt>
                <c:pt idx="95">
                  <c:v>2.500199</c:v>
                </c:pt>
                <c:pt idx="96">
                  <c:v>2.500198</c:v>
                </c:pt>
                <c:pt idx="97">
                  <c:v>2.500198</c:v>
                </c:pt>
                <c:pt idx="98">
                  <c:v>2.500197</c:v>
                </c:pt>
                <c:pt idx="99">
                  <c:v>2.500196</c:v>
                </c:pt>
                <c:pt idx="100">
                  <c:v>2.500196</c:v>
                </c:pt>
                <c:pt idx="101">
                  <c:v>2.500195</c:v>
                </c:pt>
                <c:pt idx="102">
                  <c:v>2.500195</c:v>
                </c:pt>
                <c:pt idx="103">
                  <c:v>2.500194</c:v>
                </c:pt>
                <c:pt idx="104">
                  <c:v>2.500194</c:v>
                </c:pt>
                <c:pt idx="105">
                  <c:v>2.500193</c:v>
                </c:pt>
                <c:pt idx="106">
                  <c:v>2.500192</c:v>
                </c:pt>
                <c:pt idx="107">
                  <c:v>2.500192</c:v>
                </c:pt>
                <c:pt idx="108">
                  <c:v>2.500191</c:v>
                </c:pt>
                <c:pt idx="109">
                  <c:v>2.500191</c:v>
                </c:pt>
                <c:pt idx="110">
                  <c:v>2.500190</c:v>
                </c:pt>
                <c:pt idx="111">
                  <c:v>2.500189</c:v>
                </c:pt>
                <c:pt idx="112">
                  <c:v>2.500189</c:v>
                </c:pt>
                <c:pt idx="113">
                  <c:v>2.500188</c:v>
                </c:pt>
                <c:pt idx="114">
                  <c:v>2.500188</c:v>
                </c:pt>
                <c:pt idx="115">
                  <c:v>2.500187</c:v>
                </c:pt>
                <c:pt idx="116">
                  <c:v>2.500187</c:v>
                </c:pt>
                <c:pt idx="117">
                  <c:v>2.500186</c:v>
                </c:pt>
                <c:pt idx="118">
                  <c:v>2.500185</c:v>
                </c:pt>
                <c:pt idx="119">
                  <c:v>2.500185</c:v>
                </c:pt>
                <c:pt idx="120">
                  <c:v>2.500184</c:v>
                </c:pt>
                <c:pt idx="121">
                  <c:v>2.500184</c:v>
                </c:pt>
                <c:pt idx="122">
                  <c:v>2.500183</c:v>
                </c:pt>
                <c:pt idx="123">
                  <c:v>2.500183</c:v>
                </c:pt>
                <c:pt idx="124">
                  <c:v>2.500182</c:v>
                </c:pt>
                <c:pt idx="125">
                  <c:v>2.500181</c:v>
                </c:pt>
                <c:pt idx="126">
                  <c:v>2.500181</c:v>
                </c:pt>
                <c:pt idx="127">
                  <c:v>2.500180</c:v>
                </c:pt>
                <c:pt idx="128">
                  <c:v>2.500180</c:v>
                </c:pt>
                <c:pt idx="129">
                  <c:v>2.500179</c:v>
                </c:pt>
                <c:pt idx="130">
                  <c:v>2.500179</c:v>
                </c:pt>
                <c:pt idx="131">
                  <c:v>2.500178</c:v>
                </c:pt>
                <c:pt idx="132">
                  <c:v>2.500178</c:v>
                </c:pt>
                <c:pt idx="133">
                  <c:v>2.500177</c:v>
                </c:pt>
                <c:pt idx="134">
                  <c:v>2.500176</c:v>
                </c:pt>
                <c:pt idx="135">
                  <c:v>2.500176</c:v>
                </c:pt>
                <c:pt idx="136">
                  <c:v>2.500175</c:v>
                </c:pt>
                <c:pt idx="137">
                  <c:v>2.500175</c:v>
                </c:pt>
                <c:pt idx="138">
                  <c:v>2.500174</c:v>
                </c:pt>
                <c:pt idx="139">
                  <c:v>2.500174</c:v>
                </c:pt>
                <c:pt idx="140">
                  <c:v>2.500173</c:v>
                </c:pt>
                <c:pt idx="141">
                  <c:v>2.500173</c:v>
                </c:pt>
                <c:pt idx="142">
                  <c:v>2.500172</c:v>
                </c:pt>
                <c:pt idx="143">
                  <c:v>2.500172</c:v>
                </c:pt>
                <c:pt idx="144">
                  <c:v>2.500171</c:v>
                </c:pt>
                <c:pt idx="145">
                  <c:v>2.500171</c:v>
                </c:pt>
                <c:pt idx="146">
                  <c:v>2.500170</c:v>
                </c:pt>
                <c:pt idx="147">
                  <c:v>2.500170</c:v>
                </c:pt>
                <c:pt idx="148">
                  <c:v>2.500169</c:v>
                </c:pt>
                <c:pt idx="149">
                  <c:v>2.500169</c:v>
                </c:pt>
                <c:pt idx="150">
                  <c:v>2.500168</c:v>
                </c:pt>
                <c:pt idx="151">
                  <c:v>2.500168</c:v>
                </c:pt>
                <c:pt idx="152">
                  <c:v>2.500167</c:v>
                </c:pt>
                <c:pt idx="153">
                  <c:v>2.500167</c:v>
                </c:pt>
                <c:pt idx="154">
                  <c:v>2.500166</c:v>
                </c:pt>
                <c:pt idx="155">
                  <c:v>2.500166</c:v>
                </c:pt>
                <c:pt idx="156">
                  <c:v>2.500165</c:v>
                </c:pt>
                <c:pt idx="157">
                  <c:v>2.500164</c:v>
                </c:pt>
                <c:pt idx="158">
                  <c:v>2.500164</c:v>
                </c:pt>
                <c:pt idx="159">
                  <c:v>2.500163</c:v>
                </c:pt>
                <c:pt idx="160">
                  <c:v>2.500163</c:v>
                </c:pt>
                <c:pt idx="161">
                  <c:v>2.500163</c:v>
                </c:pt>
                <c:pt idx="162">
                  <c:v>2.500162</c:v>
                </c:pt>
                <c:pt idx="163">
                  <c:v>2.500162</c:v>
                </c:pt>
                <c:pt idx="164">
                  <c:v>2.500161</c:v>
                </c:pt>
                <c:pt idx="165">
                  <c:v>2.500161</c:v>
                </c:pt>
                <c:pt idx="166">
                  <c:v>2.500160</c:v>
                </c:pt>
                <c:pt idx="167">
                  <c:v>2.500160</c:v>
                </c:pt>
                <c:pt idx="168">
                  <c:v>2.500159</c:v>
                </c:pt>
                <c:pt idx="169">
                  <c:v>2.500159</c:v>
                </c:pt>
                <c:pt idx="170">
                  <c:v>2.500158</c:v>
                </c:pt>
                <c:pt idx="171">
                  <c:v>2.500158</c:v>
                </c:pt>
                <c:pt idx="172">
                  <c:v>2.500157</c:v>
                </c:pt>
                <c:pt idx="173">
                  <c:v>2.500157</c:v>
                </c:pt>
                <c:pt idx="174">
                  <c:v>2.500156</c:v>
                </c:pt>
                <c:pt idx="175">
                  <c:v>2.500156</c:v>
                </c:pt>
                <c:pt idx="176">
                  <c:v>2.500155</c:v>
                </c:pt>
                <c:pt idx="177">
                  <c:v>2.500155</c:v>
                </c:pt>
                <c:pt idx="178">
                  <c:v>2.500154</c:v>
                </c:pt>
                <c:pt idx="179">
                  <c:v>2.500154</c:v>
                </c:pt>
                <c:pt idx="180">
                  <c:v>2.500153</c:v>
                </c:pt>
                <c:pt idx="181">
                  <c:v>2.500153</c:v>
                </c:pt>
                <c:pt idx="182">
                  <c:v>2.500153</c:v>
                </c:pt>
                <c:pt idx="183">
                  <c:v>2.500152</c:v>
                </c:pt>
                <c:pt idx="184">
                  <c:v>2.500152</c:v>
                </c:pt>
                <c:pt idx="185">
                  <c:v>2.500151</c:v>
                </c:pt>
                <c:pt idx="186">
                  <c:v>2.500151</c:v>
                </c:pt>
                <c:pt idx="187">
                  <c:v>2.500150</c:v>
                </c:pt>
                <c:pt idx="188">
                  <c:v>2.500150</c:v>
                </c:pt>
                <c:pt idx="189">
                  <c:v>2.500149</c:v>
                </c:pt>
                <c:pt idx="190">
                  <c:v>2.500149</c:v>
                </c:pt>
                <c:pt idx="191">
                  <c:v>2.500148</c:v>
                </c:pt>
                <c:pt idx="192">
                  <c:v>2.500148</c:v>
                </c:pt>
                <c:pt idx="193">
                  <c:v>2.500148</c:v>
                </c:pt>
                <c:pt idx="194">
                  <c:v>2.500147</c:v>
                </c:pt>
                <c:pt idx="195">
                  <c:v>2.500147</c:v>
                </c:pt>
                <c:pt idx="196">
                  <c:v>2.500146</c:v>
                </c:pt>
                <c:pt idx="197">
                  <c:v>2.500146</c:v>
                </c:pt>
                <c:pt idx="198">
                  <c:v>2.500145</c:v>
                </c:pt>
                <c:pt idx="199">
                  <c:v>2.500145</c:v>
                </c:pt>
                <c:pt idx="200">
                  <c:v>2.500145</c:v>
                </c:pt>
                <c:pt idx="201">
                  <c:v>2.500144</c:v>
                </c:pt>
                <c:pt idx="202">
                  <c:v>2.500144</c:v>
                </c:pt>
                <c:pt idx="203">
                  <c:v>2.500143</c:v>
                </c:pt>
                <c:pt idx="204">
                  <c:v>2.500143</c:v>
                </c:pt>
                <c:pt idx="205">
                  <c:v>2.500142</c:v>
                </c:pt>
                <c:pt idx="206">
                  <c:v>2.500142</c:v>
                </c:pt>
                <c:pt idx="207">
                  <c:v>2.500142</c:v>
                </c:pt>
                <c:pt idx="208">
                  <c:v>2.500141</c:v>
                </c:pt>
                <c:pt idx="209">
                  <c:v>2.500141</c:v>
                </c:pt>
                <c:pt idx="210">
                  <c:v>2.500140</c:v>
                </c:pt>
                <c:pt idx="211">
                  <c:v>2.500140</c:v>
                </c:pt>
                <c:pt idx="212">
                  <c:v>2.500140</c:v>
                </c:pt>
                <c:pt idx="213">
                  <c:v>2.500139</c:v>
                </c:pt>
                <c:pt idx="214">
                  <c:v>2.500139</c:v>
                </c:pt>
                <c:pt idx="215">
                  <c:v>2.500138</c:v>
                </c:pt>
                <c:pt idx="216">
                  <c:v>2.500138</c:v>
                </c:pt>
                <c:pt idx="217">
                  <c:v>2.500137</c:v>
                </c:pt>
                <c:pt idx="218">
                  <c:v>2.500137</c:v>
                </c:pt>
                <c:pt idx="219">
                  <c:v>2.500137</c:v>
                </c:pt>
                <c:pt idx="220">
                  <c:v>2.500136</c:v>
                </c:pt>
                <c:pt idx="221">
                  <c:v>2.500136</c:v>
                </c:pt>
                <c:pt idx="222">
                  <c:v>2.500135</c:v>
                </c:pt>
                <c:pt idx="223">
                  <c:v>2.500135</c:v>
                </c:pt>
                <c:pt idx="224">
                  <c:v>2.500135</c:v>
                </c:pt>
                <c:pt idx="225">
                  <c:v>2.500134</c:v>
                </c:pt>
                <c:pt idx="226">
                  <c:v>2.500134</c:v>
                </c:pt>
                <c:pt idx="227">
                  <c:v>2.500133</c:v>
                </c:pt>
                <c:pt idx="228">
                  <c:v>2.500133</c:v>
                </c:pt>
                <c:pt idx="229">
                  <c:v>2.500133</c:v>
                </c:pt>
                <c:pt idx="230">
                  <c:v>2.500132</c:v>
                </c:pt>
                <c:pt idx="231">
                  <c:v>2.500132</c:v>
                </c:pt>
                <c:pt idx="232">
                  <c:v>2.500132</c:v>
                </c:pt>
                <c:pt idx="233">
                  <c:v>2.500131</c:v>
                </c:pt>
                <c:pt idx="234">
                  <c:v>2.500131</c:v>
                </c:pt>
                <c:pt idx="235">
                  <c:v>2.500130</c:v>
                </c:pt>
                <c:pt idx="236">
                  <c:v>2.500130</c:v>
                </c:pt>
                <c:pt idx="237">
                  <c:v>2.500130</c:v>
                </c:pt>
                <c:pt idx="238">
                  <c:v>2.500129</c:v>
                </c:pt>
                <c:pt idx="239">
                  <c:v>2.500129</c:v>
                </c:pt>
                <c:pt idx="240">
                  <c:v>2.500129</c:v>
                </c:pt>
                <c:pt idx="241">
                  <c:v>2.500128</c:v>
                </c:pt>
                <c:pt idx="242">
                  <c:v>2.500128</c:v>
                </c:pt>
                <c:pt idx="243">
                  <c:v>2.500127</c:v>
                </c:pt>
                <c:pt idx="244">
                  <c:v>2.500127</c:v>
                </c:pt>
                <c:pt idx="245">
                  <c:v>2.500127</c:v>
                </c:pt>
                <c:pt idx="246">
                  <c:v>2.500126</c:v>
                </c:pt>
                <c:pt idx="247">
                  <c:v>2.500126</c:v>
                </c:pt>
                <c:pt idx="248">
                  <c:v>2.500126</c:v>
                </c:pt>
                <c:pt idx="249">
                  <c:v>2.500125</c:v>
                </c:pt>
                <c:pt idx="250">
                  <c:v>2.500125</c:v>
                </c:pt>
                <c:pt idx="251">
                  <c:v>2.500125</c:v>
                </c:pt>
                <c:pt idx="252">
                  <c:v>2.500124</c:v>
                </c:pt>
                <c:pt idx="253">
                  <c:v>2.500124</c:v>
                </c:pt>
                <c:pt idx="254">
                  <c:v>2.500123</c:v>
                </c:pt>
                <c:pt idx="255">
                  <c:v>2.500123</c:v>
                </c:pt>
                <c:pt idx="256">
                  <c:v>2.500123</c:v>
                </c:pt>
                <c:pt idx="257">
                  <c:v>2.500122</c:v>
                </c:pt>
                <c:pt idx="258">
                  <c:v>2.500122</c:v>
                </c:pt>
                <c:pt idx="259">
                  <c:v>2.500122</c:v>
                </c:pt>
                <c:pt idx="260">
                  <c:v>2.500121</c:v>
                </c:pt>
                <c:pt idx="261">
                  <c:v>2.500121</c:v>
                </c:pt>
                <c:pt idx="262">
                  <c:v>2.500121</c:v>
                </c:pt>
                <c:pt idx="263">
                  <c:v>2.500120</c:v>
                </c:pt>
                <c:pt idx="264">
                  <c:v>2.500120</c:v>
                </c:pt>
                <c:pt idx="265">
                  <c:v>2.500120</c:v>
                </c:pt>
                <c:pt idx="266">
                  <c:v>2.500119</c:v>
                </c:pt>
                <c:pt idx="267">
                  <c:v>2.500119</c:v>
                </c:pt>
                <c:pt idx="268">
                  <c:v>2.500119</c:v>
                </c:pt>
                <c:pt idx="269">
                  <c:v>2.500118</c:v>
                </c:pt>
                <c:pt idx="270">
                  <c:v>2.500118</c:v>
                </c:pt>
                <c:pt idx="271">
                  <c:v>2.500118</c:v>
                </c:pt>
                <c:pt idx="272">
                  <c:v>2.500117</c:v>
                </c:pt>
                <c:pt idx="273">
                  <c:v>2.500117</c:v>
                </c:pt>
                <c:pt idx="274">
                  <c:v>2.500117</c:v>
                </c:pt>
                <c:pt idx="275">
                  <c:v>2.500116</c:v>
                </c:pt>
                <c:pt idx="276">
                  <c:v>2.500116</c:v>
                </c:pt>
                <c:pt idx="277">
                  <c:v>2.500116</c:v>
                </c:pt>
                <c:pt idx="278">
                  <c:v>2.500115</c:v>
                </c:pt>
                <c:pt idx="279">
                  <c:v>2.500115</c:v>
                </c:pt>
                <c:pt idx="280">
                  <c:v>2.500115</c:v>
                </c:pt>
                <c:pt idx="281">
                  <c:v>2.500114</c:v>
                </c:pt>
                <c:pt idx="282">
                  <c:v>2.500114</c:v>
                </c:pt>
                <c:pt idx="283">
                  <c:v>2.500114</c:v>
                </c:pt>
                <c:pt idx="284">
                  <c:v>2.500113</c:v>
                </c:pt>
                <c:pt idx="285">
                  <c:v>2.500113</c:v>
                </c:pt>
                <c:pt idx="286">
                  <c:v>2.500113</c:v>
                </c:pt>
                <c:pt idx="287">
                  <c:v>2.500112</c:v>
                </c:pt>
                <c:pt idx="288">
                  <c:v>2.500112</c:v>
                </c:pt>
                <c:pt idx="289">
                  <c:v>2.500112</c:v>
                </c:pt>
                <c:pt idx="290">
                  <c:v>2.500111</c:v>
                </c:pt>
                <c:pt idx="291">
                  <c:v>2.500111</c:v>
                </c:pt>
                <c:pt idx="292">
                  <c:v>2.500111</c:v>
                </c:pt>
                <c:pt idx="293">
                  <c:v>2.500111</c:v>
                </c:pt>
                <c:pt idx="294">
                  <c:v>2.500110</c:v>
                </c:pt>
                <c:pt idx="295">
                  <c:v>2.500110</c:v>
                </c:pt>
                <c:pt idx="296">
                  <c:v>2.500110</c:v>
                </c:pt>
                <c:pt idx="297">
                  <c:v>2.500109</c:v>
                </c:pt>
                <c:pt idx="298">
                  <c:v>2.500109</c:v>
                </c:pt>
                <c:pt idx="299">
                  <c:v>2.500109</c:v>
                </c:pt>
                <c:pt idx="300">
                  <c:v>2.500108</c:v>
                </c:pt>
                <c:pt idx="301">
                  <c:v>2.500108</c:v>
                </c:pt>
                <c:pt idx="302">
                  <c:v>2.500108</c:v>
                </c:pt>
                <c:pt idx="303">
                  <c:v>2.500108</c:v>
                </c:pt>
                <c:pt idx="304">
                  <c:v>2.500107</c:v>
                </c:pt>
                <c:pt idx="305">
                  <c:v>2.500107</c:v>
                </c:pt>
                <c:pt idx="306">
                  <c:v>2.500107</c:v>
                </c:pt>
                <c:pt idx="307">
                  <c:v>2.500106</c:v>
                </c:pt>
                <c:pt idx="308">
                  <c:v>2.500106</c:v>
                </c:pt>
                <c:pt idx="309">
                  <c:v>2.500106</c:v>
                </c:pt>
                <c:pt idx="310">
                  <c:v>2.500105</c:v>
                </c:pt>
                <c:pt idx="311">
                  <c:v>2.500105</c:v>
                </c:pt>
                <c:pt idx="312">
                  <c:v>2.500105</c:v>
                </c:pt>
                <c:pt idx="313">
                  <c:v>2.500105</c:v>
                </c:pt>
                <c:pt idx="314">
                  <c:v>2.500104</c:v>
                </c:pt>
                <c:pt idx="315">
                  <c:v>2.500104</c:v>
                </c:pt>
                <c:pt idx="316">
                  <c:v>2.500104</c:v>
                </c:pt>
                <c:pt idx="317">
                  <c:v>2.500103</c:v>
                </c:pt>
                <c:pt idx="318">
                  <c:v>2.500103</c:v>
                </c:pt>
                <c:pt idx="319">
                  <c:v>2.500103</c:v>
                </c:pt>
                <c:pt idx="320">
                  <c:v>2.500103</c:v>
                </c:pt>
                <c:pt idx="321">
                  <c:v>2.500102</c:v>
                </c:pt>
                <c:pt idx="322">
                  <c:v>2.500102</c:v>
                </c:pt>
                <c:pt idx="323">
                  <c:v>2.500102</c:v>
                </c:pt>
                <c:pt idx="324">
                  <c:v>2.500101</c:v>
                </c:pt>
                <c:pt idx="325">
                  <c:v>2.500101</c:v>
                </c:pt>
                <c:pt idx="326">
                  <c:v>2.500101</c:v>
                </c:pt>
                <c:pt idx="327">
                  <c:v>2.500101</c:v>
                </c:pt>
                <c:pt idx="328">
                  <c:v>2.500100</c:v>
                </c:pt>
                <c:pt idx="329">
                  <c:v>2.500100</c:v>
                </c:pt>
                <c:pt idx="330">
                  <c:v>2.500100</c:v>
                </c:pt>
                <c:pt idx="331">
                  <c:v>2.500100</c:v>
                </c:pt>
                <c:pt idx="332">
                  <c:v>2.500099</c:v>
                </c:pt>
                <c:pt idx="333">
                  <c:v>2.500099</c:v>
                </c:pt>
                <c:pt idx="334">
                  <c:v>2.500099</c:v>
                </c:pt>
                <c:pt idx="335">
                  <c:v>2.500099</c:v>
                </c:pt>
                <c:pt idx="336">
                  <c:v>2.500098</c:v>
                </c:pt>
                <c:pt idx="337">
                  <c:v>2.500098</c:v>
                </c:pt>
                <c:pt idx="338">
                  <c:v>2.500098</c:v>
                </c:pt>
                <c:pt idx="339">
                  <c:v>2.500097</c:v>
                </c:pt>
                <c:pt idx="340">
                  <c:v>2.500097</c:v>
                </c:pt>
                <c:pt idx="341">
                  <c:v>2.500097</c:v>
                </c:pt>
                <c:pt idx="342">
                  <c:v>2.500097</c:v>
                </c:pt>
                <c:pt idx="343">
                  <c:v>2.500096</c:v>
                </c:pt>
                <c:pt idx="344">
                  <c:v>2.500096</c:v>
                </c:pt>
                <c:pt idx="345">
                  <c:v>2.500096</c:v>
                </c:pt>
                <c:pt idx="346">
                  <c:v>2.500096</c:v>
                </c:pt>
                <c:pt idx="347">
                  <c:v>2.500095</c:v>
                </c:pt>
                <c:pt idx="348">
                  <c:v>2.500095</c:v>
                </c:pt>
                <c:pt idx="349">
                  <c:v>2.500095</c:v>
                </c:pt>
                <c:pt idx="350">
                  <c:v>2.500095</c:v>
                </c:pt>
                <c:pt idx="351">
                  <c:v>2.500094</c:v>
                </c:pt>
                <c:pt idx="352">
                  <c:v>2.500094</c:v>
                </c:pt>
                <c:pt idx="353">
                  <c:v>2.500094</c:v>
                </c:pt>
                <c:pt idx="354">
                  <c:v>2.500094</c:v>
                </c:pt>
                <c:pt idx="355">
                  <c:v>2.500093</c:v>
                </c:pt>
                <c:pt idx="356">
                  <c:v>2.500093</c:v>
                </c:pt>
                <c:pt idx="357">
                  <c:v>2.500093</c:v>
                </c:pt>
                <c:pt idx="358">
                  <c:v>2.500093</c:v>
                </c:pt>
                <c:pt idx="359">
                  <c:v>2.500092</c:v>
                </c:pt>
                <c:pt idx="360">
                  <c:v>2.500092</c:v>
                </c:pt>
                <c:pt idx="361">
                  <c:v>2.500092</c:v>
                </c:pt>
                <c:pt idx="362">
                  <c:v>2.500092</c:v>
                </c:pt>
                <c:pt idx="363">
                  <c:v>2.500091</c:v>
                </c:pt>
                <c:pt idx="364">
                  <c:v>2.500091</c:v>
                </c:pt>
                <c:pt idx="365">
                  <c:v>2.500091</c:v>
                </c:pt>
                <c:pt idx="366">
                  <c:v>2.500091</c:v>
                </c:pt>
                <c:pt idx="367">
                  <c:v>2.500090</c:v>
                </c:pt>
                <c:pt idx="368">
                  <c:v>2.500090</c:v>
                </c:pt>
                <c:pt idx="369">
                  <c:v>2.500090</c:v>
                </c:pt>
                <c:pt idx="370">
                  <c:v>2.500090</c:v>
                </c:pt>
                <c:pt idx="371">
                  <c:v>2.500090</c:v>
                </c:pt>
                <c:pt idx="372">
                  <c:v>2.500089</c:v>
                </c:pt>
                <c:pt idx="373">
                  <c:v>2.500089</c:v>
                </c:pt>
                <c:pt idx="374">
                  <c:v>2.500089</c:v>
                </c:pt>
                <c:pt idx="375">
                  <c:v>2.500089</c:v>
                </c:pt>
                <c:pt idx="376">
                  <c:v>2.500088</c:v>
                </c:pt>
                <c:pt idx="377">
                  <c:v>2.500088</c:v>
                </c:pt>
                <c:pt idx="378">
                  <c:v>2.500088</c:v>
                </c:pt>
                <c:pt idx="379">
                  <c:v>2.500088</c:v>
                </c:pt>
                <c:pt idx="380">
                  <c:v>2.500087</c:v>
                </c:pt>
                <c:pt idx="381">
                  <c:v>2.500087</c:v>
                </c:pt>
                <c:pt idx="382">
                  <c:v>2.500087</c:v>
                </c:pt>
                <c:pt idx="383">
                  <c:v>2.500087</c:v>
                </c:pt>
                <c:pt idx="384">
                  <c:v>2.500087</c:v>
                </c:pt>
                <c:pt idx="385">
                  <c:v>2.500086</c:v>
                </c:pt>
                <c:pt idx="386">
                  <c:v>2.500086</c:v>
                </c:pt>
                <c:pt idx="387">
                  <c:v>2.500086</c:v>
                </c:pt>
                <c:pt idx="388">
                  <c:v>2.500086</c:v>
                </c:pt>
                <c:pt idx="389">
                  <c:v>2.500085</c:v>
                </c:pt>
                <c:pt idx="390">
                  <c:v>2.500085</c:v>
                </c:pt>
                <c:pt idx="391">
                  <c:v>2.500085</c:v>
                </c:pt>
                <c:pt idx="392">
                  <c:v>2.500085</c:v>
                </c:pt>
                <c:pt idx="393">
                  <c:v>2.500085</c:v>
                </c:pt>
                <c:pt idx="394">
                  <c:v>2.500084</c:v>
                </c:pt>
                <c:pt idx="395">
                  <c:v>2.500084</c:v>
                </c:pt>
                <c:pt idx="396">
                  <c:v>2.500084</c:v>
                </c:pt>
                <c:pt idx="397">
                  <c:v>2.500084</c:v>
                </c:pt>
                <c:pt idx="398">
                  <c:v>2.500083</c:v>
                </c:pt>
                <c:pt idx="399">
                  <c:v>2.500083</c:v>
                </c:pt>
                <c:pt idx="400">
                  <c:v>2.500083</c:v>
                </c:pt>
                <c:pt idx="401">
                  <c:v>2.500083</c:v>
                </c:pt>
                <c:pt idx="402">
                  <c:v>2.500083</c:v>
                </c:pt>
                <c:pt idx="403">
                  <c:v>2.500082</c:v>
                </c:pt>
                <c:pt idx="404">
                  <c:v>2.500082</c:v>
                </c:pt>
                <c:pt idx="405">
                  <c:v>2.500082</c:v>
                </c:pt>
                <c:pt idx="406">
                  <c:v>2.500082</c:v>
                </c:pt>
                <c:pt idx="407">
                  <c:v>2.500082</c:v>
                </c:pt>
                <c:pt idx="408">
                  <c:v>2.500081</c:v>
                </c:pt>
                <c:pt idx="409">
                  <c:v>2.500081</c:v>
                </c:pt>
                <c:pt idx="410">
                  <c:v>2.500081</c:v>
                </c:pt>
                <c:pt idx="411">
                  <c:v>2.500081</c:v>
                </c:pt>
                <c:pt idx="412">
                  <c:v>2.500081</c:v>
                </c:pt>
                <c:pt idx="413">
                  <c:v>2.500080</c:v>
                </c:pt>
                <c:pt idx="414">
                  <c:v>2.500080</c:v>
                </c:pt>
                <c:pt idx="415">
                  <c:v>2.500080</c:v>
                </c:pt>
                <c:pt idx="416">
                  <c:v>2.500080</c:v>
                </c:pt>
                <c:pt idx="417">
                  <c:v>2.500080</c:v>
                </c:pt>
                <c:pt idx="418">
                  <c:v>2.500079</c:v>
                </c:pt>
                <c:pt idx="419">
                  <c:v>2.500079</c:v>
                </c:pt>
                <c:pt idx="420">
                  <c:v>2.500079</c:v>
                </c:pt>
                <c:pt idx="421">
                  <c:v>2.500079</c:v>
                </c:pt>
                <c:pt idx="422">
                  <c:v>2.500079</c:v>
                </c:pt>
                <c:pt idx="423">
                  <c:v>2.500078</c:v>
                </c:pt>
                <c:pt idx="424">
                  <c:v>2.500078</c:v>
                </c:pt>
                <c:pt idx="425">
                  <c:v>2.500078</c:v>
                </c:pt>
                <c:pt idx="426">
                  <c:v>2.500078</c:v>
                </c:pt>
                <c:pt idx="427">
                  <c:v>2.500078</c:v>
                </c:pt>
                <c:pt idx="428">
                  <c:v>2.500077</c:v>
                </c:pt>
                <c:pt idx="429">
                  <c:v>2.500077</c:v>
                </c:pt>
                <c:pt idx="430">
                  <c:v>2.500077</c:v>
                </c:pt>
                <c:pt idx="431">
                  <c:v>2.500077</c:v>
                </c:pt>
                <c:pt idx="432">
                  <c:v>2.500077</c:v>
                </c:pt>
                <c:pt idx="433">
                  <c:v>2.500076</c:v>
                </c:pt>
                <c:pt idx="434">
                  <c:v>2.500076</c:v>
                </c:pt>
                <c:pt idx="435">
                  <c:v>2.500076</c:v>
                </c:pt>
                <c:pt idx="436">
                  <c:v>2.500076</c:v>
                </c:pt>
                <c:pt idx="437">
                  <c:v>2.500076</c:v>
                </c:pt>
                <c:pt idx="438">
                  <c:v>2.500076</c:v>
                </c:pt>
                <c:pt idx="439">
                  <c:v>2.500075</c:v>
                </c:pt>
                <c:pt idx="440">
                  <c:v>2.500075</c:v>
                </c:pt>
                <c:pt idx="441">
                  <c:v>2.500075</c:v>
                </c:pt>
                <c:pt idx="442">
                  <c:v>2.500075</c:v>
                </c:pt>
                <c:pt idx="443">
                  <c:v>2.500075</c:v>
                </c:pt>
                <c:pt idx="444">
                  <c:v>2.500074</c:v>
                </c:pt>
                <c:pt idx="445">
                  <c:v>2.500074</c:v>
                </c:pt>
                <c:pt idx="446">
                  <c:v>2.500074</c:v>
                </c:pt>
                <c:pt idx="447">
                  <c:v>2.500074</c:v>
                </c:pt>
                <c:pt idx="448">
                  <c:v>2.500074</c:v>
                </c:pt>
                <c:pt idx="449">
                  <c:v>2.500074</c:v>
                </c:pt>
                <c:pt idx="450">
                  <c:v>2.500073</c:v>
                </c:pt>
                <c:pt idx="451">
                  <c:v>2.500073</c:v>
                </c:pt>
                <c:pt idx="452">
                  <c:v>2.500073</c:v>
                </c:pt>
                <c:pt idx="453">
                  <c:v>2.500073</c:v>
                </c:pt>
                <c:pt idx="454">
                  <c:v>2.500073</c:v>
                </c:pt>
                <c:pt idx="455">
                  <c:v>2.500072</c:v>
                </c:pt>
                <c:pt idx="456">
                  <c:v>2.500072</c:v>
                </c:pt>
                <c:pt idx="457">
                  <c:v>2.500072</c:v>
                </c:pt>
                <c:pt idx="458">
                  <c:v>2.500072</c:v>
                </c:pt>
                <c:pt idx="459">
                  <c:v>2.500072</c:v>
                </c:pt>
                <c:pt idx="460">
                  <c:v>2.500072</c:v>
                </c:pt>
                <c:pt idx="461">
                  <c:v>2.500071</c:v>
                </c:pt>
                <c:pt idx="462">
                  <c:v>2.500071</c:v>
                </c:pt>
                <c:pt idx="463">
                  <c:v>2.500071</c:v>
                </c:pt>
                <c:pt idx="464">
                  <c:v>2.500071</c:v>
                </c:pt>
                <c:pt idx="465">
                  <c:v>2.500071</c:v>
                </c:pt>
                <c:pt idx="466">
                  <c:v>2.500071</c:v>
                </c:pt>
                <c:pt idx="467">
                  <c:v>2.500070</c:v>
                </c:pt>
                <c:pt idx="468">
                  <c:v>2.500070</c:v>
                </c:pt>
                <c:pt idx="469">
                  <c:v>2.500070</c:v>
                </c:pt>
                <c:pt idx="470">
                  <c:v>2.500070</c:v>
                </c:pt>
                <c:pt idx="471">
                  <c:v>2.500070</c:v>
                </c:pt>
                <c:pt idx="472">
                  <c:v>2.500070</c:v>
                </c:pt>
                <c:pt idx="473">
                  <c:v>2.500069</c:v>
                </c:pt>
                <c:pt idx="474">
                  <c:v>2.500069</c:v>
                </c:pt>
                <c:pt idx="475">
                  <c:v>2.500069</c:v>
                </c:pt>
                <c:pt idx="476">
                  <c:v>2.500069</c:v>
                </c:pt>
                <c:pt idx="477">
                  <c:v>2.500069</c:v>
                </c:pt>
                <c:pt idx="478">
                  <c:v>2.500069</c:v>
                </c:pt>
                <c:pt idx="479">
                  <c:v>2.500068</c:v>
                </c:pt>
                <c:pt idx="480">
                  <c:v>2.500068</c:v>
                </c:pt>
                <c:pt idx="481">
                  <c:v>2.500068</c:v>
                </c:pt>
                <c:pt idx="482">
                  <c:v>2.500068</c:v>
                </c:pt>
                <c:pt idx="483">
                  <c:v>2.500068</c:v>
                </c:pt>
                <c:pt idx="484">
                  <c:v>2.500068</c:v>
                </c:pt>
                <c:pt idx="485">
                  <c:v>2.500068</c:v>
                </c:pt>
                <c:pt idx="486">
                  <c:v>2.500067</c:v>
                </c:pt>
                <c:pt idx="487">
                  <c:v>2.500067</c:v>
                </c:pt>
                <c:pt idx="488">
                  <c:v>2.500067</c:v>
                </c:pt>
                <c:pt idx="489">
                  <c:v>2.500067</c:v>
                </c:pt>
                <c:pt idx="490">
                  <c:v>2.500067</c:v>
                </c:pt>
                <c:pt idx="491">
                  <c:v>2.500067</c:v>
                </c:pt>
                <c:pt idx="492">
                  <c:v>2.500066</c:v>
                </c:pt>
                <c:pt idx="493">
                  <c:v>2.500066</c:v>
                </c:pt>
                <c:pt idx="494">
                  <c:v>2.500066</c:v>
                </c:pt>
                <c:pt idx="495">
                  <c:v>2.500066</c:v>
                </c:pt>
                <c:pt idx="496">
                  <c:v>2.500066</c:v>
                </c:pt>
                <c:pt idx="497">
                  <c:v>2.500066</c:v>
                </c:pt>
                <c:pt idx="498">
                  <c:v>2.500066</c:v>
                </c:pt>
                <c:pt idx="499">
                  <c:v>2.500065</c:v>
                </c:pt>
                <c:pt idx="500">
                  <c:v>2.500065</c:v>
                </c:pt>
                <c:pt idx="501">
                  <c:v>2.500065</c:v>
                </c:pt>
                <c:pt idx="502">
                  <c:v>2.500065</c:v>
                </c:pt>
                <c:pt idx="503">
                  <c:v>2.500065</c:v>
                </c:pt>
                <c:pt idx="504">
                  <c:v>2.500065</c:v>
                </c:pt>
                <c:pt idx="505">
                  <c:v>2.500064</c:v>
                </c:pt>
                <c:pt idx="506">
                  <c:v>2.500064</c:v>
                </c:pt>
                <c:pt idx="507">
                  <c:v>2.500064</c:v>
                </c:pt>
                <c:pt idx="508">
                  <c:v>2.500064</c:v>
                </c:pt>
                <c:pt idx="509">
                  <c:v>2.500064</c:v>
                </c:pt>
                <c:pt idx="510">
                  <c:v>2.500064</c:v>
                </c:pt>
                <c:pt idx="511">
                  <c:v>2.500064</c:v>
                </c:pt>
                <c:pt idx="512">
                  <c:v>2.500063</c:v>
                </c:pt>
                <c:pt idx="513">
                  <c:v>2.500063</c:v>
                </c:pt>
                <c:pt idx="514">
                  <c:v>2.500063</c:v>
                </c:pt>
                <c:pt idx="515">
                  <c:v>2.500063</c:v>
                </c:pt>
                <c:pt idx="516">
                  <c:v>2.500063</c:v>
                </c:pt>
                <c:pt idx="517">
                  <c:v>2.500063</c:v>
                </c:pt>
                <c:pt idx="518">
                  <c:v>2.500063</c:v>
                </c:pt>
                <c:pt idx="519">
                  <c:v>2.500062</c:v>
                </c:pt>
                <c:pt idx="520">
                  <c:v>2.500062</c:v>
                </c:pt>
                <c:pt idx="521">
                  <c:v>2.500062</c:v>
                </c:pt>
                <c:pt idx="522">
                  <c:v>2.500062</c:v>
                </c:pt>
                <c:pt idx="523">
                  <c:v>2.500062</c:v>
                </c:pt>
                <c:pt idx="524">
                  <c:v>2.500062</c:v>
                </c:pt>
                <c:pt idx="525">
                  <c:v>2.500062</c:v>
                </c:pt>
                <c:pt idx="526">
                  <c:v>2.500062</c:v>
                </c:pt>
                <c:pt idx="527">
                  <c:v>2.500061</c:v>
                </c:pt>
                <c:pt idx="528">
                  <c:v>2.500061</c:v>
                </c:pt>
                <c:pt idx="529">
                  <c:v>2.500061</c:v>
                </c:pt>
                <c:pt idx="530">
                  <c:v>2.500061</c:v>
                </c:pt>
                <c:pt idx="531">
                  <c:v>2.500061</c:v>
                </c:pt>
                <c:pt idx="532">
                  <c:v>2.500061</c:v>
                </c:pt>
                <c:pt idx="533">
                  <c:v>2.500061</c:v>
                </c:pt>
                <c:pt idx="534">
                  <c:v>2.500060</c:v>
                </c:pt>
                <c:pt idx="535">
                  <c:v>2.500060</c:v>
                </c:pt>
                <c:pt idx="536">
                  <c:v>2.500060</c:v>
                </c:pt>
                <c:pt idx="537">
                  <c:v>2.500060</c:v>
                </c:pt>
                <c:pt idx="538">
                  <c:v>2.500060</c:v>
                </c:pt>
                <c:pt idx="539">
                  <c:v>2.500060</c:v>
                </c:pt>
                <c:pt idx="540">
                  <c:v>2.500060</c:v>
                </c:pt>
                <c:pt idx="541">
                  <c:v>2.500060</c:v>
                </c:pt>
                <c:pt idx="542">
                  <c:v>2.500059</c:v>
                </c:pt>
                <c:pt idx="543">
                  <c:v>2.500059</c:v>
                </c:pt>
                <c:pt idx="544">
                  <c:v>2.500059</c:v>
                </c:pt>
                <c:pt idx="545">
                  <c:v>2.500059</c:v>
                </c:pt>
                <c:pt idx="546">
                  <c:v>2.500059</c:v>
                </c:pt>
                <c:pt idx="547">
                  <c:v>2.500059</c:v>
                </c:pt>
                <c:pt idx="548">
                  <c:v>2.500059</c:v>
                </c:pt>
                <c:pt idx="549">
                  <c:v>2.500059</c:v>
                </c:pt>
                <c:pt idx="550">
                  <c:v>2.500058</c:v>
                </c:pt>
                <c:pt idx="551">
                  <c:v>2.500058</c:v>
                </c:pt>
                <c:pt idx="552">
                  <c:v>2.500058</c:v>
                </c:pt>
                <c:pt idx="553">
                  <c:v>2.500058</c:v>
                </c:pt>
                <c:pt idx="554">
                  <c:v>2.500058</c:v>
                </c:pt>
                <c:pt idx="555">
                  <c:v>2.500058</c:v>
                </c:pt>
                <c:pt idx="556">
                  <c:v>2.500058</c:v>
                </c:pt>
                <c:pt idx="557">
                  <c:v>2.500058</c:v>
                </c:pt>
                <c:pt idx="558">
                  <c:v>2.500057</c:v>
                </c:pt>
                <c:pt idx="559">
                  <c:v>2.500057</c:v>
                </c:pt>
                <c:pt idx="560">
                  <c:v>2.500057</c:v>
                </c:pt>
                <c:pt idx="561">
                  <c:v>2.500057</c:v>
                </c:pt>
                <c:pt idx="562">
                  <c:v>2.500057</c:v>
                </c:pt>
                <c:pt idx="563">
                  <c:v>2.500057</c:v>
                </c:pt>
                <c:pt idx="564">
                  <c:v>2.500057</c:v>
                </c:pt>
                <c:pt idx="565">
                  <c:v>2.500057</c:v>
                </c:pt>
                <c:pt idx="566">
                  <c:v>2.500056</c:v>
                </c:pt>
                <c:pt idx="567">
                  <c:v>2.500056</c:v>
                </c:pt>
                <c:pt idx="568">
                  <c:v>2.500056</c:v>
                </c:pt>
                <c:pt idx="569">
                  <c:v>2.500056</c:v>
                </c:pt>
                <c:pt idx="570">
                  <c:v>2.500056</c:v>
                </c:pt>
                <c:pt idx="571">
                  <c:v>2.500056</c:v>
                </c:pt>
                <c:pt idx="572">
                  <c:v>2.500056</c:v>
                </c:pt>
                <c:pt idx="573">
                  <c:v>2.500056</c:v>
                </c:pt>
                <c:pt idx="574">
                  <c:v>2.500056</c:v>
                </c:pt>
                <c:pt idx="575">
                  <c:v>2.500055</c:v>
                </c:pt>
                <c:pt idx="576">
                  <c:v>2.500055</c:v>
                </c:pt>
                <c:pt idx="577">
                  <c:v>2.500055</c:v>
                </c:pt>
                <c:pt idx="578">
                  <c:v>2.500055</c:v>
                </c:pt>
                <c:pt idx="579">
                  <c:v>2.500055</c:v>
                </c:pt>
                <c:pt idx="580">
                  <c:v>2.500055</c:v>
                </c:pt>
                <c:pt idx="581">
                  <c:v>2.500055</c:v>
                </c:pt>
                <c:pt idx="582">
                  <c:v>2.500055</c:v>
                </c:pt>
                <c:pt idx="583">
                  <c:v>2.500054</c:v>
                </c:pt>
                <c:pt idx="584">
                  <c:v>2.500054</c:v>
                </c:pt>
                <c:pt idx="585">
                  <c:v>2.500054</c:v>
                </c:pt>
                <c:pt idx="586">
                  <c:v>2.500054</c:v>
                </c:pt>
                <c:pt idx="587">
                  <c:v>2.500054</c:v>
                </c:pt>
                <c:pt idx="588">
                  <c:v>2.500054</c:v>
                </c:pt>
                <c:pt idx="589">
                  <c:v>2.500054</c:v>
                </c:pt>
                <c:pt idx="590">
                  <c:v>2.500054</c:v>
                </c:pt>
                <c:pt idx="591">
                  <c:v>2.500054</c:v>
                </c:pt>
                <c:pt idx="592">
                  <c:v>2.500053</c:v>
                </c:pt>
                <c:pt idx="593">
                  <c:v>2.500053</c:v>
                </c:pt>
                <c:pt idx="594">
                  <c:v>2.500053</c:v>
                </c:pt>
                <c:pt idx="595">
                  <c:v>2.500053</c:v>
                </c:pt>
                <c:pt idx="596">
                  <c:v>2.500053</c:v>
                </c:pt>
                <c:pt idx="597">
                  <c:v>2.500053</c:v>
                </c:pt>
                <c:pt idx="598">
                  <c:v>2.500053</c:v>
                </c:pt>
                <c:pt idx="599">
                  <c:v>2.500053</c:v>
                </c:pt>
                <c:pt idx="600">
                  <c:v>2.500053</c:v>
                </c:pt>
                <c:pt idx="601">
                  <c:v>2.500053</c:v>
                </c:pt>
                <c:pt idx="602">
                  <c:v>2.500052</c:v>
                </c:pt>
                <c:pt idx="603">
                  <c:v>2.500052</c:v>
                </c:pt>
                <c:pt idx="604">
                  <c:v>2.500052</c:v>
                </c:pt>
                <c:pt idx="605">
                  <c:v>2.500052</c:v>
                </c:pt>
                <c:pt idx="606">
                  <c:v>2.500052</c:v>
                </c:pt>
                <c:pt idx="607">
                  <c:v>2.500052</c:v>
                </c:pt>
                <c:pt idx="608">
                  <c:v>2.500052</c:v>
                </c:pt>
                <c:pt idx="609">
                  <c:v>2.500052</c:v>
                </c:pt>
                <c:pt idx="610">
                  <c:v>2.500052</c:v>
                </c:pt>
                <c:pt idx="611">
                  <c:v>2.500052</c:v>
                </c:pt>
                <c:pt idx="612">
                  <c:v>2.500051</c:v>
                </c:pt>
                <c:pt idx="613">
                  <c:v>2.500051</c:v>
                </c:pt>
                <c:pt idx="614">
                  <c:v>2.500051</c:v>
                </c:pt>
                <c:pt idx="615">
                  <c:v>2.500051</c:v>
                </c:pt>
                <c:pt idx="616">
                  <c:v>2.500051</c:v>
                </c:pt>
                <c:pt idx="617">
                  <c:v>2.500051</c:v>
                </c:pt>
                <c:pt idx="618">
                  <c:v>2.500051</c:v>
                </c:pt>
                <c:pt idx="619">
                  <c:v>2.500051</c:v>
                </c:pt>
                <c:pt idx="620">
                  <c:v>2.500051</c:v>
                </c:pt>
                <c:pt idx="621">
                  <c:v>2.500051</c:v>
                </c:pt>
                <c:pt idx="622">
                  <c:v>2.500050</c:v>
                </c:pt>
                <c:pt idx="623">
                  <c:v>2.500050</c:v>
                </c:pt>
                <c:pt idx="624">
                  <c:v>2.500050</c:v>
                </c:pt>
                <c:pt idx="625">
                  <c:v>2.500050</c:v>
                </c:pt>
                <c:pt idx="626">
                  <c:v>2.500050</c:v>
                </c:pt>
                <c:pt idx="627">
                  <c:v>2.500050</c:v>
                </c:pt>
                <c:pt idx="628">
                  <c:v>2.500050</c:v>
                </c:pt>
                <c:pt idx="629">
                  <c:v>2.500050</c:v>
                </c:pt>
                <c:pt idx="630">
                  <c:v>2.500050</c:v>
                </c:pt>
                <c:pt idx="631">
                  <c:v>2.500050</c:v>
                </c:pt>
                <c:pt idx="632">
                  <c:v>2.500049</c:v>
                </c:pt>
                <c:pt idx="633">
                  <c:v>2.500049</c:v>
                </c:pt>
                <c:pt idx="634">
                  <c:v>2.500049</c:v>
                </c:pt>
                <c:pt idx="635">
                  <c:v>2.500049</c:v>
                </c:pt>
                <c:pt idx="636">
                  <c:v>2.500049</c:v>
                </c:pt>
                <c:pt idx="637">
                  <c:v>2.500049</c:v>
                </c:pt>
                <c:pt idx="638">
                  <c:v>2.500049</c:v>
                </c:pt>
                <c:pt idx="639">
                  <c:v>2.500049</c:v>
                </c:pt>
                <c:pt idx="640">
                  <c:v>2.500049</c:v>
                </c:pt>
                <c:pt idx="641">
                  <c:v>2.500049</c:v>
                </c:pt>
                <c:pt idx="642">
                  <c:v>2.500049</c:v>
                </c:pt>
                <c:pt idx="643">
                  <c:v>2.500048</c:v>
                </c:pt>
                <c:pt idx="644">
                  <c:v>2.500048</c:v>
                </c:pt>
                <c:pt idx="645">
                  <c:v>2.500048</c:v>
                </c:pt>
                <c:pt idx="646">
                  <c:v>2.500048</c:v>
                </c:pt>
                <c:pt idx="647">
                  <c:v>2.500048</c:v>
                </c:pt>
                <c:pt idx="648">
                  <c:v>2.500048</c:v>
                </c:pt>
                <c:pt idx="649">
                  <c:v>2.500048</c:v>
                </c:pt>
                <c:pt idx="650">
                  <c:v>2.500048</c:v>
                </c:pt>
                <c:pt idx="651">
                  <c:v>2.500048</c:v>
                </c:pt>
                <c:pt idx="652">
                  <c:v>2.500048</c:v>
                </c:pt>
                <c:pt idx="653">
                  <c:v>2.500048</c:v>
                </c:pt>
                <c:pt idx="654">
                  <c:v>2.500047</c:v>
                </c:pt>
                <c:pt idx="655">
                  <c:v>2.500047</c:v>
                </c:pt>
                <c:pt idx="656">
                  <c:v>2.500047</c:v>
                </c:pt>
                <c:pt idx="657">
                  <c:v>2.500047</c:v>
                </c:pt>
                <c:pt idx="658">
                  <c:v>2.500047</c:v>
                </c:pt>
                <c:pt idx="659">
                  <c:v>2.500047</c:v>
                </c:pt>
                <c:pt idx="660">
                  <c:v>2.500047</c:v>
                </c:pt>
                <c:pt idx="661">
                  <c:v>2.500047</c:v>
                </c:pt>
                <c:pt idx="662">
                  <c:v>2.500047</c:v>
                </c:pt>
                <c:pt idx="663">
                  <c:v>2.500047</c:v>
                </c:pt>
                <c:pt idx="664">
                  <c:v>2.500047</c:v>
                </c:pt>
                <c:pt idx="665">
                  <c:v>2.500047</c:v>
                </c:pt>
                <c:pt idx="666">
                  <c:v>2.500046</c:v>
                </c:pt>
                <c:pt idx="667">
                  <c:v>2.500046</c:v>
                </c:pt>
                <c:pt idx="668">
                  <c:v>2.500046</c:v>
                </c:pt>
                <c:pt idx="669">
                  <c:v>2.500046</c:v>
                </c:pt>
                <c:pt idx="670">
                  <c:v>2.500046</c:v>
                </c:pt>
                <c:pt idx="671">
                  <c:v>2.500046</c:v>
                </c:pt>
                <c:pt idx="672">
                  <c:v>2.500046</c:v>
                </c:pt>
                <c:pt idx="673">
                  <c:v>2.500046</c:v>
                </c:pt>
                <c:pt idx="674">
                  <c:v>2.500046</c:v>
                </c:pt>
                <c:pt idx="675">
                  <c:v>2.500046</c:v>
                </c:pt>
                <c:pt idx="676">
                  <c:v>2.500046</c:v>
                </c:pt>
                <c:pt idx="677">
                  <c:v>2.500046</c:v>
                </c:pt>
                <c:pt idx="678">
                  <c:v>2.500045</c:v>
                </c:pt>
                <c:pt idx="679">
                  <c:v>2.500045</c:v>
                </c:pt>
                <c:pt idx="680">
                  <c:v>2.500045</c:v>
                </c:pt>
                <c:pt idx="681">
                  <c:v>2.500045</c:v>
                </c:pt>
                <c:pt idx="682">
                  <c:v>2.500045</c:v>
                </c:pt>
                <c:pt idx="683">
                  <c:v>2.500045</c:v>
                </c:pt>
                <c:pt idx="684">
                  <c:v>2.500045</c:v>
                </c:pt>
                <c:pt idx="685">
                  <c:v>2.500045</c:v>
                </c:pt>
                <c:pt idx="686">
                  <c:v>2.500045</c:v>
                </c:pt>
                <c:pt idx="687">
                  <c:v>2.500045</c:v>
                </c:pt>
                <c:pt idx="688">
                  <c:v>2.500045</c:v>
                </c:pt>
                <c:pt idx="689">
                  <c:v>2.500045</c:v>
                </c:pt>
                <c:pt idx="690">
                  <c:v>2.500044</c:v>
                </c:pt>
                <c:pt idx="691">
                  <c:v>2.500044</c:v>
                </c:pt>
                <c:pt idx="692">
                  <c:v>2.500044</c:v>
                </c:pt>
                <c:pt idx="693">
                  <c:v>2.500044</c:v>
                </c:pt>
                <c:pt idx="694">
                  <c:v>2.500044</c:v>
                </c:pt>
                <c:pt idx="695">
                  <c:v>2.500044</c:v>
                </c:pt>
                <c:pt idx="696">
                  <c:v>2.500044</c:v>
                </c:pt>
                <c:pt idx="697">
                  <c:v>2.500044</c:v>
                </c:pt>
                <c:pt idx="698">
                  <c:v>2.500044</c:v>
                </c:pt>
                <c:pt idx="699">
                  <c:v>2.500044</c:v>
                </c:pt>
                <c:pt idx="700">
                  <c:v>2.500044</c:v>
                </c:pt>
                <c:pt idx="701">
                  <c:v>2.500044</c:v>
                </c:pt>
                <c:pt idx="702">
                  <c:v>2.500044</c:v>
                </c:pt>
                <c:pt idx="703">
                  <c:v>2.500044</c:v>
                </c:pt>
                <c:pt idx="704">
                  <c:v>2.500043</c:v>
                </c:pt>
                <c:pt idx="705">
                  <c:v>2.500043</c:v>
                </c:pt>
                <c:pt idx="706">
                  <c:v>2.500043</c:v>
                </c:pt>
                <c:pt idx="707">
                  <c:v>2.500043</c:v>
                </c:pt>
                <c:pt idx="708">
                  <c:v>2.500043</c:v>
                </c:pt>
                <c:pt idx="709">
                  <c:v>2.500043</c:v>
                </c:pt>
                <c:pt idx="710">
                  <c:v>2.500043</c:v>
                </c:pt>
                <c:pt idx="711">
                  <c:v>2.500043</c:v>
                </c:pt>
                <c:pt idx="712">
                  <c:v>2.500043</c:v>
                </c:pt>
                <c:pt idx="713">
                  <c:v>2.500043</c:v>
                </c:pt>
                <c:pt idx="714">
                  <c:v>2.500043</c:v>
                </c:pt>
                <c:pt idx="715">
                  <c:v>2.500043</c:v>
                </c:pt>
                <c:pt idx="716">
                  <c:v>2.500043</c:v>
                </c:pt>
                <c:pt idx="717">
                  <c:v>2.500042</c:v>
                </c:pt>
                <c:pt idx="718">
                  <c:v>2.500042</c:v>
                </c:pt>
                <c:pt idx="719">
                  <c:v>2.500042</c:v>
                </c:pt>
                <c:pt idx="720">
                  <c:v>2.500042</c:v>
                </c:pt>
                <c:pt idx="721">
                  <c:v>2.500042</c:v>
                </c:pt>
                <c:pt idx="722">
                  <c:v>2.500042</c:v>
                </c:pt>
                <c:pt idx="723">
                  <c:v>2.500042</c:v>
                </c:pt>
                <c:pt idx="724">
                  <c:v>2.500042</c:v>
                </c:pt>
                <c:pt idx="725">
                  <c:v>2.500042</c:v>
                </c:pt>
                <c:pt idx="726">
                  <c:v>2.500042</c:v>
                </c:pt>
                <c:pt idx="727">
                  <c:v>2.500042</c:v>
                </c:pt>
                <c:pt idx="728">
                  <c:v>2.500042</c:v>
                </c:pt>
                <c:pt idx="729">
                  <c:v>2.500042</c:v>
                </c:pt>
                <c:pt idx="730">
                  <c:v>2.500042</c:v>
                </c:pt>
                <c:pt idx="731">
                  <c:v>2.500042</c:v>
                </c:pt>
                <c:pt idx="732">
                  <c:v>2.500041</c:v>
                </c:pt>
                <c:pt idx="733">
                  <c:v>2.500041</c:v>
                </c:pt>
                <c:pt idx="734">
                  <c:v>2.500041</c:v>
                </c:pt>
                <c:pt idx="735">
                  <c:v>2.500041</c:v>
                </c:pt>
                <c:pt idx="736">
                  <c:v>2.500041</c:v>
                </c:pt>
                <c:pt idx="737">
                  <c:v>2.500041</c:v>
                </c:pt>
                <c:pt idx="738">
                  <c:v>2.500041</c:v>
                </c:pt>
                <c:pt idx="739">
                  <c:v>2.500041</c:v>
                </c:pt>
                <c:pt idx="740">
                  <c:v>2.500041</c:v>
                </c:pt>
                <c:pt idx="741">
                  <c:v>2.500041</c:v>
                </c:pt>
                <c:pt idx="742">
                  <c:v>2.500041</c:v>
                </c:pt>
                <c:pt idx="743">
                  <c:v>2.500041</c:v>
                </c:pt>
                <c:pt idx="744">
                  <c:v>2.500041</c:v>
                </c:pt>
                <c:pt idx="745">
                  <c:v>2.500041</c:v>
                </c:pt>
                <c:pt idx="746">
                  <c:v>2.500041</c:v>
                </c:pt>
                <c:pt idx="747">
                  <c:v>2.500040</c:v>
                </c:pt>
                <c:pt idx="748">
                  <c:v>2.500040</c:v>
                </c:pt>
                <c:pt idx="749">
                  <c:v>2.500040</c:v>
                </c:pt>
                <c:pt idx="750">
                  <c:v>2.500040</c:v>
                </c:pt>
                <c:pt idx="751">
                  <c:v>2.500040</c:v>
                </c:pt>
                <c:pt idx="752">
                  <c:v>2.500040</c:v>
                </c:pt>
                <c:pt idx="753">
                  <c:v>2.500040</c:v>
                </c:pt>
                <c:pt idx="754">
                  <c:v>2.500040</c:v>
                </c:pt>
                <c:pt idx="755">
                  <c:v>2.500040</c:v>
                </c:pt>
                <c:pt idx="756">
                  <c:v>2.500040</c:v>
                </c:pt>
                <c:pt idx="757">
                  <c:v>2.500040</c:v>
                </c:pt>
                <c:pt idx="758">
                  <c:v>2.500040</c:v>
                </c:pt>
                <c:pt idx="759">
                  <c:v>2.500040</c:v>
                </c:pt>
                <c:pt idx="760">
                  <c:v>2.500040</c:v>
                </c:pt>
                <c:pt idx="761">
                  <c:v>2.500040</c:v>
                </c:pt>
                <c:pt idx="762">
                  <c:v>2.500040</c:v>
                </c:pt>
                <c:pt idx="763">
                  <c:v>2.500039</c:v>
                </c:pt>
                <c:pt idx="764">
                  <c:v>2.500039</c:v>
                </c:pt>
                <c:pt idx="765">
                  <c:v>2.500039</c:v>
                </c:pt>
                <c:pt idx="766">
                  <c:v>2.500039</c:v>
                </c:pt>
                <c:pt idx="767">
                  <c:v>2.500039</c:v>
                </c:pt>
                <c:pt idx="768">
                  <c:v>2.500039</c:v>
                </c:pt>
                <c:pt idx="769">
                  <c:v>2.500039</c:v>
                </c:pt>
                <c:pt idx="770">
                  <c:v>2.500039</c:v>
                </c:pt>
                <c:pt idx="771">
                  <c:v>2.500039</c:v>
                </c:pt>
                <c:pt idx="772">
                  <c:v>2.500039</c:v>
                </c:pt>
                <c:pt idx="773">
                  <c:v>2.500039</c:v>
                </c:pt>
                <c:pt idx="774">
                  <c:v>2.500039</c:v>
                </c:pt>
                <c:pt idx="775">
                  <c:v>2.500039</c:v>
                </c:pt>
                <c:pt idx="776">
                  <c:v>2.500039</c:v>
                </c:pt>
                <c:pt idx="777">
                  <c:v>2.500039</c:v>
                </c:pt>
                <c:pt idx="778">
                  <c:v>2.500039</c:v>
                </c:pt>
                <c:pt idx="779">
                  <c:v>2.500039</c:v>
                </c:pt>
                <c:pt idx="780">
                  <c:v>2.500038</c:v>
                </c:pt>
                <c:pt idx="781">
                  <c:v>2.500038</c:v>
                </c:pt>
                <c:pt idx="782">
                  <c:v>2.500038</c:v>
                </c:pt>
                <c:pt idx="783">
                  <c:v>2.500038</c:v>
                </c:pt>
                <c:pt idx="784">
                  <c:v>2.500038</c:v>
                </c:pt>
                <c:pt idx="785">
                  <c:v>2.500038</c:v>
                </c:pt>
                <c:pt idx="786">
                  <c:v>2.500038</c:v>
                </c:pt>
                <c:pt idx="787">
                  <c:v>2.500038</c:v>
                </c:pt>
                <c:pt idx="788">
                  <c:v>2.500038</c:v>
                </c:pt>
                <c:pt idx="789">
                  <c:v>2.500038</c:v>
                </c:pt>
                <c:pt idx="790">
                  <c:v>2.500038</c:v>
                </c:pt>
                <c:pt idx="791">
                  <c:v>2.500038</c:v>
                </c:pt>
                <c:pt idx="792">
                  <c:v>2.500038</c:v>
                </c:pt>
                <c:pt idx="793">
                  <c:v>2.500038</c:v>
                </c:pt>
                <c:pt idx="794">
                  <c:v>2.500038</c:v>
                </c:pt>
                <c:pt idx="795">
                  <c:v>2.500038</c:v>
                </c:pt>
                <c:pt idx="796">
                  <c:v>2.500038</c:v>
                </c:pt>
                <c:pt idx="797">
                  <c:v>2.500038</c:v>
                </c:pt>
                <c:pt idx="798">
                  <c:v>2.500037</c:v>
                </c:pt>
                <c:pt idx="799">
                  <c:v>2.500037</c:v>
                </c:pt>
                <c:pt idx="800">
                  <c:v>2.500037</c:v>
                </c:pt>
                <c:pt idx="801">
                  <c:v>2.500037</c:v>
                </c:pt>
                <c:pt idx="802">
                  <c:v>2.500037</c:v>
                </c:pt>
                <c:pt idx="803">
                  <c:v>2.500037</c:v>
                </c:pt>
                <c:pt idx="804">
                  <c:v>2.500037</c:v>
                </c:pt>
                <c:pt idx="805">
                  <c:v>2.500037</c:v>
                </c:pt>
                <c:pt idx="806">
                  <c:v>2.500037</c:v>
                </c:pt>
                <c:pt idx="807">
                  <c:v>2.500037</c:v>
                </c:pt>
                <c:pt idx="808">
                  <c:v>2.500037</c:v>
                </c:pt>
                <c:pt idx="809">
                  <c:v>2.500037</c:v>
                </c:pt>
                <c:pt idx="810">
                  <c:v>2.500037</c:v>
                </c:pt>
                <c:pt idx="811">
                  <c:v>2.500037</c:v>
                </c:pt>
                <c:pt idx="812">
                  <c:v>2.500037</c:v>
                </c:pt>
                <c:pt idx="813">
                  <c:v>2.500037</c:v>
                </c:pt>
                <c:pt idx="814">
                  <c:v>2.500037</c:v>
                </c:pt>
                <c:pt idx="815">
                  <c:v>2.500037</c:v>
                </c:pt>
                <c:pt idx="816">
                  <c:v>2.500037</c:v>
                </c:pt>
                <c:pt idx="817">
                  <c:v>2.500036</c:v>
                </c:pt>
                <c:pt idx="818">
                  <c:v>2.500036</c:v>
                </c:pt>
                <c:pt idx="819">
                  <c:v>2.500036</c:v>
                </c:pt>
                <c:pt idx="820">
                  <c:v>2.500036</c:v>
                </c:pt>
                <c:pt idx="821">
                  <c:v>2.500036</c:v>
                </c:pt>
                <c:pt idx="822">
                  <c:v>2.500036</c:v>
                </c:pt>
                <c:pt idx="823">
                  <c:v>2.500036</c:v>
                </c:pt>
                <c:pt idx="824">
                  <c:v>2.500036</c:v>
                </c:pt>
                <c:pt idx="825">
                  <c:v>2.500036</c:v>
                </c:pt>
                <c:pt idx="826">
                  <c:v>2.500036</c:v>
                </c:pt>
                <c:pt idx="827">
                  <c:v>2.500036</c:v>
                </c:pt>
                <c:pt idx="828">
                  <c:v>2.500036</c:v>
                </c:pt>
                <c:pt idx="829">
                  <c:v>2.500036</c:v>
                </c:pt>
                <c:pt idx="830">
                  <c:v>2.500036</c:v>
                </c:pt>
                <c:pt idx="831">
                  <c:v>2.500036</c:v>
                </c:pt>
                <c:pt idx="832">
                  <c:v>2.500036</c:v>
                </c:pt>
                <c:pt idx="833">
                  <c:v>2.500036</c:v>
                </c:pt>
                <c:pt idx="834">
                  <c:v>2.500036</c:v>
                </c:pt>
                <c:pt idx="835">
                  <c:v>2.500036</c:v>
                </c:pt>
                <c:pt idx="836">
                  <c:v>2.500036</c:v>
                </c:pt>
                <c:pt idx="837">
                  <c:v>2.500035</c:v>
                </c:pt>
                <c:pt idx="838">
                  <c:v>2.500035</c:v>
                </c:pt>
                <c:pt idx="839">
                  <c:v>2.500035</c:v>
                </c:pt>
                <c:pt idx="840">
                  <c:v>2.500035</c:v>
                </c:pt>
                <c:pt idx="841">
                  <c:v>2.500035</c:v>
                </c:pt>
                <c:pt idx="842">
                  <c:v>2.500035</c:v>
                </c:pt>
                <c:pt idx="843">
                  <c:v>2.500035</c:v>
                </c:pt>
                <c:pt idx="844">
                  <c:v>2.500035</c:v>
                </c:pt>
                <c:pt idx="845">
                  <c:v>2.500035</c:v>
                </c:pt>
                <c:pt idx="846">
                  <c:v>2.500035</c:v>
                </c:pt>
                <c:pt idx="847">
                  <c:v>2.500035</c:v>
                </c:pt>
                <c:pt idx="848">
                  <c:v>2.500035</c:v>
                </c:pt>
                <c:pt idx="849">
                  <c:v>2.500035</c:v>
                </c:pt>
                <c:pt idx="850">
                  <c:v>2.500035</c:v>
                </c:pt>
                <c:pt idx="851">
                  <c:v>2.500035</c:v>
                </c:pt>
                <c:pt idx="852">
                  <c:v>2.500035</c:v>
                </c:pt>
                <c:pt idx="853">
                  <c:v>2.500035</c:v>
                </c:pt>
                <c:pt idx="854">
                  <c:v>2.500035</c:v>
                </c:pt>
                <c:pt idx="855">
                  <c:v>2.500035</c:v>
                </c:pt>
                <c:pt idx="856">
                  <c:v>2.500035</c:v>
                </c:pt>
                <c:pt idx="857">
                  <c:v>2.500035</c:v>
                </c:pt>
                <c:pt idx="858">
                  <c:v>2.500035</c:v>
                </c:pt>
                <c:pt idx="859">
                  <c:v>2.500034</c:v>
                </c:pt>
                <c:pt idx="860">
                  <c:v>2.500034</c:v>
                </c:pt>
                <c:pt idx="861">
                  <c:v>2.500034</c:v>
                </c:pt>
                <c:pt idx="862">
                  <c:v>2.500034</c:v>
                </c:pt>
                <c:pt idx="863">
                  <c:v>2.500034</c:v>
                </c:pt>
                <c:pt idx="864">
                  <c:v>2.500034</c:v>
                </c:pt>
                <c:pt idx="865">
                  <c:v>2.500034</c:v>
                </c:pt>
                <c:pt idx="866">
                  <c:v>2.500034</c:v>
                </c:pt>
                <c:pt idx="867">
                  <c:v>2.500034</c:v>
                </c:pt>
                <c:pt idx="868">
                  <c:v>2.500034</c:v>
                </c:pt>
                <c:pt idx="869">
                  <c:v>2.500034</c:v>
                </c:pt>
                <c:pt idx="870">
                  <c:v>2.500034</c:v>
                </c:pt>
                <c:pt idx="871">
                  <c:v>2.500034</c:v>
                </c:pt>
                <c:pt idx="872">
                  <c:v>2.500034</c:v>
                </c:pt>
                <c:pt idx="873">
                  <c:v>2.500034</c:v>
                </c:pt>
                <c:pt idx="874">
                  <c:v>2.500034</c:v>
                </c:pt>
                <c:pt idx="875">
                  <c:v>2.500034</c:v>
                </c:pt>
                <c:pt idx="876">
                  <c:v>2.500034</c:v>
                </c:pt>
                <c:pt idx="877">
                  <c:v>2.500034</c:v>
                </c:pt>
                <c:pt idx="878">
                  <c:v>2.500034</c:v>
                </c:pt>
                <c:pt idx="879">
                  <c:v>2.500034</c:v>
                </c:pt>
                <c:pt idx="880">
                  <c:v>2.500034</c:v>
                </c:pt>
                <c:pt idx="881">
                  <c:v>2.500034</c:v>
                </c:pt>
                <c:pt idx="882">
                  <c:v>2.500034</c:v>
                </c:pt>
                <c:pt idx="883">
                  <c:v>2.500033</c:v>
                </c:pt>
                <c:pt idx="884">
                  <c:v>2.500033</c:v>
                </c:pt>
                <c:pt idx="885">
                  <c:v>2.500033</c:v>
                </c:pt>
                <c:pt idx="886">
                  <c:v>2.500033</c:v>
                </c:pt>
                <c:pt idx="887">
                  <c:v>2.500033</c:v>
                </c:pt>
                <c:pt idx="888">
                  <c:v>2.500033</c:v>
                </c:pt>
                <c:pt idx="889">
                  <c:v>2.500033</c:v>
                </c:pt>
                <c:pt idx="890">
                  <c:v>2.500033</c:v>
                </c:pt>
                <c:pt idx="891">
                  <c:v>2.500033</c:v>
                </c:pt>
                <c:pt idx="892">
                  <c:v>2.500033</c:v>
                </c:pt>
                <c:pt idx="893">
                  <c:v>2.500033</c:v>
                </c:pt>
                <c:pt idx="894">
                  <c:v>2.500033</c:v>
                </c:pt>
                <c:pt idx="895">
                  <c:v>2.500033</c:v>
                </c:pt>
                <c:pt idx="896">
                  <c:v>2.500033</c:v>
                </c:pt>
                <c:pt idx="897">
                  <c:v>2.500033</c:v>
                </c:pt>
                <c:pt idx="898">
                  <c:v>2.500033</c:v>
                </c:pt>
                <c:pt idx="899">
                  <c:v>2.500033</c:v>
                </c:pt>
                <c:pt idx="900">
                  <c:v>2.520977</c:v>
                </c:pt>
                <c:pt idx="901">
                  <c:v>2.540736</c:v>
                </c:pt>
                <c:pt idx="902">
                  <c:v>2.559380</c:v>
                </c:pt>
                <c:pt idx="903">
                  <c:v>2.576974</c:v>
                </c:pt>
                <c:pt idx="904">
                  <c:v>2.593580</c:v>
                </c:pt>
                <c:pt idx="905">
                  <c:v>2.609257</c:v>
                </c:pt>
                <c:pt idx="906">
                  <c:v>2.624058</c:v>
                </c:pt>
                <c:pt idx="907">
                  <c:v>2.638037</c:v>
                </c:pt>
                <c:pt idx="908">
                  <c:v>2.651241</c:v>
                </c:pt>
                <c:pt idx="909">
                  <c:v>2.663716</c:v>
                </c:pt>
                <c:pt idx="910">
                  <c:v>2.675504</c:v>
                </c:pt>
                <c:pt idx="911">
                  <c:v>2.686647</c:v>
                </c:pt>
                <c:pt idx="912">
                  <c:v>2.697182</c:v>
                </c:pt>
                <c:pt idx="913">
                  <c:v>2.707144</c:v>
                </c:pt>
                <c:pt idx="914">
                  <c:v>2.716569</c:v>
                </c:pt>
                <c:pt idx="915">
                  <c:v>2.725486</c:v>
                </c:pt>
                <c:pt idx="916">
                  <c:v>2.733927</c:v>
                </c:pt>
                <c:pt idx="917">
                  <c:v>2.741918</c:v>
                </c:pt>
                <c:pt idx="918">
                  <c:v>2.749487</c:v>
                </c:pt>
                <c:pt idx="919">
                  <c:v>2.756658</c:v>
                </c:pt>
                <c:pt idx="920">
                  <c:v>2.763455</c:v>
                </c:pt>
                <c:pt idx="921">
                  <c:v>2.769899</c:v>
                </c:pt>
                <c:pt idx="922">
                  <c:v>2.776011</c:v>
                </c:pt>
                <c:pt idx="923">
                  <c:v>2.781811</c:v>
                </c:pt>
                <c:pt idx="924">
                  <c:v>2.787317</c:v>
                </c:pt>
                <c:pt idx="925">
                  <c:v>2.792545</c:v>
                </c:pt>
                <c:pt idx="926">
                  <c:v>2.797514</c:v>
                </c:pt>
                <c:pt idx="927">
                  <c:v>2.802236</c:v>
                </c:pt>
                <c:pt idx="928">
                  <c:v>2.806728</c:v>
                </c:pt>
                <c:pt idx="929">
                  <c:v>2.811002</c:v>
                </c:pt>
                <c:pt idx="930">
                  <c:v>2.815071</c:v>
                </c:pt>
                <c:pt idx="931">
                  <c:v>2.818947</c:v>
                </c:pt>
                <c:pt idx="932">
                  <c:v>2.822642</c:v>
                </c:pt>
                <c:pt idx="933">
                  <c:v>2.826165</c:v>
                </c:pt>
                <c:pt idx="934">
                  <c:v>2.829527</c:v>
                </c:pt>
                <c:pt idx="935">
                  <c:v>2.832738</c:v>
                </c:pt>
                <c:pt idx="936">
                  <c:v>2.835805</c:v>
                </c:pt>
                <c:pt idx="937">
                  <c:v>2.838738</c:v>
                </c:pt>
                <c:pt idx="938">
                  <c:v>2.841543</c:v>
                </c:pt>
                <c:pt idx="939">
                  <c:v>2.844229</c:v>
                </c:pt>
                <c:pt idx="940">
                  <c:v>2.846803</c:v>
                </c:pt>
                <c:pt idx="941">
                  <c:v>2.849270</c:v>
                </c:pt>
                <c:pt idx="942">
                  <c:v>2.851637</c:v>
                </c:pt>
                <c:pt idx="943">
                  <c:v>2.853910</c:v>
                </c:pt>
                <c:pt idx="944">
                  <c:v>2.856094</c:v>
                </c:pt>
                <c:pt idx="945">
                  <c:v>2.858194</c:v>
                </c:pt>
                <c:pt idx="946">
                  <c:v>2.860215</c:v>
                </c:pt>
                <c:pt idx="947">
                  <c:v>2.862162</c:v>
                </c:pt>
                <c:pt idx="948">
                  <c:v>2.864039</c:v>
                </c:pt>
                <c:pt idx="949">
                  <c:v>2.865849</c:v>
                </c:pt>
                <c:pt idx="950">
                  <c:v>2.867597</c:v>
                </c:pt>
                <c:pt idx="951">
                  <c:v>2.869285</c:v>
                </c:pt>
                <c:pt idx="952">
                  <c:v>2.870919</c:v>
                </c:pt>
                <c:pt idx="953">
                  <c:v>2.872499</c:v>
                </c:pt>
                <c:pt idx="954">
                  <c:v>2.874031</c:v>
                </c:pt>
                <c:pt idx="955">
                  <c:v>2.875515</c:v>
                </c:pt>
                <c:pt idx="956">
                  <c:v>2.876955</c:v>
                </c:pt>
                <c:pt idx="957">
                  <c:v>2.878354</c:v>
                </c:pt>
                <c:pt idx="958">
                  <c:v>2.879713</c:v>
                </c:pt>
                <c:pt idx="959">
                  <c:v>2.881035</c:v>
                </c:pt>
                <c:pt idx="960">
                  <c:v>2.882322</c:v>
                </c:pt>
                <c:pt idx="961">
                  <c:v>2.883576</c:v>
                </c:pt>
                <c:pt idx="962">
                  <c:v>2.884798</c:v>
                </c:pt>
                <c:pt idx="963">
                  <c:v>2.885991</c:v>
                </c:pt>
                <c:pt idx="964">
                  <c:v>2.887156</c:v>
                </c:pt>
                <c:pt idx="965">
                  <c:v>2.888293</c:v>
                </c:pt>
                <c:pt idx="966">
                  <c:v>2.889406</c:v>
                </c:pt>
                <c:pt idx="967">
                  <c:v>2.890495</c:v>
                </c:pt>
                <c:pt idx="968">
                  <c:v>2.891562</c:v>
                </c:pt>
                <c:pt idx="969">
                  <c:v>2.892607</c:v>
                </c:pt>
                <c:pt idx="970">
                  <c:v>2.893632</c:v>
                </c:pt>
                <c:pt idx="971">
                  <c:v>2.894637</c:v>
                </c:pt>
                <c:pt idx="972">
                  <c:v>2.895625</c:v>
                </c:pt>
                <c:pt idx="973">
                  <c:v>2.896595</c:v>
                </c:pt>
                <c:pt idx="974">
                  <c:v>2.897548</c:v>
                </c:pt>
                <c:pt idx="975">
                  <c:v>2.898487</c:v>
                </c:pt>
                <c:pt idx="976">
                  <c:v>2.899410</c:v>
                </c:pt>
                <c:pt idx="977">
                  <c:v>2.900319</c:v>
                </c:pt>
                <c:pt idx="978">
                  <c:v>2.901215</c:v>
                </c:pt>
                <c:pt idx="979">
                  <c:v>2.902099</c:v>
                </c:pt>
                <c:pt idx="980">
                  <c:v>2.902970</c:v>
                </c:pt>
                <c:pt idx="981">
                  <c:v>2.903829</c:v>
                </c:pt>
                <c:pt idx="982">
                  <c:v>2.904678</c:v>
                </c:pt>
                <c:pt idx="983">
                  <c:v>2.905516</c:v>
                </c:pt>
                <c:pt idx="984">
                  <c:v>2.906344</c:v>
                </c:pt>
                <c:pt idx="985">
                  <c:v>2.907163</c:v>
                </c:pt>
                <c:pt idx="986">
                  <c:v>2.907972</c:v>
                </c:pt>
                <c:pt idx="987">
                  <c:v>2.908773</c:v>
                </c:pt>
                <c:pt idx="988">
                  <c:v>2.909565</c:v>
                </c:pt>
                <c:pt idx="989">
                  <c:v>2.910350</c:v>
                </c:pt>
                <c:pt idx="990">
                  <c:v>2.911126</c:v>
                </c:pt>
                <c:pt idx="991">
                  <c:v>2.911896</c:v>
                </c:pt>
                <c:pt idx="992">
                  <c:v>2.912658</c:v>
                </c:pt>
                <c:pt idx="993">
                  <c:v>2.913414</c:v>
                </c:pt>
                <c:pt idx="994">
                  <c:v>2.914163</c:v>
                </c:pt>
                <c:pt idx="995">
                  <c:v>2.914906</c:v>
                </c:pt>
                <c:pt idx="996">
                  <c:v>2.915643</c:v>
                </c:pt>
                <c:pt idx="997">
                  <c:v>2.916374</c:v>
                </c:pt>
                <c:pt idx="998">
                  <c:v>2.917099</c:v>
                </c:pt>
                <c:pt idx="999">
                  <c:v>2.917819</c:v>
                </c:pt>
                <c:pt idx="1000">
                  <c:v>2.918534</c:v>
                </c:pt>
                <c:pt idx="1001">
                  <c:v>2.919244</c:v>
                </c:pt>
                <c:pt idx="1002">
                  <c:v>2.919949</c:v>
                </c:pt>
                <c:pt idx="1003">
                  <c:v>2.920650</c:v>
                </c:pt>
                <c:pt idx="1004">
                  <c:v>2.921346</c:v>
                </c:pt>
                <c:pt idx="1005">
                  <c:v>2.922037</c:v>
                </c:pt>
                <c:pt idx="1006">
                  <c:v>2.922724</c:v>
                </c:pt>
                <c:pt idx="1007">
                  <c:v>2.923407</c:v>
                </c:pt>
                <c:pt idx="1008">
                  <c:v>2.924086</c:v>
                </c:pt>
                <c:pt idx="1009">
                  <c:v>2.924761</c:v>
                </c:pt>
                <c:pt idx="1010">
                  <c:v>2.925433</c:v>
                </c:pt>
                <c:pt idx="1011">
                  <c:v>2.926100</c:v>
                </c:pt>
                <c:pt idx="1012">
                  <c:v>2.926764</c:v>
                </c:pt>
                <c:pt idx="1013">
                  <c:v>2.927424</c:v>
                </c:pt>
                <c:pt idx="1014">
                  <c:v>2.928081</c:v>
                </c:pt>
                <c:pt idx="1015">
                  <c:v>2.928735</c:v>
                </c:pt>
                <c:pt idx="1016">
                  <c:v>2.929385</c:v>
                </c:pt>
                <c:pt idx="1017">
                  <c:v>2.930032</c:v>
                </c:pt>
                <c:pt idx="1018">
                  <c:v>2.930676</c:v>
                </c:pt>
                <c:pt idx="1019">
                  <c:v>2.931317</c:v>
                </c:pt>
                <c:pt idx="1020">
                  <c:v>2.931954</c:v>
                </c:pt>
                <c:pt idx="1021">
                  <c:v>2.932589</c:v>
                </c:pt>
                <c:pt idx="1022">
                  <c:v>2.933221</c:v>
                </c:pt>
                <c:pt idx="1023">
                  <c:v>2.933850</c:v>
                </c:pt>
                <c:pt idx="1024">
                  <c:v>2.934476</c:v>
                </c:pt>
                <c:pt idx="1025">
                  <c:v>2.935099</c:v>
                </c:pt>
                <c:pt idx="1026">
                  <c:v>2.935720</c:v>
                </c:pt>
                <c:pt idx="1027">
                  <c:v>2.936338</c:v>
                </c:pt>
                <c:pt idx="1028">
                  <c:v>2.936953</c:v>
                </c:pt>
                <c:pt idx="1029">
                  <c:v>2.937565</c:v>
                </c:pt>
                <c:pt idx="1030">
                  <c:v>2.938175</c:v>
                </c:pt>
                <c:pt idx="1031">
                  <c:v>2.938783</c:v>
                </c:pt>
                <c:pt idx="1032">
                  <c:v>2.939388</c:v>
                </c:pt>
                <c:pt idx="1033">
                  <c:v>2.939990</c:v>
                </c:pt>
                <c:pt idx="1034">
                  <c:v>2.940590</c:v>
                </c:pt>
                <c:pt idx="1035">
                  <c:v>2.941187</c:v>
                </c:pt>
                <c:pt idx="1036">
                  <c:v>2.941783</c:v>
                </c:pt>
                <c:pt idx="1037">
                  <c:v>2.942375</c:v>
                </c:pt>
                <c:pt idx="1038">
                  <c:v>2.942966</c:v>
                </c:pt>
                <c:pt idx="1039">
                  <c:v>2.943554</c:v>
                </c:pt>
                <c:pt idx="1040">
                  <c:v>2.944139</c:v>
                </c:pt>
                <c:pt idx="1041">
                  <c:v>2.944723</c:v>
                </c:pt>
                <c:pt idx="1042">
                  <c:v>2.945304</c:v>
                </c:pt>
                <c:pt idx="1043">
                  <c:v>2.945883</c:v>
                </c:pt>
                <c:pt idx="1044">
                  <c:v>2.946460</c:v>
                </c:pt>
                <c:pt idx="1045">
                  <c:v>2.947034</c:v>
                </c:pt>
                <c:pt idx="1046">
                  <c:v>2.947606</c:v>
                </c:pt>
                <c:pt idx="1047">
                  <c:v>2.948176</c:v>
                </c:pt>
                <c:pt idx="1048">
                  <c:v>2.948744</c:v>
                </c:pt>
                <c:pt idx="1049">
                  <c:v>2.949310</c:v>
                </c:pt>
                <c:pt idx="1050">
                  <c:v>2.949874</c:v>
                </c:pt>
                <c:pt idx="1051">
                  <c:v>2.950435</c:v>
                </c:pt>
                <c:pt idx="1052">
                  <c:v>2.950995</c:v>
                </c:pt>
                <c:pt idx="1053">
                  <c:v>2.951552</c:v>
                </c:pt>
                <c:pt idx="1054">
                  <c:v>2.952107</c:v>
                </c:pt>
                <c:pt idx="1055">
                  <c:v>2.952661</c:v>
                </c:pt>
                <c:pt idx="1056">
                  <c:v>2.953212</c:v>
                </c:pt>
                <c:pt idx="1057">
                  <c:v>2.953761</c:v>
                </c:pt>
                <c:pt idx="1058">
                  <c:v>2.954308</c:v>
                </c:pt>
                <c:pt idx="1059">
                  <c:v>2.954853</c:v>
                </c:pt>
                <c:pt idx="1060">
                  <c:v>2.955396</c:v>
                </c:pt>
                <c:pt idx="1061">
                  <c:v>2.955937</c:v>
                </c:pt>
                <c:pt idx="1062">
                  <c:v>2.956476</c:v>
                </c:pt>
                <c:pt idx="1063">
                  <c:v>2.957013</c:v>
                </c:pt>
                <c:pt idx="1064">
                  <c:v>2.957549</c:v>
                </c:pt>
                <c:pt idx="1065">
                  <c:v>2.958082</c:v>
                </c:pt>
                <c:pt idx="1066">
                  <c:v>2.958613</c:v>
                </c:pt>
                <c:pt idx="1067">
                  <c:v>2.959142</c:v>
                </c:pt>
                <c:pt idx="1068">
                  <c:v>2.959670</c:v>
                </c:pt>
                <c:pt idx="1069">
                  <c:v>2.960195</c:v>
                </c:pt>
                <c:pt idx="1070">
                  <c:v>2.960719</c:v>
                </c:pt>
                <c:pt idx="1071">
                  <c:v>2.961240</c:v>
                </c:pt>
                <c:pt idx="1072">
                  <c:v>2.961760</c:v>
                </c:pt>
                <c:pt idx="1073">
                  <c:v>2.962278</c:v>
                </c:pt>
                <c:pt idx="1074">
                  <c:v>2.962794</c:v>
                </c:pt>
                <c:pt idx="1075">
                  <c:v>2.963308</c:v>
                </c:pt>
                <c:pt idx="1076">
                  <c:v>2.963821</c:v>
                </c:pt>
                <c:pt idx="1077">
                  <c:v>2.964331</c:v>
                </c:pt>
                <c:pt idx="1078">
                  <c:v>2.964840</c:v>
                </c:pt>
                <c:pt idx="1079">
                  <c:v>2.965346</c:v>
                </c:pt>
                <c:pt idx="1080">
                  <c:v>2.965851</c:v>
                </c:pt>
                <c:pt idx="1081">
                  <c:v>2.966354</c:v>
                </c:pt>
                <c:pt idx="1082">
                  <c:v>2.966856</c:v>
                </c:pt>
                <c:pt idx="1083">
                  <c:v>2.967355</c:v>
                </c:pt>
                <c:pt idx="1084">
                  <c:v>2.967853</c:v>
                </c:pt>
                <c:pt idx="1085">
                  <c:v>2.968349</c:v>
                </c:pt>
                <c:pt idx="1086">
                  <c:v>2.968843</c:v>
                </c:pt>
                <c:pt idx="1087">
                  <c:v>2.969335</c:v>
                </c:pt>
                <c:pt idx="1088">
                  <c:v>2.969826</c:v>
                </c:pt>
                <c:pt idx="1089">
                  <c:v>2.970314</c:v>
                </c:pt>
                <c:pt idx="1090">
                  <c:v>2.970801</c:v>
                </c:pt>
                <c:pt idx="1091">
                  <c:v>2.971287</c:v>
                </c:pt>
                <c:pt idx="1092">
                  <c:v>2.971770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90"/>
          <c:min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10"/>
        <c:minorUnit val="5"/>
      </c:valAx>
      <c:valAx>
        <c:axId val="2094734553"/>
        <c:scaling>
          <c:orientation val="minMax"/>
          <c:max val="5"/>
        </c:scaling>
        <c:delete val="0"/>
        <c:axPos val="l"/>
        <c:majorGridlines>
          <c:spPr>
            <a:ln w="12700" cap="flat">
              <a:solidFill>
                <a:srgbClr val="D5D5D5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µg/ml</a:t>
                </a:r>
              </a:p>
            </c:rich>
          </c:tx>
          <c:layout/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0.5"/>
        <c:minorUnit val="0.2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1493"/>
          <c:y val="0.112508"/>
          <c:w val="0.855417"/>
          <c:h val="0.068821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Effect site concentrations</a:t>
            </a:r>
          </a:p>
        </c:rich>
      </c:tx>
      <c:layout>
        <c:manualLayout>
          <c:xMode val="edge"/>
          <c:yMode val="edge"/>
          <c:x val="0.35527"/>
          <c:y val="0"/>
          <c:w val="0.289461"/>
          <c:h val="0.091652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9338"/>
          <c:y val="0.0916522"/>
          <c:w val="0.930378"/>
          <c:h val="0.78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'sedation'!$Q$4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381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'sedation'!$Q$5:$Q$1097</c:f>
              <c:numCache>
                <c:ptCount val="1093"/>
                <c:pt idx="0">
                  <c:v>2.500000</c:v>
                </c:pt>
                <c:pt idx="1">
                  <c:v>2.500000</c:v>
                </c:pt>
                <c:pt idx="2">
                  <c:v>2.500000</c:v>
                </c:pt>
                <c:pt idx="3">
                  <c:v>2.500000</c:v>
                </c:pt>
                <c:pt idx="4">
                  <c:v>2.500000</c:v>
                </c:pt>
                <c:pt idx="5">
                  <c:v>2.500000</c:v>
                </c:pt>
                <c:pt idx="6">
                  <c:v>2.500000</c:v>
                </c:pt>
                <c:pt idx="7">
                  <c:v>2.500000</c:v>
                </c:pt>
                <c:pt idx="8">
                  <c:v>2.500000</c:v>
                </c:pt>
                <c:pt idx="9">
                  <c:v>2.500000</c:v>
                </c:pt>
                <c:pt idx="10">
                  <c:v>2.500000</c:v>
                </c:pt>
                <c:pt idx="11">
                  <c:v>2.500000</c:v>
                </c:pt>
                <c:pt idx="12">
                  <c:v>2.500000</c:v>
                </c:pt>
                <c:pt idx="13">
                  <c:v>2.500000</c:v>
                </c:pt>
                <c:pt idx="14">
                  <c:v>2.500000</c:v>
                </c:pt>
                <c:pt idx="15">
                  <c:v>2.500000</c:v>
                </c:pt>
                <c:pt idx="16">
                  <c:v>2.500000</c:v>
                </c:pt>
                <c:pt idx="17">
                  <c:v>2.500000</c:v>
                </c:pt>
                <c:pt idx="18">
                  <c:v>2.500000</c:v>
                </c:pt>
                <c:pt idx="19">
                  <c:v>2.500000</c:v>
                </c:pt>
                <c:pt idx="20">
                  <c:v>2.500000</c:v>
                </c:pt>
                <c:pt idx="21">
                  <c:v>2.500000</c:v>
                </c:pt>
                <c:pt idx="22">
                  <c:v>2.500000</c:v>
                </c:pt>
                <c:pt idx="23">
                  <c:v>2.500000</c:v>
                </c:pt>
                <c:pt idx="24">
                  <c:v>2.500000</c:v>
                </c:pt>
                <c:pt idx="25">
                  <c:v>2.500000</c:v>
                </c:pt>
                <c:pt idx="26">
                  <c:v>2.500000</c:v>
                </c:pt>
                <c:pt idx="27">
                  <c:v>2.500000</c:v>
                </c:pt>
                <c:pt idx="28">
                  <c:v>2.500000</c:v>
                </c:pt>
                <c:pt idx="29">
                  <c:v>2.500000</c:v>
                </c:pt>
                <c:pt idx="30">
                  <c:v>2.500000</c:v>
                </c:pt>
                <c:pt idx="31">
                  <c:v>2.500000</c:v>
                </c:pt>
                <c:pt idx="32">
                  <c:v>2.500000</c:v>
                </c:pt>
                <c:pt idx="33">
                  <c:v>2.500000</c:v>
                </c:pt>
                <c:pt idx="34">
                  <c:v>2.500000</c:v>
                </c:pt>
                <c:pt idx="35">
                  <c:v>2.500000</c:v>
                </c:pt>
                <c:pt idx="36">
                  <c:v>2.500000</c:v>
                </c:pt>
                <c:pt idx="37">
                  <c:v>2.500000</c:v>
                </c:pt>
                <c:pt idx="38">
                  <c:v>2.500000</c:v>
                </c:pt>
                <c:pt idx="39">
                  <c:v>2.500000</c:v>
                </c:pt>
                <c:pt idx="40">
                  <c:v>2.500000</c:v>
                </c:pt>
                <c:pt idx="41">
                  <c:v>2.500000</c:v>
                </c:pt>
                <c:pt idx="42">
                  <c:v>2.500000</c:v>
                </c:pt>
                <c:pt idx="43">
                  <c:v>2.500000</c:v>
                </c:pt>
                <c:pt idx="44">
                  <c:v>2.500000</c:v>
                </c:pt>
                <c:pt idx="45">
                  <c:v>2.500000</c:v>
                </c:pt>
                <c:pt idx="46">
                  <c:v>2.500000</c:v>
                </c:pt>
                <c:pt idx="47">
                  <c:v>2.500000</c:v>
                </c:pt>
                <c:pt idx="48">
                  <c:v>2.500000</c:v>
                </c:pt>
                <c:pt idx="49">
                  <c:v>2.500000</c:v>
                </c:pt>
                <c:pt idx="50">
                  <c:v>2.500000</c:v>
                </c:pt>
                <c:pt idx="51">
                  <c:v>2.500000</c:v>
                </c:pt>
                <c:pt idx="52">
                  <c:v>2.500000</c:v>
                </c:pt>
                <c:pt idx="53">
                  <c:v>2.500000</c:v>
                </c:pt>
                <c:pt idx="54">
                  <c:v>2.500000</c:v>
                </c:pt>
                <c:pt idx="55">
                  <c:v>2.500000</c:v>
                </c:pt>
                <c:pt idx="56">
                  <c:v>2.500000</c:v>
                </c:pt>
                <c:pt idx="57">
                  <c:v>2.500000</c:v>
                </c:pt>
                <c:pt idx="58">
                  <c:v>2.500000</c:v>
                </c:pt>
                <c:pt idx="59">
                  <c:v>2.500000</c:v>
                </c:pt>
                <c:pt idx="60">
                  <c:v>2.500000</c:v>
                </c:pt>
                <c:pt idx="61">
                  <c:v>2.500000</c:v>
                </c:pt>
                <c:pt idx="62">
                  <c:v>2.500000</c:v>
                </c:pt>
                <c:pt idx="63">
                  <c:v>2.500000</c:v>
                </c:pt>
                <c:pt idx="64">
                  <c:v>2.500000</c:v>
                </c:pt>
                <c:pt idx="65">
                  <c:v>2.500000</c:v>
                </c:pt>
                <c:pt idx="66">
                  <c:v>2.500000</c:v>
                </c:pt>
                <c:pt idx="67">
                  <c:v>2.500000</c:v>
                </c:pt>
                <c:pt idx="68">
                  <c:v>2.500000</c:v>
                </c:pt>
                <c:pt idx="69">
                  <c:v>2.500000</c:v>
                </c:pt>
                <c:pt idx="70">
                  <c:v>2.500000</c:v>
                </c:pt>
                <c:pt idx="71">
                  <c:v>2.500000</c:v>
                </c:pt>
                <c:pt idx="72">
                  <c:v>2.500000</c:v>
                </c:pt>
                <c:pt idx="73">
                  <c:v>2.500000</c:v>
                </c:pt>
                <c:pt idx="74">
                  <c:v>2.500000</c:v>
                </c:pt>
                <c:pt idx="75">
                  <c:v>2.500000</c:v>
                </c:pt>
                <c:pt idx="76">
                  <c:v>2.500000</c:v>
                </c:pt>
                <c:pt idx="77">
                  <c:v>2.500000</c:v>
                </c:pt>
                <c:pt idx="78">
                  <c:v>2.500000</c:v>
                </c:pt>
                <c:pt idx="79">
                  <c:v>2.500000</c:v>
                </c:pt>
                <c:pt idx="80">
                  <c:v>2.500000</c:v>
                </c:pt>
                <c:pt idx="81">
                  <c:v>2.500000</c:v>
                </c:pt>
                <c:pt idx="82">
                  <c:v>2.500000</c:v>
                </c:pt>
                <c:pt idx="83">
                  <c:v>2.500000</c:v>
                </c:pt>
                <c:pt idx="84">
                  <c:v>2.500000</c:v>
                </c:pt>
                <c:pt idx="85">
                  <c:v>2.500000</c:v>
                </c:pt>
                <c:pt idx="86">
                  <c:v>2.500000</c:v>
                </c:pt>
                <c:pt idx="87">
                  <c:v>2.500000</c:v>
                </c:pt>
                <c:pt idx="88">
                  <c:v>2.500000</c:v>
                </c:pt>
                <c:pt idx="89">
                  <c:v>2.500000</c:v>
                </c:pt>
                <c:pt idx="90">
                  <c:v>2.500000</c:v>
                </c:pt>
                <c:pt idx="91">
                  <c:v>2.500000</c:v>
                </c:pt>
                <c:pt idx="92">
                  <c:v>2.500000</c:v>
                </c:pt>
                <c:pt idx="93">
                  <c:v>2.500000</c:v>
                </c:pt>
                <c:pt idx="94">
                  <c:v>2.500000</c:v>
                </c:pt>
                <c:pt idx="95">
                  <c:v>2.500000</c:v>
                </c:pt>
                <c:pt idx="96">
                  <c:v>2.500000</c:v>
                </c:pt>
                <c:pt idx="97">
                  <c:v>2.500000</c:v>
                </c:pt>
                <c:pt idx="98">
                  <c:v>2.500000</c:v>
                </c:pt>
                <c:pt idx="99">
                  <c:v>2.500000</c:v>
                </c:pt>
                <c:pt idx="100">
                  <c:v>2.500000</c:v>
                </c:pt>
                <c:pt idx="101">
                  <c:v>2.500000</c:v>
                </c:pt>
                <c:pt idx="102">
                  <c:v>2.500000</c:v>
                </c:pt>
                <c:pt idx="103">
                  <c:v>2.500000</c:v>
                </c:pt>
                <c:pt idx="104">
                  <c:v>2.500000</c:v>
                </c:pt>
                <c:pt idx="105">
                  <c:v>2.500000</c:v>
                </c:pt>
                <c:pt idx="106">
                  <c:v>2.500000</c:v>
                </c:pt>
                <c:pt idx="107">
                  <c:v>2.500000</c:v>
                </c:pt>
                <c:pt idx="108">
                  <c:v>2.500000</c:v>
                </c:pt>
                <c:pt idx="109">
                  <c:v>2.500000</c:v>
                </c:pt>
                <c:pt idx="110">
                  <c:v>2.500000</c:v>
                </c:pt>
                <c:pt idx="111">
                  <c:v>2.500000</c:v>
                </c:pt>
                <c:pt idx="112">
                  <c:v>2.500000</c:v>
                </c:pt>
                <c:pt idx="113">
                  <c:v>2.500000</c:v>
                </c:pt>
                <c:pt idx="114">
                  <c:v>2.500000</c:v>
                </c:pt>
                <c:pt idx="115">
                  <c:v>2.500000</c:v>
                </c:pt>
                <c:pt idx="116">
                  <c:v>2.500000</c:v>
                </c:pt>
                <c:pt idx="117">
                  <c:v>2.500000</c:v>
                </c:pt>
                <c:pt idx="118">
                  <c:v>2.500000</c:v>
                </c:pt>
                <c:pt idx="119">
                  <c:v>2.500000</c:v>
                </c:pt>
                <c:pt idx="120">
                  <c:v>2.500000</c:v>
                </c:pt>
                <c:pt idx="121">
                  <c:v>2.500000</c:v>
                </c:pt>
                <c:pt idx="122">
                  <c:v>2.500000</c:v>
                </c:pt>
                <c:pt idx="123">
                  <c:v>2.500000</c:v>
                </c:pt>
                <c:pt idx="124">
                  <c:v>2.500000</c:v>
                </c:pt>
                <c:pt idx="125">
                  <c:v>2.500000</c:v>
                </c:pt>
                <c:pt idx="126">
                  <c:v>2.500000</c:v>
                </c:pt>
                <c:pt idx="127">
                  <c:v>2.500000</c:v>
                </c:pt>
                <c:pt idx="128">
                  <c:v>2.500000</c:v>
                </c:pt>
                <c:pt idx="129">
                  <c:v>2.500000</c:v>
                </c:pt>
                <c:pt idx="130">
                  <c:v>2.500000</c:v>
                </c:pt>
                <c:pt idx="131">
                  <c:v>2.500000</c:v>
                </c:pt>
                <c:pt idx="132">
                  <c:v>2.500000</c:v>
                </c:pt>
                <c:pt idx="133">
                  <c:v>2.500000</c:v>
                </c:pt>
                <c:pt idx="134">
                  <c:v>2.500000</c:v>
                </c:pt>
                <c:pt idx="135">
                  <c:v>2.500000</c:v>
                </c:pt>
                <c:pt idx="136">
                  <c:v>2.500000</c:v>
                </c:pt>
                <c:pt idx="137">
                  <c:v>2.500000</c:v>
                </c:pt>
                <c:pt idx="138">
                  <c:v>2.500000</c:v>
                </c:pt>
                <c:pt idx="139">
                  <c:v>2.500000</c:v>
                </c:pt>
                <c:pt idx="140">
                  <c:v>2.500000</c:v>
                </c:pt>
                <c:pt idx="141">
                  <c:v>2.500000</c:v>
                </c:pt>
                <c:pt idx="142">
                  <c:v>2.500000</c:v>
                </c:pt>
                <c:pt idx="143">
                  <c:v>2.500000</c:v>
                </c:pt>
                <c:pt idx="144">
                  <c:v>2.500000</c:v>
                </c:pt>
                <c:pt idx="145">
                  <c:v>2.500000</c:v>
                </c:pt>
                <c:pt idx="146">
                  <c:v>2.500000</c:v>
                </c:pt>
                <c:pt idx="147">
                  <c:v>2.500000</c:v>
                </c:pt>
                <c:pt idx="148">
                  <c:v>2.500000</c:v>
                </c:pt>
                <c:pt idx="149">
                  <c:v>2.500000</c:v>
                </c:pt>
                <c:pt idx="150">
                  <c:v>2.500000</c:v>
                </c:pt>
                <c:pt idx="151">
                  <c:v>2.500000</c:v>
                </c:pt>
                <c:pt idx="152">
                  <c:v>2.500000</c:v>
                </c:pt>
                <c:pt idx="153">
                  <c:v>2.500000</c:v>
                </c:pt>
                <c:pt idx="154">
                  <c:v>2.500000</c:v>
                </c:pt>
                <c:pt idx="155">
                  <c:v>2.500000</c:v>
                </c:pt>
                <c:pt idx="156">
                  <c:v>2.500000</c:v>
                </c:pt>
                <c:pt idx="157">
                  <c:v>2.500000</c:v>
                </c:pt>
                <c:pt idx="158">
                  <c:v>2.500000</c:v>
                </c:pt>
                <c:pt idx="159">
                  <c:v>2.500000</c:v>
                </c:pt>
                <c:pt idx="160">
                  <c:v>2.500000</c:v>
                </c:pt>
                <c:pt idx="161">
                  <c:v>2.500000</c:v>
                </c:pt>
                <c:pt idx="162">
                  <c:v>2.500000</c:v>
                </c:pt>
                <c:pt idx="163">
                  <c:v>2.500000</c:v>
                </c:pt>
                <c:pt idx="164">
                  <c:v>2.500000</c:v>
                </c:pt>
                <c:pt idx="165">
                  <c:v>2.500000</c:v>
                </c:pt>
                <c:pt idx="166">
                  <c:v>2.500000</c:v>
                </c:pt>
                <c:pt idx="167">
                  <c:v>2.500000</c:v>
                </c:pt>
                <c:pt idx="168">
                  <c:v>2.500000</c:v>
                </c:pt>
                <c:pt idx="169">
                  <c:v>2.500000</c:v>
                </c:pt>
                <c:pt idx="170">
                  <c:v>2.500000</c:v>
                </c:pt>
                <c:pt idx="171">
                  <c:v>2.500000</c:v>
                </c:pt>
                <c:pt idx="172">
                  <c:v>2.500000</c:v>
                </c:pt>
                <c:pt idx="173">
                  <c:v>2.500000</c:v>
                </c:pt>
                <c:pt idx="174">
                  <c:v>2.500000</c:v>
                </c:pt>
                <c:pt idx="175">
                  <c:v>2.500000</c:v>
                </c:pt>
                <c:pt idx="176">
                  <c:v>2.500000</c:v>
                </c:pt>
                <c:pt idx="177">
                  <c:v>2.500000</c:v>
                </c:pt>
                <c:pt idx="178">
                  <c:v>2.500000</c:v>
                </c:pt>
                <c:pt idx="179">
                  <c:v>2.500000</c:v>
                </c:pt>
                <c:pt idx="180">
                  <c:v>2.500000</c:v>
                </c:pt>
                <c:pt idx="181">
                  <c:v>2.500000</c:v>
                </c:pt>
                <c:pt idx="182">
                  <c:v>2.500000</c:v>
                </c:pt>
                <c:pt idx="183">
                  <c:v>2.500000</c:v>
                </c:pt>
                <c:pt idx="184">
                  <c:v>2.500000</c:v>
                </c:pt>
                <c:pt idx="185">
                  <c:v>2.500000</c:v>
                </c:pt>
                <c:pt idx="186">
                  <c:v>2.500000</c:v>
                </c:pt>
                <c:pt idx="187">
                  <c:v>2.500000</c:v>
                </c:pt>
                <c:pt idx="188">
                  <c:v>2.500000</c:v>
                </c:pt>
                <c:pt idx="189">
                  <c:v>2.500000</c:v>
                </c:pt>
                <c:pt idx="190">
                  <c:v>2.500000</c:v>
                </c:pt>
                <c:pt idx="191">
                  <c:v>2.500000</c:v>
                </c:pt>
                <c:pt idx="192">
                  <c:v>2.500000</c:v>
                </c:pt>
                <c:pt idx="193">
                  <c:v>2.500000</c:v>
                </c:pt>
                <c:pt idx="194">
                  <c:v>2.500000</c:v>
                </c:pt>
                <c:pt idx="195">
                  <c:v>2.500000</c:v>
                </c:pt>
                <c:pt idx="196">
                  <c:v>2.500000</c:v>
                </c:pt>
                <c:pt idx="197">
                  <c:v>2.500000</c:v>
                </c:pt>
                <c:pt idx="198">
                  <c:v>2.500000</c:v>
                </c:pt>
                <c:pt idx="199">
                  <c:v>2.500000</c:v>
                </c:pt>
                <c:pt idx="200">
                  <c:v>2.500000</c:v>
                </c:pt>
                <c:pt idx="201">
                  <c:v>2.500000</c:v>
                </c:pt>
                <c:pt idx="202">
                  <c:v>2.500000</c:v>
                </c:pt>
                <c:pt idx="203">
                  <c:v>2.500000</c:v>
                </c:pt>
                <c:pt idx="204">
                  <c:v>2.500000</c:v>
                </c:pt>
                <c:pt idx="205">
                  <c:v>2.500000</c:v>
                </c:pt>
                <c:pt idx="206">
                  <c:v>2.500000</c:v>
                </c:pt>
                <c:pt idx="207">
                  <c:v>2.500000</c:v>
                </c:pt>
                <c:pt idx="208">
                  <c:v>2.500000</c:v>
                </c:pt>
                <c:pt idx="209">
                  <c:v>2.500000</c:v>
                </c:pt>
                <c:pt idx="210">
                  <c:v>2.500000</c:v>
                </c:pt>
                <c:pt idx="211">
                  <c:v>2.500000</c:v>
                </c:pt>
                <c:pt idx="212">
                  <c:v>2.500000</c:v>
                </c:pt>
                <c:pt idx="213">
                  <c:v>2.500000</c:v>
                </c:pt>
                <c:pt idx="214">
                  <c:v>2.500000</c:v>
                </c:pt>
                <c:pt idx="215">
                  <c:v>2.500000</c:v>
                </c:pt>
                <c:pt idx="216">
                  <c:v>2.500000</c:v>
                </c:pt>
                <c:pt idx="217">
                  <c:v>2.500000</c:v>
                </c:pt>
                <c:pt idx="218">
                  <c:v>2.500000</c:v>
                </c:pt>
                <c:pt idx="219">
                  <c:v>2.500000</c:v>
                </c:pt>
                <c:pt idx="220">
                  <c:v>2.500000</c:v>
                </c:pt>
                <c:pt idx="221">
                  <c:v>2.500000</c:v>
                </c:pt>
                <c:pt idx="222">
                  <c:v>2.500000</c:v>
                </c:pt>
                <c:pt idx="223">
                  <c:v>2.500000</c:v>
                </c:pt>
                <c:pt idx="224">
                  <c:v>2.500000</c:v>
                </c:pt>
                <c:pt idx="225">
                  <c:v>2.500000</c:v>
                </c:pt>
                <c:pt idx="226">
                  <c:v>2.500000</c:v>
                </c:pt>
                <c:pt idx="227">
                  <c:v>2.500000</c:v>
                </c:pt>
                <c:pt idx="228">
                  <c:v>2.500000</c:v>
                </c:pt>
                <c:pt idx="229">
                  <c:v>2.500000</c:v>
                </c:pt>
                <c:pt idx="230">
                  <c:v>2.500000</c:v>
                </c:pt>
                <c:pt idx="231">
                  <c:v>2.500000</c:v>
                </c:pt>
                <c:pt idx="232">
                  <c:v>2.500000</c:v>
                </c:pt>
                <c:pt idx="233">
                  <c:v>2.500000</c:v>
                </c:pt>
                <c:pt idx="234">
                  <c:v>2.500000</c:v>
                </c:pt>
                <c:pt idx="235">
                  <c:v>2.500000</c:v>
                </c:pt>
                <c:pt idx="236">
                  <c:v>2.500000</c:v>
                </c:pt>
                <c:pt idx="237">
                  <c:v>2.500000</c:v>
                </c:pt>
                <c:pt idx="238">
                  <c:v>2.500000</c:v>
                </c:pt>
                <c:pt idx="239">
                  <c:v>2.500000</c:v>
                </c:pt>
                <c:pt idx="240">
                  <c:v>2.500000</c:v>
                </c:pt>
                <c:pt idx="241">
                  <c:v>2.500000</c:v>
                </c:pt>
                <c:pt idx="242">
                  <c:v>2.500000</c:v>
                </c:pt>
                <c:pt idx="243">
                  <c:v>2.500000</c:v>
                </c:pt>
                <c:pt idx="244">
                  <c:v>2.500000</c:v>
                </c:pt>
                <c:pt idx="245">
                  <c:v>2.500000</c:v>
                </c:pt>
                <c:pt idx="246">
                  <c:v>2.500000</c:v>
                </c:pt>
                <c:pt idx="247">
                  <c:v>2.500000</c:v>
                </c:pt>
                <c:pt idx="248">
                  <c:v>2.500000</c:v>
                </c:pt>
                <c:pt idx="249">
                  <c:v>2.500000</c:v>
                </c:pt>
                <c:pt idx="250">
                  <c:v>2.500000</c:v>
                </c:pt>
                <c:pt idx="251">
                  <c:v>2.500000</c:v>
                </c:pt>
                <c:pt idx="252">
                  <c:v>2.500000</c:v>
                </c:pt>
                <c:pt idx="253">
                  <c:v>2.500000</c:v>
                </c:pt>
                <c:pt idx="254">
                  <c:v>2.500000</c:v>
                </c:pt>
                <c:pt idx="255">
                  <c:v>2.500000</c:v>
                </c:pt>
                <c:pt idx="256">
                  <c:v>2.500000</c:v>
                </c:pt>
                <c:pt idx="257">
                  <c:v>2.500000</c:v>
                </c:pt>
                <c:pt idx="258">
                  <c:v>2.500000</c:v>
                </c:pt>
                <c:pt idx="259">
                  <c:v>2.500000</c:v>
                </c:pt>
                <c:pt idx="260">
                  <c:v>2.500000</c:v>
                </c:pt>
                <c:pt idx="261">
                  <c:v>2.500000</c:v>
                </c:pt>
                <c:pt idx="262">
                  <c:v>2.500000</c:v>
                </c:pt>
                <c:pt idx="263">
                  <c:v>2.500000</c:v>
                </c:pt>
                <c:pt idx="264">
                  <c:v>2.500000</c:v>
                </c:pt>
                <c:pt idx="265">
                  <c:v>2.500000</c:v>
                </c:pt>
                <c:pt idx="266">
                  <c:v>2.500000</c:v>
                </c:pt>
                <c:pt idx="267">
                  <c:v>2.500000</c:v>
                </c:pt>
                <c:pt idx="268">
                  <c:v>2.500000</c:v>
                </c:pt>
                <c:pt idx="269">
                  <c:v>2.500000</c:v>
                </c:pt>
                <c:pt idx="270">
                  <c:v>2.500000</c:v>
                </c:pt>
                <c:pt idx="271">
                  <c:v>2.500000</c:v>
                </c:pt>
                <c:pt idx="272">
                  <c:v>2.500000</c:v>
                </c:pt>
                <c:pt idx="273">
                  <c:v>2.500000</c:v>
                </c:pt>
                <c:pt idx="274">
                  <c:v>2.500000</c:v>
                </c:pt>
                <c:pt idx="275">
                  <c:v>2.500000</c:v>
                </c:pt>
                <c:pt idx="276">
                  <c:v>2.500000</c:v>
                </c:pt>
                <c:pt idx="277">
                  <c:v>2.500000</c:v>
                </c:pt>
                <c:pt idx="278">
                  <c:v>2.500000</c:v>
                </c:pt>
                <c:pt idx="279">
                  <c:v>2.500000</c:v>
                </c:pt>
                <c:pt idx="280">
                  <c:v>2.500000</c:v>
                </c:pt>
                <c:pt idx="281">
                  <c:v>2.500000</c:v>
                </c:pt>
                <c:pt idx="282">
                  <c:v>2.500000</c:v>
                </c:pt>
                <c:pt idx="283">
                  <c:v>2.500000</c:v>
                </c:pt>
                <c:pt idx="284">
                  <c:v>2.500000</c:v>
                </c:pt>
                <c:pt idx="285">
                  <c:v>2.500000</c:v>
                </c:pt>
                <c:pt idx="286">
                  <c:v>2.500000</c:v>
                </c:pt>
                <c:pt idx="287">
                  <c:v>2.500000</c:v>
                </c:pt>
                <c:pt idx="288">
                  <c:v>2.500000</c:v>
                </c:pt>
                <c:pt idx="289">
                  <c:v>2.500000</c:v>
                </c:pt>
                <c:pt idx="290">
                  <c:v>2.500000</c:v>
                </c:pt>
                <c:pt idx="291">
                  <c:v>2.500000</c:v>
                </c:pt>
                <c:pt idx="292">
                  <c:v>2.500000</c:v>
                </c:pt>
                <c:pt idx="293">
                  <c:v>2.500000</c:v>
                </c:pt>
                <c:pt idx="294">
                  <c:v>2.500000</c:v>
                </c:pt>
                <c:pt idx="295">
                  <c:v>2.500000</c:v>
                </c:pt>
                <c:pt idx="296">
                  <c:v>2.500000</c:v>
                </c:pt>
                <c:pt idx="297">
                  <c:v>2.500000</c:v>
                </c:pt>
                <c:pt idx="298">
                  <c:v>2.500000</c:v>
                </c:pt>
                <c:pt idx="299">
                  <c:v>2.500000</c:v>
                </c:pt>
                <c:pt idx="300">
                  <c:v>2.500000</c:v>
                </c:pt>
                <c:pt idx="301">
                  <c:v>2.500000</c:v>
                </c:pt>
                <c:pt idx="302">
                  <c:v>2.500000</c:v>
                </c:pt>
                <c:pt idx="303">
                  <c:v>2.500000</c:v>
                </c:pt>
                <c:pt idx="304">
                  <c:v>2.500000</c:v>
                </c:pt>
                <c:pt idx="305">
                  <c:v>2.500000</c:v>
                </c:pt>
                <c:pt idx="306">
                  <c:v>2.500000</c:v>
                </c:pt>
                <c:pt idx="307">
                  <c:v>2.500000</c:v>
                </c:pt>
                <c:pt idx="308">
                  <c:v>2.500000</c:v>
                </c:pt>
                <c:pt idx="309">
                  <c:v>2.500000</c:v>
                </c:pt>
                <c:pt idx="310">
                  <c:v>2.500000</c:v>
                </c:pt>
                <c:pt idx="311">
                  <c:v>2.500000</c:v>
                </c:pt>
                <c:pt idx="312">
                  <c:v>2.500000</c:v>
                </c:pt>
                <c:pt idx="313">
                  <c:v>2.500000</c:v>
                </c:pt>
                <c:pt idx="314">
                  <c:v>2.500000</c:v>
                </c:pt>
                <c:pt idx="315">
                  <c:v>2.500000</c:v>
                </c:pt>
                <c:pt idx="316">
                  <c:v>2.500000</c:v>
                </c:pt>
                <c:pt idx="317">
                  <c:v>2.500000</c:v>
                </c:pt>
                <c:pt idx="318">
                  <c:v>2.500000</c:v>
                </c:pt>
                <c:pt idx="319">
                  <c:v>2.500000</c:v>
                </c:pt>
                <c:pt idx="320">
                  <c:v>2.500000</c:v>
                </c:pt>
                <c:pt idx="321">
                  <c:v>2.500000</c:v>
                </c:pt>
                <c:pt idx="322">
                  <c:v>2.500000</c:v>
                </c:pt>
                <c:pt idx="323">
                  <c:v>2.500000</c:v>
                </c:pt>
                <c:pt idx="324">
                  <c:v>2.500000</c:v>
                </c:pt>
                <c:pt idx="325">
                  <c:v>2.500000</c:v>
                </c:pt>
                <c:pt idx="326">
                  <c:v>2.500000</c:v>
                </c:pt>
                <c:pt idx="327">
                  <c:v>2.500000</c:v>
                </c:pt>
                <c:pt idx="328">
                  <c:v>2.500000</c:v>
                </c:pt>
                <c:pt idx="329">
                  <c:v>2.500000</c:v>
                </c:pt>
                <c:pt idx="330">
                  <c:v>2.500000</c:v>
                </c:pt>
                <c:pt idx="331">
                  <c:v>2.500000</c:v>
                </c:pt>
                <c:pt idx="332">
                  <c:v>2.500000</c:v>
                </c:pt>
                <c:pt idx="333">
                  <c:v>2.500000</c:v>
                </c:pt>
                <c:pt idx="334">
                  <c:v>2.500000</c:v>
                </c:pt>
                <c:pt idx="335">
                  <c:v>2.500000</c:v>
                </c:pt>
                <c:pt idx="336">
                  <c:v>2.500000</c:v>
                </c:pt>
                <c:pt idx="337">
                  <c:v>2.500000</c:v>
                </c:pt>
                <c:pt idx="338">
                  <c:v>2.500000</c:v>
                </c:pt>
                <c:pt idx="339">
                  <c:v>2.500000</c:v>
                </c:pt>
                <c:pt idx="340">
                  <c:v>2.500000</c:v>
                </c:pt>
                <c:pt idx="341">
                  <c:v>2.500000</c:v>
                </c:pt>
                <c:pt idx="342">
                  <c:v>2.500000</c:v>
                </c:pt>
                <c:pt idx="343">
                  <c:v>2.500000</c:v>
                </c:pt>
                <c:pt idx="344">
                  <c:v>2.500000</c:v>
                </c:pt>
                <c:pt idx="345">
                  <c:v>2.500000</c:v>
                </c:pt>
                <c:pt idx="346">
                  <c:v>2.500000</c:v>
                </c:pt>
                <c:pt idx="347">
                  <c:v>2.500000</c:v>
                </c:pt>
                <c:pt idx="348">
                  <c:v>2.500000</c:v>
                </c:pt>
                <c:pt idx="349">
                  <c:v>2.500000</c:v>
                </c:pt>
                <c:pt idx="350">
                  <c:v>2.500000</c:v>
                </c:pt>
                <c:pt idx="351">
                  <c:v>2.500000</c:v>
                </c:pt>
                <c:pt idx="352">
                  <c:v>2.500000</c:v>
                </c:pt>
                <c:pt idx="353">
                  <c:v>2.500000</c:v>
                </c:pt>
                <c:pt idx="354">
                  <c:v>2.500000</c:v>
                </c:pt>
                <c:pt idx="355">
                  <c:v>2.500000</c:v>
                </c:pt>
                <c:pt idx="356">
                  <c:v>2.500000</c:v>
                </c:pt>
                <c:pt idx="357">
                  <c:v>2.500000</c:v>
                </c:pt>
                <c:pt idx="358">
                  <c:v>2.500000</c:v>
                </c:pt>
                <c:pt idx="359">
                  <c:v>2.500000</c:v>
                </c:pt>
                <c:pt idx="360">
                  <c:v>2.500000</c:v>
                </c:pt>
                <c:pt idx="361">
                  <c:v>2.500000</c:v>
                </c:pt>
                <c:pt idx="362">
                  <c:v>2.500000</c:v>
                </c:pt>
                <c:pt idx="363">
                  <c:v>2.500000</c:v>
                </c:pt>
                <c:pt idx="364">
                  <c:v>2.500000</c:v>
                </c:pt>
                <c:pt idx="365">
                  <c:v>2.500000</c:v>
                </c:pt>
                <c:pt idx="366">
                  <c:v>2.500000</c:v>
                </c:pt>
                <c:pt idx="367">
                  <c:v>2.500000</c:v>
                </c:pt>
                <c:pt idx="368">
                  <c:v>2.500000</c:v>
                </c:pt>
                <c:pt idx="369">
                  <c:v>2.500000</c:v>
                </c:pt>
                <c:pt idx="370">
                  <c:v>2.500000</c:v>
                </c:pt>
                <c:pt idx="371">
                  <c:v>2.500000</c:v>
                </c:pt>
                <c:pt idx="372">
                  <c:v>2.500000</c:v>
                </c:pt>
                <c:pt idx="373">
                  <c:v>2.500000</c:v>
                </c:pt>
                <c:pt idx="374">
                  <c:v>2.500000</c:v>
                </c:pt>
                <c:pt idx="375">
                  <c:v>2.500000</c:v>
                </c:pt>
                <c:pt idx="376">
                  <c:v>2.500000</c:v>
                </c:pt>
                <c:pt idx="377">
                  <c:v>2.500000</c:v>
                </c:pt>
                <c:pt idx="378">
                  <c:v>2.500000</c:v>
                </c:pt>
                <c:pt idx="379">
                  <c:v>2.500000</c:v>
                </c:pt>
                <c:pt idx="380">
                  <c:v>2.500000</c:v>
                </c:pt>
                <c:pt idx="381">
                  <c:v>2.500000</c:v>
                </c:pt>
                <c:pt idx="382">
                  <c:v>2.500000</c:v>
                </c:pt>
                <c:pt idx="383">
                  <c:v>2.500000</c:v>
                </c:pt>
                <c:pt idx="384">
                  <c:v>2.500000</c:v>
                </c:pt>
                <c:pt idx="385">
                  <c:v>2.500000</c:v>
                </c:pt>
                <c:pt idx="386">
                  <c:v>2.500000</c:v>
                </c:pt>
                <c:pt idx="387">
                  <c:v>2.500000</c:v>
                </c:pt>
                <c:pt idx="388">
                  <c:v>2.500000</c:v>
                </c:pt>
                <c:pt idx="389">
                  <c:v>2.500000</c:v>
                </c:pt>
                <c:pt idx="390">
                  <c:v>2.500000</c:v>
                </c:pt>
                <c:pt idx="391">
                  <c:v>2.500000</c:v>
                </c:pt>
                <c:pt idx="392">
                  <c:v>2.500000</c:v>
                </c:pt>
                <c:pt idx="393">
                  <c:v>2.500000</c:v>
                </c:pt>
                <c:pt idx="394">
                  <c:v>2.500000</c:v>
                </c:pt>
                <c:pt idx="395">
                  <c:v>2.500000</c:v>
                </c:pt>
                <c:pt idx="396">
                  <c:v>2.500000</c:v>
                </c:pt>
                <c:pt idx="397">
                  <c:v>2.500000</c:v>
                </c:pt>
                <c:pt idx="398">
                  <c:v>2.500000</c:v>
                </c:pt>
                <c:pt idx="399">
                  <c:v>2.500000</c:v>
                </c:pt>
                <c:pt idx="400">
                  <c:v>2.500000</c:v>
                </c:pt>
                <c:pt idx="401">
                  <c:v>2.500000</c:v>
                </c:pt>
                <c:pt idx="402">
                  <c:v>2.500000</c:v>
                </c:pt>
                <c:pt idx="403">
                  <c:v>2.500000</c:v>
                </c:pt>
                <c:pt idx="404">
                  <c:v>2.500000</c:v>
                </c:pt>
                <c:pt idx="405">
                  <c:v>2.500000</c:v>
                </c:pt>
                <c:pt idx="406">
                  <c:v>2.500000</c:v>
                </c:pt>
                <c:pt idx="407">
                  <c:v>2.500000</c:v>
                </c:pt>
                <c:pt idx="408">
                  <c:v>2.500000</c:v>
                </c:pt>
                <c:pt idx="409">
                  <c:v>2.500000</c:v>
                </c:pt>
                <c:pt idx="410">
                  <c:v>2.500000</c:v>
                </c:pt>
                <c:pt idx="411">
                  <c:v>2.500000</c:v>
                </c:pt>
                <c:pt idx="412">
                  <c:v>2.500000</c:v>
                </c:pt>
                <c:pt idx="413">
                  <c:v>2.500000</c:v>
                </c:pt>
                <c:pt idx="414">
                  <c:v>2.500000</c:v>
                </c:pt>
                <c:pt idx="415">
                  <c:v>2.500000</c:v>
                </c:pt>
                <c:pt idx="416">
                  <c:v>2.500000</c:v>
                </c:pt>
                <c:pt idx="417">
                  <c:v>2.500000</c:v>
                </c:pt>
                <c:pt idx="418">
                  <c:v>2.500000</c:v>
                </c:pt>
                <c:pt idx="419">
                  <c:v>2.500000</c:v>
                </c:pt>
                <c:pt idx="420">
                  <c:v>2.500000</c:v>
                </c:pt>
                <c:pt idx="421">
                  <c:v>2.500000</c:v>
                </c:pt>
                <c:pt idx="422">
                  <c:v>2.500000</c:v>
                </c:pt>
                <c:pt idx="423">
                  <c:v>2.500000</c:v>
                </c:pt>
                <c:pt idx="424">
                  <c:v>2.500000</c:v>
                </c:pt>
                <c:pt idx="425">
                  <c:v>2.500000</c:v>
                </c:pt>
                <c:pt idx="426">
                  <c:v>2.500000</c:v>
                </c:pt>
                <c:pt idx="427">
                  <c:v>2.500000</c:v>
                </c:pt>
                <c:pt idx="428">
                  <c:v>2.500000</c:v>
                </c:pt>
                <c:pt idx="429">
                  <c:v>2.500000</c:v>
                </c:pt>
                <c:pt idx="430">
                  <c:v>2.500000</c:v>
                </c:pt>
                <c:pt idx="431">
                  <c:v>2.500000</c:v>
                </c:pt>
                <c:pt idx="432">
                  <c:v>2.500000</c:v>
                </c:pt>
                <c:pt idx="433">
                  <c:v>2.500000</c:v>
                </c:pt>
                <c:pt idx="434">
                  <c:v>2.500000</c:v>
                </c:pt>
                <c:pt idx="435">
                  <c:v>2.500000</c:v>
                </c:pt>
                <c:pt idx="436">
                  <c:v>2.500000</c:v>
                </c:pt>
                <c:pt idx="437">
                  <c:v>2.500000</c:v>
                </c:pt>
                <c:pt idx="438">
                  <c:v>2.500000</c:v>
                </c:pt>
                <c:pt idx="439">
                  <c:v>2.500000</c:v>
                </c:pt>
                <c:pt idx="440">
                  <c:v>2.500000</c:v>
                </c:pt>
                <c:pt idx="441">
                  <c:v>2.500000</c:v>
                </c:pt>
                <c:pt idx="442">
                  <c:v>2.500000</c:v>
                </c:pt>
                <c:pt idx="443">
                  <c:v>2.500000</c:v>
                </c:pt>
                <c:pt idx="444">
                  <c:v>2.500000</c:v>
                </c:pt>
                <c:pt idx="445">
                  <c:v>2.500000</c:v>
                </c:pt>
                <c:pt idx="446">
                  <c:v>2.500000</c:v>
                </c:pt>
                <c:pt idx="447">
                  <c:v>2.500000</c:v>
                </c:pt>
                <c:pt idx="448">
                  <c:v>2.500000</c:v>
                </c:pt>
                <c:pt idx="449">
                  <c:v>2.500000</c:v>
                </c:pt>
                <c:pt idx="450">
                  <c:v>2.500000</c:v>
                </c:pt>
                <c:pt idx="451">
                  <c:v>2.500000</c:v>
                </c:pt>
                <c:pt idx="452">
                  <c:v>2.500000</c:v>
                </c:pt>
                <c:pt idx="453">
                  <c:v>2.500000</c:v>
                </c:pt>
                <c:pt idx="454">
                  <c:v>2.500000</c:v>
                </c:pt>
                <c:pt idx="455">
                  <c:v>2.500000</c:v>
                </c:pt>
                <c:pt idx="456">
                  <c:v>2.500000</c:v>
                </c:pt>
                <c:pt idx="457">
                  <c:v>2.500000</c:v>
                </c:pt>
                <c:pt idx="458">
                  <c:v>2.500000</c:v>
                </c:pt>
                <c:pt idx="459">
                  <c:v>2.500000</c:v>
                </c:pt>
                <c:pt idx="460">
                  <c:v>2.500000</c:v>
                </c:pt>
                <c:pt idx="461">
                  <c:v>2.500000</c:v>
                </c:pt>
                <c:pt idx="462">
                  <c:v>2.500000</c:v>
                </c:pt>
                <c:pt idx="463">
                  <c:v>2.500000</c:v>
                </c:pt>
                <c:pt idx="464">
                  <c:v>2.500000</c:v>
                </c:pt>
                <c:pt idx="465">
                  <c:v>2.500000</c:v>
                </c:pt>
                <c:pt idx="466">
                  <c:v>2.500000</c:v>
                </c:pt>
                <c:pt idx="467">
                  <c:v>2.500000</c:v>
                </c:pt>
                <c:pt idx="468">
                  <c:v>2.500000</c:v>
                </c:pt>
                <c:pt idx="469">
                  <c:v>2.500000</c:v>
                </c:pt>
                <c:pt idx="470">
                  <c:v>2.500000</c:v>
                </c:pt>
                <c:pt idx="471">
                  <c:v>2.500000</c:v>
                </c:pt>
                <c:pt idx="472">
                  <c:v>2.500000</c:v>
                </c:pt>
                <c:pt idx="473">
                  <c:v>2.500000</c:v>
                </c:pt>
                <c:pt idx="474">
                  <c:v>2.500000</c:v>
                </c:pt>
                <c:pt idx="475">
                  <c:v>2.500000</c:v>
                </c:pt>
                <c:pt idx="476">
                  <c:v>2.500000</c:v>
                </c:pt>
                <c:pt idx="477">
                  <c:v>2.500000</c:v>
                </c:pt>
                <c:pt idx="478">
                  <c:v>2.500000</c:v>
                </c:pt>
                <c:pt idx="479">
                  <c:v>2.500000</c:v>
                </c:pt>
                <c:pt idx="480">
                  <c:v>2.500000</c:v>
                </c:pt>
                <c:pt idx="481">
                  <c:v>2.500000</c:v>
                </c:pt>
                <c:pt idx="482">
                  <c:v>2.500000</c:v>
                </c:pt>
                <c:pt idx="483">
                  <c:v>2.500000</c:v>
                </c:pt>
                <c:pt idx="484">
                  <c:v>2.500000</c:v>
                </c:pt>
                <c:pt idx="485">
                  <c:v>2.500000</c:v>
                </c:pt>
                <c:pt idx="486">
                  <c:v>2.500000</c:v>
                </c:pt>
                <c:pt idx="487">
                  <c:v>2.500000</c:v>
                </c:pt>
                <c:pt idx="488">
                  <c:v>2.500000</c:v>
                </c:pt>
                <c:pt idx="489">
                  <c:v>2.500000</c:v>
                </c:pt>
                <c:pt idx="490">
                  <c:v>2.500000</c:v>
                </c:pt>
                <c:pt idx="491">
                  <c:v>2.500000</c:v>
                </c:pt>
                <c:pt idx="492">
                  <c:v>2.500000</c:v>
                </c:pt>
                <c:pt idx="493">
                  <c:v>2.500000</c:v>
                </c:pt>
                <c:pt idx="494">
                  <c:v>2.500000</c:v>
                </c:pt>
                <c:pt idx="495">
                  <c:v>2.500000</c:v>
                </c:pt>
                <c:pt idx="496">
                  <c:v>2.500000</c:v>
                </c:pt>
                <c:pt idx="497">
                  <c:v>2.500000</c:v>
                </c:pt>
                <c:pt idx="498">
                  <c:v>2.500000</c:v>
                </c:pt>
                <c:pt idx="499">
                  <c:v>2.500000</c:v>
                </c:pt>
                <c:pt idx="500">
                  <c:v>2.500000</c:v>
                </c:pt>
                <c:pt idx="501">
                  <c:v>2.500000</c:v>
                </c:pt>
                <c:pt idx="502">
                  <c:v>2.500000</c:v>
                </c:pt>
                <c:pt idx="503">
                  <c:v>2.500000</c:v>
                </c:pt>
                <c:pt idx="504">
                  <c:v>2.500000</c:v>
                </c:pt>
                <c:pt idx="505">
                  <c:v>2.500000</c:v>
                </c:pt>
                <c:pt idx="506">
                  <c:v>2.500000</c:v>
                </c:pt>
                <c:pt idx="507">
                  <c:v>2.500000</c:v>
                </c:pt>
                <c:pt idx="508">
                  <c:v>2.500000</c:v>
                </c:pt>
                <c:pt idx="509">
                  <c:v>2.500000</c:v>
                </c:pt>
                <c:pt idx="510">
                  <c:v>2.500000</c:v>
                </c:pt>
                <c:pt idx="511">
                  <c:v>2.500000</c:v>
                </c:pt>
                <c:pt idx="512">
                  <c:v>2.500000</c:v>
                </c:pt>
                <c:pt idx="513">
                  <c:v>2.500000</c:v>
                </c:pt>
                <c:pt idx="514">
                  <c:v>2.500000</c:v>
                </c:pt>
                <c:pt idx="515">
                  <c:v>2.500000</c:v>
                </c:pt>
                <c:pt idx="516">
                  <c:v>2.500000</c:v>
                </c:pt>
                <c:pt idx="517">
                  <c:v>2.500000</c:v>
                </c:pt>
                <c:pt idx="518">
                  <c:v>2.500000</c:v>
                </c:pt>
                <c:pt idx="519">
                  <c:v>2.500000</c:v>
                </c:pt>
                <c:pt idx="520">
                  <c:v>2.500000</c:v>
                </c:pt>
                <c:pt idx="521">
                  <c:v>2.500000</c:v>
                </c:pt>
                <c:pt idx="522">
                  <c:v>2.500000</c:v>
                </c:pt>
                <c:pt idx="523">
                  <c:v>2.500000</c:v>
                </c:pt>
                <c:pt idx="524">
                  <c:v>2.500000</c:v>
                </c:pt>
                <c:pt idx="525">
                  <c:v>2.500000</c:v>
                </c:pt>
                <c:pt idx="526">
                  <c:v>2.500000</c:v>
                </c:pt>
                <c:pt idx="527">
                  <c:v>2.500000</c:v>
                </c:pt>
                <c:pt idx="528">
                  <c:v>2.500000</c:v>
                </c:pt>
                <c:pt idx="529">
                  <c:v>2.500000</c:v>
                </c:pt>
                <c:pt idx="530">
                  <c:v>2.500000</c:v>
                </c:pt>
                <c:pt idx="531">
                  <c:v>2.500000</c:v>
                </c:pt>
                <c:pt idx="532">
                  <c:v>2.500000</c:v>
                </c:pt>
                <c:pt idx="533">
                  <c:v>2.500000</c:v>
                </c:pt>
                <c:pt idx="534">
                  <c:v>2.500000</c:v>
                </c:pt>
                <c:pt idx="535">
                  <c:v>2.500000</c:v>
                </c:pt>
                <c:pt idx="536">
                  <c:v>2.500000</c:v>
                </c:pt>
                <c:pt idx="537">
                  <c:v>2.500000</c:v>
                </c:pt>
                <c:pt idx="538">
                  <c:v>2.500000</c:v>
                </c:pt>
                <c:pt idx="539">
                  <c:v>2.500000</c:v>
                </c:pt>
                <c:pt idx="540">
                  <c:v>2.500000</c:v>
                </c:pt>
                <c:pt idx="541">
                  <c:v>2.500000</c:v>
                </c:pt>
                <c:pt idx="542">
                  <c:v>2.500000</c:v>
                </c:pt>
                <c:pt idx="543">
                  <c:v>2.500000</c:v>
                </c:pt>
                <c:pt idx="544">
                  <c:v>2.500000</c:v>
                </c:pt>
                <c:pt idx="545">
                  <c:v>2.500000</c:v>
                </c:pt>
                <c:pt idx="546">
                  <c:v>2.500000</c:v>
                </c:pt>
                <c:pt idx="547">
                  <c:v>2.500000</c:v>
                </c:pt>
                <c:pt idx="548">
                  <c:v>2.500000</c:v>
                </c:pt>
                <c:pt idx="549">
                  <c:v>2.500000</c:v>
                </c:pt>
                <c:pt idx="550">
                  <c:v>2.500000</c:v>
                </c:pt>
                <c:pt idx="551">
                  <c:v>2.500000</c:v>
                </c:pt>
                <c:pt idx="552">
                  <c:v>2.500000</c:v>
                </c:pt>
                <c:pt idx="553">
                  <c:v>2.500000</c:v>
                </c:pt>
                <c:pt idx="554">
                  <c:v>2.500000</c:v>
                </c:pt>
                <c:pt idx="555">
                  <c:v>2.500000</c:v>
                </c:pt>
                <c:pt idx="556">
                  <c:v>2.500000</c:v>
                </c:pt>
                <c:pt idx="557">
                  <c:v>2.500000</c:v>
                </c:pt>
                <c:pt idx="558">
                  <c:v>2.500000</c:v>
                </c:pt>
                <c:pt idx="559">
                  <c:v>2.500000</c:v>
                </c:pt>
                <c:pt idx="560">
                  <c:v>2.500000</c:v>
                </c:pt>
                <c:pt idx="561">
                  <c:v>2.500000</c:v>
                </c:pt>
                <c:pt idx="562">
                  <c:v>2.500000</c:v>
                </c:pt>
                <c:pt idx="563">
                  <c:v>2.500000</c:v>
                </c:pt>
                <c:pt idx="564">
                  <c:v>2.500000</c:v>
                </c:pt>
                <c:pt idx="565">
                  <c:v>2.500000</c:v>
                </c:pt>
                <c:pt idx="566">
                  <c:v>2.500000</c:v>
                </c:pt>
                <c:pt idx="567">
                  <c:v>2.500000</c:v>
                </c:pt>
                <c:pt idx="568">
                  <c:v>2.500000</c:v>
                </c:pt>
                <c:pt idx="569">
                  <c:v>2.500000</c:v>
                </c:pt>
                <c:pt idx="570">
                  <c:v>2.500000</c:v>
                </c:pt>
                <c:pt idx="571">
                  <c:v>2.500000</c:v>
                </c:pt>
                <c:pt idx="572">
                  <c:v>2.500000</c:v>
                </c:pt>
                <c:pt idx="573">
                  <c:v>2.500000</c:v>
                </c:pt>
                <c:pt idx="574">
                  <c:v>2.500000</c:v>
                </c:pt>
                <c:pt idx="575">
                  <c:v>2.500000</c:v>
                </c:pt>
                <c:pt idx="576">
                  <c:v>2.500000</c:v>
                </c:pt>
                <c:pt idx="577">
                  <c:v>2.500000</c:v>
                </c:pt>
                <c:pt idx="578">
                  <c:v>2.500000</c:v>
                </c:pt>
                <c:pt idx="579">
                  <c:v>2.500000</c:v>
                </c:pt>
                <c:pt idx="580">
                  <c:v>2.500000</c:v>
                </c:pt>
                <c:pt idx="581">
                  <c:v>2.500000</c:v>
                </c:pt>
                <c:pt idx="582">
                  <c:v>2.500000</c:v>
                </c:pt>
                <c:pt idx="583">
                  <c:v>2.500000</c:v>
                </c:pt>
                <c:pt idx="584">
                  <c:v>2.500000</c:v>
                </c:pt>
                <c:pt idx="585">
                  <c:v>2.500000</c:v>
                </c:pt>
                <c:pt idx="586">
                  <c:v>2.500000</c:v>
                </c:pt>
                <c:pt idx="587">
                  <c:v>2.500000</c:v>
                </c:pt>
                <c:pt idx="588">
                  <c:v>2.500000</c:v>
                </c:pt>
                <c:pt idx="589">
                  <c:v>2.500000</c:v>
                </c:pt>
                <c:pt idx="590">
                  <c:v>2.500000</c:v>
                </c:pt>
                <c:pt idx="591">
                  <c:v>2.500000</c:v>
                </c:pt>
                <c:pt idx="592">
                  <c:v>2.500000</c:v>
                </c:pt>
                <c:pt idx="593">
                  <c:v>2.500000</c:v>
                </c:pt>
                <c:pt idx="594">
                  <c:v>2.500000</c:v>
                </c:pt>
                <c:pt idx="595">
                  <c:v>2.500000</c:v>
                </c:pt>
                <c:pt idx="596">
                  <c:v>2.500000</c:v>
                </c:pt>
                <c:pt idx="597">
                  <c:v>2.500000</c:v>
                </c:pt>
                <c:pt idx="598">
                  <c:v>2.500000</c:v>
                </c:pt>
                <c:pt idx="599">
                  <c:v>2.500000</c:v>
                </c:pt>
                <c:pt idx="600">
                  <c:v>2.500000</c:v>
                </c:pt>
                <c:pt idx="601">
                  <c:v>2.500000</c:v>
                </c:pt>
                <c:pt idx="602">
                  <c:v>2.500000</c:v>
                </c:pt>
                <c:pt idx="603">
                  <c:v>2.500000</c:v>
                </c:pt>
                <c:pt idx="604">
                  <c:v>2.500000</c:v>
                </c:pt>
                <c:pt idx="605">
                  <c:v>2.500000</c:v>
                </c:pt>
                <c:pt idx="606">
                  <c:v>2.500000</c:v>
                </c:pt>
                <c:pt idx="607">
                  <c:v>2.500000</c:v>
                </c:pt>
                <c:pt idx="608">
                  <c:v>2.500000</c:v>
                </c:pt>
                <c:pt idx="609">
                  <c:v>2.500000</c:v>
                </c:pt>
                <c:pt idx="610">
                  <c:v>2.500000</c:v>
                </c:pt>
                <c:pt idx="611">
                  <c:v>2.500000</c:v>
                </c:pt>
                <c:pt idx="612">
                  <c:v>2.500000</c:v>
                </c:pt>
                <c:pt idx="613">
                  <c:v>2.500000</c:v>
                </c:pt>
                <c:pt idx="614">
                  <c:v>2.500000</c:v>
                </c:pt>
                <c:pt idx="615">
                  <c:v>2.500000</c:v>
                </c:pt>
                <c:pt idx="616">
                  <c:v>2.500000</c:v>
                </c:pt>
                <c:pt idx="617">
                  <c:v>2.500000</c:v>
                </c:pt>
                <c:pt idx="618">
                  <c:v>2.500000</c:v>
                </c:pt>
                <c:pt idx="619">
                  <c:v>2.500000</c:v>
                </c:pt>
                <c:pt idx="620">
                  <c:v>2.500000</c:v>
                </c:pt>
                <c:pt idx="621">
                  <c:v>2.500000</c:v>
                </c:pt>
                <c:pt idx="622">
                  <c:v>2.500000</c:v>
                </c:pt>
                <c:pt idx="623">
                  <c:v>2.500000</c:v>
                </c:pt>
                <c:pt idx="624">
                  <c:v>2.500000</c:v>
                </c:pt>
                <c:pt idx="625">
                  <c:v>2.500000</c:v>
                </c:pt>
                <c:pt idx="626">
                  <c:v>2.500000</c:v>
                </c:pt>
                <c:pt idx="627">
                  <c:v>2.500000</c:v>
                </c:pt>
                <c:pt idx="628">
                  <c:v>2.500000</c:v>
                </c:pt>
                <c:pt idx="629">
                  <c:v>2.500000</c:v>
                </c:pt>
                <c:pt idx="630">
                  <c:v>2.500000</c:v>
                </c:pt>
                <c:pt idx="631">
                  <c:v>2.500000</c:v>
                </c:pt>
                <c:pt idx="632">
                  <c:v>2.500000</c:v>
                </c:pt>
                <c:pt idx="633">
                  <c:v>2.500000</c:v>
                </c:pt>
                <c:pt idx="634">
                  <c:v>2.500000</c:v>
                </c:pt>
                <c:pt idx="635">
                  <c:v>2.500000</c:v>
                </c:pt>
                <c:pt idx="636">
                  <c:v>2.500000</c:v>
                </c:pt>
                <c:pt idx="637">
                  <c:v>2.500000</c:v>
                </c:pt>
                <c:pt idx="638">
                  <c:v>2.500000</c:v>
                </c:pt>
                <c:pt idx="639">
                  <c:v>2.500000</c:v>
                </c:pt>
                <c:pt idx="640">
                  <c:v>2.500000</c:v>
                </c:pt>
                <c:pt idx="641">
                  <c:v>2.500000</c:v>
                </c:pt>
                <c:pt idx="642">
                  <c:v>2.500000</c:v>
                </c:pt>
                <c:pt idx="643">
                  <c:v>2.500000</c:v>
                </c:pt>
                <c:pt idx="644">
                  <c:v>2.500000</c:v>
                </c:pt>
                <c:pt idx="645">
                  <c:v>2.500000</c:v>
                </c:pt>
                <c:pt idx="646">
                  <c:v>2.500000</c:v>
                </c:pt>
                <c:pt idx="647">
                  <c:v>2.500000</c:v>
                </c:pt>
                <c:pt idx="648">
                  <c:v>2.500000</c:v>
                </c:pt>
                <c:pt idx="649">
                  <c:v>2.500000</c:v>
                </c:pt>
                <c:pt idx="650">
                  <c:v>2.500000</c:v>
                </c:pt>
                <c:pt idx="651">
                  <c:v>2.500000</c:v>
                </c:pt>
                <c:pt idx="652">
                  <c:v>2.500000</c:v>
                </c:pt>
                <c:pt idx="653">
                  <c:v>2.500000</c:v>
                </c:pt>
                <c:pt idx="654">
                  <c:v>2.500000</c:v>
                </c:pt>
                <c:pt idx="655">
                  <c:v>2.500000</c:v>
                </c:pt>
                <c:pt idx="656">
                  <c:v>2.500000</c:v>
                </c:pt>
                <c:pt idx="657">
                  <c:v>2.500000</c:v>
                </c:pt>
                <c:pt idx="658">
                  <c:v>2.500000</c:v>
                </c:pt>
                <c:pt idx="659">
                  <c:v>2.500000</c:v>
                </c:pt>
                <c:pt idx="660">
                  <c:v>2.500000</c:v>
                </c:pt>
                <c:pt idx="661">
                  <c:v>2.500000</c:v>
                </c:pt>
                <c:pt idx="662">
                  <c:v>2.500000</c:v>
                </c:pt>
                <c:pt idx="663">
                  <c:v>2.500000</c:v>
                </c:pt>
                <c:pt idx="664">
                  <c:v>2.500000</c:v>
                </c:pt>
                <c:pt idx="665">
                  <c:v>2.500000</c:v>
                </c:pt>
                <c:pt idx="666">
                  <c:v>2.500000</c:v>
                </c:pt>
                <c:pt idx="667">
                  <c:v>2.500000</c:v>
                </c:pt>
                <c:pt idx="668">
                  <c:v>2.500000</c:v>
                </c:pt>
                <c:pt idx="669">
                  <c:v>2.500000</c:v>
                </c:pt>
                <c:pt idx="670">
                  <c:v>2.500000</c:v>
                </c:pt>
                <c:pt idx="671">
                  <c:v>2.500000</c:v>
                </c:pt>
                <c:pt idx="672">
                  <c:v>2.500000</c:v>
                </c:pt>
                <c:pt idx="673">
                  <c:v>2.500000</c:v>
                </c:pt>
                <c:pt idx="674">
                  <c:v>2.500000</c:v>
                </c:pt>
                <c:pt idx="675">
                  <c:v>2.500000</c:v>
                </c:pt>
                <c:pt idx="676">
                  <c:v>2.500000</c:v>
                </c:pt>
                <c:pt idx="677">
                  <c:v>2.500000</c:v>
                </c:pt>
                <c:pt idx="678">
                  <c:v>2.500000</c:v>
                </c:pt>
                <c:pt idx="679">
                  <c:v>2.500000</c:v>
                </c:pt>
                <c:pt idx="680">
                  <c:v>2.500000</c:v>
                </c:pt>
                <c:pt idx="681">
                  <c:v>2.500000</c:v>
                </c:pt>
                <c:pt idx="682">
                  <c:v>2.500000</c:v>
                </c:pt>
                <c:pt idx="683">
                  <c:v>2.500000</c:v>
                </c:pt>
                <c:pt idx="684">
                  <c:v>2.500000</c:v>
                </c:pt>
                <c:pt idx="685">
                  <c:v>2.500000</c:v>
                </c:pt>
                <c:pt idx="686">
                  <c:v>2.500000</c:v>
                </c:pt>
                <c:pt idx="687">
                  <c:v>2.500000</c:v>
                </c:pt>
                <c:pt idx="688">
                  <c:v>2.500000</c:v>
                </c:pt>
                <c:pt idx="689">
                  <c:v>2.500000</c:v>
                </c:pt>
                <c:pt idx="690">
                  <c:v>2.500000</c:v>
                </c:pt>
                <c:pt idx="691">
                  <c:v>2.500000</c:v>
                </c:pt>
                <c:pt idx="692">
                  <c:v>2.500000</c:v>
                </c:pt>
                <c:pt idx="693">
                  <c:v>2.500000</c:v>
                </c:pt>
                <c:pt idx="694">
                  <c:v>2.500000</c:v>
                </c:pt>
                <c:pt idx="695">
                  <c:v>2.500000</c:v>
                </c:pt>
                <c:pt idx="696">
                  <c:v>2.500000</c:v>
                </c:pt>
                <c:pt idx="697">
                  <c:v>2.500000</c:v>
                </c:pt>
                <c:pt idx="698">
                  <c:v>2.500000</c:v>
                </c:pt>
                <c:pt idx="699">
                  <c:v>2.500000</c:v>
                </c:pt>
                <c:pt idx="700">
                  <c:v>2.500000</c:v>
                </c:pt>
                <c:pt idx="701">
                  <c:v>2.500000</c:v>
                </c:pt>
                <c:pt idx="702">
                  <c:v>2.500000</c:v>
                </c:pt>
                <c:pt idx="703">
                  <c:v>2.500000</c:v>
                </c:pt>
                <c:pt idx="704">
                  <c:v>2.500000</c:v>
                </c:pt>
                <c:pt idx="705">
                  <c:v>2.500000</c:v>
                </c:pt>
                <c:pt idx="706">
                  <c:v>2.500000</c:v>
                </c:pt>
                <c:pt idx="707">
                  <c:v>2.500000</c:v>
                </c:pt>
                <c:pt idx="708">
                  <c:v>2.500000</c:v>
                </c:pt>
                <c:pt idx="709">
                  <c:v>2.500000</c:v>
                </c:pt>
                <c:pt idx="710">
                  <c:v>2.500000</c:v>
                </c:pt>
                <c:pt idx="711">
                  <c:v>2.500000</c:v>
                </c:pt>
                <c:pt idx="712">
                  <c:v>2.500000</c:v>
                </c:pt>
                <c:pt idx="713">
                  <c:v>2.500000</c:v>
                </c:pt>
                <c:pt idx="714">
                  <c:v>2.500000</c:v>
                </c:pt>
                <c:pt idx="715">
                  <c:v>2.500000</c:v>
                </c:pt>
                <c:pt idx="716">
                  <c:v>2.500000</c:v>
                </c:pt>
                <c:pt idx="717">
                  <c:v>2.500000</c:v>
                </c:pt>
                <c:pt idx="718">
                  <c:v>2.500000</c:v>
                </c:pt>
                <c:pt idx="719">
                  <c:v>2.500000</c:v>
                </c:pt>
                <c:pt idx="720">
                  <c:v>2.500000</c:v>
                </c:pt>
                <c:pt idx="721">
                  <c:v>2.500000</c:v>
                </c:pt>
                <c:pt idx="722">
                  <c:v>2.500000</c:v>
                </c:pt>
                <c:pt idx="723">
                  <c:v>2.500000</c:v>
                </c:pt>
                <c:pt idx="724">
                  <c:v>2.500000</c:v>
                </c:pt>
                <c:pt idx="725">
                  <c:v>2.500000</c:v>
                </c:pt>
                <c:pt idx="726">
                  <c:v>2.500000</c:v>
                </c:pt>
                <c:pt idx="727">
                  <c:v>2.500000</c:v>
                </c:pt>
                <c:pt idx="728">
                  <c:v>2.500000</c:v>
                </c:pt>
                <c:pt idx="729">
                  <c:v>2.500000</c:v>
                </c:pt>
                <c:pt idx="730">
                  <c:v>2.500000</c:v>
                </c:pt>
                <c:pt idx="731">
                  <c:v>2.500000</c:v>
                </c:pt>
                <c:pt idx="732">
                  <c:v>2.500000</c:v>
                </c:pt>
                <c:pt idx="733">
                  <c:v>2.500000</c:v>
                </c:pt>
                <c:pt idx="734">
                  <c:v>2.500000</c:v>
                </c:pt>
                <c:pt idx="735">
                  <c:v>2.500000</c:v>
                </c:pt>
                <c:pt idx="736">
                  <c:v>2.500000</c:v>
                </c:pt>
                <c:pt idx="737">
                  <c:v>2.500000</c:v>
                </c:pt>
                <c:pt idx="738">
                  <c:v>2.500000</c:v>
                </c:pt>
                <c:pt idx="739">
                  <c:v>2.500000</c:v>
                </c:pt>
                <c:pt idx="740">
                  <c:v>2.500000</c:v>
                </c:pt>
                <c:pt idx="741">
                  <c:v>2.500000</c:v>
                </c:pt>
                <c:pt idx="742">
                  <c:v>2.500000</c:v>
                </c:pt>
                <c:pt idx="743">
                  <c:v>2.500000</c:v>
                </c:pt>
                <c:pt idx="744">
                  <c:v>2.500000</c:v>
                </c:pt>
                <c:pt idx="745">
                  <c:v>2.500000</c:v>
                </c:pt>
                <c:pt idx="746">
                  <c:v>2.500000</c:v>
                </c:pt>
                <c:pt idx="747">
                  <c:v>2.500000</c:v>
                </c:pt>
                <c:pt idx="748">
                  <c:v>2.500000</c:v>
                </c:pt>
                <c:pt idx="749">
                  <c:v>2.500000</c:v>
                </c:pt>
                <c:pt idx="750">
                  <c:v>2.500000</c:v>
                </c:pt>
                <c:pt idx="751">
                  <c:v>2.500000</c:v>
                </c:pt>
                <c:pt idx="752">
                  <c:v>2.500000</c:v>
                </c:pt>
                <c:pt idx="753">
                  <c:v>2.500000</c:v>
                </c:pt>
                <c:pt idx="754">
                  <c:v>2.500000</c:v>
                </c:pt>
                <c:pt idx="755">
                  <c:v>2.500000</c:v>
                </c:pt>
                <c:pt idx="756">
                  <c:v>2.500000</c:v>
                </c:pt>
                <c:pt idx="757">
                  <c:v>2.500000</c:v>
                </c:pt>
                <c:pt idx="758">
                  <c:v>2.500000</c:v>
                </c:pt>
                <c:pt idx="759">
                  <c:v>2.500000</c:v>
                </c:pt>
                <c:pt idx="760">
                  <c:v>2.500000</c:v>
                </c:pt>
                <c:pt idx="761">
                  <c:v>2.500000</c:v>
                </c:pt>
                <c:pt idx="762">
                  <c:v>2.500000</c:v>
                </c:pt>
                <c:pt idx="763">
                  <c:v>2.500000</c:v>
                </c:pt>
                <c:pt idx="764">
                  <c:v>2.500000</c:v>
                </c:pt>
                <c:pt idx="765">
                  <c:v>2.500000</c:v>
                </c:pt>
                <c:pt idx="766">
                  <c:v>2.500000</c:v>
                </c:pt>
                <c:pt idx="767">
                  <c:v>2.500000</c:v>
                </c:pt>
                <c:pt idx="768">
                  <c:v>2.500000</c:v>
                </c:pt>
                <c:pt idx="769">
                  <c:v>2.500000</c:v>
                </c:pt>
                <c:pt idx="770">
                  <c:v>2.500000</c:v>
                </c:pt>
                <c:pt idx="771">
                  <c:v>2.500000</c:v>
                </c:pt>
                <c:pt idx="772">
                  <c:v>2.500000</c:v>
                </c:pt>
                <c:pt idx="773">
                  <c:v>2.500000</c:v>
                </c:pt>
                <c:pt idx="774">
                  <c:v>2.500000</c:v>
                </c:pt>
                <c:pt idx="775">
                  <c:v>2.500000</c:v>
                </c:pt>
                <c:pt idx="776">
                  <c:v>2.500000</c:v>
                </c:pt>
                <c:pt idx="777">
                  <c:v>2.500000</c:v>
                </c:pt>
                <c:pt idx="778">
                  <c:v>2.500000</c:v>
                </c:pt>
                <c:pt idx="779">
                  <c:v>2.500000</c:v>
                </c:pt>
                <c:pt idx="780">
                  <c:v>2.500000</c:v>
                </c:pt>
                <c:pt idx="781">
                  <c:v>2.500000</c:v>
                </c:pt>
                <c:pt idx="782">
                  <c:v>2.500000</c:v>
                </c:pt>
                <c:pt idx="783">
                  <c:v>2.500000</c:v>
                </c:pt>
                <c:pt idx="784">
                  <c:v>2.500000</c:v>
                </c:pt>
                <c:pt idx="785">
                  <c:v>2.500000</c:v>
                </c:pt>
                <c:pt idx="786">
                  <c:v>2.500000</c:v>
                </c:pt>
                <c:pt idx="787">
                  <c:v>2.500000</c:v>
                </c:pt>
                <c:pt idx="788">
                  <c:v>2.500000</c:v>
                </c:pt>
                <c:pt idx="789">
                  <c:v>2.500000</c:v>
                </c:pt>
                <c:pt idx="790">
                  <c:v>2.500000</c:v>
                </c:pt>
                <c:pt idx="791">
                  <c:v>2.500000</c:v>
                </c:pt>
                <c:pt idx="792">
                  <c:v>2.500000</c:v>
                </c:pt>
                <c:pt idx="793">
                  <c:v>2.500000</c:v>
                </c:pt>
                <c:pt idx="794">
                  <c:v>2.500000</c:v>
                </c:pt>
                <c:pt idx="795">
                  <c:v>2.500000</c:v>
                </c:pt>
                <c:pt idx="796">
                  <c:v>2.500000</c:v>
                </c:pt>
                <c:pt idx="797">
                  <c:v>2.500000</c:v>
                </c:pt>
                <c:pt idx="798">
                  <c:v>2.500000</c:v>
                </c:pt>
                <c:pt idx="799">
                  <c:v>2.500000</c:v>
                </c:pt>
                <c:pt idx="800">
                  <c:v>2.500000</c:v>
                </c:pt>
                <c:pt idx="801">
                  <c:v>2.500000</c:v>
                </c:pt>
                <c:pt idx="802">
                  <c:v>2.500000</c:v>
                </c:pt>
                <c:pt idx="803">
                  <c:v>2.500000</c:v>
                </c:pt>
                <c:pt idx="804">
                  <c:v>2.500000</c:v>
                </c:pt>
                <c:pt idx="805">
                  <c:v>2.500000</c:v>
                </c:pt>
                <c:pt idx="806">
                  <c:v>2.500000</c:v>
                </c:pt>
                <c:pt idx="807">
                  <c:v>2.500000</c:v>
                </c:pt>
                <c:pt idx="808">
                  <c:v>2.500000</c:v>
                </c:pt>
                <c:pt idx="809">
                  <c:v>2.500000</c:v>
                </c:pt>
                <c:pt idx="810">
                  <c:v>2.500000</c:v>
                </c:pt>
                <c:pt idx="811">
                  <c:v>2.500000</c:v>
                </c:pt>
                <c:pt idx="812">
                  <c:v>2.500000</c:v>
                </c:pt>
                <c:pt idx="813">
                  <c:v>2.500000</c:v>
                </c:pt>
                <c:pt idx="814">
                  <c:v>2.500000</c:v>
                </c:pt>
                <c:pt idx="815">
                  <c:v>2.500000</c:v>
                </c:pt>
                <c:pt idx="816">
                  <c:v>2.500000</c:v>
                </c:pt>
                <c:pt idx="817">
                  <c:v>2.500000</c:v>
                </c:pt>
                <c:pt idx="818">
                  <c:v>2.500000</c:v>
                </c:pt>
                <c:pt idx="819">
                  <c:v>2.500000</c:v>
                </c:pt>
                <c:pt idx="820">
                  <c:v>2.500000</c:v>
                </c:pt>
                <c:pt idx="821">
                  <c:v>2.500000</c:v>
                </c:pt>
                <c:pt idx="822">
                  <c:v>2.500000</c:v>
                </c:pt>
                <c:pt idx="823">
                  <c:v>2.500000</c:v>
                </c:pt>
                <c:pt idx="824">
                  <c:v>2.500000</c:v>
                </c:pt>
                <c:pt idx="825">
                  <c:v>2.500000</c:v>
                </c:pt>
                <c:pt idx="826">
                  <c:v>2.500000</c:v>
                </c:pt>
                <c:pt idx="827">
                  <c:v>2.500000</c:v>
                </c:pt>
                <c:pt idx="828">
                  <c:v>2.500000</c:v>
                </c:pt>
                <c:pt idx="829">
                  <c:v>2.500000</c:v>
                </c:pt>
                <c:pt idx="830">
                  <c:v>2.500000</c:v>
                </c:pt>
                <c:pt idx="831">
                  <c:v>2.500000</c:v>
                </c:pt>
                <c:pt idx="832">
                  <c:v>2.500000</c:v>
                </c:pt>
                <c:pt idx="833">
                  <c:v>2.500000</c:v>
                </c:pt>
                <c:pt idx="834">
                  <c:v>2.500000</c:v>
                </c:pt>
                <c:pt idx="835">
                  <c:v>2.500000</c:v>
                </c:pt>
                <c:pt idx="836">
                  <c:v>2.500000</c:v>
                </c:pt>
                <c:pt idx="837">
                  <c:v>2.500000</c:v>
                </c:pt>
                <c:pt idx="838">
                  <c:v>2.500000</c:v>
                </c:pt>
                <c:pt idx="839">
                  <c:v>2.500000</c:v>
                </c:pt>
                <c:pt idx="840">
                  <c:v>2.500000</c:v>
                </c:pt>
                <c:pt idx="841">
                  <c:v>2.500000</c:v>
                </c:pt>
                <c:pt idx="842">
                  <c:v>2.500000</c:v>
                </c:pt>
                <c:pt idx="843">
                  <c:v>2.500000</c:v>
                </c:pt>
                <c:pt idx="844">
                  <c:v>2.500000</c:v>
                </c:pt>
                <c:pt idx="845">
                  <c:v>2.500000</c:v>
                </c:pt>
                <c:pt idx="846">
                  <c:v>2.500000</c:v>
                </c:pt>
                <c:pt idx="847">
                  <c:v>2.500000</c:v>
                </c:pt>
                <c:pt idx="848">
                  <c:v>2.500000</c:v>
                </c:pt>
                <c:pt idx="849">
                  <c:v>2.500000</c:v>
                </c:pt>
                <c:pt idx="850">
                  <c:v>2.500000</c:v>
                </c:pt>
                <c:pt idx="851">
                  <c:v>2.500000</c:v>
                </c:pt>
                <c:pt idx="852">
                  <c:v>2.500000</c:v>
                </c:pt>
                <c:pt idx="853">
                  <c:v>2.500000</c:v>
                </c:pt>
                <c:pt idx="854">
                  <c:v>2.500000</c:v>
                </c:pt>
                <c:pt idx="855">
                  <c:v>2.500000</c:v>
                </c:pt>
                <c:pt idx="856">
                  <c:v>2.500000</c:v>
                </c:pt>
                <c:pt idx="857">
                  <c:v>2.500000</c:v>
                </c:pt>
                <c:pt idx="858">
                  <c:v>2.500000</c:v>
                </c:pt>
                <c:pt idx="859">
                  <c:v>2.500000</c:v>
                </c:pt>
                <c:pt idx="860">
                  <c:v>2.500000</c:v>
                </c:pt>
                <c:pt idx="861">
                  <c:v>2.500000</c:v>
                </c:pt>
                <c:pt idx="862">
                  <c:v>2.500000</c:v>
                </c:pt>
                <c:pt idx="863">
                  <c:v>2.500000</c:v>
                </c:pt>
                <c:pt idx="864">
                  <c:v>2.500000</c:v>
                </c:pt>
                <c:pt idx="865">
                  <c:v>2.500000</c:v>
                </c:pt>
                <c:pt idx="866">
                  <c:v>2.500000</c:v>
                </c:pt>
                <c:pt idx="867">
                  <c:v>2.500000</c:v>
                </c:pt>
                <c:pt idx="868">
                  <c:v>2.500000</c:v>
                </c:pt>
                <c:pt idx="869">
                  <c:v>2.500000</c:v>
                </c:pt>
                <c:pt idx="870">
                  <c:v>2.500000</c:v>
                </c:pt>
                <c:pt idx="871">
                  <c:v>2.500000</c:v>
                </c:pt>
                <c:pt idx="872">
                  <c:v>2.500000</c:v>
                </c:pt>
                <c:pt idx="873">
                  <c:v>2.500000</c:v>
                </c:pt>
                <c:pt idx="874">
                  <c:v>2.500000</c:v>
                </c:pt>
                <c:pt idx="875">
                  <c:v>2.500000</c:v>
                </c:pt>
                <c:pt idx="876">
                  <c:v>2.500000</c:v>
                </c:pt>
                <c:pt idx="877">
                  <c:v>2.500000</c:v>
                </c:pt>
                <c:pt idx="878">
                  <c:v>2.500000</c:v>
                </c:pt>
                <c:pt idx="879">
                  <c:v>2.500000</c:v>
                </c:pt>
                <c:pt idx="880">
                  <c:v>2.500000</c:v>
                </c:pt>
                <c:pt idx="881">
                  <c:v>2.500000</c:v>
                </c:pt>
                <c:pt idx="882">
                  <c:v>2.500000</c:v>
                </c:pt>
                <c:pt idx="883">
                  <c:v>2.500000</c:v>
                </c:pt>
                <c:pt idx="884">
                  <c:v>2.500000</c:v>
                </c:pt>
                <c:pt idx="885">
                  <c:v>2.500000</c:v>
                </c:pt>
                <c:pt idx="886">
                  <c:v>2.500000</c:v>
                </c:pt>
                <c:pt idx="887">
                  <c:v>2.500000</c:v>
                </c:pt>
                <c:pt idx="888">
                  <c:v>2.500000</c:v>
                </c:pt>
                <c:pt idx="889">
                  <c:v>2.500000</c:v>
                </c:pt>
                <c:pt idx="890">
                  <c:v>2.500000</c:v>
                </c:pt>
                <c:pt idx="891">
                  <c:v>2.500000</c:v>
                </c:pt>
                <c:pt idx="892">
                  <c:v>2.500000</c:v>
                </c:pt>
                <c:pt idx="893">
                  <c:v>2.500000</c:v>
                </c:pt>
                <c:pt idx="894">
                  <c:v>2.500000</c:v>
                </c:pt>
                <c:pt idx="895">
                  <c:v>2.500000</c:v>
                </c:pt>
                <c:pt idx="896">
                  <c:v>2.500000</c:v>
                </c:pt>
                <c:pt idx="897">
                  <c:v>2.500000</c:v>
                </c:pt>
                <c:pt idx="898">
                  <c:v>2.500000</c:v>
                </c:pt>
                <c:pt idx="899">
                  <c:v>2.500000</c:v>
                </c:pt>
                <c:pt idx="900">
                  <c:v>2.500000</c:v>
                </c:pt>
                <c:pt idx="901">
                  <c:v>2.500000</c:v>
                </c:pt>
                <c:pt idx="902">
                  <c:v>2.500000</c:v>
                </c:pt>
                <c:pt idx="903">
                  <c:v>2.500000</c:v>
                </c:pt>
                <c:pt idx="904">
                  <c:v>2.500000</c:v>
                </c:pt>
                <c:pt idx="905">
                  <c:v>2.500000</c:v>
                </c:pt>
                <c:pt idx="906">
                  <c:v>2.500000</c:v>
                </c:pt>
                <c:pt idx="907">
                  <c:v>2.500000</c:v>
                </c:pt>
                <c:pt idx="908">
                  <c:v>2.500000</c:v>
                </c:pt>
                <c:pt idx="909">
                  <c:v>2.500000</c:v>
                </c:pt>
                <c:pt idx="910">
                  <c:v>2.500000</c:v>
                </c:pt>
                <c:pt idx="911">
                  <c:v>2.500000</c:v>
                </c:pt>
                <c:pt idx="912">
                  <c:v>2.500000</c:v>
                </c:pt>
                <c:pt idx="913">
                  <c:v>2.500000</c:v>
                </c:pt>
                <c:pt idx="914">
                  <c:v>2.500000</c:v>
                </c:pt>
                <c:pt idx="915">
                  <c:v>2.500000</c:v>
                </c:pt>
                <c:pt idx="916">
                  <c:v>2.500000</c:v>
                </c:pt>
                <c:pt idx="917">
                  <c:v>2.500000</c:v>
                </c:pt>
                <c:pt idx="918">
                  <c:v>2.500000</c:v>
                </c:pt>
                <c:pt idx="919">
                  <c:v>2.500000</c:v>
                </c:pt>
                <c:pt idx="920">
                  <c:v>2.500000</c:v>
                </c:pt>
                <c:pt idx="921">
                  <c:v>2.500000</c:v>
                </c:pt>
                <c:pt idx="922">
                  <c:v>2.500000</c:v>
                </c:pt>
                <c:pt idx="923">
                  <c:v>2.500000</c:v>
                </c:pt>
                <c:pt idx="924">
                  <c:v>2.500000</c:v>
                </c:pt>
                <c:pt idx="925">
                  <c:v>2.500000</c:v>
                </c:pt>
                <c:pt idx="926">
                  <c:v>2.500000</c:v>
                </c:pt>
                <c:pt idx="927">
                  <c:v>2.500000</c:v>
                </c:pt>
                <c:pt idx="928">
                  <c:v>2.500000</c:v>
                </c:pt>
                <c:pt idx="929">
                  <c:v>2.500000</c:v>
                </c:pt>
                <c:pt idx="930">
                  <c:v>2.500000</c:v>
                </c:pt>
                <c:pt idx="931">
                  <c:v>2.500000</c:v>
                </c:pt>
                <c:pt idx="932">
                  <c:v>2.500000</c:v>
                </c:pt>
                <c:pt idx="933">
                  <c:v>2.500000</c:v>
                </c:pt>
                <c:pt idx="934">
                  <c:v>2.500000</c:v>
                </c:pt>
                <c:pt idx="935">
                  <c:v>2.500000</c:v>
                </c:pt>
                <c:pt idx="936">
                  <c:v>2.500000</c:v>
                </c:pt>
                <c:pt idx="937">
                  <c:v>2.500000</c:v>
                </c:pt>
                <c:pt idx="938">
                  <c:v>2.500000</c:v>
                </c:pt>
                <c:pt idx="939">
                  <c:v>2.500000</c:v>
                </c:pt>
                <c:pt idx="940">
                  <c:v>2.500000</c:v>
                </c:pt>
                <c:pt idx="941">
                  <c:v>2.500000</c:v>
                </c:pt>
                <c:pt idx="942">
                  <c:v>2.500000</c:v>
                </c:pt>
                <c:pt idx="943">
                  <c:v>2.500000</c:v>
                </c:pt>
                <c:pt idx="944">
                  <c:v>2.500000</c:v>
                </c:pt>
                <c:pt idx="945">
                  <c:v>2.500000</c:v>
                </c:pt>
                <c:pt idx="946">
                  <c:v>2.500000</c:v>
                </c:pt>
                <c:pt idx="947">
                  <c:v>2.500000</c:v>
                </c:pt>
                <c:pt idx="948">
                  <c:v>2.500000</c:v>
                </c:pt>
                <c:pt idx="949">
                  <c:v>2.500000</c:v>
                </c:pt>
                <c:pt idx="950">
                  <c:v>2.500000</c:v>
                </c:pt>
                <c:pt idx="951">
                  <c:v>2.500000</c:v>
                </c:pt>
                <c:pt idx="952">
                  <c:v>2.500000</c:v>
                </c:pt>
                <c:pt idx="953">
                  <c:v>2.500000</c:v>
                </c:pt>
                <c:pt idx="954">
                  <c:v>2.500000</c:v>
                </c:pt>
                <c:pt idx="955">
                  <c:v>2.500000</c:v>
                </c:pt>
                <c:pt idx="956">
                  <c:v>2.500000</c:v>
                </c:pt>
                <c:pt idx="957">
                  <c:v>2.500000</c:v>
                </c:pt>
                <c:pt idx="958">
                  <c:v>2.500000</c:v>
                </c:pt>
                <c:pt idx="959">
                  <c:v>2.500000</c:v>
                </c:pt>
                <c:pt idx="960">
                  <c:v>2.500000</c:v>
                </c:pt>
                <c:pt idx="961">
                  <c:v>2.500000</c:v>
                </c:pt>
                <c:pt idx="962">
                  <c:v>2.500000</c:v>
                </c:pt>
                <c:pt idx="963">
                  <c:v>2.500000</c:v>
                </c:pt>
                <c:pt idx="964">
                  <c:v>2.500000</c:v>
                </c:pt>
                <c:pt idx="965">
                  <c:v>2.500000</c:v>
                </c:pt>
                <c:pt idx="966">
                  <c:v>2.500000</c:v>
                </c:pt>
                <c:pt idx="967">
                  <c:v>2.500000</c:v>
                </c:pt>
                <c:pt idx="968">
                  <c:v>2.500000</c:v>
                </c:pt>
                <c:pt idx="969">
                  <c:v>2.500000</c:v>
                </c:pt>
                <c:pt idx="970">
                  <c:v>2.500000</c:v>
                </c:pt>
                <c:pt idx="971">
                  <c:v>2.500000</c:v>
                </c:pt>
                <c:pt idx="972">
                  <c:v>2.500000</c:v>
                </c:pt>
                <c:pt idx="973">
                  <c:v>2.500000</c:v>
                </c:pt>
                <c:pt idx="974">
                  <c:v>2.500000</c:v>
                </c:pt>
                <c:pt idx="975">
                  <c:v>2.500000</c:v>
                </c:pt>
                <c:pt idx="976">
                  <c:v>2.500000</c:v>
                </c:pt>
                <c:pt idx="977">
                  <c:v>2.500000</c:v>
                </c:pt>
                <c:pt idx="978">
                  <c:v>2.500000</c:v>
                </c:pt>
                <c:pt idx="979">
                  <c:v>2.500000</c:v>
                </c:pt>
                <c:pt idx="980">
                  <c:v>2.500000</c:v>
                </c:pt>
                <c:pt idx="981">
                  <c:v>2.500000</c:v>
                </c:pt>
                <c:pt idx="982">
                  <c:v>2.500000</c:v>
                </c:pt>
                <c:pt idx="983">
                  <c:v>2.500000</c:v>
                </c:pt>
                <c:pt idx="984">
                  <c:v>2.500000</c:v>
                </c:pt>
                <c:pt idx="985">
                  <c:v>2.500000</c:v>
                </c:pt>
                <c:pt idx="986">
                  <c:v>2.500000</c:v>
                </c:pt>
                <c:pt idx="987">
                  <c:v>2.500000</c:v>
                </c:pt>
                <c:pt idx="988">
                  <c:v>2.500000</c:v>
                </c:pt>
                <c:pt idx="989">
                  <c:v>2.500000</c:v>
                </c:pt>
                <c:pt idx="990">
                  <c:v>2.500000</c:v>
                </c:pt>
                <c:pt idx="991">
                  <c:v>2.500000</c:v>
                </c:pt>
                <c:pt idx="992">
                  <c:v>2.500000</c:v>
                </c:pt>
                <c:pt idx="993">
                  <c:v>2.500000</c:v>
                </c:pt>
                <c:pt idx="994">
                  <c:v>2.500000</c:v>
                </c:pt>
                <c:pt idx="995">
                  <c:v>2.500000</c:v>
                </c:pt>
                <c:pt idx="996">
                  <c:v>2.500000</c:v>
                </c:pt>
                <c:pt idx="997">
                  <c:v>2.500000</c:v>
                </c:pt>
                <c:pt idx="998">
                  <c:v>2.500000</c:v>
                </c:pt>
                <c:pt idx="999">
                  <c:v>2.500000</c:v>
                </c:pt>
                <c:pt idx="1000">
                  <c:v>2.500000</c:v>
                </c:pt>
                <c:pt idx="1001">
                  <c:v>2.500000</c:v>
                </c:pt>
                <c:pt idx="1002">
                  <c:v>2.500000</c:v>
                </c:pt>
                <c:pt idx="1003">
                  <c:v>2.500000</c:v>
                </c:pt>
                <c:pt idx="1004">
                  <c:v>2.500000</c:v>
                </c:pt>
                <c:pt idx="1005">
                  <c:v>2.500000</c:v>
                </c:pt>
                <c:pt idx="1006">
                  <c:v>2.500000</c:v>
                </c:pt>
                <c:pt idx="1007">
                  <c:v>2.500000</c:v>
                </c:pt>
                <c:pt idx="1008">
                  <c:v>2.500000</c:v>
                </c:pt>
                <c:pt idx="1009">
                  <c:v>2.500000</c:v>
                </c:pt>
                <c:pt idx="1010">
                  <c:v>2.500000</c:v>
                </c:pt>
                <c:pt idx="1011">
                  <c:v>2.500000</c:v>
                </c:pt>
                <c:pt idx="1012">
                  <c:v>2.500000</c:v>
                </c:pt>
                <c:pt idx="1013">
                  <c:v>2.500000</c:v>
                </c:pt>
                <c:pt idx="1014">
                  <c:v>2.500000</c:v>
                </c:pt>
                <c:pt idx="1015">
                  <c:v>2.500000</c:v>
                </c:pt>
                <c:pt idx="1016">
                  <c:v>2.500000</c:v>
                </c:pt>
                <c:pt idx="1017">
                  <c:v>2.500000</c:v>
                </c:pt>
                <c:pt idx="1018">
                  <c:v>2.500000</c:v>
                </c:pt>
                <c:pt idx="1019">
                  <c:v>2.500000</c:v>
                </c:pt>
                <c:pt idx="1020">
                  <c:v>2.500000</c:v>
                </c:pt>
                <c:pt idx="1021">
                  <c:v>2.500000</c:v>
                </c:pt>
                <c:pt idx="1022">
                  <c:v>2.500000</c:v>
                </c:pt>
                <c:pt idx="1023">
                  <c:v>2.500000</c:v>
                </c:pt>
                <c:pt idx="1024">
                  <c:v>2.500000</c:v>
                </c:pt>
                <c:pt idx="1025">
                  <c:v>2.500000</c:v>
                </c:pt>
                <c:pt idx="1026">
                  <c:v>2.500000</c:v>
                </c:pt>
                <c:pt idx="1027">
                  <c:v>2.500000</c:v>
                </c:pt>
                <c:pt idx="1028">
                  <c:v>2.500000</c:v>
                </c:pt>
                <c:pt idx="1029">
                  <c:v>2.500000</c:v>
                </c:pt>
                <c:pt idx="1030">
                  <c:v>2.500000</c:v>
                </c:pt>
                <c:pt idx="1031">
                  <c:v>2.500000</c:v>
                </c:pt>
                <c:pt idx="1032">
                  <c:v>2.500000</c:v>
                </c:pt>
                <c:pt idx="1033">
                  <c:v>2.500000</c:v>
                </c:pt>
                <c:pt idx="1034">
                  <c:v>2.500000</c:v>
                </c:pt>
                <c:pt idx="1035">
                  <c:v>2.500000</c:v>
                </c:pt>
                <c:pt idx="1036">
                  <c:v>2.500000</c:v>
                </c:pt>
                <c:pt idx="1037">
                  <c:v>2.500000</c:v>
                </c:pt>
                <c:pt idx="1038">
                  <c:v>2.500000</c:v>
                </c:pt>
                <c:pt idx="1039">
                  <c:v>2.500000</c:v>
                </c:pt>
                <c:pt idx="1040">
                  <c:v>2.500000</c:v>
                </c:pt>
                <c:pt idx="1041">
                  <c:v>2.500000</c:v>
                </c:pt>
                <c:pt idx="1042">
                  <c:v>2.500000</c:v>
                </c:pt>
                <c:pt idx="1043">
                  <c:v>2.500000</c:v>
                </c:pt>
                <c:pt idx="1044">
                  <c:v>2.500000</c:v>
                </c:pt>
                <c:pt idx="1045">
                  <c:v>2.500000</c:v>
                </c:pt>
                <c:pt idx="1046">
                  <c:v>2.500000</c:v>
                </c:pt>
                <c:pt idx="1047">
                  <c:v>2.500000</c:v>
                </c:pt>
                <c:pt idx="1048">
                  <c:v>2.500000</c:v>
                </c:pt>
                <c:pt idx="1049">
                  <c:v>2.500000</c:v>
                </c:pt>
                <c:pt idx="1050">
                  <c:v>2.500000</c:v>
                </c:pt>
                <c:pt idx="1051">
                  <c:v>2.500000</c:v>
                </c:pt>
                <c:pt idx="1052">
                  <c:v>2.500000</c:v>
                </c:pt>
                <c:pt idx="1053">
                  <c:v>2.500000</c:v>
                </c:pt>
                <c:pt idx="1054">
                  <c:v>2.500000</c:v>
                </c:pt>
                <c:pt idx="1055">
                  <c:v>2.500000</c:v>
                </c:pt>
                <c:pt idx="1056">
                  <c:v>2.500000</c:v>
                </c:pt>
                <c:pt idx="1057">
                  <c:v>2.500000</c:v>
                </c:pt>
                <c:pt idx="1058">
                  <c:v>2.500000</c:v>
                </c:pt>
                <c:pt idx="1059">
                  <c:v>2.500000</c:v>
                </c:pt>
                <c:pt idx="1060">
                  <c:v>2.500000</c:v>
                </c:pt>
                <c:pt idx="1061">
                  <c:v>2.500000</c:v>
                </c:pt>
                <c:pt idx="1062">
                  <c:v>2.500000</c:v>
                </c:pt>
                <c:pt idx="1063">
                  <c:v>2.500000</c:v>
                </c:pt>
                <c:pt idx="1064">
                  <c:v>2.500000</c:v>
                </c:pt>
                <c:pt idx="1065">
                  <c:v>2.500000</c:v>
                </c:pt>
                <c:pt idx="1066">
                  <c:v>2.500000</c:v>
                </c:pt>
                <c:pt idx="1067">
                  <c:v>2.500000</c:v>
                </c:pt>
                <c:pt idx="1068">
                  <c:v>2.500000</c:v>
                </c:pt>
                <c:pt idx="1069">
                  <c:v>2.500000</c:v>
                </c:pt>
                <c:pt idx="1070">
                  <c:v>2.500000</c:v>
                </c:pt>
                <c:pt idx="1071">
                  <c:v>2.500000</c:v>
                </c:pt>
                <c:pt idx="1072">
                  <c:v>2.500000</c:v>
                </c:pt>
                <c:pt idx="1073">
                  <c:v>2.500000</c:v>
                </c:pt>
                <c:pt idx="1074">
                  <c:v>2.500000</c:v>
                </c:pt>
                <c:pt idx="1075">
                  <c:v>2.500000</c:v>
                </c:pt>
                <c:pt idx="1076">
                  <c:v>2.500000</c:v>
                </c:pt>
                <c:pt idx="1077">
                  <c:v>2.500000</c:v>
                </c:pt>
                <c:pt idx="1078">
                  <c:v>2.500000</c:v>
                </c:pt>
                <c:pt idx="1079">
                  <c:v>2.500000</c:v>
                </c:pt>
                <c:pt idx="1080">
                  <c:v>2.500000</c:v>
                </c:pt>
                <c:pt idx="1081">
                  <c:v>2.500000</c:v>
                </c:pt>
                <c:pt idx="1082">
                  <c:v>2.500000</c:v>
                </c:pt>
                <c:pt idx="1083">
                  <c:v>2.500000</c:v>
                </c:pt>
                <c:pt idx="1084">
                  <c:v>2.500000</c:v>
                </c:pt>
                <c:pt idx="1085">
                  <c:v>2.500000</c:v>
                </c:pt>
                <c:pt idx="1086">
                  <c:v>2.500000</c:v>
                </c:pt>
                <c:pt idx="1087">
                  <c:v>2.500000</c:v>
                </c:pt>
                <c:pt idx="1088">
                  <c:v>2.500000</c:v>
                </c:pt>
                <c:pt idx="1089">
                  <c:v>2.500000</c:v>
                </c:pt>
                <c:pt idx="1090">
                  <c:v>2.500000</c:v>
                </c:pt>
                <c:pt idx="1091">
                  <c:v>2.500000</c:v>
                </c:pt>
                <c:pt idx="1092">
                  <c:v>2.500000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'sedation'!$U$4</c:f>
              <c:strCache>
                <c:ptCount val="1"/>
                <c:pt idx="0">
                  <c:v>0 min</c:v>
                </c:pt>
              </c:strCache>
            </c:strRef>
          </c:tx>
          <c:spPr>
            <a:noFill/>
            <a:ln w="76200" cap="rnd">
              <a:solidFill>
                <a:srgbClr val="000000"/>
              </a:solidFill>
              <a:custDash>
                <a:ds d="1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'sedation'!$U$5:$U$1097</c:f>
              <c:numCache>
                <c:ptCount val="1093"/>
                <c:pt idx="0">
                  <c:v>0.000000</c:v>
                </c:pt>
                <c:pt idx="1">
                  <c:v>0.000000</c:v>
                </c:pt>
                <c:pt idx="2">
                  <c:v>0.029419</c:v>
                </c:pt>
                <c:pt idx="3">
                  <c:v>0.058491</c:v>
                </c:pt>
                <c:pt idx="4">
                  <c:v>0.087222</c:v>
                </c:pt>
                <c:pt idx="5">
                  <c:v>0.115614</c:v>
                </c:pt>
                <c:pt idx="6">
                  <c:v>0.143673</c:v>
                </c:pt>
                <c:pt idx="7">
                  <c:v>0.171401</c:v>
                </c:pt>
                <c:pt idx="8">
                  <c:v>0.198804</c:v>
                </c:pt>
                <c:pt idx="9">
                  <c:v>0.225884</c:v>
                </c:pt>
                <c:pt idx="10">
                  <c:v>0.252645</c:v>
                </c:pt>
                <c:pt idx="11">
                  <c:v>0.279092</c:v>
                </c:pt>
                <c:pt idx="12">
                  <c:v>0.305227</c:v>
                </c:pt>
                <c:pt idx="13">
                  <c:v>0.331056</c:v>
                </c:pt>
                <c:pt idx="14">
                  <c:v>0.356580</c:v>
                </c:pt>
                <c:pt idx="15">
                  <c:v>0.381804</c:v>
                </c:pt>
                <c:pt idx="16">
                  <c:v>0.406731</c:v>
                </c:pt>
                <c:pt idx="17">
                  <c:v>0.431365</c:v>
                </c:pt>
                <c:pt idx="18">
                  <c:v>0.455709</c:v>
                </c:pt>
                <c:pt idx="19">
                  <c:v>0.479767</c:v>
                </c:pt>
                <c:pt idx="20">
                  <c:v>0.503542</c:v>
                </c:pt>
                <c:pt idx="21">
                  <c:v>0.527037</c:v>
                </c:pt>
                <c:pt idx="22">
                  <c:v>0.550255</c:v>
                </c:pt>
                <c:pt idx="23">
                  <c:v>0.573200</c:v>
                </c:pt>
                <c:pt idx="24">
                  <c:v>0.595876</c:v>
                </c:pt>
                <c:pt idx="25">
                  <c:v>0.618284</c:v>
                </c:pt>
                <c:pt idx="26">
                  <c:v>0.640429</c:v>
                </c:pt>
                <c:pt idx="27">
                  <c:v>0.662314</c:v>
                </c:pt>
                <c:pt idx="28">
                  <c:v>0.683941</c:v>
                </c:pt>
                <c:pt idx="29">
                  <c:v>0.705313</c:v>
                </c:pt>
                <c:pt idx="30">
                  <c:v>0.726434</c:v>
                </c:pt>
                <c:pt idx="31">
                  <c:v>0.747306</c:v>
                </c:pt>
                <c:pt idx="32">
                  <c:v>0.767933</c:v>
                </c:pt>
                <c:pt idx="33">
                  <c:v>0.788317</c:v>
                </c:pt>
                <c:pt idx="34">
                  <c:v>0.808462</c:v>
                </c:pt>
                <c:pt idx="35">
                  <c:v>0.828369</c:v>
                </c:pt>
                <c:pt idx="36">
                  <c:v>0.848042</c:v>
                </c:pt>
                <c:pt idx="37">
                  <c:v>0.867484</c:v>
                </c:pt>
                <c:pt idx="38">
                  <c:v>0.886696</c:v>
                </c:pt>
                <c:pt idx="39">
                  <c:v>0.905683</c:v>
                </c:pt>
                <c:pt idx="40">
                  <c:v>0.924446</c:v>
                </c:pt>
                <c:pt idx="41">
                  <c:v>0.942989</c:v>
                </c:pt>
                <c:pt idx="42">
                  <c:v>0.961313</c:v>
                </c:pt>
                <c:pt idx="43">
                  <c:v>0.979422</c:v>
                </c:pt>
                <c:pt idx="44">
                  <c:v>0.997317</c:v>
                </c:pt>
                <c:pt idx="45">
                  <c:v>1.015002</c:v>
                </c:pt>
                <c:pt idx="46">
                  <c:v>1.032479</c:v>
                </c:pt>
                <c:pt idx="47">
                  <c:v>1.049750</c:v>
                </c:pt>
                <c:pt idx="48">
                  <c:v>1.066818</c:v>
                </c:pt>
                <c:pt idx="49">
                  <c:v>1.083686</c:v>
                </c:pt>
                <c:pt idx="50">
                  <c:v>1.100354</c:v>
                </c:pt>
                <c:pt idx="51">
                  <c:v>1.116827</c:v>
                </c:pt>
                <c:pt idx="52">
                  <c:v>1.133105</c:v>
                </c:pt>
                <c:pt idx="53">
                  <c:v>1.149193</c:v>
                </c:pt>
                <c:pt idx="54">
                  <c:v>1.165090</c:v>
                </c:pt>
                <c:pt idx="55">
                  <c:v>1.180801</c:v>
                </c:pt>
                <c:pt idx="56">
                  <c:v>1.196327</c:v>
                </c:pt>
                <c:pt idx="57">
                  <c:v>1.211670</c:v>
                </c:pt>
                <c:pt idx="58">
                  <c:v>1.226833</c:v>
                </c:pt>
                <c:pt idx="59">
                  <c:v>1.241817</c:v>
                </c:pt>
                <c:pt idx="60">
                  <c:v>1.256625</c:v>
                </c:pt>
                <c:pt idx="61">
                  <c:v>1.271259</c:v>
                </c:pt>
                <c:pt idx="62">
                  <c:v>1.285720</c:v>
                </c:pt>
                <c:pt idx="63">
                  <c:v>1.300011</c:v>
                </c:pt>
                <c:pt idx="64">
                  <c:v>1.314134</c:v>
                </c:pt>
                <c:pt idx="65">
                  <c:v>1.328091</c:v>
                </c:pt>
                <c:pt idx="66">
                  <c:v>1.341884</c:v>
                </c:pt>
                <c:pt idx="67">
                  <c:v>1.355514</c:v>
                </c:pt>
                <c:pt idx="68">
                  <c:v>1.368984</c:v>
                </c:pt>
                <c:pt idx="69">
                  <c:v>1.382296</c:v>
                </c:pt>
                <c:pt idx="70">
                  <c:v>1.395450</c:v>
                </c:pt>
                <c:pt idx="71">
                  <c:v>1.408450</c:v>
                </c:pt>
                <c:pt idx="72">
                  <c:v>1.421297</c:v>
                </c:pt>
                <c:pt idx="73">
                  <c:v>1.433993</c:v>
                </c:pt>
                <c:pt idx="74">
                  <c:v>1.446540</c:v>
                </c:pt>
                <c:pt idx="75">
                  <c:v>1.458938</c:v>
                </c:pt>
                <c:pt idx="76">
                  <c:v>1.471191</c:v>
                </c:pt>
                <c:pt idx="77">
                  <c:v>1.483300</c:v>
                </c:pt>
                <c:pt idx="78">
                  <c:v>1.495266</c:v>
                </c:pt>
                <c:pt idx="79">
                  <c:v>1.507092</c:v>
                </c:pt>
                <c:pt idx="80">
                  <c:v>1.518778</c:v>
                </c:pt>
                <c:pt idx="81">
                  <c:v>1.530326</c:v>
                </c:pt>
                <c:pt idx="82">
                  <c:v>1.541739</c:v>
                </c:pt>
                <c:pt idx="83">
                  <c:v>1.553018</c:v>
                </c:pt>
                <c:pt idx="84">
                  <c:v>1.564164</c:v>
                </c:pt>
                <c:pt idx="85">
                  <c:v>1.575178</c:v>
                </c:pt>
                <c:pt idx="86">
                  <c:v>1.586063</c:v>
                </c:pt>
                <c:pt idx="87">
                  <c:v>1.596820</c:v>
                </c:pt>
                <c:pt idx="88">
                  <c:v>1.607450</c:v>
                </c:pt>
                <c:pt idx="89">
                  <c:v>1.617956</c:v>
                </c:pt>
                <c:pt idx="90">
                  <c:v>1.628337</c:v>
                </c:pt>
                <c:pt idx="91">
                  <c:v>1.638597</c:v>
                </c:pt>
                <c:pt idx="92">
                  <c:v>1.648735</c:v>
                </c:pt>
                <c:pt idx="93">
                  <c:v>1.658755</c:v>
                </c:pt>
                <c:pt idx="94">
                  <c:v>1.668656</c:v>
                </c:pt>
                <c:pt idx="95">
                  <c:v>1.678441</c:v>
                </c:pt>
                <c:pt idx="96">
                  <c:v>1.688111</c:v>
                </c:pt>
                <c:pt idx="97">
                  <c:v>1.697667</c:v>
                </c:pt>
                <c:pt idx="98">
                  <c:v>1.707110</c:v>
                </c:pt>
                <c:pt idx="99">
                  <c:v>1.716443</c:v>
                </c:pt>
                <c:pt idx="100">
                  <c:v>1.725665</c:v>
                </c:pt>
                <c:pt idx="101">
                  <c:v>1.734779</c:v>
                </c:pt>
                <c:pt idx="102">
                  <c:v>1.743786</c:v>
                </c:pt>
                <c:pt idx="103">
                  <c:v>1.752687</c:v>
                </c:pt>
                <c:pt idx="104">
                  <c:v>1.761483</c:v>
                </c:pt>
                <c:pt idx="105">
                  <c:v>1.770176</c:v>
                </c:pt>
                <c:pt idx="106">
                  <c:v>1.778766</c:v>
                </c:pt>
                <c:pt idx="107">
                  <c:v>1.787255</c:v>
                </c:pt>
                <c:pt idx="108">
                  <c:v>1.795644</c:v>
                </c:pt>
                <c:pt idx="109">
                  <c:v>1.803935</c:v>
                </c:pt>
                <c:pt idx="110">
                  <c:v>1.812128</c:v>
                </c:pt>
                <c:pt idx="111">
                  <c:v>1.820225</c:v>
                </c:pt>
                <c:pt idx="112">
                  <c:v>1.828226</c:v>
                </c:pt>
                <c:pt idx="113">
                  <c:v>1.836133</c:v>
                </c:pt>
                <c:pt idx="114">
                  <c:v>1.843947</c:v>
                </c:pt>
                <c:pt idx="115">
                  <c:v>1.851669</c:v>
                </c:pt>
                <c:pt idx="116">
                  <c:v>1.859300</c:v>
                </c:pt>
                <c:pt idx="117">
                  <c:v>1.866842</c:v>
                </c:pt>
                <c:pt idx="118">
                  <c:v>1.874295</c:v>
                </c:pt>
                <c:pt idx="119">
                  <c:v>1.881660</c:v>
                </c:pt>
                <c:pt idx="120">
                  <c:v>1.888938</c:v>
                </c:pt>
                <c:pt idx="121">
                  <c:v>1.896131</c:v>
                </c:pt>
                <c:pt idx="122">
                  <c:v>1.903239</c:v>
                </c:pt>
                <c:pt idx="123">
                  <c:v>1.910263</c:v>
                </c:pt>
                <c:pt idx="124">
                  <c:v>1.917205</c:v>
                </c:pt>
                <c:pt idx="125">
                  <c:v>1.924065</c:v>
                </c:pt>
                <c:pt idx="126">
                  <c:v>1.930844</c:v>
                </c:pt>
                <c:pt idx="127">
                  <c:v>1.937543</c:v>
                </c:pt>
                <c:pt idx="128">
                  <c:v>1.944164</c:v>
                </c:pt>
                <c:pt idx="129">
                  <c:v>1.950707</c:v>
                </c:pt>
                <c:pt idx="130">
                  <c:v>1.957173</c:v>
                </c:pt>
                <c:pt idx="131">
                  <c:v>1.963562</c:v>
                </c:pt>
                <c:pt idx="132">
                  <c:v>1.969877</c:v>
                </c:pt>
                <c:pt idx="133">
                  <c:v>1.976117</c:v>
                </c:pt>
                <c:pt idx="134">
                  <c:v>1.982284</c:v>
                </c:pt>
                <c:pt idx="135">
                  <c:v>1.988378</c:v>
                </c:pt>
                <c:pt idx="136">
                  <c:v>1.994400</c:v>
                </c:pt>
                <c:pt idx="137">
                  <c:v>2.000352</c:v>
                </c:pt>
                <c:pt idx="138">
                  <c:v>2.006233</c:v>
                </c:pt>
                <c:pt idx="139">
                  <c:v>2.012046</c:v>
                </c:pt>
                <c:pt idx="140">
                  <c:v>2.017790</c:v>
                </c:pt>
                <c:pt idx="141">
                  <c:v>2.023466</c:v>
                </c:pt>
                <c:pt idx="142">
                  <c:v>2.029075</c:v>
                </c:pt>
                <c:pt idx="143">
                  <c:v>2.034619</c:v>
                </c:pt>
                <c:pt idx="144">
                  <c:v>2.040097</c:v>
                </c:pt>
                <c:pt idx="145">
                  <c:v>2.045511</c:v>
                </c:pt>
                <c:pt idx="146">
                  <c:v>2.050861</c:v>
                </c:pt>
                <c:pt idx="147">
                  <c:v>2.056148</c:v>
                </c:pt>
                <c:pt idx="148">
                  <c:v>2.061373</c:v>
                </c:pt>
                <c:pt idx="149">
                  <c:v>2.066536</c:v>
                </c:pt>
                <c:pt idx="150">
                  <c:v>2.071639</c:v>
                </c:pt>
                <c:pt idx="151">
                  <c:v>2.076682</c:v>
                </c:pt>
                <c:pt idx="152">
                  <c:v>2.081665</c:v>
                </c:pt>
                <c:pt idx="153">
                  <c:v>2.086590</c:v>
                </c:pt>
                <c:pt idx="154">
                  <c:v>2.091456</c:v>
                </c:pt>
                <c:pt idx="155">
                  <c:v>2.096266</c:v>
                </c:pt>
                <c:pt idx="156">
                  <c:v>2.101018</c:v>
                </c:pt>
                <c:pt idx="157">
                  <c:v>2.105715</c:v>
                </c:pt>
                <c:pt idx="158">
                  <c:v>2.110357</c:v>
                </c:pt>
                <c:pt idx="159">
                  <c:v>2.114944</c:v>
                </c:pt>
                <c:pt idx="160">
                  <c:v>2.119477</c:v>
                </c:pt>
                <c:pt idx="161">
                  <c:v>2.123956</c:v>
                </c:pt>
                <c:pt idx="162">
                  <c:v>2.128383</c:v>
                </c:pt>
                <c:pt idx="163">
                  <c:v>2.132758</c:v>
                </c:pt>
                <c:pt idx="164">
                  <c:v>2.137081</c:v>
                </c:pt>
                <c:pt idx="165">
                  <c:v>2.141354</c:v>
                </c:pt>
                <c:pt idx="166">
                  <c:v>2.145576</c:v>
                </c:pt>
                <c:pt idx="167">
                  <c:v>2.149748</c:v>
                </c:pt>
                <c:pt idx="168">
                  <c:v>2.153872</c:v>
                </c:pt>
                <c:pt idx="169">
                  <c:v>2.157947</c:v>
                </c:pt>
                <c:pt idx="170">
                  <c:v>2.161973</c:v>
                </c:pt>
                <c:pt idx="171">
                  <c:v>2.165953</c:v>
                </c:pt>
                <c:pt idx="172">
                  <c:v>2.169886</c:v>
                </c:pt>
                <c:pt idx="173">
                  <c:v>2.173772</c:v>
                </c:pt>
                <c:pt idx="174">
                  <c:v>2.177613</c:v>
                </c:pt>
                <c:pt idx="175">
                  <c:v>2.181408</c:v>
                </c:pt>
                <c:pt idx="176">
                  <c:v>2.185159</c:v>
                </c:pt>
                <c:pt idx="177">
                  <c:v>2.188865</c:v>
                </c:pt>
                <c:pt idx="178">
                  <c:v>2.192528</c:v>
                </c:pt>
                <c:pt idx="179">
                  <c:v>2.196148</c:v>
                </c:pt>
                <c:pt idx="180">
                  <c:v>2.199726</c:v>
                </c:pt>
                <c:pt idx="181">
                  <c:v>2.203261</c:v>
                </c:pt>
                <c:pt idx="182">
                  <c:v>2.206754</c:v>
                </c:pt>
                <c:pt idx="183">
                  <c:v>2.210207</c:v>
                </c:pt>
                <c:pt idx="184">
                  <c:v>2.213619</c:v>
                </c:pt>
                <c:pt idx="185">
                  <c:v>2.216990</c:v>
                </c:pt>
                <c:pt idx="186">
                  <c:v>2.220322</c:v>
                </c:pt>
                <c:pt idx="187">
                  <c:v>2.223615</c:v>
                </c:pt>
                <c:pt idx="188">
                  <c:v>2.226869</c:v>
                </c:pt>
                <c:pt idx="189">
                  <c:v>2.230085</c:v>
                </c:pt>
                <c:pt idx="190">
                  <c:v>2.233263</c:v>
                </c:pt>
                <c:pt idx="191">
                  <c:v>2.236403</c:v>
                </c:pt>
                <c:pt idx="192">
                  <c:v>2.239507</c:v>
                </c:pt>
                <c:pt idx="193">
                  <c:v>2.242574</c:v>
                </c:pt>
                <c:pt idx="194">
                  <c:v>2.245605</c:v>
                </c:pt>
                <c:pt idx="195">
                  <c:v>2.248600</c:v>
                </c:pt>
                <c:pt idx="196">
                  <c:v>2.251560</c:v>
                </c:pt>
                <c:pt idx="197">
                  <c:v>2.254485</c:v>
                </c:pt>
                <c:pt idx="198">
                  <c:v>2.257376</c:v>
                </c:pt>
                <c:pt idx="199">
                  <c:v>2.260233</c:v>
                </c:pt>
                <c:pt idx="200">
                  <c:v>2.263056</c:v>
                </c:pt>
                <c:pt idx="201">
                  <c:v>2.265846</c:v>
                </c:pt>
                <c:pt idx="202">
                  <c:v>2.268603</c:v>
                </c:pt>
                <c:pt idx="203">
                  <c:v>2.271327</c:v>
                </c:pt>
                <c:pt idx="204">
                  <c:v>2.274020</c:v>
                </c:pt>
                <c:pt idx="205">
                  <c:v>2.276681</c:v>
                </c:pt>
                <c:pt idx="206">
                  <c:v>2.279310</c:v>
                </c:pt>
                <c:pt idx="207">
                  <c:v>2.281909</c:v>
                </c:pt>
                <c:pt idx="208">
                  <c:v>2.284477</c:v>
                </c:pt>
                <c:pt idx="209">
                  <c:v>2.287015</c:v>
                </c:pt>
                <c:pt idx="210">
                  <c:v>2.289523</c:v>
                </c:pt>
                <c:pt idx="211">
                  <c:v>2.292001</c:v>
                </c:pt>
                <c:pt idx="212">
                  <c:v>2.294450</c:v>
                </c:pt>
                <c:pt idx="213">
                  <c:v>2.296871</c:v>
                </c:pt>
                <c:pt idx="214">
                  <c:v>2.299262</c:v>
                </c:pt>
                <c:pt idx="215">
                  <c:v>2.301626</c:v>
                </c:pt>
                <c:pt idx="216">
                  <c:v>2.303962</c:v>
                </c:pt>
                <c:pt idx="217">
                  <c:v>2.306271</c:v>
                </c:pt>
                <c:pt idx="218">
                  <c:v>2.308552</c:v>
                </c:pt>
                <c:pt idx="219">
                  <c:v>2.310806</c:v>
                </c:pt>
                <c:pt idx="220">
                  <c:v>2.313034</c:v>
                </c:pt>
                <c:pt idx="221">
                  <c:v>2.315236</c:v>
                </c:pt>
                <c:pt idx="222">
                  <c:v>2.317412</c:v>
                </c:pt>
                <c:pt idx="223">
                  <c:v>2.319562</c:v>
                </c:pt>
                <c:pt idx="224">
                  <c:v>2.321687</c:v>
                </c:pt>
                <c:pt idx="225">
                  <c:v>2.323786</c:v>
                </c:pt>
                <c:pt idx="226">
                  <c:v>2.325862</c:v>
                </c:pt>
                <c:pt idx="227">
                  <c:v>2.327912</c:v>
                </c:pt>
                <c:pt idx="228">
                  <c:v>2.329939</c:v>
                </c:pt>
                <c:pt idx="229">
                  <c:v>2.331942</c:v>
                </c:pt>
                <c:pt idx="230">
                  <c:v>2.333921</c:v>
                </c:pt>
                <c:pt idx="231">
                  <c:v>2.335877</c:v>
                </c:pt>
                <c:pt idx="232">
                  <c:v>2.337809</c:v>
                </c:pt>
                <c:pt idx="233">
                  <c:v>2.339719</c:v>
                </c:pt>
                <c:pt idx="234">
                  <c:v>2.341607</c:v>
                </c:pt>
                <c:pt idx="235">
                  <c:v>2.343472</c:v>
                </c:pt>
                <c:pt idx="236">
                  <c:v>2.345316</c:v>
                </c:pt>
                <c:pt idx="237">
                  <c:v>2.347138</c:v>
                </c:pt>
                <c:pt idx="238">
                  <c:v>2.348938</c:v>
                </c:pt>
                <c:pt idx="239">
                  <c:v>2.350717</c:v>
                </c:pt>
                <c:pt idx="240">
                  <c:v>2.352475</c:v>
                </c:pt>
                <c:pt idx="241">
                  <c:v>2.354213</c:v>
                </c:pt>
                <c:pt idx="242">
                  <c:v>2.355930</c:v>
                </c:pt>
                <c:pt idx="243">
                  <c:v>2.357626</c:v>
                </c:pt>
                <c:pt idx="244">
                  <c:v>2.359303</c:v>
                </c:pt>
                <c:pt idx="245">
                  <c:v>2.360960</c:v>
                </c:pt>
                <c:pt idx="246">
                  <c:v>2.362598</c:v>
                </c:pt>
                <c:pt idx="247">
                  <c:v>2.364216</c:v>
                </c:pt>
                <c:pt idx="248">
                  <c:v>2.365816</c:v>
                </c:pt>
                <c:pt idx="249">
                  <c:v>2.367396</c:v>
                </c:pt>
                <c:pt idx="250">
                  <c:v>2.368958</c:v>
                </c:pt>
                <c:pt idx="251">
                  <c:v>2.370501</c:v>
                </c:pt>
                <c:pt idx="252">
                  <c:v>2.372027</c:v>
                </c:pt>
                <c:pt idx="253">
                  <c:v>2.373534</c:v>
                </c:pt>
                <c:pt idx="254">
                  <c:v>2.375024</c:v>
                </c:pt>
                <c:pt idx="255">
                  <c:v>2.376496</c:v>
                </c:pt>
                <c:pt idx="256">
                  <c:v>2.377950</c:v>
                </c:pt>
                <c:pt idx="257">
                  <c:v>2.379388</c:v>
                </c:pt>
                <c:pt idx="258">
                  <c:v>2.380809</c:v>
                </c:pt>
                <c:pt idx="259">
                  <c:v>2.382213</c:v>
                </c:pt>
                <c:pt idx="260">
                  <c:v>2.383600</c:v>
                </c:pt>
                <c:pt idx="261">
                  <c:v>2.384971</c:v>
                </c:pt>
                <c:pt idx="262">
                  <c:v>2.386326</c:v>
                </c:pt>
                <c:pt idx="263">
                  <c:v>2.387665</c:v>
                </c:pt>
                <c:pt idx="264">
                  <c:v>2.388989</c:v>
                </c:pt>
                <c:pt idx="265">
                  <c:v>2.390296</c:v>
                </c:pt>
                <c:pt idx="266">
                  <c:v>2.391589</c:v>
                </c:pt>
                <c:pt idx="267">
                  <c:v>2.392866</c:v>
                </c:pt>
                <c:pt idx="268">
                  <c:v>2.394128</c:v>
                </c:pt>
                <c:pt idx="269">
                  <c:v>2.395375</c:v>
                </c:pt>
                <c:pt idx="270">
                  <c:v>2.396608</c:v>
                </c:pt>
                <c:pt idx="271">
                  <c:v>2.397826</c:v>
                </c:pt>
                <c:pt idx="272">
                  <c:v>2.399029</c:v>
                </c:pt>
                <c:pt idx="273">
                  <c:v>2.400219</c:v>
                </c:pt>
                <c:pt idx="274">
                  <c:v>2.401394</c:v>
                </c:pt>
                <c:pt idx="275">
                  <c:v>2.402556</c:v>
                </c:pt>
                <c:pt idx="276">
                  <c:v>2.403704</c:v>
                </c:pt>
                <c:pt idx="277">
                  <c:v>2.404839</c:v>
                </c:pt>
                <c:pt idx="278">
                  <c:v>2.405960</c:v>
                </c:pt>
                <c:pt idx="279">
                  <c:v>2.407068</c:v>
                </c:pt>
                <c:pt idx="280">
                  <c:v>2.408163</c:v>
                </c:pt>
                <c:pt idx="281">
                  <c:v>2.409245</c:v>
                </c:pt>
                <c:pt idx="282">
                  <c:v>2.410314</c:v>
                </c:pt>
                <c:pt idx="283">
                  <c:v>2.411371</c:v>
                </c:pt>
                <c:pt idx="284">
                  <c:v>2.412415</c:v>
                </c:pt>
                <c:pt idx="285">
                  <c:v>2.413447</c:v>
                </c:pt>
                <c:pt idx="286">
                  <c:v>2.414467</c:v>
                </c:pt>
                <c:pt idx="287">
                  <c:v>2.415474</c:v>
                </c:pt>
                <c:pt idx="288">
                  <c:v>2.416470</c:v>
                </c:pt>
                <c:pt idx="289">
                  <c:v>2.417455</c:v>
                </c:pt>
                <c:pt idx="290">
                  <c:v>2.418427</c:v>
                </c:pt>
                <c:pt idx="291">
                  <c:v>2.419388</c:v>
                </c:pt>
                <c:pt idx="292">
                  <c:v>2.420338</c:v>
                </c:pt>
                <c:pt idx="293">
                  <c:v>2.421277</c:v>
                </c:pt>
                <c:pt idx="294">
                  <c:v>2.422205</c:v>
                </c:pt>
                <c:pt idx="295">
                  <c:v>2.423121</c:v>
                </c:pt>
                <c:pt idx="296">
                  <c:v>2.424027</c:v>
                </c:pt>
                <c:pt idx="297">
                  <c:v>2.424923</c:v>
                </c:pt>
                <c:pt idx="298">
                  <c:v>2.425807</c:v>
                </c:pt>
                <c:pt idx="299">
                  <c:v>2.426682</c:v>
                </c:pt>
                <c:pt idx="300">
                  <c:v>2.427546</c:v>
                </c:pt>
                <c:pt idx="301">
                  <c:v>2.428400</c:v>
                </c:pt>
                <c:pt idx="302">
                  <c:v>2.429243</c:v>
                </c:pt>
                <c:pt idx="303">
                  <c:v>2.430077</c:v>
                </c:pt>
                <c:pt idx="304">
                  <c:v>2.430901</c:v>
                </c:pt>
                <c:pt idx="305">
                  <c:v>2.431716</c:v>
                </c:pt>
                <c:pt idx="306">
                  <c:v>2.432520</c:v>
                </c:pt>
                <c:pt idx="307">
                  <c:v>2.433316</c:v>
                </c:pt>
                <c:pt idx="308">
                  <c:v>2.434102</c:v>
                </c:pt>
                <c:pt idx="309">
                  <c:v>2.434878</c:v>
                </c:pt>
                <c:pt idx="310">
                  <c:v>2.435646</c:v>
                </c:pt>
                <c:pt idx="311">
                  <c:v>2.436404</c:v>
                </c:pt>
                <c:pt idx="312">
                  <c:v>2.437154</c:v>
                </c:pt>
                <c:pt idx="313">
                  <c:v>2.437895</c:v>
                </c:pt>
                <c:pt idx="314">
                  <c:v>2.438627</c:v>
                </c:pt>
                <c:pt idx="315">
                  <c:v>2.439350</c:v>
                </c:pt>
                <c:pt idx="316">
                  <c:v>2.440065</c:v>
                </c:pt>
                <c:pt idx="317">
                  <c:v>2.440772</c:v>
                </c:pt>
                <c:pt idx="318">
                  <c:v>2.441470</c:v>
                </c:pt>
                <c:pt idx="319">
                  <c:v>2.442160</c:v>
                </c:pt>
                <c:pt idx="320">
                  <c:v>2.442842</c:v>
                </c:pt>
                <c:pt idx="321">
                  <c:v>2.443515</c:v>
                </c:pt>
                <c:pt idx="322">
                  <c:v>2.444181</c:v>
                </c:pt>
                <c:pt idx="323">
                  <c:v>2.444839</c:v>
                </c:pt>
                <c:pt idx="324">
                  <c:v>2.445490</c:v>
                </c:pt>
                <c:pt idx="325">
                  <c:v>2.446132</c:v>
                </c:pt>
                <c:pt idx="326">
                  <c:v>2.446767</c:v>
                </c:pt>
                <c:pt idx="327">
                  <c:v>2.447395</c:v>
                </c:pt>
                <c:pt idx="328">
                  <c:v>2.448015</c:v>
                </c:pt>
                <c:pt idx="329">
                  <c:v>2.448628</c:v>
                </c:pt>
                <c:pt idx="330">
                  <c:v>2.449234</c:v>
                </c:pt>
                <c:pt idx="331">
                  <c:v>2.449832</c:v>
                </c:pt>
                <c:pt idx="332">
                  <c:v>2.450424</c:v>
                </c:pt>
                <c:pt idx="333">
                  <c:v>2.451008</c:v>
                </c:pt>
                <c:pt idx="334">
                  <c:v>2.451586</c:v>
                </c:pt>
                <c:pt idx="335">
                  <c:v>2.452157</c:v>
                </c:pt>
                <c:pt idx="336">
                  <c:v>2.452721</c:v>
                </c:pt>
                <c:pt idx="337">
                  <c:v>2.453278</c:v>
                </c:pt>
                <c:pt idx="338">
                  <c:v>2.453829</c:v>
                </c:pt>
                <c:pt idx="339">
                  <c:v>2.454374</c:v>
                </c:pt>
                <c:pt idx="340">
                  <c:v>2.454912</c:v>
                </c:pt>
                <c:pt idx="341">
                  <c:v>2.455444</c:v>
                </c:pt>
                <c:pt idx="342">
                  <c:v>2.455969</c:v>
                </c:pt>
                <c:pt idx="343">
                  <c:v>2.456488</c:v>
                </c:pt>
                <c:pt idx="344">
                  <c:v>2.457001</c:v>
                </c:pt>
                <c:pt idx="345">
                  <c:v>2.457508</c:v>
                </c:pt>
                <c:pt idx="346">
                  <c:v>2.458010</c:v>
                </c:pt>
                <c:pt idx="347">
                  <c:v>2.458505</c:v>
                </c:pt>
                <c:pt idx="348">
                  <c:v>2.458994</c:v>
                </c:pt>
                <c:pt idx="349">
                  <c:v>2.459478</c:v>
                </c:pt>
                <c:pt idx="350">
                  <c:v>2.459956</c:v>
                </c:pt>
                <c:pt idx="351">
                  <c:v>2.460428</c:v>
                </c:pt>
                <c:pt idx="352">
                  <c:v>2.460895</c:v>
                </c:pt>
                <c:pt idx="353">
                  <c:v>2.461356</c:v>
                </c:pt>
                <c:pt idx="354">
                  <c:v>2.461812</c:v>
                </c:pt>
                <c:pt idx="355">
                  <c:v>2.462263</c:v>
                </c:pt>
                <c:pt idx="356">
                  <c:v>2.462708</c:v>
                </c:pt>
                <c:pt idx="357">
                  <c:v>2.463148</c:v>
                </c:pt>
                <c:pt idx="358">
                  <c:v>2.463582</c:v>
                </c:pt>
                <c:pt idx="359">
                  <c:v>2.464012</c:v>
                </c:pt>
                <c:pt idx="360">
                  <c:v>2.464437</c:v>
                </c:pt>
                <c:pt idx="361">
                  <c:v>2.464856</c:v>
                </c:pt>
                <c:pt idx="362">
                  <c:v>2.465271</c:v>
                </c:pt>
                <c:pt idx="363">
                  <c:v>2.465680</c:v>
                </c:pt>
                <c:pt idx="364">
                  <c:v>2.466085</c:v>
                </c:pt>
                <c:pt idx="365">
                  <c:v>2.466486</c:v>
                </c:pt>
                <c:pt idx="366">
                  <c:v>2.466881</c:v>
                </c:pt>
                <c:pt idx="367">
                  <c:v>2.467272</c:v>
                </c:pt>
                <c:pt idx="368">
                  <c:v>2.467658</c:v>
                </c:pt>
                <c:pt idx="369">
                  <c:v>2.468040</c:v>
                </c:pt>
                <c:pt idx="370">
                  <c:v>2.468417</c:v>
                </c:pt>
                <c:pt idx="371">
                  <c:v>2.468789</c:v>
                </c:pt>
                <c:pt idx="372">
                  <c:v>2.469158</c:v>
                </c:pt>
                <c:pt idx="373">
                  <c:v>2.469522</c:v>
                </c:pt>
                <c:pt idx="374">
                  <c:v>2.469881</c:v>
                </c:pt>
                <c:pt idx="375">
                  <c:v>2.470237</c:v>
                </c:pt>
                <c:pt idx="376">
                  <c:v>2.470588</c:v>
                </c:pt>
                <c:pt idx="377">
                  <c:v>2.470935</c:v>
                </c:pt>
                <c:pt idx="378">
                  <c:v>2.471278</c:v>
                </c:pt>
                <c:pt idx="379">
                  <c:v>2.471617</c:v>
                </c:pt>
                <c:pt idx="380">
                  <c:v>2.471952</c:v>
                </c:pt>
                <c:pt idx="381">
                  <c:v>2.472283</c:v>
                </c:pt>
                <c:pt idx="382">
                  <c:v>2.472611</c:v>
                </c:pt>
                <c:pt idx="383">
                  <c:v>2.472934</c:v>
                </c:pt>
                <c:pt idx="384">
                  <c:v>2.473253</c:v>
                </c:pt>
                <c:pt idx="385">
                  <c:v>2.473569</c:v>
                </c:pt>
                <c:pt idx="386">
                  <c:v>2.473881</c:v>
                </c:pt>
                <c:pt idx="387">
                  <c:v>2.474190</c:v>
                </c:pt>
                <c:pt idx="388">
                  <c:v>2.474494</c:v>
                </c:pt>
                <c:pt idx="389">
                  <c:v>2.474795</c:v>
                </c:pt>
                <c:pt idx="390">
                  <c:v>2.475093</c:v>
                </c:pt>
                <c:pt idx="391">
                  <c:v>2.475387</c:v>
                </c:pt>
                <c:pt idx="392">
                  <c:v>2.475678</c:v>
                </c:pt>
                <c:pt idx="393">
                  <c:v>2.475965</c:v>
                </c:pt>
                <c:pt idx="394">
                  <c:v>2.476249</c:v>
                </c:pt>
                <c:pt idx="395">
                  <c:v>2.476529</c:v>
                </c:pt>
                <c:pt idx="396">
                  <c:v>2.476806</c:v>
                </c:pt>
                <c:pt idx="397">
                  <c:v>2.477080</c:v>
                </c:pt>
                <c:pt idx="398">
                  <c:v>2.477351</c:v>
                </c:pt>
                <c:pt idx="399">
                  <c:v>2.477619</c:v>
                </c:pt>
                <c:pt idx="400">
                  <c:v>2.477883</c:v>
                </c:pt>
                <c:pt idx="401">
                  <c:v>2.478144</c:v>
                </c:pt>
                <c:pt idx="402">
                  <c:v>2.478402</c:v>
                </c:pt>
                <c:pt idx="403">
                  <c:v>2.478657</c:v>
                </c:pt>
                <c:pt idx="404">
                  <c:v>2.478909</c:v>
                </c:pt>
                <c:pt idx="405">
                  <c:v>2.479159</c:v>
                </c:pt>
                <c:pt idx="406">
                  <c:v>2.479405</c:v>
                </c:pt>
                <c:pt idx="407">
                  <c:v>2.479648</c:v>
                </c:pt>
                <c:pt idx="408">
                  <c:v>2.479889</c:v>
                </c:pt>
                <c:pt idx="409">
                  <c:v>2.480126</c:v>
                </c:pt>
                <c:pt idx="410">
                  <c:v>2.480361</c:v>
                </c:pt>
                <c:pt idx="411">
                  <c:v>2.480593</c:v>
                </c:pt>
                <c:pt idx="412">
                  <c:v>2.480822</c:v>
                </c:pt>
                <c:pt idx="413">
                  <c:v>2.481049</c:v>
                </c:pt>
                <c:pt idx="414">
                  <c:v>2.481273</c:v>
                </c:pt>
                <c:pt idx="415">
                  <c:v>2.481494</c:v>
                </c:pt>
                <c:pt idx="416">
                  <c:v>2.481713</c:v>
                </c:pt>
                <c:pt idx="417">
                  <c:v>2.481929</c:v>
                </c:pt>
                <c:pt idx="418">
                  <c:v>2.482143</c:v>
                </c:pt>
                <c:pt idx="419">
                  <c:v>2.482354</c:v>
                </c:pt>
                <c:pt idx="420">
                  <c:v>2.482562</c:v>
                </c:pt>
                <c:pt idx="421">
                  <c:v>2.482768</c:v>
                </c:pt>
                <c:pt idx="422">
                  <c:v>2.482972</c:v>
                </c:pt>
                <c:pt idx="423">
                  <c:v>2.483173</c:v>
                </c:pt>
                <c:pt idx="424">
                  <c:v>2.483372</c:v>
                </c:pt>
                <c:pt idx="425">
                  <c:v>2.483569</c:v>
                </c:pt>
                <c:pt idx="426">
                  <c:v>2.483763</c:v>
                </c:pt>
                <c:pt idx="427">
                  <c:v>2.483955</c:v>
                </c:pt>
                <c:pt idx="428">
                  <c:v>2.484145</c:v>
                </c:pt>
                <c:pt idx="429">
                  <c:v>2.484332</c:v>
                </c:pt>
                <c:pt idx="430">
                  <c:v>2.484518</c:v>
                </c:pt>
                <c:pt idx="431">
                  <c:v>2.484701</c:v>
                </c:pt>
                <c:pt idx="432">
                  <c:v>2.484882</c:v>
                </c:pt>
                <c:pt idx="433">
                  <c:v>2.485060</c:v>
                </c:pt>
                <c:pt idx="434">
                  <c:v>2.485237</c:v>
                </c:pt>
                <c:pt idx="435">
                  <c:v>2.485412</c:v>
                </c:pt>
                <c:pt idx="436">
                  <c:v>2.485584</c:v>
                </c:pt>
                <c:pt idx="437">
                  <c:v>2.485755</c:v>
                </c:pt>
                <c:pt idx="438">
                  <c:v>2.485923</c:v>
                </c:pt>
                <c:pt idx="439">
                  <c:v>2.486090</c:v>
                </c:pt>
                <c:pt idx="440">
                  <c:v>2.486254</c:v>
                </c:pt>
                <c:pt idx="441">
                  <c:v>2.486417</c:v>
                </c:pt>
                <c:pt idx="442">
                  <c:v>2.486578</c:v>
                </c:pt>
                <c:pt idx="443">
                  <c:v>2.486737</c:v>
                </c:pt>
                <c:pt idx="444">
                  <c:v>2.486894</c:v>
                </c:pt>
                <c:pt idx="445">
                  <c:v>2.487049</c:v>
                </c:pt>
                <c:pt idx="446">
                  <c:v>2.487202</c:v>
                </c:pt>
                <c:pt idx="447">
                  <c:v>2.487353</c:v>
                </c:pt>
                <c:pt idx="448">
                  <c:v>2.487503</c:v>
                </c:pt>
                <c:pt idx="449">
                  <c:v>2.487651</c:v>
                </c:pt>
                <c:pt idx="450">
                  <c:v>2.487797</c:v>
                </c:pt>
                <c:pt idx="451">
                  <c:v>2.487942</c:v>
                </c:pt>
                <c:pt idx="452">
                  <c:v>2.488084</c:v>
                </c:pt>
                <c:pt idx="453">
                  <c:v>2.488226</c:v>
                </c:pt>
                <c:pt idx="454">
                  <c:v>2.488365</c:v>
                </c:pt>
                <c:pt idx="455">
                  <c:v>2.488503</c:v>
                </c:pt>
                <c:pt idx="456">
                  <c:v>2.488639</c:v>
                </c:pt>
                <c:pt idx="457">
                  <c:v>2.488773</c:v>
                </c:pt>
                <c:pt idx="458">
                  <c:v>2.488906</c:v>
                </c:pt>
                <c:pt idx="459">
                  <c:v>2.489038</c:v>
                </c:pt>
                <c:pt idx="460">
                  <c:v>2.489168</c:v>
                </c:pt>
                <c:pt idx="461">
                  <c:v>2.489296</c:v>
                </c:pt>
                <c:pt idx="462">
                  <c:v>2.489423</c:v>
                </c:pt>
                <c:pt idx="463">
                  <c:v>2.489548</c:v>
                </c:pt>
                <c:pt idx="464">
                  <c:v>2.489672</c:v>
                </c:pt>
                <c:pt idx="465">
                  <c:v>2.489794</c:v>
                </c:pt>
                <c:pt idx="466">
                  <c:v>2.489915</c:v>
                </c:pt>
                <c:pt idx="467">
                  <c:v>2.490035</c:v>
                </c:pt>
                <c:pt idx="468">
                  <c:v>2.490153</c:v>
                </c:pt>
                <c:pt idx="469">
                  <c:v>2.490269</c:v>
                </c:pt>
                <c:pt idx="470">
                  <c:v>2.490385</c:v>
                </c:pt>
                <c:pt idx="471">
                  <c:v>2.490499</c:v>
                </c:pt>
                <c:pt idx="472">
                  <c:v>2.490611</c:v>
                </c:pt>
                <c:pt idx="473">
                  <c:v>2.490723</c:v>
                </c:pt>
                <c:pt idx="474">
                  <c:v>2.490833</c:v>
                </c:pt>
                <c:pt idx="475">
                  <c:v>2.490941</c:v>
                </c:pt>
                <c:pt idx="476">
                  <c:v>2.491049</c:v>
                </c:pt>
                <c:pt idx="477">
                  <c:v>2.491155</c:v>
                </c:pt>
                <c:pt idx="478">
                  <c:v>2.491260</c:v>
                </c:pt>
                <c:pt idx="479">
                  <c:v>2.491363</c:v>
                </c:pt>
                <c:pt idx="480">
                  <c:v>2.491466</c:v>
                </c:pt>
                <c:pt idx="481">
                  <c:v>2.491567</c:v>
                </c:pt>
                <c:pt idx="482">
                  <c:v>2.491667</c:v>
                </c:pt>
                <c:pt idx="483">
                  <c:v>2.491766</c:v>
                </c:pt>
                <c:pt idx="484">
                  <c:v>2.491864</c:v>
                </c:pt>
                <c:pt idx="485">
                  <c:v>2.491960</c:v>
                </c:pt>
                <c:pt idx="486">
                  <c:v>2.492056</c:v>
                </c:pt>
                <c:pt idx="487">
                  <c:v>2.492150</c:v>
                </c:pt>
                <c:pt idx="488">
                  <c:v>2.492243</c:v>
                </c:pt>
                <c:pt idx="489">
                  <c:v>2.492335</c:v>
                </c:pt>
                <c:pt idx="490">
                  <c:v>2.492426</c:v>
                </c:pt>
                <c:pt idx="491">
                  <c:v>2.492516</c:v>
                </c:pt>
                <c:pt idx="492">
                  <c:v>2.492605</c:v>
                </c:pt>
                <c:pt idx="493">
                  <c:v>2.492693</c:v>
                </c:pt>
                <c:pt idx="494">
                  <c:v>2.492779</c:v>
                </c:pt>
                <c:pt idx="495">
                  <c:v>2.492865</c:v>
                </c:pt>
                <c:pt idx="496">
                  <c:v>2.492950</c:v>
                </c:pt>
                <c:pt idx="497">
                  <c:v>2.493034</c:v>
                </c:pt>
                <c:pt idx="498">
                  <c:v>2.493116</c:v>
                </c:pt>
                <c:pt idx="499">
                  <c:v>2.493198</c:v>
                </c:pt>
                <c:pt idx="500">
                  <c:v>2.493279</c:v>
                </c:pt>
                <c:pt idx="501">
                  <c:v>2.493359</c:v>
                </c:pt>
                <c:pt idx="502">
                  <c:v>2.493438</c:v>
                </c:pt>
                <c:pt idx="503">
                  <c:v>2.493516</c:v>
                </c:pt>
                <c:pt idx="504">
                  <c:v>2.493593</c:v>
                </c:pt>
                <c:pt idx="505">
                  <c:v>2.493669</c:v>
                </c:pt>
                <c:pt idx="506">
                  <c:v>2.493744</c:v>
                </c:pt>
                <c:pt idx="507">
                  <c:v>2.493819</c:v>
                </c:pt>
                <c:pt idx="508">
                  <c:v>2.493892</c:v>
                </c:pt>
                <c:pt idx="509">
                  <c:v>2.493965</c:v>
                </c:pt>
                <c:pt idx="510">
                  <c:v>2.494036</c:v>
                </c:pt>
                <c:pt idx="511">
                  <c:v>2.494107</c:v>
                </c:pt>
                <c:pt idx="512">
                  <c:v>2.494177</c:v>
                </c:pt>
                <c:pt idx="513">
                  <c:v>2.494247</c:v>
                </c:pt>
                <c:pt idx="514">
                  <c:v>2.494315</c:v>
                </c:pt>
                <c:pt idx="515">
                  <c:v>2.494383</c:v>
                </c:pt>
                <c:pt idx="516">
                  <c:v>2.494450</c:v>
                </c:pt>
                <c:pt idx="517">
                  <c:v>2.494516</c:v>
                </c:pt>
                <c:pt idx="518">
                  <c:v>2.494581</c:v>
                </c:pt>
                <c:pt idx="519">
                  <c:v>2.494645</c:v>
                </c:pt>
                <c:pt idx="520">
                  <c:v>2.494709</c:v>
                </c:pt>
                <c:pt idx="521">
                  <c:v>2.494772</c:v>
                </c:pt>
                <c:pt idx="522">
                  <c:v>2.494834</c:v>
                </c:pt>
                <c:pt idx="523">
                  <c:v>2.494896</c:v>
                </c:pt>
                <c:pt idx="524">
                  <c:v>2.494957</c:v>
                </c:pt>
                <c:pt idx="525">
                  <c:v>2.495017</c:v>
                </c:pt>
                <c:pt idx="526">
                  <c:v>2.495076</c:v>
                </c:pt>
                <c:pt idx="527">
                  <c:v>2.495135</c:v>
                </c:pt>
                <c:pt idx="528">
                  <c:v>2.495193</c:v>
                </c:pt>
                <c:pt idx="529">
                  <c:v>2.495250</c:v>
                </c:pt>
                <c:pt idx="530">
                  <c:v>2.495307</c:v>
                </c:pt>
                <c:pt idx="531">
                  <c:v>2.495363</c:v>
                </c:pt>
                <c:pt idx="532">
                  <c:v>2.495418</c:v>
                </c:pt>
                <c:pt idx="533">
                  <c:v>2.495473</c:v>
                </c:pt>
                <c:pt idx="534">
                  <c:v>2.495527</c:v>
                </c:pt>
                <c:pt idx="535">
                  <c:v>2.495580</c:v>
                </c:pt>
                <c:pt idx="536">
                  <c:v>2.495633</c:v>
                </c:pt>
                <c:pt idx="537">
                  <c:v>2.495685</c:v>
                </c:pt>
                <c:pt idx="538">
                  <c:v>2.495736</c:v>
                </c:pt>
                <c:pt idx="539">
                  <c:v>2.495787</c:v>
                </c:pt>
                <c:pt idx="540">
                  <c:v>2.495837</c:v>
                </c:pt>
                <c:pt idx="541">
                  <c:v>2.495887</c:v>
                </c:pt>
                <c:pt idx="542">
                  <c:v>2.495936</c:v>
                </c:pt>
                <c:pt idx="543">
                  <c:v>2.495985</c:v>
                </c:pt>
                <c:pt idx="544">
                  <c:v>2.496033</c:v>
                </c:pt>
                <c:pt idx="545">
                  <c:v>2.496080</c:v>
                </c:pt>
                <c:pt idx="546">
                  <c:v>2.496127</c:v>
                </c:pt>
                <c:pt idx="547">
                  <c:v>2.496173</c:v>
                </c:pt>
                <c:pt idx="548">
                  <c:v>2.496219</c:v>
                </c:pt>
                <c:pt idx="549">
                  <c:v>2.496264</c:v>
                </c:pt>
                <c:pt idx="550">
                  <c:v>2.496309</c:v>
                </c:pt>
                <c:pt idx="551">
                  <c:v>2.496353</c:v>
                </c:pt>
                <c:pt idx="552">
                  <c:v>2.496396</c:v>
                </c:pt>
                <c:pt idx="553">
                  <c:v>2.496439</c:v>
                </c:pt>
                <c:pt idx="554">
                  <c:v>2.496482</c:v>
                </c:pt>
                <c:pt idx="555">
                  <c:v>2.496524</c:v>
                </c:pt>
                <c:pt idx="556">
                  <c:v>2.496566</c:v>
                </c:pt>
                <c:pt idx="557">
                  <c:v>2.496607</c:v>
                </c:pt>
                <c:pt idx="558">
                  <c:v>2.496647</c:v>
                </c:pt>
                <c:pt idx="559">
                  <c:v>2.496688</c:v>
                </c:pt>
                <c:pt idx="560">
                  <c:v>2.496727</c:v>
                </c:pt>
                <c:pt idx="561">
                  <c:v>2.496766</c:v>
                </c:pt>
                <c:pt idx="562">
                  <c:v>2.496805</c:v>
                </c:pt>
                <c:pt idx="563">
                  <c:v>2.496843</c:v>
                </c:pt>
                <c:pt idx="564">
                  <c:v>2.496881</c:v>
                </c:pt>
                <c:pt idx="565">
                  <c:v>2.496919</c:v>
                </c:pt>
                <c:pt idx="566">
                  <c:v>2.496955</c:v>
                </c:pt>
                <c:pt idx="567">
                  <c:v>2.496992</c:v>
                </c:pt>
                <c:pt idx="568">
                  <c:v>2.497028</c:v>
                </c:pt>
                <c:pt idx="569">
                  <c:v>2.497064</c:v>
                </c:pt>
                <c:pt idx="570">
                  <c:v>2.497099</c:v>
                </c:pt>
                <c:pt idx="571">
                  <c:v>2.497134</c:v>
                </c:pt>
                <c:pt idx="572">
                  <c:v>2.497168</c:v>
                </c:pt>
                <c:pt idx="573">
                  <c:v>2.497202</c:v>
                </c:pt>
                <c:pt idx="574">
                  <c:v>2.497236</c:v>
                </c:pt>
                <c:pt idx="575">
                  <c:v>2.497269</c:v>
                </c:pt>
                <c:pt idx="576">
                  <c:v>2.497302</c:v>
                </c:pt>
                <c:pt idx="577">
                  <c:v>2.497334</c:v>
                </c:pt>
                <c:pt idx="578">
                  <c:v>2.497366</c:v>
                </c:pt>
                <c:pt idx="579">
                  <c:v>2.497398</c:v>
                </c:pt>
                <c:pt idx="580">
                  <c:v>2.497429</c:v>
                </c:pt>
                <c:pt idx="581">
                  <c:v>2.497460</c:v>
                </c:pt>
                <c:pt idx="582">
                  <c:v>2.497490</c:v>
                </c:pt>
                <c:pt idx="583">
                  <c:v>2.497521</c:v>
                </c:pt>
                <c:pt idx="584">
                  <c:v>2.497550</c:v>
                </c:pt>
                <c:pt idx="585">
                  <c:v>2.497580</c:v>
                </c:pt>
                <c:pt idx="586">
                  <c:v>2.497609</c:v>
                </c:pt>
                <c:pt idx="587">
                  <c:v>2.497638</c:v>
                </c:pt>
                <c:pt idx="588">
                  <c:v>2.497666</c:v>
                </c:pt>
                <c:pt idx="589">
                  <c:v>2.497694</c:v>
                </c:pt>
                <c:pt idx="590">
                  <c:v>2.497722</c:v>
                </c:pt>
                <c:pt idx="591">
                  <c:v>2.497749</c:v>
                </c:pt>
                <c:pt idx="592">
                  <c:v>2.497777</c:v>
                </c:pt>
                <c:pt idx="593">
                  <c:v>2.497803</c:v>
                </c:pt>
                <c:pt idx="594">
                  <c:v>2.497830</c:v>
                </c:pt>
                <c:pt idx="595">
                  <c:v>2.497856</c:v>
                </c:pt>
                <c:pt idx="596">
                  <c:v>2.497882</c:v>
                </c:pt>
                <c:pt idx="597">
                  <c:v>2.497907</c:v>
                </c:pt>
                <c:pt idx="598">
                  <c:v>2.497933</c:v>
                </c:pt>
                <c:pt idx="599">
                  <c:v>2.497958</c:v>
                </c:pt>
                <c:pt idx="600">
                  <c:v>2.497982</c:v>
                </c:pt>
                <c:pt idx="601">
                  <c:v>2.498007</c:v>
                </c:pt>
                <c:pt idx="602">
                  <c:v>2.498031</c:v>
                </c:pt>
                <c:pt idx="603">
                  <c:v>2.498054</c:v>
                </c:pt>
                <c:pt idx="604">
                  <c:v>2.498078</c:v>
                </c:pt>
                <c:pt idx="605">
                  <c:v>2.498101</c:v>
                </c:pt>
                <c:pt idx="606">
                  <c:v>2.498124</c:v>
                </c:pt>
                <c:pt idx="607">
                  <c:v>2.498147</c:v>
                </c:pt>
                <c:pt idx="608">
                  <c:v>2.498169</c:v>
                </c:pt>
                <c:pt idx="609">
                  <c:v>2.498191</c:v>
                </c:pt>
                <c:pt idx="610">
                  <c:v>2.498213</c:v>
                </c:pt>
                <c:pt idx="611">
                  <c:v>2.498235</c:v>
                </c:pt>
                <c:pt idx="612">
                  <c:v>2.498256</c:v>
                </c:pt>
                <c:pt idx="613">
                  <c:v>2.498277</c:v>
                </c:pt>
                <c:pt idx="614">
                  <c:v>2.498298</c:v>
                </c:pt>
                <c:pt idx="615">
                  <c:v>2.498319</c:v>
                </c:pt>
                <c:pt idx="616">
                  <c:v>2.498339</c:v>
                </c:pt>
                <c:pt idx="617">
                  <c:v>2.498359</c:v>
                </c:pt>
                <c:pt idx="618">
                  <c:v>2.498379</c:v>
                </c:pt>
                <c:pt idx="619">
                  <c:v>2.498399</c:v>
                </c:pt>
                <c:pt idx="620">
                  <c:v>2.498418</c:v>
                </c:pt>
                <c:pt idx="621">
                  <c:v>2.498438</c:v>
                </c:pt>
                <c:pt idx="622">
                  <c:v>2.498457</c:v>
                </c:pt>
                <c:pt idx="623">
                  <c:v>2.498475</c:v>
                </c:pt>
                <c:pt idx="624">
                  <c:v>2.498494</c:v>
                </c:pt>
                <c:pt idx="625">
                  <c:v>2.498512</c:v>
                </c:pt>
                <c:pt idx="626">
                  <c:v>2.498530</c:v>
                </c:pt>
                <c:pt idx="627">
                  <c:v>2.498548</c:v>
                </c:pt>
                <c:pt idx="628">
                  <c:v>2.498566</c:v>
                </c:pt>
                <c:pt idx="629">
                  <c:v>2.498583</c:v>
                </c:pt>
                <c:pt idx="630">
                  <c:v>2.498601</c:v>
                </c:pt>
                <c:pt idx="631">
                  <c:v>2.498618</c:v>
                </c:pt>
                <c:pt idx="632">
                  <c:v>2.498635</c:v>
                </c:pt>
                <c:pt idx="633">
                  <c:v>2.498651</c:v>
                </c:pt>
                <c:pt idx="634">
                  <c:v>2.498668</c:v>
                </c:pt>
                <c:pt idx="635">
                  <c:v>2.498684</c:v>
                </c:pt>
                <c:pt idx="636">
                  <c:v>2.498700</c:v>
                </c:pt>
                <c:pt idx="637">
                  <c:v>2.498716</c:v>
                </c:pt>
                <c:pt idx="638">
                  <c:v>2.498732</c:v>
                </c:pt>
                <c:pt idx="639">
                  <c:v>2.498747</c:v>
                </c:pt>
                <c:pt idx="640">
                  <c:v>2.498762</c:v>
                </c:pt>
                <c:pt idx="641">
                  <c:v>2.498777</c:v>
                </c:pt>
                <c:pt idx="642">
                  <c:v>2.498792</c:v>
                </c:pt>
                <c:pt idx="643">
                  <c:v>2.498807</c:v>
                </c:pt>
                <c:pt idx="644">
                  <c:v>2.498822</c:v>
                </c:pt>
                <c:pt idx="645">
                  <c:v>2.498836</c:v>
                </c:pt>
                <c:pt idx="646">
                  <c:v>2.498851</c:v>
                </c:pt>
                <c:pt idx="647">
                  <c:v>2.498865</c:v>
                </c:pt>
                <c:pt idx="648">
                  <c:v>2.498879</c:v>
                </c:pt>
                <c:pt idx="649">
                  <c:v>2.498892</c:v>
                </c:pt>
                <c:pt idx="650">
                  <c:v>2.498906</c:v>
                </c:pt>
                <c:pt idx="651">
                  <c:v>2.498919</c:v>
                </c:pt>
                <c:pt idx="652">
                  <c:v>2.498933</c:v>
                </c:pt>
                <c:pt idx="653">
                  <c:v>2.498946</c:v>
                </c:pt>
                <c:pt idx="654">
                  <c:v>2.498959</c:v>
                </c:pt>
                <c:pt idx="655">
                  <c:v>2.498971</c:v>
                </c:pt>
                <c:pt idx="656">
                  <c:v>2.498984</c:v>
                </c:pt>
                <c:pt idx="657">
                  <c:v>2.498997</c:v>
                </c:pt>
                <c:pt idx="658">
                  <c:v>2.499009</c:v>
                </c:pt>
                <c:pt idx="659">
                  <c:v>2.499021</c:v>
                </c:pt>
                <c:pt idx="660">
                  <c:v>2.499033</c:v>
                </c:pt>
                <c:pt idx="661">
                  <c:v>2.499045</c:v>
                </c:pt>
                <c:pt idx="662">
                  <c:v>2.499057</c:v>
                </c:pt>
                <c:pt idx="663">
                  <c:v>2.499069</c:v>
                </c:pt>
                <c:pt idx="664">
                  <c:v>2.499080</c:v>
                </c:pt>
                <c:pt idx="665">
                  <c:v>2.499092</c:v>
                </c:pt>
                <c:pt idx="666">
                  <c:v>2.499103</c:v>
                </c:pt>
                <c:pt idx="667">
                  <c:v>2.499114</c:v>
                </c:pt>
                <c:pt idx="668">
                  <c:v>2.499125</c:v>
                </c:pt>
                <c:pt idx="669">
                  <c:v>2.499136</c:v>
                </c:pt>
                <c:pt idx="670">
                  <c:v>2.499146</c:v>
                </c:pt>
                <c:pt idx="671">
                  <c:v>2.499157</c:v>
                </c:pt>
                <c:pt idx="672">
                  <c:v>2.499167</c:v>
                </c:pt>
                <c:pt idx="673">
                  <c:v>2.499178</c:v>
                </c:pt>
                <c:pt idx="674">
                  <c:v>2.499188</c:v>
                </c:pt>
                <c:pt idx="675">
                  <c:v>2.499198</c:v>
                </c:pt>
                <c:pt idx="676">
                  <c:v>2.499208</c:v>
                </c:pt>
                <c:pt idx="677">
                  <c:v>2.499218</c:v>
                </c:pt>
                <c:pt idx="678">
                  <c:v>2.499228</c:v>
                </c:pt>
                <c:pt idx="679">
                  <c:v>2.499237</c:v>
                </c:pt>
                <c:pt idx="680">
                  <c:v>2.499247</c:v>
                </c:pt>
                <c:pt idx="681">
                  <c:v>2.499256</c:v>
                </c:pt>
                <c:pt idx="682">
                  <c:v>2.499265</c:v>
                </c:pt>
                <c:pt idx="683">
                  <c:v>2.499275</c:v>
                </c:pt>
                <c:pt idx="684">
                  <c:v>2.499284</c:v>
                </c:pt>
                <c:pt idx="685">
                  <c:v>2.499293</c:v>
                </c:pt>
                <c:pt idx="686">
                  <c:v>2.499302</c:v>
                </c:pt>
                <c:pt idx="687">
                  <c:v>2.499310</c:v>
                </c:pt>
                <c:pt idx="688">
                  <c:v>2.499319</c:v>
                </c:pt>
                <c:pt idx="689">
                  <c:v>2.499327</c:v>
                </c:pt>
                <c:pt idx="690">
                  <c:v>2.499336</c:v>
                </c:pt>
                <c:pt idx="691">
                  <c:v>2.499344</c:v>
                </c:pt>
                <c:pt idx="692">
                  <c:v>2.499352</c:v>
                </c:pt>
                <c:pt idx="693">
                  <c:v>2.499361</c:v>
                </c:pt>
                <c:pt idx="694">
                  <c:v>2.499369</c:v>
                </c:pt>
                <c:pt idx="695">
                  <c:v>2.499377</c:v>
                </c:pt>
                <c:pt idx="696">
                  <c:v>2.499384</c:v>
                </c:pt>
                <c:pt idx="697">
                  <c:v>2.499392</c:v>
                </c:pt>
                <c:pt idx="698">
                  <c:v>2.499400</c:v>
                </c:pt>
                <c:pt idx="699">
                  <c:v>2.499407</c:v>
                </c:pt>
                <c:pt idx="700">
                  <c:v>2.499415</c:v>
                </c:pt>
                <c:pt idx="701">
                  <c:v>2.499422</c:v>
                </c:pt>
                <c:pt idx="702">
                  <c:v>2.499430</c:v>
                </c:pt>
                <c:pt idx="703">
                  <c:v>2.499437</c:v>
                </c:pt>
                <c:pt idx="704">
                  <c:v>2.499444</c:v>
                </c:pt>
                <c:pt idx="705">
                  <c:v>2.499451</c:v>
                </c:pt>
                <c:pt idx="706">
                  <c:v>2.499458</c:v>
                </c:pt>
                <c:pt idx="707">
                  <c:v>2.499465</c:v>
                </c:pt>
                <c:pt idx="708">
                  <c:v>2.499472</c:v>
                </c:pt>
                <c:pt idx="709">
                  <c:v>2.499478</c:v>
                </c:pt>
                <c:pt idx="710">
                  <c:v>2.499485</c:v>
                </c:pt>
                <c:pt idx="711">
                  <c:v>2.499492</c:v>
                </c:pt>
                <c:pt idx="712">
                  <c:v>2.499498</c:v>
                </c:pt>
                <c:pt idx="713">
                  <c:v>2.499505</c:v>
                </c:pt>
                <c:pt idx="714">
                  <c:v>2.499511</c:v>
                </c:pt>
                <c:pt idx="715">
                  <c:v>2.499517</c:v>
                </c:pt>
                <c:pt idx="716">
                  <c:v>2.499523</c:v>
                </c:pt>
                <c:pt idx="717">
                  <c:v>2.499529</c:v>
                </c:pt>
                <c:pt idx="718">
                  <c:v>2.499536</c:v>
                </c:pt>
                <c:pt idx="719">
                  <c:v>2.499541</c:v>
                </c:pt>
                <c:pt idx="720">
                  <c:v>2.499547</c:v>
                </c:pt>
                <c:pt idx="721">
                  <c:v>2.499553</c:v>
                </c:pt>
                <c:pt idx="722">
                  <c:v>2.499559</c:v>
                </c:pt>
                <c:pt idx="723">
                  <c:v>2.499565</c:v>
                </c:pt>
                <c:pt idx="724">
                  <c:v>2.499570</c:v>
                </c:pt>
                <c:pt idx="725">
                  <c:v>2.499576</c:v>
                </c:pt>
                <c:pt idx="726">
                  <c:v>2.499581</c:v>
                </c:pt>
                <c:pt idx="727">
                  <c:v>2.499587</c:v>
                </c:pt>
                <c:pt idx="728">
                  <c:v>2.499592</c:v>
                </c:pt>
                <c:pt idx="729">
                  <c:v>2.499597</c:v>
                </c:pt>
                <c:pt idx="730">
                  <c:v>2.499603</c:v>
                </c:pt>
                <c:pt idx="731">
                  <c:v>2.499608</c:v>
                </c:pt>
                <c:pt idx="732">
                  <c:v>2.499613</c:v>
                </c:pt>
                <c:pt idx="733">
                  <c:v>2.499618</c:v>
                </c:pt>
                <c:pt idx="734">
                  <c:v>2.499623</c:v>
                </c:pt>
                <c:pt idx="735">
                  <c:v>2.499628</c:v>
                </c:pt>
                <c:pt idx="736">
                  <c:v>2.499633</c:v>
                </c:pt>
                <c:pt idx="737">
                  <c:v>2.499637</c:v>
                </c:pt>
                <c:pt idx="738">
                  <c:v>2.499642</c:v>
                </c:pt>
                <c:pt idx="739">
                  <c:v>2.499647</c:v>
                </c:pt>
                <c:pt idx="740">
                  <c:v>2.499652</c:v>
                </c:pt>
                <c:pt idx="741">
                  <c:v>2.499656</c:v>
                </c:pt>
                <c:pt idx="742">
                  <c:v>2.499661</c:v>
                </c:pt>
                <c:pt idx="743">
                  <c:v>2.499665</c:v>
                </c:pt>
                <c:pt idx="744">
                  <c:v>2.499670</c:v>
                </c:pt>
                <c:pt idx="745">
                  <c:v>2.499674</c:v>
                </c:pt>
                <c:pt idx="746">
                  <c:v>2.499678</c:v>
                </c:pt>
                <c:pt idx="747">
                  <c:v>2.499682</c:v>
                </c:pt>
                <c:pt idx="748">
                  <c:v>2.499687</c:v>
                </c:pt>
                <c:pt idx="749">
                  <c:v>2.499691</c:v>
                </c:pt>
                <c:pt idx="750">
                  <c:v>2.499695</c:v>
                </c:pt>
                <c:pt idx="751">
                  <c:v>2.499699</c:v>
                </c:pt>
                <c:pt idx="752">
                  <c:v>2.499703</c:v>
                </c:pt>
                <c:pt idx="753">
                  <c:v>2.499707</c:v>
                </c:pt>
                <c:pt idx="754">
                  <c:v>2.499711</c:v>
                </c:pt>
                <c:pt idx="755">
                  <c:v>2.499715</c:v>
                </c:pt>
                <c:pt idx="756">
                  <c:v>2.499719</c:v>
                </c:pt>
                <c:pt idx="757">
                  <c:v>2.499722</c:v>
                </c:pt>
                <c:pt idx="758">
                  <c:v>2.499726</c:v>
                </c:pt>
                <c:pt idx="759">
                  <c:v>2.499730</c:v>
                </c:pt>
                <c:pt idx="760">
                  <c:v>2.499733</c:v>
                </c:pt>
                <c:pt idx="761">
                  <c:v>2.499737</c:v>
                </c:pt>
                <c:pt idx="762">
                  <c:v>2.499741</c:v>
                </c:pt>
                <c:pt idx="763">
                  <c:v>2.499744</c:v>
                </c:pt>
                <c:pt idx="764">
                  <c:v>2.499748</c:v>
                </c:pt>
                <c:pt idx="765">
                  <c:v>2.499751</c:v>
                </c:pt>
                <c:pt idx="766">
                  <c:v>2.499754</c:v>
                </c:pt>
                <c:pt idx="767">
                  <c:v>2.499758</c:v>
                </c:pt>
                <c:pt idx="768">
                  <c:v>2.499761</c:v>
                </c:pt>
                <c:pt idx="769">
                  <c:v>2.499764</c:v>
                </c:pt>
                <c:pt idx="770">
                  <c:v>2.499768</c:v>
                </c:pt>
                <c:pt idx="771">
                  <c:v>2.499771</c:v>
                </c:pt>
                <c:pt idx="772">
                  <c:v>2.499774</c:v>
                </c:pt>
                <c:pt idx="773">
                  <c:v>2.499777</c:v>
                </c:pt>
                <c:pt idx="774">
                  <c:v>2.499780</c:v>
                </c:pt>
                <c:pt idx="775">
                  <c:v>2.499783</c:v>
                </c:pt>
                <c:pt idx="776">
                  <c:v>2.499786</c:v>
                </c:pt>
                <c:pt idx="777">
                  <c:v>2.499789</c:v>
                </c:pt>
                <c:pt idx="778">
                  <c:v>2.499792</c:v>
                </c:pt>
                <c:pt idx="779">
                  <c:v>2.499795</c:v>
                </c:pt>
                <c:pt idx="780">
                  <c:v>2.499798</c:v>
                </c:pt>
                <c:pt idx="781">
                  <c:v>2.499801</c:v>
                </c:pt>
                <c:pt idx="782">
                  <c:v>2.499804</c:v>
                </c:pt>
                <c:pt idx="783">
                  <c:v>2.499806</c:v>
                </c:pt>
                <c:pt idx="784">
                  <c:v>2.499809</c:v>
                </c:pt>
                <c:pt idx="785">
                  <c:v>2.499812</c:v>
                </c:pt>
                <c:pt idx="786">
                  <c:v>2.499814</c:v>
                </c:pt>
                <c:pt idx="787">
                  <c:v>2.499817</c:v>
                </c:pt>
                <c:pt idx="788">
                  <c:v>2.499820</c:v>
                </c:pt>
                <c:pt idx="789">
                  <c:v>2.499822</c:v>
                </c:pt>
                <c:pt idx="790">
                  <c:v>2.499825</c:v>
                </c:pt>
                <c:pt idx="791">
                  <c:v>2.499827</c:v>
                </c:pt>
                <c:pt idx="792">
                  <c:v>2.499830</c:v>
                </c:pt>
                <c:pt idx="793">
                  <c:v>2.499832</c:v>
                </c:pt>
                <c:pt idx="794">
                  <c:v>2.499835</c:v>
                </c:pt>
                <c:pt idx="795">
                  <c:v>2.499837</c:v>
                </c:pt>
                <c:pt idx="796">
                  <c:v>2.499839</c:v>
                </c:pt>
                <c:pt idx="797">
                  <c:v>2.499842</c:v>
                </c:pt>
                <c:pt idx="798">
                  <c:v>2.499844</c:v>
                </c:pt>
                <c:pt idx="799">
                  <c:v>2.499846</c:v>
                </c:pt>
                <c:pt idx="800">
                  <c:v>2.499849</c:v>
                </c:pt>
                <c:pt idx="801">
                  <c:v>2.499851</c:v>
                </c:pt>
                <c:pt idx="802">
                  <c:v>2.499853</c:v>
                </c:pt>
                <c:pt idx="803">
                  <c:v>2.499855</c:v>
                </c:pt>
                <c:pt idx="804">
                  <c:v>2.499857</c:v>
                </c:pt>
                <c:pt idx="805">
                  <c:v>2.499859</c:v>
                </c:pt>
                <c:pt idx="806">
                  <c:v>2.499861</c:v>
                </c:pt>
                <c:pt idx="807">
                  <c:v>2.499864</c:v>
                </c:pt>
                <c:pt idx="808">
                  <c:v>2.499866</c:v>
                </c:pt>
                <c:pt idx="809">
                  <c:v>2.499868</c:v>
                </c:pt>
                <c:pt idx="810">
                  <c:v>2.499870</c:v>
                </c:pt>
                <c:pt idx="811">
                  <c:v>2.499872</c:v>
                </c:pt>
                <c:pt idx="812">
                  <c:v>2.499873</c:v>
                </c:pt>
                <c:pt idx="813">
                  <c:v>2.499875</c:v>
                </c:pt>
                <c:pt idx="814">
                  <c:v>2.499877</c:v>
                </c:pt>
                <c:pt idx="815">
                  <c:v>2.499879</c:v>
                </c:pt>
                <c:pt idx="816">
                  <c:v>2.499881</c:v>
                </c:pt>
                <c:pt idx="817">
                  <c:v>2.499883</c:v>
                </c:pt>
                <c:pt idx="818">
                  <c:v>2.499885</c:v>
                </c:pt>
                <c:pt idx="819">
                  <c:v>2.499886</c:v>
                </c:pt>
                <c:pt idx="820">
                  <c:v>2.499888</c:v>
                </c:pt>
                <c:pt idx="821">
                  <c:v>2.499890</c:v>
                </c:pt>
                <c:pt idx="822">
                  <c:v>2.499892</c:v>
                </c:pt>
                <c:pt idx="823">
                  <c:v>2.499893</c:v>
                </c:pt>
                <c:pt idx="824">
                  <c:v>2.499895</c:v>
                </c:pt>
                <c:pt idx="825">
                  <c:v>2.499897</c:v>
                </c:pt>
                <c:pt idx="826">
                  <c:v>2.499898</c:v>
                </c:pt>
                <c:pt idx="827">
                  <c:v>2.499900</c:v>
                </c:pt>
                <c:pt idx="828">
                  <c:v>2.499902</c:v>
                </c:pt>
                <c:pt idx="829">
                  <c:v>2.499903</c:v>
                </c:pt>
                <c:pt idx="830">
                  <c:v>2.499905</c:v>
                </c:pt>
                <c:pt idx="831">
                  <c:v>2.499906</c:v>
                </c:pt>
                <c:pt idx="832">
                  <c:v>2.499908</c:v>
                </c:pt>
                <c:pt idx="833">
                  <c:v>2.499909</c:v>
                </c:pt>
                <c:pt idx="834">
                  <c:v>2.499911</c:v>
                </c:pt>
                <c:pt idx="835">
                  <c:v>2.499912</c:v>
                </c:pt>
                <c:pt idx="836">
                  <c:v>2.499914</c:v>
                </c:pt>
                <c:pt idx="837">
                  <c:v>2.499915</c:v>
                </c:pt>
                <c:pt idx="838">
                  <c:v>2.499917</c:v>
                </c:pt>
                <c:pt idx="839">
                  <c:v>2.499918</c:v>
                </c:pt>
                <c:pt idx="840">
                  <c:v>2.499919</c:v>
                </c:pt>
                <c:pt idx="841">
                  <c:v>2.499921</c:v>
                </c:pt>
                <c:pt idx="842">
                  <c:v>2.499922</c:v>
                </c:pt>
                <c:pt idx="843">
                  <c:v>2.499923</c:v>
                </c:pt>
                <c:pt idx="844">
                  <c:v>2.499925</c:v>
                </c:pt>
                <c:pt idx="845">
                  <c:v>2.499926</c:v>
                </c:pt>
                <c:pt idx="846">
                  <c:v>2.499927</c:v>
                </c:pt>
                <c:pt idx="847">
                  <c:v>2.499929</c:v>
                </c:pt>
                <c:pt idx="848">
                  <c:v>2.499930</c:v>
                </c:pt>
                <c:pt idx="849">
                  <c:v>2.499931</c:v>
                </c:pt>
                <c:pt idx="850">
                  <c:v>2.499932</c:v>
                </c:pt>
                <c:pt idx="851">
                  <c:v>2.499933</c:v>
                </c:pt>
                <c:pt idx="852">
                  <c:v>2.499935</c:v>
                </c:pt>
                <c:pt idx="853">
                  <c:v>2.499936</c:v>
                </c:pt>
                <c:pt idx="854">
                  <c:v>2.499937</c:v>
                </c:pt>
                <c:pt idx="855">
                  <c:v>2.499938</c:v>
                </c:pt>
                <c:pt idx="856">
                  <c:v>2.499939</c:v>
                </c:pt>
                <c:pt idx="857">
                  <c:v>2.499940</c:v>
                </c:pt>
                <c:pt idx="858">
                  <c:v>2.499942</c:v>
                </c:pt>
                <c:pt idx="859">
                  <c:v>2.499943</c:v>
                </c:pt>
                <c:pt idx="860">
                  <c:v>2.499944</c:v>
                </c:pt>
                <c:pt idx="861">
                  <c:v>2.499945</c:v>
                </c:pt>
                <c:pt idx="862">
                  <c:v>2.499946</c:v>
                </c:pt>
                <c:pt idx="863">
                  <c:v>2.499947</c:v>
                </c:pt>
                <c:pt idx="864">
                  <c:v>2.499948</c:v>
                </c:pt>
                <c:pt idx="865">
                  <c:v>2.499949</c:v>
                </c:pt>
                <c:pt idx="866">
                  <c:v>2.499950</c:v>
                </c:pt>
                <c:pt idx="867">
                  <c:v>2.499951</c:v>
                </c:pt>
                <c:pt idx="868">
                  <c:v>2.499952</c:v>
                </c:pt>
                <c:pt idx="869">
                  <c:v>2.499953</c:v>
                </c:pt>
                <c:pt idx="870">
                  <c:v>2.499954</c:v>
                </c:pt>
                <c:pt idx="871">
                  <c:v>2.499955</c:v>
                </c:pt>
                <c:pt idx="872">
                  <c:v>2.499956</c:v>
                </c:pt>
                <c:pt idx="873">
                  <c:v>2.499957</c:v>
                </c:pt>
                <c:pt idx="874">
                  <c:v>2.499958</c:v>
                </c:pt>
                <c:pt idx="875">
                  <c:v>2.499958</c:v>
                </c:pt>
                <c:pt idx="876">
                  <c:v>2.499959</c:v>
                </c:pt>
                <c:pt idx="877">
                  <c:v>2.499960</c:v>
                </c:pt>
                <c:pt idx="878">
                  <c:v>2.499961</c:v>
                </c:pt>
                <c:pt idx="879">
                  <c:v>2.499962</c:v>
                </c:pt>
                <c:pt idx="880">
                  <c:v>2.499963</c:v>
                </c:pt>
                <c:pt idx="881">
                  <c:v>2.499964</c:v>
                </c:pt>
                <c:pt idx="882">
                  <c:v>2.499964</c:v>
                </c:pt>
                <c:pt idx="883">
                  <c:v>2.499965</c:v>
                </c:pt>
                <c:pt idx="884">
                  <c:v>2.499966</c:v>
                </c:pt>
                <c:pt idx="885">
                  <c:v>2.499967</c:v>
                </c:pt>
                <c:pt idx="886">
                  <c:v>2.499968</c:v>
                </c:pt>
                <c:pt idx="887">
                  <c:v>2.499968</c:v>
                </c:pt>
                <c:pt idx="888">
                  <c:v>2.499969</c:v>
                </c:pt>
                <c:pt idx="889">
                  <c:v>2.499970</c:v>
                </c:pt>
                <c:pt idx="890">
                  <c:v>2.499971</c:v>
                </c:pt>
                <c:pt idx="891">
                  <c:v>2.499971</c:v>
                </c:pt>
                <c:pt idx="892">
                  <c:v>2.499972</c:v>
                </c:pt>
                <c:pt idx="893">
                  <c:v>2.499973</c:v>
                </c:pt>
                <c:pt idx="894">
                  <c:v>2.499974</c:v>
                </c:pt>
                <c:pt idx="895">
                  <c:v>2.499974</c:v>
                </c:pt>
                <c:pt idx="896">
                  <c:v>2.499975</c:v>
                </c:pt>
                <c:pt idx="897">
                  <c:v>2.499976</c:v>
                </c:pt>
                <c:pt idx="898">
                  <c:v>2.499976</c:v>
                </c:pt>
                <c:pt idx="899">
                  <c:v>2.499977</c:v>
                </c:pt>
                <c:pt idx="900">
                  <c:v>2.499978</c:v>
                </c:pt>
                <c:pt idx="901">
                  <c:v>2.499978</c:v>
                </c:pt>
                <c:pt idx="902">
                  <c:v>2.499979</c:v>
                </c:pt>
                <c:pt idx="903">
                  <c:v>2.499980</c:v>
                </c:pt>
                <c:pt idx="904">
                  <c:v>2.499980</c:v>
                </c:pt>
                <c:pt idx="905">
                  <c:v>2.499981</c:v>
                </c:pt>
                <c:pt idx="906">
                  <c:v>2.499981</c:v>
                </c:pt>
                <c:pt idx="907">
                  <c:v>2.499982</c:v>
                </c:pt>
                <c:pt idx="908">
                  <c:v>2.499983</c:v>
                </c:pt>
                <c:pt idx="909">
                  <c:v>2.499983</c:v>
                </c:pt>
                <c:pt idx="910">
                  <c:v>2.499984</c:v>
                </c:pt>
                <c:pt idx="911">
                  <c:v>2.499984</c:v>
                </c:pt>
                <c:pt idx="912">
                  <c:v>2.499985</c:v>
                </c:pt>
                <c:pt idx="913">
                  <c:v>2.499985</c:v>
                </c:pt>
                <c:pt idx="914">
                  <c:v>2.499986</c:v>
                </c:pt>
                <c:pt idx="915">
                  <c:v>2.499987</c:v>
                </c:pt>
                <c:pt idx="916">
                  <c:v>2.499987</c:v>
                </c:pt>
                <c:pt idx="917">
                  <c:v>2.499988</c:v>
                </c:pt>
                <c:pt idx="918">
                  <c:v>2.499988</c:v>
                </c:pt>
                <c:pt idx="919">
                  <c:v>2.499989</c:v>
                </c:pt>
                <c:pt idx="920">
                  <c:v>2.499989</c:v>
                </c:pt>
                <c:pt idx="921">
                  <c:v>2.499990</c:v>
                </c:pt>
                <c:pt idx="922">
                  <c:v>2.499990</c:v>
                </c:pt>
                <c:pt idx="923">
                  <c:v>2.499991</c:v>
                </c:pt>
                <c:pt idx="924">
                  <c:v>2.499991</c:v>
                </c:pt>
                <c:pt idx="925">
                  <c:v>2.499992</c:v>
                </c:pt>
                <c:pt idx="926">
                  <c:v>2.499992</c:v>
                </c:pt>
                <c:pt idx="927">
                  <c:v>2.499993</c:v>
                </c:pt>
                <c:pt idx="928">
                  <c:v>2.499993</c:v>
                </c:pt>
                <c:pt idx="929">
                  <c:v>2.499993</c:v>
                </c:pt>
                <c:pt idx="930">
                  <c:v>2.499994</c:v>
                </c:pt>
                <c:pt idx="931">
                  <c:v>2.499994</c:v>
                </c:pt>
                <c:pt idx="932">
                  <c:v>2.499995</c:v>
                </c:pt>
                <c:pt idx="933">
                  <c:v>2.499995</c:v>
                </c:pt>
                <c:pt idx="934">
                  <c:v>2.499996</c:v>
                </c:pt>
                <c:pt idx="935">
                  <c:v>2.499996</c:v>
                </c:pt>
                <c:pt idx="936">
                  <c:v>2.499996</c:v>
                </c:pt>
                <c:pt idx="937">
                  <c:v>2.499997</c:v>
                </c:pt>
                <c:pt idx="938">
                  <c:v>2.499997</c:v>
                </c:pt>
                <c:pt idx="939">
                  <c:v>2.499998</c:v>
                </c:pt>
                <c:pt idx="940">
                  <c:v>2.499998</c:v>
                </c:pt>
                <c:pt idx="941">
                  <c:v>2.499998</c:v>
                </c:pt>
                <c:pt idx="942">
                  <c:v>2.499999</c:v>
                </c:pt>
                <c:pt idx="943">
                  <c:v>2.499999</c:v>
                </c:pt>
                <c:pt idx="944">
                  <c:v>2.500000</c:v>
                </c:pt>
                <c:pt idx="945">
                  <c:v>2.500000</c:v>
                </c:pt>
                <c:pt idx="946">
                  <c:v>2.500000</c:v>
                </c:pt>
                <c:pt idx="947">
                  <c:v>2.500001</c:v>
                </c:pt>
                <c:pt idx="948">
                  <c:v>2.500001</c:v>
                </c:pt>
                <c:pt idx="949">
                  <c:v>2.500001</c:v>
                </c:pt>
                <c:pt idx="950">
                  <c:v>2.500002</c:v>
                </c:pt>
                <c:pt idx="951">
                  <c:v>2.500002</c:v>
                </c:pt>
                <c:pt idx="952">
                  <c:v>2.500002</c:v>
                </c:pt>
                <c:pt idx="953">
                  <c:v>2.500003</c:v>
                </c:pt>
                <c:pt idx="954">
                  <c:v>2.500003</c:v>
                </c:pt>
                <c:pt idx="955">
                  <c:v>2.500003</c:v>
                </c:pt>
                <c:pt idx="956">
                  <c:v>2.500004</c:v>
                </c:pt>
                <c:pt idx="957">
                  <c:v>2.500004</c:v>
                </c:pt>
                <c:pt idx="958">
                  <c:v>2.500004</c:v>
                </c:pt>
                <c:pt idx="959">
                  <c:v>2.500005</c:v>
                </c:pt>
                <c:pt idx="960">
                  <c:v>2.500005</c:v>
                </c:pt>
                <c:pt idx="961">
                  <c:v>2.500005</c:v>
                </c:pt>
                <c:pt idx="962">
                  <c:v>2.500006</c:v>
                </c:pt>
                <c:pt idx="963">
                  <c:v>2.500006</c:v>
                </c:pt>
                <c:pt idx="964">
                  <c:v>2.500006</c:v>
                </c:pt>
                <c:pt idx="965">
                  <c:v>2.500007</c:v>
                </c:pt>
                <c:pt idx="966">
                  <c:v>2.500007</c:v>
                </c:pt>
                <c:pt idx="967">
                  <c:v>2.500007</c:v>
                </c:pt>
                <c:pt idx="968">
                  <c:v>2.500007</c:v>
                </c:pt>
                <c:pt idx="969">
                  <c:v>2.500008</c:v>
                </c:pt>
                <c:pt idx="970">
                  <c:v>2.500008</c:v>
                </c:pt>
                <c:pt idx="971">
                  <c:v>2.500008</c:v>
                </c:pt>
                <c:pt idx="972">
                  <c:v>2.500008</c:v>
                </c:pt>
                <c:pt idx="973">
                  <c:v>2.500009</c:v>
                </c:pt>
                <c:pt idx="974">
                  <c:v>2.500009</c:v>
                </c:pt>
                <c:pt idx="975">
                  <c:v>2.500009</c:v>
                </c:pt>
                <c:pt idx="976">
                  <c:v>2.500009</c:v>
                </c:pt>
                <c:pt idx="977">
                  <c:v>2.500010</c:v>
                </c:pt>
                <c:pt idx="978">
                  <c:v>2.500010</c:v>
                </c:pt>
                <c:pt idx="979">
                  <c:v>2.500010</c:v>
                </c:pt>
                <c:pt idx="980">
                  <c:v>2.500010</c:v>
                </c:pt>
                <c:pt idx="981">
                  <c:v>2.500011</c:v>
                </c:pt>
                <c:pt idx="982">
                  <c:v>2.500011</c:v>
                </c:pt>
                <c:pt idx="983">
                  <c:v>2.500011</c:v>
                </c:pt>
                <c:pt idx="984">
                  <c:v>2.500011</c:v>
                </c:pt>
                <c:pt idx="985">
                  <c:v>2.500012</c:v>
                </c:pt>
                <c:pt idx="986">
                  <c:v>2.500012</c:v>
                </c:pt>
                <c:pt idx="987">
                  <c:v>2.500012</c:v>
                </c:pt>
                <c:pt idx="988">
                  <c:v>2.500012</c:v>
                </c:pt>
                <c:pt idx="989">
                  <c:v>2.500012</c:v>
                </c:pt>
                <c:pt idx="990">
                  <c:v>2.500013</c:v>
                </c:pt>
                <c:pt idx="991">
                  <c:v>2.500013</c:v>
                </c:pt>
                <c:pt idx="992">
                  <c:v>2.500013</c:v>
                </c:pt>
                <c:pt idx="993">
                  <c:v>2.500013</c:v>
                </c:pt>
                <c:pt idx="994">
                  <c:v>2.500013</c:v>
                </c:pt>
                <c:pt idx="995">
                  <c:v>2.500014</c:v>
                </c:pt>
                <c:pt idx="996">
                  <c:v>2.500014</c:v>
                </c:pt>
                <c:pt idx="997">
                  <c:v>2.500014</c:v>
                </c:pt>
                <c:pt idx="998">
                  <c:v>2.500014</c:v>
                </c:pt>
                <c:pt idx="999">
                  <c:v>2.500014</c:v>
                </c:pt>
                <c:pt idx="1000">
                  <c:v>2.500014</c:v>
                </c:pt>
                <c:pt idx="1001">
                  <c:v>2.500015</c:v>
                </c:pt>
                <c:pt idx="1002">
                  <c:v>2.500015</c:v>
                </c:pt>
                <c:pt idx="1003">
                  <c:v>2.500015</c:v>
                </c:pt>
                <c:pt idx="1004">
                  <c:v>2.500015</c:v>
                </c:pt>
                <c:pt idx="1005">
                  <c:v>2.500015</c:v>
                </c:pt>
                <c:pt idx="1006">
                  <c:v>2.500015</c:v>
                </c:pt>
                <c:pt idx="1007">
                  <c:v>2.500016</c:v>
                </c:pt>
                <c:pt idx="1008">
                  <c:v>2.500016</c:v>
                </c:pt>
                <c:pt idx="1009">
                  <c:v>2.500016</c:v>
                </c:pt>
                <c:pt idx="1010">
                  <c:v>2.500016</c:v>
                </c:pt>
                <c:pt idx="1011">
                  <c:v>2.500016</c:v>
                </c:pt>
                <c:pt idx="1012">
                  <c:v>2.500016</c:v>
                </c:pt>
                <c:pt idx="1013">
                  <c:v>2.500017</c:v>
                </c:pt>
                <c:pt idx="1014">
                  <c:v>2.500017</c:v>
                </c:pt>
                <c:pt idx="1015">
                  <c:v>2.500017</c:v>
                </c:pt>
                <c:pt idx="1016">
                  <c:v>2.500017</c:v>
                </c:pt>
                <c:pt idx="1017">
                  <c:v>2.500017</c:v>
                </c:pt>
                <c:pt idx="1018">
                  <c:v>2.500017</c:v>
                </c:pt>
                <c:pt idx="1019">
                  <c:v>2.500017</c:v>
                </c:pt>
                <c:pt idx="1020">
                  <c:v>2.500018</c:v>
                </c:pt>
                <c:pt idx="1021">
                  <c:v>2.500018</c:v>
                </c:pt>
                <c:pt idx="1022">
                  <c:v>2.500018</c:v>
                </c:pt>
                <c:pt idx="1023">
                  <c:v>2.500018</c:v>
                </c:pt>
                <c:pt idx="1024">
                  <c:v>2.500018</c:v>
                </c:pt>
                <c:pt idx="1025">
                  <c:v>2.500018</c:v>
                </c:pt>
                <c:pt idx="1026">
                  <c:v>2.500018</c:v>
                </c:pt>
                <c:pt idx="1027">
                  <c:v>2.500018</c:v>
                </c:pt>
                <c:pt idx="1028">
                  <c:v>2.500019</c:v>
                </c:pt>
                <c:pt idx="1029">
                  <c:v>2.500019</c:v>
                </c:pt>
                <c:pt idx="1030">
                  <c:v>2.500019</c:v>
                </c:pt>
                <c:pt idx="1031">
                  <c:v>2.500019</c:v>
                </c:pt>
                <c:pt idx="1032">
                  <c:v>2.500019</c:v>
                </c:pt>
                <c:pt idx="1033">
                  <c:v>2.500019</c:v>
                </c:pt>
                <c:pt idx="1034">
                  <c:v>2.500019</c:v>
                </c:pt>
                <c:pt idx="1035">
                  <c:v>2.500019</c:v>
                </c:pt>
                <c:pt idx="1036">
                  <c:v>2.500019</c:v>
                </c:pt>
                <c:pt idx="1037">
                  <c:v>2.500020</c:v>
                </c:pt>
                <c:pt idx="1038">
                  <c:v>2.500020</c:v>
                </c:pt>
                <c:pt idx="1039">
                  <c:v>2.500020</c:v>
                </c:pt>
                <c:pt idx="1040">
                  <c:v>2.500020</c:v>
                </c:pt>
                <c:pt idx="1041">
                  <c:v>2.500020</c:v>
                </c:pt>
                <c:pt idx="1042">
                  <c:v>2.500020</c:v>
                </c:pt>
                <c:pt idx="1043">
                  <c:v>2.500020</c:v>
                </c:pt>
                <c:pt idx="1044">
                  <c:v>2.500020</c:v>
                </c:pt>
                <c:pt idx="1045">
                  <c:v>2.500020</c:v>
                </c:pt>
                <c:pt idx="1046">
                  <c:v>2.500020</c:v>
                </c:pt>
                <c:pt idx="1047">
                  <c:v>2.500021</c:v>
                </c:pt>
                <c:pt idx="1048">
                  <c:v>2.500021</c:v>
                </c:pt>
                <c:pt idx="1049">
                  <c:v>2.500021</c:v>
                </c:pt>
                <c:pt idx="1050">
                  <c:v>2.500021</c:v>
                </c:pt>
                <c:pt idx="1051">
                  <c:v>2.500021</c:v>
                </c:pt>
                <c:pt idx="1052">
                  <c:v>2.500021</c:v>
                </c:pt>
                <c:pt idx="1053">
                  <c:v>2.500021</c:v>
                </c:pt>
                <c:pt idx="1054">
                  <c:v>2.500021</c:v>
                </c:pt>
                <c:pt idx="1055">
                  <c:v>2.500021</c:v>
                </c:pt>
                <c:pt idx="1056">
                  <c:v>2.500021</c:v>
                </c:pt>
                <c:pt idx="1057">
                  <c:v>2.500021</c:v>
                </c:pt>
                <c:pt idx="1058">
                  <c:v>2.500021</c:v>
                </c:pt>
                <c:pt idx="1059">
                  <c:v>2.500022</c:v>
                </c:pt>
                <c:pt idx="1060">
                  <c:v>2.500022</c:v>
                </c:pt>
                <c:pt idx="1061">
                  <c:v>2.500022</c:v>
                </c:pt>
                <c:pt idx="1062">
                  <c:v>2.500022</c:v>
                </c:pt>
                <c:pt idx="1063">
                  <c:v>2.500022</c:v>
                </c:pt>
                <c:pt idx="1064">
                  <c:v>2.500022</c:v>
                </c:pt>
                <c:pt idx="1065">
                  <c:v>2.500022</c:v>
                </c:pt>
                <c:pt idx="1066">
                  <c:v>2.500022</c:v>
                </c:pt>
                <c:pt idx="1067">
                  <c:v>2.500022</c:v>
                </c:pt>
                <c:pt idx="1068">
                  <c:v>2.500022</c:v>
                </c:pt>
                <c:pt idx="1069">
                  <c:v>2.500022</c:v>
                </c:pt>
                <c:pt idx="1070">
                  <c:v>2.500022</c:v>
                </c:pt>
                <c:pt idx="1071">
                  <c:v>2.500022</c:v>
                </c:pt>
                <c:pt idx="1072">
                  <c:v>2.500022</c:v>
                </c:pt>
                <c:pt idx="1073">
                  <c:v>2.500023</c:v>
                </c:pt>
                <c:pt idx="1074">
                  <c:v>2.500023</c:v>
                </c:pt>
                <c:pt idx="1075">
                  <c:v>2.500023</c:v>
                </c:pt>
                <c:pt idx="1076">
                  <c:v>2.500023</c:v>
                </c:pt>
                <c:pt idx="1077">
                  <c:v>2.500023</c:v>
                </c:pt>
                <c:pt idx="1078">
                  <c:v>2.500023</c:v>
                </c:pt>
                <c:pt idx="1079">
                  <c:v>2.500023</c:v>
                </c:pt>
                <c:pt idx="1080">
                  <c:v>2.500023</c:v>
                </c:pt>
                <c:pt idx="1081">
                  <c:v>2.500023</c:v>
                </c:pt>
                <c:pt idx="1082">
                  <c:v>2.500023</c:v>
                </c:pt>
                <c:pt idx="1083">
                  <c:v>2.500023</c:v>
                </c:pt>
                <c:pt idx="1084">
                  <c:v>2.500023</c:v>
                </c:pt>
                <c:pt idx="1085">
                  <c:v>2.500023</c:v>
                </c:pt>
                <c:pt idx="1086">
                  <c:v>2.500023</c:v>
                </c:pt>
                <c:pt idx="1087">
                  <c:v>2.500023</c:v>
                </c:pt>
                <c:pt idx="1088">
                  <c:v>2.500023</c:v>
                </c:pt>
                <c:pt idx="1089">
                  <c:v>2.500023</c:v>
                </c:pt>
                <c:pt idx="1090">
                  <c:v>2.500023</c:v>
                </c:pt>
                <c:pt idx="1091">
                  <c:v>2.500023</c:v>
                </c:pt>
                <c:pt idx="1092">
                  <c:v>2.500023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'sedation'!$V$4</c:f>
              <c:strCache>
                <c:ptCount val="1"/>
                <c:pt idx="0">
                  <c:v>45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'sedation'!$V$5:$V$1097</c:f>
              <c:numCache>
                <c:ptCount val="1093"/>
                <c:pt idx="0">
                  <c:v>0.000000</c:v>
                </c:pt>
                <c:pt idx="1">
                  <c:v>0.000000</c:v>
                </c:pt>
                <c:pt idx="2">
                  <c:v>0.029419</c:v>
                </c:pt>
                <c:pt idx="3">
                  <c:v>0.058491</c:v>
                </c:pt>
                <c:pt idx="4">
                  <c:v>0.087222</c:v>
                </c:pt>
                <c:pt idx="5">
                  <c:v>0.115614</c:v>
                </c:pt>
                <c:pt idx="6">
                  <c:v>0.143673</c:v>
                </c:pt>
                <c:pt idx="7">
                  <c:v>0.171401</c:v>
                </c:pt>
                <c:pt idx="8">
                  <c:v>0.198804</c:v>
                </c:pt>
                <c:pt idx="9">
                  <c:v>0.225884</c:v>
                </c:pt>
                <c:pt idx="10">
                  <c:v>0.252645</c:v>
                </c:pt>
                <c:pt idx="11">
                  <c:v>0.279092</c:v>
                </c:pt>
                <c:pt idx="12">
                  <c:v>0.305227</c:v>
                </c:pt>
                <c:pt idx="13">
                  <c:v>0.331056</c:v>
                </c:pt>
                <c:pt idx="14">
                  <c:v>0.356580</c:v>
                </c:pt>
                <c:pt idx="15">
                  <c:v>0.381804</c:v>
                </c:pt>
                <c:pt idx="16">
                  <c:v>0.406731</c:v>
                </c:pt>
                <c:pt idx="17">
                  <c:v>0.431365</c:v>
                </c:pt>
                <c:pt idx="18">
                  <c:v>0.455709</c:v>
                </c:pt>
                <c:pt idx="19">
                  <c:v>0.479767</c:v>
                </c:pt>
                <c:pt idx="20">
                  <c:v>0.503542</c:v>
                </c:pt>
                <c:pt idx="21">
                  <c:v>0.527037</c:v>
                </c:pt>
                <c:pt idx="22">
                  <c:v>0.550255</c:v>
                </c:pt>
                <c:pt idx="23">
                  <c:v>0.573200</c:v>
                </c:pt>
                <c:pt idx="24">
                  <c:v>0.595876</c:v>
                </c:pt>
                <c:pt idx="25">
                  <c:v>0.618284</c:v>
                </c:pt>
                <c:pt idx="26">
                  <c:v>0.640429</c:v>
                </c:pt>
                <c:pt idx="27">
                  <c:v>0.662314</c:v>
                </c:pt>
                <c:pt idx="28">
                  <c:v>0.683941</c:v>
                </c:pt>
                <c:pt idx="29">
                  <c:v>0.705313</c:v>
                </c:pt>
                <c:pt idx="30">
                  <c:v>0.726434</c:v>
                </c:pt>
                <c:pt idx="31">
                  <c:v>0.747306</c:v>
                </c:pt>
                <c:pt idx="32">
                  <c:v>0.767933</c:v>
                </c:pt>
                <c:pt idx="33">
                  <c:v>0.788317</c:v>
                </c:pt>
                <c:pt idx="34">
                  <c:v>0.808462</c:v>
                </c:pt>
                <c:pt idx="35">
                  <c:v>0.828369</c:v>
                </c:pt>
                <c:pt idx="36">
                  <c:v>0.848042</c:v>
                </c:pt>
                <c:pt idx="37">
                  <c:v>0.867484</c:v>
                </c:pt>
                <c:pt idx="38">
                  <c:v>0.886696</c:v>
                </c:pt>
                <c:pt idx="39">
                  <c:v>0.905683</c:v>
                </c:pt>
                <c:pt idx="40">
                  <c:v>0.924446</c:v>
                </c:pt>
                <c:pt idx="41">
                  <c:v>0.942989</c:v>
                </c:pt>
                <c:pt idx="42">
                  <c:v>0.961313</c:v>
                </c:pt>
                <c:pt idx="43">
                  <c:v>0.979422</c:v>
                </c:pt>
                <c:pt idx="44">
                  <c:v>0.997317</c:v>
                </c:pt>
                <c:pt idx="45">
                  <c:v>1.015002</c:v>
                </c:pt>
                <c:pt idx="46">
                  <c:v>1.032479</c:v>
                </c:pt>
                <c:pt idx="47">
                  <c:v>1.049750</c:v>
                </c:pt>
                <c:pt idx="48">
                  <c:v>1.066818</c:v>
                </c:pt>
                <c:pt idx="49">
                  <c:v>1.083686</c:v>
                </c:pt>
                <c:pt idx="50">
                  <c:v>1.100354</c:v>
                </c:pt>
                <c:pt idx="51">
                  <c:v>1.116827</c:v>
                </c:pt>
                <c:pt idx="52">
                  <c:v>1.133105</c:v>
                </c:pt>
                <c:pt idx="53">
                  <c:v>1.149193</c:v>
                </c:pt>
                <c:pt idx="54">
                  <c:v>1.165090</c:v>
                </c:pt>
                <c:pt idx="55">
                  <c:v>1.180801</c:v>
                </c:pt>
                <c:pt idx="56">
                  <c:v>1.196327</c:v>
                </c:pt>
                <c:pt idx="57">
                  <c:v>1.211670</c:v>
                </c:pt>
                <c:pt idx="58">
                  <c:v>1.226833</c:v>
                </c:pt>
                <c:pt idx="59">
                  <c:v>1.241817</c:v>
                </c:pt>
                <c:pt idx="60">
                  <c:v>1.256625</c:v>
                </c:pt>
                <c:pt idx="61">
                  <c:v>1.271259</c:v>
                </c:pt>
                <c:pt idx="62">
                  <c:v>1.285720</c:v>
                </c:pt>
                <c:pt idx="63">
                  <c:v>1.300011</c:v>
                </c:pt>
                <c:pt idx="64">
                  <c:v>1.314134</c:v>
                </c:pt>
                <c:pt idx="65">
                  <c:v>1.328091</c:v>
                </c:pt>
                <c:pt idx="66">
                  <c:v>1.341884</c:v>
                </c:pt>
                <c:pt idx="67">
                  <c:v>1.355514</c:v>
                </c:pt>
                <c:pt idx="68">
                  <c:v>1.368984</c:v>
                </c:pt>
                <c:pt idx="69">
                  <c:v>1.382296</c:v>
                </c:pt>
                <c:pt idx="70">
                  <c:v>1.395450</c:v>
                </c:pt>
                <c:pt idx="71">
                  <c:v>1.408450</c:v>
                </c:pt>
                <c:pt idx="72">
                  <c:v>1.421297</c:v>
                </c:pt>
                <c:pt idx="73">
                  <c:v>1.433993</c:v>
                </c:pt>
                <c:pt idx="74">
                  <c:v>1.446540</c:v>
                </c:pt>
                <c:pt idx="75">
                  <c:v>1.458938</c:v>
                </c:pt>
                <c:pt idx="76">
                  <c:v>1.471191</c:v>
                </c:pt>
                <c:pt idx="77">
                  <c:v>1.483300</c:v>
                </c:pt>
                <c:pt idx="78">
                  <c:v>1.495266</c:v>
                </c:pt>
                <c:pt idx="79">
                  <c:v>1.507092</c:v>
                </c:pt>
                <c:pt idx="80">
                  <c:v>1.518778</c:v>
                </c:pt>
                <c:pt idx="81">
                  <c:v>1.530326</c:v>
                </c:pt>
                <c:pt idx="82">
                  <c:v>1.541739</c:v>
                </c:pt>
                <c:pt idx="83">
                  <c:v>1.553018</c:v>
                </c:pt>
                <c:pt idx="84">
                  <c:v>1.564164</c:v>
                </c:pt>
                <c:pt idx="85">
                  <c:v>1.575178</c:v>
                </c:pt>
                <c:pt idx="86">
                  <c:v>1.586063</c:v>
                </c:pt>
                <c:pt idx="87">
                  <c:v>1.596820</c:v>
                </c:pt>
                <c:pt idx="88">
                  <c:v>1.607450</c:v>
                </c:pt>
                <c:pt idx="89">
                  <c:v>1.617956</c:v>
                </c:pt>
                <c:pt idx="90">
                  <c:v>1.628337</c:v>
                </c:pt>
                <c:pt idx="91">
                  <c:v>1.638597</c:v>
                </c:pt>
                <c:pt idx="92">
                  <c:v>1.648735</c:v>
                </c:pt>
                <c:pt idx="93">
                  <c:v>1.658755</c:v>
                </c:pt>
                <c:pt idx="94">
                  <c:v>1.668656</c:v>
                </c:pt>
                <c:pt idx="95">
                  <c:v>1.678441</c:v>
                </c:pt>
                <c:pt idx="96">
                  <c:v>1.688111</c:v>
                </c:pt>
                <c:pt idx="97">
                  <c:v>1.697667</c:v>
                </c:pt>
                <c:pt idx="98">
                  <c:v>1.707110</c:v>
                </c:pt>
                <c:pt idx="99">
                  <c:v>1.716443</c:v>
                </c:pt>
                <c:pt idx="100">
                  <c:v>1.725665</c:v>
                </c:pt>
                <c:pt idx="101">
                  <c:v>1.734779</c:v>
                </c:pt>
                <c:pt idx="102">
                  <c:v>1.743786</c:v>
                </c:pt>
                <c:pt idx="103">
                  <c:v>1.752687</c:v>
                </c:pt>
                <c:pt idx="104">
                  <c:v>1.761483</c:v>
                </c:pt>
                <c:pt idx="105">
                  <c:v>1.770176</c:v>
                </c:pt>
                <c:pt idx="106">
                  <c:v>1.778766</c:v>
                </c:pt>
                <c:pt idx="107">
                  <c:v>1.787255</c:v>
                </c:pt>
                <c:pt idx="108">
                  <c:v>1.795644</c:v>
                </c:pt>
                <c:pt idx="109">
                  <c:v>1.803935</c:v>
                </c:pt>
                <c:pt idx="110">
                  <c:v>1.812128</c:v>
                </c:pt>
                <c:pt idx="111">
                  <c:v>1.820225</c:v>
                </c:pt>
                <c:pt idx="112">
                  <c:v>1.828226</c:v>
                </c:pt>
                <c:pt idx="113">
                  <c:v>1.836133</c:v>
                </c:pt>
                <c:pt idx="114">
                  <c:v>1.843947</c:v>
                </c:pt>
                <c:pt idx="115">
                  <c:v>1.851669</c:v>
                </c:pt>
                <c:pt idx="116">
                  <c:v>1.859300</c:v>
                </c:pt>
                <c:pt idx="117">
                  <c:v>1.866842</c:v>
                </c:pt>
                <c:pt idx="118">
                  <c:v>1.874295</c:v>
                </c:pt>
                <c:pt idx="119">
                  <c:v>1.881660</c:v>
                </c:pt>
                <c:pt idx="120">
                  <c:v>1.888938</c:v>
                </c:pt>
                <c:pt idx="121">
                  <c:v>1.896131</c:v>
                </c:pt>
                <c:pt idx="122">
                  <c:v>1.903239</c:v>
                </c:pt>
                <c:pt idx="123">
                  <c:v>1.910263</c:v>
                </c:pt>
                <c:pt idx="124">
                  <c:v>1.917205</c:v>
                </c:pt>
                <c:pt idx="125">
                  <c:v>1.924065</c:v>
                </c:pt>
                <c:pt idx="126">
                  <c:v>1.930844</c:v>
                </c:pt>
                <c:pt idx="127">
                  <c:v>1.937543</c:v>
                </c:pt>
                <c:pt idx="128">
                  <c:v>1.944164</c:v>
                </c:pt>
                <c:pt idx="129">
                  <c:v>1.950707</c:v>
                </c:pt>
                <c:pt idx="130">
                  <c:v>1.957173</c:v>
                </c:pt>
                <c:pt idx="131">
                  <c:v>1.963562</c:v>
                </c:pt>
                <c:pt idx="132">
                  <c:v>1.969877</c:v>
                </c:pt>
                <c:pt idx="133">
                  <c:v>1.976117</c:v>
                </c:pt>
                <c:pt idx="134">
                  <c:v>1.982284</c:v>
                </c:pt>
                <c:pt idx="135">
                  <c:v>1.988378</c:v>
                </c:pt>
                <c:pt idx="136">
                  <c:v>1.994400</c:v>
                </c:pt>
                <c:pt idx="137">
                  <c:v>2.000352</c:v>
                </c:pt>
                <c:pt idx="138">
                  <c:v>2.006233</c:v>
                </c:pt>
                <c:pt idx="139">
                  <c:v>2.012046</c:v>
                </c:pt>
                <c:pt idx="140">
                  <c:v>2.017790</c:v>
                </c:pt>
                <c:pt idx="141">
                  <c:v>2.023466</c:v>
                </c:pt>
                <c:pt idx="142">
                  <c:v>2.029075</c:v>
                </c:pt>
                <c:pt idx="143">
                  <c:v>2.034619</c:v>
                </c:pt>
                <c:pt idx="144">
                  <c:v>2.040097</c:v>
                </c:pt>
                <c:pt idx="145">
                  <c:v>2.045511</c:v>
                </c:pt>
                <c:pt idx="146">
                  <c:v>2.050861</c:v>
                </c:pt>
                <c:pt idx="147">
                  <c:v>2.056148</c:v>
                </c:pt>
                <c:pt idx="148">
                  <c:v>2.061373</c:v>
                </c:pt>
                <c:pt idx="149">
                  <c:v>2.066536</c:v>
                </c:pt>
                <c:pt idx="150">
                  <c:v>2.071639</c:v>
                </c:pt>
                <c:pt idx="151">
                  <c:v>2.076682</c:v>
                </c:pt>
                <c:pt idx="152">
                  <c:v>2.081665</c:v>
                </c:pt>
                <c:pt idx="153">
                  <c:v>2.086590</c:v>
                </c:pt>
                <c:pt idx="154">
                  <c:v>2.091456</c:v>
                </c:pt>
                <c:pt idx="155">
                  <c:v>2.096266</c:v>
                </c:pt>
                <c:pt idx="156">
                  <c:v>2.101018</c:v>
                </c:pt>
                <c:pt idx="157">
                  <c:v>2.105715</c:v>
                </c:pt>
                <c:pt idx="158">
                  <c:v>2.110357</c:v>
                </c:pt>
                <c:pt idx="159">
                  <c:v>2.114944</c:v>
                </c:pt>
                <c:pt idx="160">
                  <c:v>2.119477</c:v>
                </c:pt>
                <c:pt idx="161">
                  <c:v>2.123956</c:v>
                </c:pt>
                <c:pt idx="162">
                  <c:v>2.128383</c:v>
                </c:pt>
                <c:pt idx="163">
                  <c:v>2.132758</c:v>
                </c:pt>
                <c:pt idx="164">
                  <c:v>2.137081</c:v>
                </c:pt>
                <c:pt idx="165">
                  <c:v>2.141354</c:v>
                </c:pt>
                <c:pt idx="166">
                  <c:v>2.145576</c:v>
                </c:pt>
                <c:pt idx="167">
                  <c:v>2.149748</c:v>
                </c:pt>
                <c:pt idx="168">
                  <c:v>2.153872</c:v>
                </c:pt>
                <c:pt idx="169">
                  <c:v>2.157947</c:v>
                </c:pt>
                <c:pt idx="170">
                  <c:v>2.161973</c:v>
                </c:pt>
                <c:pt idx="171">
                  <c:v>2.165953</c:v>
                </c:pt>
                <c:pt idx="172">
                  <c:v>2.169886</c:v>
                </c:pt>
                <c:pt idx="173">
                  <c:v>2.173772</c:v>
                </c:pt>
                <c:pt idx="174">
                  <c:v>2.177613</c:v>
                </c:pt>
                <c:pt idx="175">
                  <c:v>2.181408</c:v>
                </c:pt>
                <c:pt idx="176">
                  <c:v>2.185159</c:v>
                </c:pt>
                <c:pt idx="177">
                  <c:v>2.188865</c:v>
                </c:pt>
                <c:pt idx="178">
                  <c:v>2.192528</c:v>
                </c:pt>
                <c:pt idx="179">
                  <c:v>2.196148</c:v>
                </c:pt>
                <c:pt idx="180">
                  <c:v>2.199726</c:v>
                </c:pt>
                <c:pt idx="181">
                  <c:v>2.203261</c:v>
                </c:pt>
                <c:pt idx="182">
                  <c:v>2.206754</c:v>
                </c:pt>
                <c:pt idx="183">
                  <c:v>2.210207</c:v>
                </c:pt>
                <c:pt idx="184">
                  <c:v>2.213619</c:v>
                </c:pt>
                <c:pt idx="185">
                  <c:v>2.216990</c:v>
                </c:pt>
                <c:pt idx="186">
                  <c:v>2.220322</c:v>
                </c:pt>
                <c:pt idx="187">
                  <c:v>2.223615</c:v>
                </c:pt>
                <c:pt idx="188">
                  <c:v>2.226869</c:v>
                </c:pt>
                <c:pt idx="189">
                  <c:v>2.230085</c:v>
                </c:pt>
                <c:pt idx="190">
                  <c:v>2.233263</c:v>
                </c:pt>
                <c:pt idx="191">
                  <c:v>2.236403</c:v>
                </c:pt>
                <c:pt idx="192">
                  <c:v>2.239507</c:v>
                </c:pt>
                <c:pt idx="193">
                  <c:v>2.242574</c:v>
                </c:pt>
                <c:pt idx="194">
                  <c:v>2.245605</c:v>
                </c:pt>
                <c:pt idx="195">
                  <c:v>2.248600</c:v>
                </c:pt>
                <c:pt idx="196">
                  <c:v>2.251560</c:v>
                </c:pt>
                <c:pt idx="197">
                  <c:v>2.254485</c:v>
                </c:pt>
                <c:pt idx="198">
                  <c:v>2.257376</c:v>
                </c:pt>
                <c:pt idx="199">
                  <c:v>2.260233</c:v>
                </c:pt>
                <c:pt idx="200">
                  <c:v>2.263056</c:v>
                </c:pt>
                <c:pt idx="201">
                  <c:v>2.265846</c:v>
                </c:pt>
                <c:pt idx="202">
                  <c:v>2.268603</c:v>
                </c:pt>
                <c:pt idx="203">
                  <c:v>2.271327</c:v>
                </c:pt>
                <c:pt idx="204">
                  <c:v>2.274020</c:v>
                </c:pt>
                <c:pt idx="205">
                  <c:v>2.276681</c:v>
                </c:pt>
                <c:pt idx="206">
                  <c:v>2.279310</c:v>
                </c:pt>
                <c:pt idx="207">
                  <c:v>2.281909</c:v>
                </c:pt>
                <c:pt idx="208">
                  <c:v>2.284477</c:v>
                </c:pt>
                <c:pt idx="209">
                  <c:v>2.287015</c:v>
                </c:pt>
                <c:pt idx="210">
                  <c:v>2.289523</c:v>
                </c:pt>
                <c:pt idx="211">
                  <c:v>2.292001</c:v>
                </c:pt>
                <c:pt idx="212">
                  <c:v>2.294450</c:v>
                </c:pt>
                <c:pt idx="213">
                  <c:v>2.296871</c:v>
                </c:pt>
                <c:pt idx="214">
                  <c:v>2.299262</c:v>
                </c:pt>
                <c:pt idx="215">
                  <c:v>2.301626</c:v>
                </c:pt>
                <c:pt idx="216">
                  <c:v>2.303962</c:v>
                </c:pt>
                <c:pt idx="217">
                  <c:v>2.306271</c:v>
                </c:pt>
                <c:pt idx="218">
                  <c:v>2.308552</c:v>
                </c:pt>
                <c:pt idx="219">
                  <c:v>2.310806</c:v>
                </c:pt>
                <c:pt idx="220">
                  <c:v>2.313034</c:v>
                </c:pt>
                <c:pt idx="221">
                  <c:v>2.315236</c:v>
                </c:pt>
                <c:pt idx="222">
                  <c:v>2.317412</c:v>
                </c:pt>
                <c:pt idx="223">
                  <c:v>2.319562</c:v>
                </c:pt>
                <c:pt idx="224">
                  <c:v>2.321687</c:v>
                </c:pt>
                <c:pt idx="225">
                  <c:v>2.323786</c:v>
                </c:pt>
                <c:pt idx="226">
                  <c:v>2.325862</c:v>
                </c:pt>
                <c:pt idx="227">
                  <c:v>2.327912</c:v>
                </c:pt>
                <c:pt idx="228">
                  <c:v>2.329939</c:v>
                </c:pt>
                <c:pt idx="229">
                  <c:v>2.331942</c:v>
                </c:pt>
                <c:pt idx="230">
                  <c:v>2.333921</c:v>
                </c:pt>
                <c:pt idx="231">
                  <c:v>2.335877</c:v>
                </c:pt>
                <c:pt idx="232">
                  <c:v>2.337809</c:v>
                </c:pt>
                <c:pt idx="233">
                  <c:v>2.339719</c:v>
                </c:pt>
                <c:pt idx="234">
                  <c:v>2.341607</c:v>
                </c:pt>
                <c:pt idx="235">
                  <c:v>2.343472</c:v>
                </c:pt>
                <c:pt idx="236">
                  <c:v>2.345316</c:v>
                </c:pt>
                <c:pt idx="237">
                  <c:v>2.347138</c:v>
                </c:pt>
                <c:pt idx="238">
                  <c:v>2.348938</c:v>
                </c:pt>
                <c:pt idx="239">
                  <c:v>2.350717</c:v>
                </c:pt>
                <c:pt idx="240">
                  <c:v>2.352475</c:v>
                </c:pt>
                <c:pt idx="241">
                  <c:v>2.354213</c:v>
                </c:pt>
                <c:pt idx="242">
                  <c:v>2.355930</c:v>
                </c:pt>
                <c:pt idx="243">
                  <c:v>2.357626</c:v>
                </c:pt>
                <c:pt idx="244">
                  <c:v>2.359303</c:v>
                </c:pt>
                <c:pt idx="245">
                  <c:v>2.360960</c:v>
                </c:pt>
                <c:pt idx="246">
                  <c:v>2.362598</c:v>
                </c:pt>
                <c:pt idx="247">
                  <c:v>2.364216</c:v>
                </c:pt>
                <c:pt idx="248">
                  <c:v>2.365816</c:v>
                </c:pt>
                <c:pt idx="249">
                  <c:v>2.367396</c:v>
                </c:pt>
                <c:pt idx="250">
                  <c:v>2.368958</c:v>
                </c:pt>
                <c:pt idx="251">
                  <c:v>2.370501</c:v>
                </c:pt>
                <c:pt idx="252">
                  <c:v>2.372027</c:v>
                </c:pt>
                <c:pt idx="253">
                  <c:v>2.373534</c:v>
                </c:pt>
                <c:pt idx="254">
                  <c:v>2.375024</c:v>
                </c:pt>
                <c:pt idx="255">
                  <c:v>2.376496</c:v>
                </c:pt>
                <c:pt idx="256">
                  <c:v>2.377950</c:v>
                </c:pt>
                <c:pt idx="257">
                  <c:v>2.379388</c:v>
                </c:pt>
                <c:pt idx="258">
                  <c:v>2.380809</c:v>
                </c:pt>
                <c:pt idx="259">
                  <c:v>2.382213</c:v>
                </c:pt>
                <c:pt idx="260">
                  <c:v>2.383600</c:v>
                </c:pt>
                <c:pt idx="261">
                  <c:v>2.384971</c:v>
                </c:pt>
                <c:pt idx="262">
                  <c:v>2.386326</c:v>
                </c:pt>
                <c:pt idx="263">
                  <c:v>2.387665</c:v>
                </c:pt>
                <c:pt idx="264">
                  <c:v>2.388989</c:v>
                </c:pt>
                <c:pt idx="265">
                  <c:v>2.390296</c:v>
                </c:pt>
                <c:pt idx="266">
                  <c:v>2.391589</c:v>
                </c:pt>
                <c:pt idx="267">
                  <c:v>2.392866</c:v>
                </c:pt>
                <c:pt idx="268">
                  <c:v>2.394128</c:v>
                </c:pt>
                <c:pt idx="269">
                  <c:v>2.395375</c:v>
                </c:pt>
                <c:pt idx="270">
                  <c:v>2.396608</c:v>
                </c:pt>
                <c:pt idx="271">
                  <c:v>2.397826</c:v>
                </c:pt>
                <c:pt idx="272">
                  <c:v>2.399029</c:v>
                </c:pt>
                <c:pt idx="273">
                  <c:v>2.400219</c:v>
                </c:pt>
                <c:pt idx="274">
                  <c:v>2.401394</c:v>
                </c:pt>
                <c:pt idx="275">
                  <c:v>2.402556</c:v>
                </c:pt>
                <c:pt idx="276">
                  <c:v>2.403704</c:v>
                </c:pt>
                <c:pt idx="277">
                  <c:v>2.404839</c:v>
                </c:pt>
                <c:pt idx="278">
                  <c:v>2.405960</c:v>
                </c:pt>
                <c:pt idx="279">
                  <c:v>2.407068</c:v>
                </c:pt>
                <c:pt idx="280">
                  <c:v>2.408163</c:v>
                </c:pt>
                <c:pt idx="281">
                  <c:v>2.409245</c:v>
                </c:pt>
                <c:pt idx="282">
                  <c:v>2.410314</c:v>
                </c:pt>
                <c:pt idx="283">
                  <c:v>2.411371</c:v>
                </c:pt>
                <c:pt idx="284">
                  <c:v>2.412415</c:v>
                </c:pt>
                <c:pt idx="285">
                  <c:v>2.413447</c:v>
                </c:pt>
                <c:pt idx="286">
                  <c:v>2.414467</c:v>
                </c:pt>
                <c:pt idx="287">
                  <c:v>2.415474</c:v>
                </c:pt>
                <c:pt idx="288">
                  <c:v>2.416470</c:v>
                </c:pt>
                <c:pt idx="289">
                  <c:v>2.417455</c:v>
                </c:pt>
                <c:pt idx="290">
                  <c:v>2.418427</c:v>
                </c:pt>
                <c:pt idx="291">
                  <c:v>2.419388</c:v>
                </c:pt>
                <c:pt idx="292">
                  <c:v>2.420338</c:v>
                </c:pt>
                <c:pt idx="293">
                  <c:v>2.421277</c:v>
                </c:pt>
                <c:pt idx="294">
                  <c:v>2.422205</c:v>
                </c:pt>
                <c:pt idx="295">
                  <c:v>2.423121</c:v>
                </c:pt>
                <c:pt idx="296">
                  <c:v>2.424027</c:v>
                </c:pt>
                <c:pt idx="297">
                  <c:v>2.424923</c:v>
                </c:pt>
                <c:pt idx="298">
                  <c:v>2.425807</c:v>
                </c:pt>
                <c:pt idx="299">
                  <c:v>2.426682</c:v>
                </c:pt>
                <c:pt idx="300">
                  <c:v>2.427546</c:v>
                </c:pt>
                <c:pt idx="301">
                  <c:v>2.428400</c:v>
                </c:pt>
                <c:pt idx="302">
                  <c:v>2.429243</c:v>
                </c:pt>
                <c:pt idx="303">
                  <c:v>2.430077</c:v>
                </c:pt>
                <c:pt idx="304">
                  <c:v>2.430901</c:v>
                </c:pt>
                <c:pt idx="305">
                  <c:v>2.431716</c:v>
                </c:pt>
                <c:pt idx="306">
                  <c:v>2.432520</c:v>
                </c:pt>
                <c:pt idx="307">
                  <c:v>2.433316</c:v>
                </c:pt>
                <c:pt idx="308">
                  <c:v>2.434102</c:v>
                </c:pt>
                <c:pt idx="309">
                  <c:v>2.434878</c:v>
                </c:pt>
                <c:pt idx="310">
                  <c:v>2.435646</c:v>
                </c:pt>
                <c:pt idx="311">
                  <c:v>2.436404</c:v>
                </c:pt>
                <c:pt idx="312">
                  <c:v>2.437154</c:v>
                </c:pt>
                <c:pt idx="313">
                  <c:v>2.437895</c:v>
                </c:pt>
                <c:pt idx="314">
                  <c:v>2.438627</c:v>
                </c:pt>
                <c:pt idx="315">
                  <c:v>2.439350</c:v>
                </c:pt>
                <c:pt idx="316">
                  <c:v>2.440065</c:v>
                </c:pt>
                <c:pt idx="317">
                  <c:v>2.440772</c:v>
                </c:pt>
                <c:pt idx="318">
                  <c:v>2.441470</c:v>
                </c:pt>
                <c:pt idx="319">
                  <c:v>2.442160</c:v>
                </c:pt>
                <c:pt idx="320">
                  <c:v>2.442842</c:v>
                </c:pt>
                <c:pt idx="321">
                  <c:v>2.443515</c:v>
                </c:pt>
                <c:pt idx="322">
                  <c:v>2.444181</c:v>
                </c:pt>
                <c:pt idx="323">
                  <c:v>2.444839</c:v>
                </c:pt>
                <c:pt idx="324">
                  <c:v>2.445490</c:v>
                </c:pt>
                <c:pt idx="325">
                  <c:v>2.446132</c:v>
                </c:pt>
                <c:pt idx="326">
                  <c:v>2.446767</c:v>
                </c:pt>
                <c:pt idx="327">
                  <c:v>2.447395</c:v>
                </c:pt>
                <c:pt idx="328">
                  <c:v>2.448015</c:v>
                </c:pt>
                <c:pt idx="329">
                  <c:v>2.448628</c:v>
                </c:pt>
                <c:pt idx="330">
                  <c:v>2.449234</c:v>
                </c:pt>
                <c:pt idx="331">
                  <c:v>2.449832</c:v>
                </c:pt>
                <c:pt idx="332">
                  <c:v>2.450424</c:v>
                </c:pt>
                <c:pt idx="333">
                  <c:v>2.451008</c:v>
                </c:pt>
                <c:pt idx="334">
                  <c:v>2.451586</c:v>
                </c:pt>
                <c:pt idx="335">
                  <c:v>2.452157</c:v>
                </c:pt>
                <c:pt idx="336">
                  <c:v>2.452721</c:v>
                </c:pt>
                <c:pt idx="337">
                  <c:v>2.453278</c:v>
                </c:pt>
                <c:pt idx="338">
                  <c:v>2.453829</c:v>
                </c:pt>
                <c:pt idx="339">
                  <c:v>2.454374</c:v>
                </c:pt>
                <c:pt idx="340">
                  <c:v>2.454912</c:v>
                </c:pt>
                <c:pt idx="341">
                  <c:v>2.455444</c:v>
                </c:pt>
                <c:pt idx="342">
                  <c:v>2.455969</c:v>
                </c:pt>
                <c:pt idx="343">
                  <c:v>2.456488</c:v>
                </c:pt>
                <c:pt idx="344">
                  <c:v>2.457001</c:v>
                </c:pt>
                <c:pt idx="345">
                  <c:v>2.457508</c:v>
                </c:pt>
                <c:pt idx="346">
                  <c:v>2.458010</c:v>
                </c:pt>
                <c:pt idx="347">
                  <c:v>2.458505</c:v>
                </c:pt>
                <c:pt idx="348">
                  <c:v>2.458994</c:v>
                </c:pt>
                <c:pt idx="349">
                  <c:v>2.459478</c:v>
                </c:pt>
                <c:pt idx="350">
                  <c:v>2.459956</c:v>
                </c:pt>
                <c:pt idx="351">
                  <c:v>2.460428</c:v>
                </c:pt>
                <c:pt idx="352">
                  <c:v>2.460895</c:v>
                </c:pt>
                <c:pt idx="353">
                  <c:v>2.461356</c:v>
                </c:pt>
                <c:pt idx="354">
                  <c:v>2.461812</c:v>
                </c:pt>
                <c:pt idx="355">
                  <c:v>2.462263</c:v>
                </c:pt>
                <c:pt idx="356">
                  <c:v>2.462708</c:v>
                </c:pt>
                <c:pt idx="357">
                  <c:v>2.463148</c:v>
                </c:pt>
                <c:pt idx="358">
                  <c:v>2.463582</c:v>
                </c:pt>
                <c:pt idx="359">
                  <c:v>2.464012</c:v>
                </c:pt>
                <c:pt idx="360">
                  <c:v>2.464437</c:v>
                </c:pt>
                <c:pt idx="361">
                  <c:v>2.464856</c:v>
                </c:pt>
                <c:pt idx="362">
                  <c:v>2.465271</c:v>
                </c:pt>
                <c:pt idx="363">
                  <c:v>2.465680</c:v>
                </c:pt>
                <c:pt idx="364">
                  <c:v>2.466085</c:v>
                </c:pt>
                <c:pt idx="365">
                  <c:v>2.466486</c:v>
                </c:pt>
                <c:pt idx="366">
                  <c:v>2.466881</c:v>
                </c:pt>
                <c:pt idx="367">
                  <c:v>2.467272</c:v>
                </c:pt>
                <c:pt idx="368">
                  <c:v>2.467658</c:v>
                </c:pt>
                <c:pt idx="369">
                  <c:v>2.468040</c:v>
                </c:pt>
                <c:pt idx="370">
                  <c:v>2.468417</c:v>
                </c:pt>
                <c:pt idx="371">
                  <c:v>2.468789</c:v>
                </c:pt>
                <c:pt idx="372">
                  <c:v>2.469158</c:v>
                </c:pt>
                <c:pt idx="373">
                  <c:v>2.469522</c:v>
                </c:pt>
                <c:pt idx="374">
                  <c:v>2.469881</c:v>
                </c:pt>
                <c:pt idx="375">
                  <c:v>2.470237</c:v>
                </c:pt>
                <c:pt idx="376">
                  <c:v>2.470588</c:v>
                </c:pt>
                <c:pt idx="377">
                  <c:v>2.470935</c:v>
                </c:pt>
                <c:pt idx="378">
                  <c:v>2.471278</c:v>
                </c:pt>
                <c:pt idx="379">
                  <c:v>2.471617</c:v>
                </c:pt>
                <c:pt idx="380">
                  <c:v>2.471952</c:v>
                </c:pt>
                <c:pt idx="381">
                  <c:v>2.472283</c:v>
                </c:pt>
                <c:pt idx="382">
                  <c:v>2.472611</c:v>
                </c:pt>
                <c:pt idx="383">
                  <c:v>2.472934</c:v>
                </c:pt>
                <c:pt idx="384">
                  <c:v>2.473253</c:v>
                </c:pt>
                <c:pt idx="385">
                  <c:v>2.473569</c:v>
                </c:pt>
                <c:pt idx="386">
                  <c:v>2.473881</c:v>
                </c:pt>
                <c:pt idx="387">
                  <c:v>2.474190</c:v>
                </c:pt>
                <c:pt idx="388">
                  <c:v>2.474494</c:v>
                </c:pt>
                <c:pt idx="389">
                  <c:v>2.474795</c:v>
                </c:pt>
                <c:pt idx="390">
                  <c:v>2.475093</c:v>
                </c:pt>
                <c:pt idx="391">
                  <c:v>2.475387</c:v>
                </c:pt>
                <c:pt idx="392">
                  <c:v>2.475678</c:v>
                </c:pt>
                <c:pt idx="393">
                  <c:v>2.475965</c:v>
                </c:pt>
                <c:pt idx="394">
                  <c:v>2.476249</c:v>
                </c:pt>
                <c:pt idx="395">
                  <c:v>2.476529</c:v>
                </c:pt>
                <c:pt idx="396">
                  <c:v>2.476806</c:v>
                </c:pt>
                <c:pt idx="397">
                  <c:v>2.477080</c:v>
                </c:pt>
                <c:pt idx="398">
                  <c:v>2.477351</c:v>
                </c:pt>
                <c:pt idx="399">
                  <c:v>2.477619</c:v>
                </c:pt>
                <c:pt idx="400">
                  <c:v>2.477883</c:v>
                </c:pt>
                <c:pt idx="401">
                  <c:v>2.478144</c:v>
                </c:pt>
                <c:pt idx="402">
                  <c:v>2.478402</c:v>
                </c:pt>
                <c:pt idx="403">
                  <c:v>2.478657</c:v>
                </c:pt>
                <c:pt idx="404">
                  <c:v>2.478909</c:v>
                </c:pt>
                <c:pt idx="405">
                  <c:v>2.479159</c:v>
                </c:pt>
                <c:pt idx="406">
                  <c:v>2.479405</c:v>
                </c:pt>
                <c:pt idx="407">
                  <c:v>2.479648</c:v>
                </c:pt>
                <c:pt idx="408">
                  <c:v>2.479889</c:v>
                </c:pt>
                <c:pt idx="409">
                  <c:v>2.480126</c:v>
                </c:pt>
                <c:pt idx="410">
                  <c:v>2.480361</c:v>
                </c:pt>
                <c:pt idx="411">
                  <c:v>2.480593</c:v>
                </c:pt>
                <c:pt idx="412">
                  <c:v>2.480822</c:v>
                </c:pt>
                <c:pt idx="413">
                  <c:v>2.481049</c:v>
                </c:pt>
                <c:pt idx="414">
                  <c:v>2.481273</c:v>
                </c:pt>
                <c:pt idx="415">
                  <c:v>2.481494</c:v>
                </c:pt>
                <c:pt idx="416">
                  <c:v>2.481713</c:v>
                </c:pt>
                <c:pt idx="417">
                  <c:v>2.481929</c:v>
                </c:pt>
                <c:pt idx="418">
                  <c:v>2.482143</c:v>
                </c:pt>
                <c:pt idx="419">
                  <c:v>2.482354</c:v>
                </c:pt>
                <c:pt idx="420">
                  <c:v>2.482562</c:v>
                </c:pt>
                <c:pt idx="421">
                  <c:v>2.482768</c:v>
                </c:pt>
                <c:pt idx="422">
                  <c:v>2.482972</c:v>
                </c:pt>
                <c:pt idx="423">
                  <c:v>2.483173</c:v>
                </c:pt>
                <c:pt idx="424">
                  <c:v>2.483372</c:v>
                </c:pt>
                <c:pt idx="425">
                  <c:v>2.483569</c:v>
                </c:pt>
                <c:pt idx="426">
                  <c:v>2.483763</c:v>
                </c:pt>
                <c:pt idx="427">
                  <c:v>2.483955</c:v>
                </c:pt>
                <c:pt idx="428">
                  <c:v>2.484145</c:v>
                </c:pt>
                <c:pt idx="429">
                  <c:v>2.484332</c:v>
                </c:pt>
                <c:pt idx="430">
                  <c:v>2.484518</c:v>
                </c:pt>
                <c:pt idx="431">
                  <c:v>2.484701</c:v>
                </c:pt>
                <c:pt idx="432">
                  <c:v>2.484882</c:v>
                </c:pt>
                <c:pt idx="433">
                  <c:v>2.485060</c:v>
                </c:pt>
                <c:pt idx="434">
                  <c:v>2.485237</c:v>
                </c:pt>
                <c:pt idx="435">
                  <c:v>2.485412</c:v>
                </c:pt>
                <c:pt idx="436">
                  <c:v>2.485584</c:v>
                </c:pt>
                <c:pt idx="437">
                  <c:v>2.485755</c:v>
                </c:pt>
                <c:pt idx="438">
                  <c:v>2.485923</c:v>
                </c:pt>
                <c:pt idx="439">
                  <c:v>2.486090</c:v>
                </c:pt>
                <c:pt idx="440">
                  <c:v>2.486254</c:v>
                </c:pt>
                <c:pt idx="441">
                  <c:v>2.486417</c:v>
                </c:pt>
                <c:pt idx="442">
                  <c:v>2.486578</c:v>
                </c:pt>
                <c:pt idx="443">
                  <c:v>2.486737</c:v>
                </c:pt>
                <c:pt idx="444">
                  <c:v>2.486894</c:v>
                </c:pt>
                <c:pt idx="445">
                  <c:v>2.487049</c:v>
                </c:pt>
                <c:pt idx="446">
                  <c:v>2.487202</c:v>
                </c:pt>
                <c:pt idx="447">
                  <c:v>2.487353</c:v>
                </c:pt>
                <c:pt idx="448">
                  <c:v>2.487503</c:v>
                </c:pt>
                <c:pt idx="449">
                  <c:v>2.487651</c:v>
                </c:pt>
                <c:pt idx="450">
                  <c:v>2.487797</c:v>
                </c:pt>
                <c:pt idx="451">
                  <c:v>2.487942</c:v>
                </c:pt>
                <c:pt idx="452">
                  <c:v>2.488084</c:v>
                </c:pt>
                <c:pt idx="453">
                  <c:v>2.488226</c:v>
                </c:pt>
                <c:pt idx="454">
                  <c:v>2.488365</c:v>
                </c:pt>
                <c:pt idx="455">
                  <c:v>2.488503</c:v>
                </c:pt>
                <c:pt idx="456">
                  <c:v>2.488639</c:v>
                </c:pt>
                <c:pt idx="457">
                  <c:v>2.488773</c:v>
                </c:pt>
                <c:pt idx="458">
                  <c:v>2.488906</c:v>
                </c:pt>
                <c:pt idx="459">
                  <c:v>2.489038</c:v>
                </c:pt>
                <c:pt idx="460">
                  <c:v>2.489168</c:v>
                </c:pt>
                <c:pt idx="461">
                  <c:v>2.489296</c:v>
                </c:pt>
                <c:pt idx="462">
                  <c:v>2.489423</c:v>
                </c:pt>
                <c:pt idx="463">
                  <c:v>2.489548</c:v>
                </c:pt>
                <c:pt idx="464">
                  <c:v>2.489672</c:v>
                </c:pt>
                <c:pt idx="465">
                  <c:v>2.489794</c:v>
                </c:pt>
                <c:pt idx="466">
                  <c:v>2.489915</c:v>
                </c:pt>
                <c:pt idx="467">
                  <c:v>2.490035</c:v>
                </c:pt>
                <c:pt idx="468">
                  <c:v>2.490153</c:v>
                </c:pt>
                <c:pt idx="469">
                  <c:v>2.490269</c:v>
                </c:pt>
                <c:pt idx="470">
                  <c:v>2.490385</c:v>
                </c:pt>
                <c:pt idx="471">
                  <c:v>2.490499</c:v>
                </c:pt>
                <c:pt idx="472">
                  <c:v>2.490611</c:v>
                </c:pt>
                <c:pt idx="473">
                  <c:v>2.490723</c:v>
                </c:pt>
                <c:pt idx="474">
                  <c:v>2.490833</c:v>
                </c:pt>
                <c:pt idx="475">
                  <c:v>2.490941</c:v>
                </c:pt>
                <c:pt idx="476">
                  <c:v>2.491049</c:v>
                </c:pt>
                <c:pt idx="477">
                  <c:v>2.491155</c:v>
                </c:pt>
                <c:pt idx="478">
                  <c:v>2.491260</c:v>
                </c:pt>
                <c:pt idx="479">
                  <c:v>2.491363</c:v>
                </c:pt>
                <c:pt idx="480">
                  <c:v>2.491466</c:v>
                </c:pt>
                <c:pt idx="481">
                  <c:v>2.491567</c:v>
                </c:pt>
                <c:pt idx="482">
                  <c:v>2.491667</c:v>
                </c:pt>
                <c:pt idx="483">
                  <c:v>2.491766</c:v>
                </c:pt>
                <c:pt idx="484">
                  <c:v>2.491864</c:v>
                </c:pt>
                <c:pt idx="485">
                  <c:v>2.491960</c:v>
                </c:pt>
                <c:pt idx="486">
                  <c:v>2.492056</c:v>
                </c:pt>
                <c:pt idx="487">
                  <c:v>2.492150</c:v>
                </c:pt>
                <c:pt idx="488">
                  <c:v>2.492243</c:v>
                </c:pt>
                <c:pt idx="489">
                  <c:v>2.492335</c:v>
                </c:pt>
                <c:pt idx="490">
                  <c:v>2.492426</c:v>
                </c:pt>
                <c:pt idx="491">
                  <c:v>2.492516</c:v>
                </c:pt>
                <c:pt idx="492">
                  <c:v>2.492605</c:v>
                </c:pt>
                <c:pt idx="493">
                  <c:v>2.492693</c:v>
                </c:pt>
                <c:pt idx="494">
                  <c:v>2.492779</c:v>
                </c:pt>
                <c:pt idx="495">
                  <c:v>2.492865</c:v>
                </c:pt>
                <c:pt idx="496">
                  <c:v>2.492950</c:v>
                </c:pt>
                <c:pt idx="497">
                  <c:v>2.493034</c:v>
                </c:pt>
                <c:pt idx="498">
                  <c:v>2.493116</c:v>
                </c:pt>
                <c:pt idx="499">
                  <c:v>2.493198</c:v>
                </c:pt>
                <c:pt idx="500">
                  <c:v>2.493279</c:v>
                </c:pt>
                <c:pt idx="501">
                  <c:v>2.493359</c:v>
                </c:pt>
                <c:pt idx="502">
                  <c:v>2.493438</c:v>
                </c:pt>
                <c:pt idx="503">
                  <c:v>2.493516</c:v>
                </c:pt>
                <c:pt idx="504">
                  <c:v>2.493593</c:v>
                </c:pt>
                <c:pt idx="505">
                  <c:v>2.493669</c:v>
                </c:pt>
                <c:pt idx="506">
                  <c:v>2.493744</c:v>
                </c:pt>
                <c:pt idx="507">
                  <c:v>2.493819</c:v>
                </c:pt>
                <c:pt idx="508">
                  <c:v>2.493892</c:v>
                </c:pt>
                <c:pt idx="509">
                  <c:v>2.493965</c:v>
                </c:pt>
                <c:pt idx="510">
                  <c:v>2.494036</c:v>
                </c:pt>
                <c:pt idx="511">
                  <c:v>2.494107</c:v>
                </c:pt>
                <c:pt idx="512">
                  <c:v>2.494177</c:v>
                </c:pt>
                <c:pt idx="513">
                  <c:v>2.494247</c:v>
                </c:pt>
                <c:pt idx="514">
                  <c:v>2.494315</c:v>
                </c:pt>
                <c:pt idx="515">
                  <c:v>2.494383</c:v>
                </c:pt>
                <c:pt idx="516">
                  <c:v>2.494450</c:v>
                </c:pt>
                <c:pt idx="517">
                  <c:v>2.494516</c:v>
                </c:pt>
                <c:pt idx="518">
                  <c:v>2.494581</c:v>
                </c:pt>
                <c:pt idx="519">
                  <c:v>2.494645</c:v>
                </c:pt>
                <c:pt idx="520">
                  <c:v>2.494709</c:v>
                </c:pt>
                <c:pt idx="521">
                  <c:v>2.494772</c:v>
                </c:pt>
                <c:pt idx="522">
                  <c:v>2.494834</c:v>
                </c:pt>
                <c:pt idx="523">
                  <c:v>2.494896</c:v>
                </c:pt>
                <c:pt idx="524">
                  <c:v>2.494957</c:v>
                </c:pt>
                <c:pt idx="525">
                  <c:v>2.495017</c:v>
                </c:pt>
                <c:pt idx="526">
                  <c:v>2.495076</c:v>
                </c:pt>
                <c:pt idx="527">
                  <c:v>2.495135</c:v>
                </c:pt>
                <c:pt idx="528">
                  <c:v>2.495193</c:v>
                </c:pt>
                <c:pt idx="529">
                  <c:v>2.495250</c:v>
                </c:pt>
                <c:pt idx="530">
                  <c:v>2.495307</c:v>
                </c:pt>
                <c:pt idx="531">
                  <c:v>2.495363</c:v>
                </c:pt>
                <c:pt idx="532">
                  <c:v>2.495418</c:v>
                </c:pt>
                <c:pt idx="533">
                  <c:v>2.495473</c:v>
                </c:pt>
                <c:pt idx="534">
                  <c:v>2.495527</c:v>
                </c:pt>
                <c:pt idx="535">
                  <c:v>2.495580</c:v>
                </c:pt>
                <c:pt idx="536">
                  <c:v>2.495633</c:v>
                </c:pt>
                <c:pt idx="537">
                  <c:v>2.495685</c:v>
                </c:pt>
                <c:pt idx="538">
                  <c:v>2.495736</c:v>
                </c:pt>
                <c:pt idx="539">
                  <c:v>2.495787</c:v>
                </c:pt>
                <c:pt idx="540">
                  <c:v>2.495837</c:v>
                </c:pt>
                <c:pt idx="541">
                  <c:v>2.495887</c:v>
                </c:pt>
                <c:pt idx="542">
                  <c:v>2.496176</c:v>
                </c:pt>
                <c:pt idx="543">
                  <c:v>2.496689</c:v>
                </c:pt>
                <c:pt idx="544">
                  <c:v>2.497410</c:v>
                </c:pt>
                <c:pt idx="545">
                  <c:v>2.498324</c:v>
                </c:pt>
                <c:pt idx="546">
                  <c:v>2.499417</c:v>
                </c:pt>
                <c:pt idx="547">
                  <c:v>2.500678</c:v>
                </c:pt>
                <c:pt idx="548">
                  <c:v>2.502094</c:v>
                </c:pt>
                <c:pt idx="549">
                  <c:v>2.503653</c:v>
                </c:pt>
                <c:pt idx="550">
                  <c:v>2.505346</c:v>
                </c:pt>
                <c:pt idx="551">
                  <c:v>2.507162</c:v>
                </c:pt>
                <c:pt idx="552">
                  <c:v>2.509092</c:v>
                </c:pt>
                <c:pt idx="553">
                  <c:v>2.511127</c:v>
                </c:pt>
                <c:pt idx="554">
                  <c:v>2.513259</c:v>
                </c:pt>
                <c:pt idx="555">
                  <c:v>2.515480</c:v>
                </c:pt>
                <c:pt idx="556">
                  <c:v>2.517783</c:v>
                </c:pt>
                <c:pt idx="557">
                  <c:v>2.520162</c:v>
                </c:pt>
                <c:pt idx="558">
                  <c:v>2.522609</c:v>
                </c:pt>
                <c:pt idx="559">
                  <c:v>2.525119</c:v>
                </c:pt>
                <c:pt idx="560">
                  <c:v>2.527687</c:v>
                </c:pt>
                <c:pt idx="561">
                  <c:v>2.530306</c:v>
                </c:pt>
                <c:pt idx="562">
                  <c:v>2.532973</c:v>
                </c:pt>
                <c:pt idx="563">
                  <c:v>2.535683</c:v>
                </c:pt>
                <c:pt idx="564">
                  <c:v>2.538431</c:v>
                </c:pt>
                <c:pt idx="565">
                  <c:v>2.541213</c:v>
                </c:pt>
                <c:pt idx="566">
                  <c:v>2.544025</c:v>
                </c:pt>
                <c:pt idx="567">
                  <c:v>2.546864</c:v>
                </c:pt>
                <c:pt idx="568">
                  <c:v>2.549728</c:v>
                </c:pt>
                <c:pt idx="569">
                  <c:v>2.552611</c:v>
                </c:pt>
                <c:pt idx="570">
                  <c:v>2.555512</c:v>
                </c:pt>
                <c:pt idx="571">
                  <c:v>2.558429</c:v>
                </c:pt>
                <c:pt idx="572">
                  <c:v>2.561357</c:v>
                </c:pt>
                <c:pt idx="573">
                  <c:v>2.564296</c:v>
                </c:pt>
                <c:pt idx="574">
                  <c:v>2.567242</c:v>
                </c:pt>
                <c:pt idx="575">
                  <c:v>2.570195</c:v>
                </c:pt>
                <c:pt idx="576">
                  <c:v>2.573151</c:v>
                </c:pt>
                <c:pt idx="577">
                  <c:v>2.576109</c:v>
                </c:pt>
                <c:pt idx="578">
                  <c:v>2.579068</c:v>
                </c:pt>
                <c:pt idx="579">
                  <c:v>2.582026</c:v>
                </c:pt>
                <c:pt idx="580">
                  <c:v>2.584981</c:v>
                </c:pt>
                <c:pt idx="581">
                  <c:v>2.587932</c:v>
                </c:pt>
                <c:pt idx="582">
                  <c:v>2.590878</c:v>
                </c:pt>
                <c:pt idx="583">
                  <c:v>2.593817</c:v>
                </c:pt>
                <c:pt idx="584">
                  <c:v>2.596750</c:v>
                </c:pt>
                <c:pt idx="585">
                  <c:v>2.599674</c:v>
                </c:pt>
                <c:pt idx="586">
                  <c:v>2.602588</c:v>
                </c:pt>
                <c:pt idx="587">
                  <c:v>2.605493</c:v>
                </c:pt>
                <c:pt idx="588">
                  <c:v>2.608386</c:v>
                </c:pt>
                <c:pt idx="589">
                  <c:v>2.611268</c:v>
                </c:pt>
                <c:pt idx="590">
                  <c:v>2.614138</c:v>
                </c:pt>
                <c:pt idx="591">
                  <c:v>2.616995</c:v>
                </c:pt>
                <c:pt idx="592">
                  <c:v>2.619838</c:v>
                </c:pt>
                <c:pt idx="593">
                  <c:v>2.622667</c:v>
                </c:pt>
                <c:pt idx="594">
                  <c:v>2.625481</c:v>
                </c:pt>
                <c:pt idx="595">
                  <c:v>2.628281</c:v>
                </c:pt>
                <c:pt idx="596">
                  <c:v>2.631065</c:v>
                </c:pt>
                <c:pt idx="597">
                  <c:v>2.633834</c:v>
                </c:pt>
                <c:pt idx="598">
                  <c:v>2.636587</c:v>
                </c:pt>
                <c:pt idx="599">
                  <c:v>2.639323</c:v>
                </c:pt>
                <c:pt idx="600">
                  <c:v>2.642043</c:v>
                </c:pt>
                <c:pt idx="601">
                  <c:v>2.644746</c:v>
                </c:pt>
                <c:pt idx="602">
                  <c:v>2.647432</c:v>
                </c:pt>
                <c:pt idx="603">
                  <c:v>2.650101</c:v>
                </c:pt>
                <c:pt idx="604">
                  <c:v>2.652753</c:v>
                </c:pt>
                <c:pt idx="605">
                  <c:v>2.655387</c:v>
                </c:pt>
                <c:pt idx="606">
                  <c:v>2.658003</c:v>
                </c:pt>
                <c:pt idx="607">
                  <c:v>2.660602</c:v>
                </c:pt>
                <c:pt idx="608">
                  <c:v>2.663183</c:v>
                </c:pt>
                <c:pt idx="609">
                  <c:v>2.665747</c:v>
                </c:pt>
                <c:pt idx="610">
                  <c:v>2.668292</c:v>
                </c:pt>
                <c:pt idx="611">
                  <c:v>2.670819</c:v>
                </c:pt>
                <c:pt idx="612">
                  <c:v>2.673329</c:v>
                </c:pt>
                <c:pt idx="613">
                  <c:v>2.675821</c:v>
                </c:pt>
                <c:pt idx="614">
                  <c:v>2.678294</c:v>
                </c:pt>
                <c:pt idx="615">
                  <c:v>2.680750</c:v>
                </c:pt>
                <c:pt idx="616">
                  <c:v>2.683188</c:v>
                </c:pt>
                <c:pt idx="617">
                  <c:v>2.685608</c:v>
                </c:pt>
                <c:pt idx="618">
                  <c:v>2.688010</c:v>
                </c:pt>
                <c:pt idx="619">
                  <c:v>2.690395</c:v>
                </c:pt>
                <c:pt idx="620">
                  <c:v>2.692762</c:v>
                </c:pt>
                <c:pt idx="621">
                  <c:v>2.695111</c:v>
                </c:pt>
                <c:pt idx="622">
                  <c:v>2.697442</c:v>
                </c:pt>
                <c:pt idx="623">
                  <c:v>2.699756</c:v>
                </c:pt>
                <c:pt idx="624">
                  <c:v>2.702053</c:v>
                </c:pt>
                <c:pt idx="625">
                  <c:v>2.704332</c:v>
                </c:pt>
                <c:pt idx="626">
                  <c:v>2.706594</c:v>
                </c:pt>
                <c:pt idx="627">
                  <c:v>2.708839</c:v>
                </c:pt>
                <c:pt idx="628">
                  <c:v>2.711066</c:v>
                </c:pt>
                <c:pt idx="629">
                  <c:v>2.713277</c:v>
                </c:pt>
                <c:pt idx="630">
                  <c:v>2.715471</c:v>
                </c:pt>
                <c:pt idx="631">
                  <c:v>2.717648</c:v>
                </c:pt>
                <c:pt idx="632">
                  <c:v>2.719808</c:v>
                </c:pt>
                <c:pt idx="633">
                  <c:v>2.721952</c:v>
                </c:pt>
                <c:pt idx="634">
                  <c:v>2.724080</c:v>
                </c:pt>
                <c:pt idx="635">
                  <c:v>2.726191</c:v>
                </c:pt>
                <c:pt idx="636">
                  <c:v>2.728286</c:v>
                </c:pt>
                <c:pt idx="637">
                  <c:v>2.730365</c:v>
                </c:pt>
                <c:pt idx="638">
                  <c:v>2.732428</c:v>
                </c:pt>
                <c:pt idx="639">
                  <c:v>2.734475</c:v>
                </c:pt>
                <c:pt idx="640">
                  <c:v>2.736507</c:v>
                </c:pt>
                <c:pt idx="641">
                  <c:v>2.738523</c:v>
                </c:pt>
                <c:pt idx="642">
                  <c:v>2.740523</c:v>
                </c:pt>
                <c:pt idx="643">
                  <c:v>2.742508</c:v>
                </c:pt>
                <c:pt idx="644">
                  <c:v>2.744478</c:v>
                </c:pt>
                <c:pt idx="645">
                  <c:v>2.746433</c:v>
                </c:pt>
                <c:pt idx="646">
                  <c:v>2.748373</c:v>
                </c:pt>
                <c:pt idx="647">
                  <c:v>2.750298</c:v>
                </c:pt>
                <c:pt idx="648">
                  <c:v>2.752208</c:v>
                </c:pt>
                <c:pt idx="649">
                  <c:v>2.754104</c:v>
                </c:pt>
                <c:pt idx="650">
                  <c:v>2.755985</c:v>
                </c:pt>
                <c:pt idx="651">
                  <c:v>2.757852</c:v>
                </c:pt>
                <c:pt idx="652">
                  <c:v>2.759705</c:v>
                </c:pt>
                <c:pt idx="653">
                  <c:v>2.761543</c:v>
                </c:pt>
                <c:pt idx="654">
                  <c:v>2.763368</c:v>
                </c:pt>
                <c:pt idx="655">
                  <c:v>2.765179</c:v>
                </c:pt>
                <c:pt idx="656">
                  <c:v>2.766976</c:v>
                </c:pt>
                <c:pt idx="657">
                  <c:v>2.768760</c:v>
                </c:pt>
                <c:pt idx="658">
                  <c:v>2.770530</c:v>
                </c:pt>
                <c:pt idx="659">
                  <c:v>2.772287</c:v>
                </c:pt>
                <c:pt idx="660">
                  <c:v>2.774030</c:v>
                </c:pt>
                <c:pt idx="661">
                  <c:v>2.775761</c:v>
                </c:pt>
                <c:pt idx="662">
                  <c:v>2.777478</c:v>
                </c:pt>
                <c:pt idx="663">
                  <c:v>2.779183</c:v>
                </c:pt>
                <c:pt idx="664">
                  <c:v>2.780875</c:v>
                </c:pt>
                <c:pt idx="665">
                  <c:v>2.782554</c:v>
                </c:pt>
                <c:pt idx="666">
                  <c:v>2.784220</c:v>
                </c:pt>
                <c:pt idx="667">
                  <c:v>2.785875</c:v>
                </c:pt>
                <c:pt idx="668">
                  <c:v>2.787517</c:v>
                </c:pt>
                <c:pt idx="669">
                  <c:v>2.789147</c:v>
                </c:pt>
                <c:pt idx="670">
                  <c:v>2.790764</c:v>
                </c:pt>
                <c:pt idx="671">
                  <c:v>2.792370</c:v>
                </c:pt>
                <c:pt idx="672">
                  <c:v>2.793964</c:v>
                </c:pt>
                <c:pt idx="673">
                  <c:v>2.795547</c:v>
                </c:pt>
                <c:pt idx="674">
                  <c:v>2.797117</c:v>
                </c:pt>
                <c:pt idx="675">
                  <c:v>2.798676</c:v>
                </c:pt>
                <c:pt idx="676">
                  <c:v>2.800224</c:v>
                </c:pt>
                <c:pt idx="677">
                  <c:v>2.801761</c:v>
                </c:pt>
                <c:pt idx="678">
                  <c:v>2.803286</c:v>
                </c:pt>
                <c:pt idx="679">
                  <c:v>2.804800</c:v>
                </c:pt>
                <c:pt idx="680">
                  <c:v>2.806303</c:v>
                </c:pt>
                <c:pt idx="681">
                  <c:v>2.807796</c:v>
                </c:pt>
                <c:pt idx="682">
                  <c:v>2.809277</c:v>
                </c:pt>
                <c:pt idx="683">
                  <c:v>2.810748</c:v>
                </c:pt>
                <c:pt idx="684">
                  <c:v>2.812209</c:v>
                </c:pt>
                <c:pt idx="685">
                  <c:v>2.813658</c:v>
                </c:pt>
                <c:pt idx="686">
                  <c:v>2.815098</c:v>
                </c:pt>
                <c:pt idx="687">
                  <c:v>2.816527</c:v>
                </c:pt>
                <c:pt idx="688">
                  <c:v>2.817946</c:v>
                </c:pt>
                <c:pt idx="689">
                  <c:v>2.819355</c:v>
                </c:pt>
                <c:pt idx="690">
                  <c:v>2.820754</c:v>
                </c:pt>
                <c:pt idx="691">
                  <c:v>2.822143</c:v>
                </c:pt>
                <c:pt idx="692">
                  <c:v>2.823522</c:v>
                </c:pt>
                <c:pt idx="693">
                  <c:v>2.824892</c:v>
                </c:pt>
                <c:pt idx="694">
                  <c:v>2.826251</c:v>
                </c:pt>
                <c:pt idx="695">
                  <c:v>2.827602</c:v>
                </c:pt>
                <c:pt idx="696">
                  <c:v>2.828943</c:v>
                </c:pt>
                <c:pt idx="697">
                  <c:v>2.830274</c:v>
                </c:pt>
                <c:pt idx="698">
                  <c:v>2.831596</c:v>
                </c:pt>
                <c:pt idx="699">
                  <c:v>2.832909</c:v>
                </c:pt>
                <c:pt idx="700">
                  <c:v>2.834213</c:v>
                </c:pt>
                <c:pt idx="701">
                  <c:v>2.835508</c:v>
                </c:pt>
                <c:pt idx="702">
                  <c:v>2.836794</c:v>
                </c:pt>
                <c:pt idx="703">
                  <c:v>2.838071</c:v>
                </c:pt>
                <c:pt idx="704">
                  <c:v>2.839339</c:v>
                </c:pt>
                <c:pt idx="705">
                  <c:v>2.840599</c:v>
                </c:pt>
                <c:pt idx="706">
                  <c:v>2.841850</c:v>
                </c:pt>
                <c:pt idx="707">
                  <c:v>2.843092</c:v>
                </c:pt>
                <c:pt idx="708">
                  <c:v>2.844326</c:v>
                </c:pt>
                <c:pt idx="709">
                  <c:v>2.845552</c:v>
                </c:pt>
                <c:pt idx="710">
                  <c:v>2.846769</c:v>
                </c:pt>
                <c:pt idx="711">
                  <c:v>2.847978</c:v>
                </c:pt>
                <c:pt idx="712">
                  <c:v>2.849179</c:v>
                </c:pt>
                <c:pt idx="713">
                  <c:v>2.850372</c:v>
                </c:pt>
                <c:pt idx="714">
                  <c:v>2.851557</c:v>
                </c:pt>
                <c:pt idx="715">
                  <c:v>2.852734</c:v>
                </c:pt>
                <c:pt idx="716">
                  <c:v>2.853903</c:v>
                </c:pt>
                <c:pt idx="717">
                  <c:v>2.855064</c:v>
                </c:pt>
                <c:pt idx="718">
                  <c:v>2.856218</c:v>
                </c:pt>
                <c:pt idx="719">
                  <c:v>2.857363</c:v>
                </c:pt>
                <c:pt idx="720">
                  <c:v>2.858502</c:v>
                </c:pt>
                <c:pt idx="721">
                  <c:v>2.859633</c:v>
                </c:pt>
                <c:pt idx="722">
                  <c:v>2.860756</c:v>
                </c:pt>
                <c:pt idx="723">
                  <c:v>2.861872</c:v>
                </c:pt>
                <c:pt idx="724">
                  <c:v>2.862980</c:v>
                </c:pt>
                <c:pt idx="725">
                  <c:v>2.864082</c:v>
                </c:pt>
                <c:pt idx="726">
                  <c:v>2.865176</c:v>
                </c:pt>
                <c:pt idx="727">
                  <c:v>2.866263</c:v>
                </c:pt>
                <c:pt idx="728">
                  <c:v>2.867343</c:v>
                </c:pt>
                <c:pt idx="729">
                  <c:v>2.868416</c:v>
                </c:pt>
                <c:pt idx="730">
                  <c:v>2.869482</c:v>
                </c:pt>
                <c:pt idx="731">
                  <c:v>2.870542</c:v>
                </c:pt>
                <c:pt idx="732">
                  <c:v>2.871594</c:v>
                </c:pt>
                <c:pt idx="733">
                  <c:v>2.872640</c:v>
                </c:pt>
                <c:pt idx="734">
                  <c:v>2.873679</c:v>
                </c:pt>
                <c:pt idx="735">
                  <c:v>2.874711</c:v>
                </c:pt>
                <c:pt idx="736">
                  <c:v>2.875737</c:v>
                </c:pt>
                <c:pt idx="737">
                  <c:v>2.876756</c:v>
                </c:pt>
                <c:pt idx="738">
                  <c:v>2.877769</c:v>
                </c:pt>
                <c:pt idx="739">
                  <c:v>2.878775</c:v>
                </c:pt>
                <c:pt idx="740">
                  <c:v>2.879775</c:v>
                </c:pt>
                <c:pt idx="741">
                  <c:v>2.880769</c:v>
                </c:pt>
                <c:pt idx="742">
                  <c:v>2.881757</c:v>
                </c:pt>
                <c:pt idx="743">
                  <c:v>2.882738</c:v>
                </c:pt>
                <c:pt idx="744">
                  <c:v>2.883713</c:v>
                </c:pt>
                <c:pt idx="745">
                  <c:v>2.884682</c:v>
                </c:pt>
                <c:pt idx="746">
                  <c:v>2.885645</c:v>
                </c:pt>
                <c:pt idx="747">
                  <c:v>2.886602</c:v>
                </c:pt>
                <c:pt idx="748">
                  <c:v>2.887554</c:v>
                </c:pt>
                <c:pt idx="749">
                  <c:v>2.888499</c:v>
                </c:pt>
                <c:pt idx="750">
                  <c:v>2.889439</c:v>
                </c:pt>
                <c:pt idx="751">
                  <c:v>2.890372</c:v>
                </c:pt>
                <c:pt idx="752">
                  <c:v>2.891300</c:v>
                </c:pt>
                <c:pt idx="753">
                  <c:v>2.892223</c:v>
                </c:pt>
                <c:pt idx="754">
                  <c:v>2.893139</c:v>
                </c:pt>
                <c:pt idx="755">
                  <c:v>2.894051</c:v>
                </c:pt>
                <c:pt idx="756">
                  <c:v>2.894956</c:v>
                </c:pt>
                <c:pt idx="757">
                  <c:v>2.895856</c:v>
                </c:pt>
                <c:pt idx="758">
                  <c:v>2.896751</c:v>
                </c:pt>
                <c:pt idx="759">
                  <c:v>2.897640</c:v>
                </c:pt>
                <c:pt idx="760">
                  <c:v>2.898524</c:v>
                </c:pt>
                <c:pt idx="761">
                  <c:v>2.899403</c:v>
                </c:pt>
                <c:pt idx="762">
                  <c:v>2.900276</c:v>
                </c:pt>
                <c:pt idx="763">
                  <c:v>2.901145</c:v>
                </c:pt>
                <c:pt idx="764">
                  <c:v>2.902008</c:v>
                </c:pt>
                <c:pt idx="765">
                  <c:v>2.902866</c:v>
                </c:pt>
                <c:pt idx="766">
                  <c:v>2.903718</c:v>
                </c:pt>
                <c:pt idx="767">
                  <c:v>2.904566</c:v>
                </c:pt>
                <c:pt idx="768">
                  <c:v>2.905409</c:v>
                </c:pt>
                <c:pt idx="769">
                  <c:v>2.906247</c:v>
                </c:pt>
                <c:pt idx="770">
                  <c:v>2.907080</c:v>
                </c:pt>
                <c:pt idx="771">
                  <c:v>2.907908</c:v>
                </c:pt>
                <c:pt idx="772">
                  <c:v>2.908731</c:v>
                </c:pt>
                <c:pt idx="773">
                  <c:v>2.909549</c:v>
                </c:pt>
                <c:pt idx="774">
                  <c:v>2.910363</c:v>
                </c:pt>
                <c:pt idx="775">
                  <c:v>2.911172</c:v>
                </c:pt>
                <c:pt idx="776">
                  <c:v>2.911976</c:v>
                </c:pt>
                <c:pt idx="777">
                  <c:v>2.912775</c:v>
                </c:pt>
                <c:pt idx="778">
                  <c:v>2.913570</c:v>
                </c:pt>
                <c:pt idx="779">
                  <c:v>2.914361</c:v>
                </c:pt>
                <c:pt idx="780">
                  <c:v>2.915146</c:v>
                </c:pt>
                <c:pt idx="781">
                  <c:v>2.915928</c:v>
                </c:pt>
                <c:pt idx="782">
                  <c:v>2.916705</c:v>
                </c:pt>
                <c:pt idx="783">
                  <c:v>2.917477</c:v>
                </c:pt>
                <c:pt idx="784">
                  <c:v>2.918245</c:v>
                </c:pt>
                <c:pt idx="785">
                  <c:v>2.919009</c:v>
                </c:pt>
                <c:pt idx="786">
                  <c:v>2.919768</c:v>
                </c:pt>
                <c:pt idx="787">
                  <c:v>2.920523</c:v>
                </c:pt>
                <c:pt idx="788">
                  <c:v>2.921274</c:v>
                </c:pt>
                <c:pt idx="789">
                  <c:v>2.922020</c:v>
                </c:pt>
                <c:pt idx="790">
                  <c:v>2.922763</c:v>
                </c:pt>
                <c:pt idx="791">
                  <c:v>2.923501</c:v>
                </c:pt>
                <c:pt idx="792">
                  <c:v>2.924235</c:v>
                </c:pt>
                <c:pt idx="793">
                  <c:v>2.924965</c:v>
                </c:pt>
                <c:pt idx="794">
                  <c:v>2.925691</c:v>
                </c:pt>
                <c:pt idx="795">
                  <c:v>2.926413</c:v>
                </c:pt>
                <c:pt idx="796">
                  <c:v>2.927131</c:v>
                </c:pt>
                <c:pt idx="797">
                  <c:v>2.927845</c:v>
                </c:pt>
                <c:pt idx="798">
                  <c:v>2.928555</c:v>
                </c:pt>
                <c:pt idx="799">
                  <c:v>2.929261</c:v>
                </c:pt>
                <c:pt idx="800">
                  <c:v>2.929963</c:v>
                </c:pt>
                <c:pt idx="801">
                  <c:v>2.930662</c:v>
                </c:pt>
                <c:pt idx="802">
                  <c:v>2.931356</c:v>
                </c:pt>
                <c:pt idx="803">
                  <c:v>2.932047</c:v>
                </c:pt>
                <c:pt idx="804">
                  <c:v>2.932734</c:v>
                </c:pt>
                <c:pt idx="805">
                  <c:v>2.933417</c:v>
                </c:pt>
                <c:pt idx="806">
                  <c:v>2.934097</c:v>
                </c:pt>
                <c:pt idx="807">
                  <c:v>2.934773</c:v>
                </c:pt>
                <c:pt idx="808">
                  <c:v>2.935445</c:v>
                </c:pt>
                <c:pt idx="809">
                  <c:v>2.936114</c:v>
                </c:pt>
                <c:pt idx="810">
                  <c:v>2.936779</c:v>
                </c:pt>
                <c:pt idx="811">
                  <c:v>2.937441</c:v>
                </c:pt>
                <c:pt idx="812">
                  <c:v>2.938098</c:v>
                </c:pt>
                <c:pt idx="813">
                  <c:v>2.938753</c:v>
                </c:pt>
                <c:pt idx="814">
                  <c:v>2.939404</c:v>
                </c:pt>
                <c:pt idx="815">
                  <c:v>2.940051</c:v>
                </c:pt>
                <c:pt idx="816">
                  <c:v>2.940695</c:v>
                </c:pt>
                <c:pt idx="817">
                  <c:v>2.941336</c:v>
                </c:pt>
                <c:pt idx="818">
                  <c:v>2.941973</c:v>
                </c:pt>
                <c:pt idx="819">
                  <c:v>2.942607</c:v>
                </c:pt>
                <c:pt idx="820">
                  <c:v>2.943238</c:v>
                </c:pt>
                <c:pt idx="821">
                  <c:v>2.943865</c:v>
                </c:pt>
                <c:pt idx="822">
                  <c:v>2.944489</c:v>
                </c:pt>
                <c:pt idx="823">
                  <c:v>2.945110</c:v>
                </c:pt>
                <c:pt idx="824">
                  <c:v>2.945727</c:v>
                </c:pt>
                <c:pt idx="825">
                  <c:v>2.946342</c:v>
                </c:pt>
                <c:pt idx="826">
                  <c:v>2.946953</c:v>
                </c:pt>
                <c:pt idx="827">
                  <c:v>2.947560</c:v>
                </c:pt>
                <c:pt idx="828">
                  <c:v>2.948165</c:v>
                </c:pt>
                <c:pt idx="829">
                  <c:v>2.948767</c:v>
                </c:pt>
                <c:pt idx="830">
                  <c:v>2.949365</c:v>
                </c:pt>
                <c:pt idx="831">
                  <c:v>2.949961</c:v>
                </c:pt>
                <c:pt idx="832">
                  <c:v>2.950553</c:v>
                </c:pt>
                <c:pt idx="833">
                  <c:v>2.951142</c:v>
                </c:pt>
                <c:pt idx="834">
                  <c:v>2.951729</c:v>
                </c:pt>
                <c:pt idx="835">
                  <c:v>2.952312</c:v>
                </c:pt>
                <c:pt idx="836">
                  <c:v>2.952892</c:v>
                </c:pt>
                <c:pt idx="837">
                  <c:v>2.953470</c:v>
                </c:pt>
                <c:pt idx="838">
                  <c:v>2.954044</c:v>
                </c:pt>
                <c:pt idx="839">
                  <c:v>2.954616</c:v>
                </c:pt>
                <c:pt idx="840">
                  <c:v>2.955184</c:v>
                </c:pt>
                <c:pt idx="841">
                  <c:v>2.955750</c:v>
                </c:pt>
                <c:pt idx="842">
                  <c:v>2.956313</c:v>
                </c:pt>
                <c:pt idx="843">
                  <c:v>2.956873</c:v>
                </c:pt>
                <c:pt idx="844">
                  <c:v>2.957430</c:v>
                </c:pt>
                <c:pt idx="845">
                  <c:v>2.957985</c:v>
                </c:pt>
                <c:pt idx="846">
                  <c:v>2.958537</c:v>
                </c:pt>
                <c:pt idx="847">
                  <c:v>2.959086</c:v>
                </c:pt>
                <c:pt idx="848">
                  <c:v>2.959632</c:v>
                </c:pt>
                <c:pt idx="849">
                  <c:v>2.960175</c:v>
                </c:pt>
                <c:pt idx="850">
                  <c:v>2.960716</c:v>
                </c:pt>
                <c:pt idx="851">
                  <c:v>2.961254</c:v>
                </c:pt>
                <c:pt idx="852">
                  <c:v>2.961790</c:v>
                </c:pt>
                <c:pt idx="853">
                  <c:v>2.962322</c:v>
                </c:pt>
                <c:pt idx="854">
                  <c:v>2.962853</c:v>
                </c:pt>
                <c:pt idx="855">
                  <c:v>2.963380</c:v>
                </c:pt>
                <c:pt idx="856">
                  <c:v>2.963905</c:v>
                </c:pt>
                <c:pt idx="857">
                  <c:v>2.964427</c:v>
                </c:pt>
                <c:pt idx="858">
                  <c:v>2.964947</c:v>
                </c:pt>
                <c:pt idx="859">
                  <c:v>2.965465</c:v>
                </c:pt>
                <c:pt idx="860">
                  <c:v>2.965979</c:v>
                </c:pt>
                <c:pt idx="861">
                  <c:v>2.966492</c:v>
                </c:pt>
                <c:pt idx="862">
                  <c:v>2.967001</c:v>
                </c:pt>
                <c:pt idx="863">
                  <c:v>2.967509</c:v>
                </c:pt>
                <c:pt idx="864">
                  <c:v>2.968013</c:v>
                </c:pt>
                <c:pt idx="865">
                  <c:v>2.968516</c:v>
                </c:pt>
                <c:pt idx="866">
                  <c:v>2.969016</c:v>
                </c:pt>
                <c:pt idx="867">
                  <c:v>2.969513</c:v>
                </c:pt>
                <c:pt idx="868">
                  <c:v>2.970008</c:v>
                </c:pt>
                <c:pt idx="869">
                  <c:v>2.970501</c:v>
                </c:pt>
                <c:pt idx="870">
                  <c:v>2.970991</c:v>
                </c:pt>
                <c:pt idx="871">
                  <c:v>2.971479</c:v>
                </c:pt>
                <c:pt idx="872">
                  <c:v>2.971965</c:v>
                </c:pt>
                <c:pt idx="873">
                  <c:v>2.972449</c:v>
                </c:pt>
                <c:pt idx="874">
                  <c:v>2.972930</c:v>
                </c:pt>
                <c:pt idx="875">
                  <c:v>2.973408</c:v>
                </c:pt>
                <c:pt idx="876">
                  <c:v>2.973885</c:v>
                </c:pt>
                <c:pt idx="877">
                  <c:v>2.974359</c:v>
                </c:pt>
                <c:pt idx="878">
                  <c:v>2.974831</c:v>
                </c:pt>
                <c:pt idx="879">
                  <c:v>2.975301</c:v>
                </c:pt>
                <c:pt idx="880">
                  <c:v>2.975768</c:v>
                </c:pt>
                <c:pt idx="881">
                  <c:v>2.976234</c:v>
                </c:pt>
                <c:pt idx="882">
                  <c:v>2.976697</c:v>
                </c:pt>
                <c:pt idx="883">
                  <c:v>2.977158</c:v>
                </c:pt>
                <c:pt idx="884">
                  <c:v>2.977616</c:v>
                </c:pt>
                <c:pt idx="885">
                  <c:v>2.978073</c:v>
                </c:pt>
                <c:pt idx="886">
                  <c:v>2.978528</c:v>
                </c:pt>
                <c:pt idx="887">
                  <c:v>2.978980</c:v>
                </c:pt>
                <c:pt idx="888">
                  <c:v>2.979430</c:v>
                </c:pt>
                <c:pt idx="889">
                  <c:v>2.979878</c:v>
                </c:pt>
                <c:pt idx="890">
                  <c:v>2.980324</c:v>
                </c:pt>
                <c:pt idx="891">
                  <c:v>2.980768</c:v>
                </c:pt>
                <c:pt idx="892">
                  <c:v>2.981210</c:v>
                </c:pt>
                <c:pt idx="893">
                  <c:v>2.981650</c:v>
                </c:pt>
                <c:pt idx="894">
                  <c:v>2.982088</c:v>
                </c:pt>
                <c:pt idx="895">
                  <c:v>2.982524</c:v>
                </c:pt>
                <c:pt idx="896">
                  <c:v>2.982957</c:v>
                </c:pt>
                <c:pt idx="897">
                  <c:v>2.983389</c:v>
                </c:pt>
                <c:pt idx="898">
                  <c:v>2.983819</c:v>
                </c:pt>
                <c:pt idx="899">
                  <c:v>2.984247</c:v>
                </c:pt>
                <c:pt idx="900">
                  <c:v>2.984673</c:v>
                </c:pt>
                <c:pt idx="901">
                  <c:v>2.985097</c:v>
                </c:pt>
                <c:pt idx="902">
                  <c:v>2.985518</c:v>
                </c:pt>
                <c:pt idx="903">
                  <c:v>2.985939</c:v>
                </c:pt>
                <c:pt idx="904">
                  <c:v>2.986357</c:v>
                </c:pt>
                <c:pt idx="905">
                  <c:v>2.986773</c:v>
                </c:pt>
                <c:pt idx="906">
                  <c:v>2.987187</c:v>
                </c:pt>
                <c:pt idx="907">
                  <c:v>2.987599</c:v>
                </c:pt>
                <c:pt idx="908">
                  <c:v>2.988010</c:v>
                </c:pt>
                <c:pt idx="909">
                  <c:v>2.988419</c:v>
                </c:pt>
                <c:pt idx="910">
                  <c:v>2.988825</c:v>
                </c:pt>
                <c:pt idx="911">
                  <c:v>2.989230</c:v>
                </c:pt>
                <c:pt idx="912">
                  <c:v>2.989634</c:v>
                </c:pt>
                <c:pt idx="913">
                  <c:v>2.990035</c:v>
                </c:pt>
                <c:pt idx="914">
                  <c:v>2.990434</c:v>
                </c:pt>
                <c:pt idx="915">
                  <c:v>2.990832</c:v>
                </c:pt>
                <c:pt idx="916">
                  <c:v>2.991228</c:v>
                </c:pt>
                <c:pt idx="917">
                  <c:v>2.991622</c:v>
                </c:pt>
                <c:pt idx="918">
                  <c:v>2.992014</c:v>
                </c:pt>
                <c:pt idx="919">
                  <c:v>2.992405</c:v>
                </c:pt>
                <c:pt idx="920">
                  <c:v>2.992794</c:v>
                </c:pt>
                <c:pt idx="921">
                  <c:v>2.993181</c:v>
                </c:pt>
                <c:pt idx="922">
                  <c:v>2.993566</c:v>
                </c:pt>
                <c:pt idx="923">
                  <c:v>2.993950</c:v>
                </c:pt>
                <c:pt idx="924">
                  <c:v>2.994332</c:v>
                </c:pt>
                <c:pt idx="925">
                  <c:v>2.994712</c:v>
                </c:pt>
                <c:pt idx="926">
                  <c:v>2.995090</c:v>
                </c:pt>
                <c:pt idx="927">
                  <c:v>2.995467</c:v>
                </c:pt>
                <c:pt idx="928">
                  <c:v>2.995842</c:v>
                </c:pt>
                <c:pt idx="929">
                  <c:v>2.996216</c:v>
                </c:pt>
                <c:pt idx="930">
                  <c:v>2.996588</c:v>
                </c:pt>
                <c:pt idx="931">
                  <c:v>2.996958</c:v>
                </c:pt>
                <c:pt idx="932">
                  <c:v>2.997326</c:v>
                </c:pt>
                <c:pt idx="933">
                  <c:v>2.997693</c:v>
                </c:pt>
                <c:pt idx="934">
                  <c:v>2.998059</c:v>
                </c:pt>
                <c:pt idx="935">
                  <c:v>2.998422</c:v>
                </c:pt>
                <c:pt idx="936">
                  <c:v>2.998784</c:v>
                </c:pt>
                <c:pt idx="937">
                  <c:v>2.999145</c:v>
                </c:pt>
                <c:pt idx="938">
                  <c:v>2.999504</c:v>
                </c:pt>
                <c:pt idx="939">
                  <c:v>2.999861</c:v>
                </c:pt>
                <c:pt idx="940">
                  <c:v>3.000217</c:v>
                </c:pt>
                <c:pt idx="941">
                  <c:v>3.000571</c:v>
                </c:pt>
                <c:pt idx="942">
                  <c:v>3.000924</c:v>
                </c:pt>
                <c:pt idx="943">
                  <c:v>3.001275</c:v>
                </c:pt>
                <c:pt idx="944">
                  <c:v>3.001624</c:v>
                </c:pt>
                <c:pt idx="945">
                  <c:v>3.001972</c:v>
                </c:pt>
                <c:pt idx="946">
                  <c:v>3.002319</c:v>
                </c:pt>
                <c:pt idx="947">
                  <c:v>3.002664</c:v>
                </c:pt>
                <c:pt idx="948">
                  <c:v>3.003007</c:v>
                </c:pt>
                <c:pt idx="949">
                  <c:v>3.003349</c:v>
                </c:pt>
                <c:pt idx="950">
                  <c:v>3.003690</c:v>
                </c:pt>
                <c:pt idx="951">
                  <c:v>3.004029</c:v>
                </c:pt>
                <c:pt idx="952">
                  <c:v>3.004366</c:v>
                </c:pt>
                <c:pt idx="953">
                  <c:v>3.004702</c:v>
                </c:pt>
                <c:pt idx="954">
                  <c:v>3.005037</c:v>
                </c:pt>
                <c:pt idx="955">
                  <c:v>3.005370</c:v>
                </c:pt>
                <c:pt idx="956">
                  <c:v>3.005702</c:v>
                </c:pt>
                <c:pt idx="957">
                  <c:v>3.006032</c:v>
                </c:pt>
                <c:pt idx="958">
                  <c:v>3.006361</c:v>
                </c:pt>
                <c:pt idx="959">
                  <c:v>3.006689</c:v>
                </c:pt>
                <c:pt idx="960">
                  <c:v>3.007015</c:v>
                </c:pt>
                <c:pt idx="961">
                  <c:v>3.007339</c:v>
                </c:pt>
                <c:pt idx="962">
                  <c:v>3.007662</c:v>
                </c:pt>
                <c:pt idx="963">
                  <c:v>3.007984</c:v>
                </c:pt>
                <c:pt idx="964">
                  <c:v>3.008305</c:v>
                </c:pt>
                <c:pt idx="965">
                  <c:v>3.008624</c:v>
                </c:pt>
                <c:pt idx="966">
                  <c:v>3.008941</c:v>
                </c:pt>
                <c:pt idx="967">
                  <c:v>3.009258</c:v>
                </c:pt>
                <c:pt idx="968">
                  <c:v>3.009573</c:v>
                </c:pt>
                <c:pt idx="969">
                  <c:v>3.009886</c:v>
                </c:pt>
                <c:pt idx="970">
                  <c:v>3.010199</c:v>
                </c:pt>
                <c:pt idx="971">
                  <c:v>3.010510</c:v>
                </c:pt>
                <c:pt idx="972">
                  <c:v>3.010819</c:v>
                </c:pt>
                <c:pt idx="973">
                  <c:v>3.011127</c:v>
                </c:pt>
                <c:pt idx="974">
                  <c:v>3.011434</c:v>
                </c:pt>
                <c:pt idx="975">
                  <c:v>3.011740</c:v>
                </c:pt>
                <c:pt idx="976">
                  <c:v>3.012044</c:v>
                </c:pt>
                <c:pt idx="977">
                  <c:v>3.012347</c:v>
                </c:pt>
                <c:pt idx="978">
                  <c:v>3.012649</c:v>
                </c:pt>
                <c:pt idx="979">
                  <c:v>3.012950</c:v>
                </c:pt>
                <c:pt idx="980">
                  <c:v>3.013249</c:v>
                </c:pt>
                <c:pt idx="981">
                  <c:v>3.013547</c:v>
                </c:pt>
                <c:pt idx="982">
                  <c:v>3.013843</c:v>
                </c:pt>
                <c:pt idx="983">
                  <c:v>3.014139</c:v>
                </c:pt>
                <c:pt idx="984">
                  <c:v>3.014433</c:v>
                </c:pt>
                <c:pt idx="985">
                  <c:v>3.014726</c:v>
                </c:pt>
                <c:pt idx="986">
                  <c:v>3.015017</c:v>
                </c:pt>
                <c:pt idx="987">
                  <c:v>3.015308</c:v>
                </c:pt>
                <c:pt idx="988">
                  <c:v>3.015597</c:v>
                </c:pt>
                <c:pt idx="989">
                  <c:v>3.015885</c:v>
                </c:pt>
                <c:pt idx="990">
                  <c:v>3.016171</c:v>
                </c:pt>
                <c:pt idx="991">
                  <c:v>3.016457</c:v>
                </c:pt>
                <c:pt idx="992">
                  <c:v>3.016741</c:v>
                </c:pt>
                <c:pt idx="993">
                  <c:v>3.017024</c:v>
                </c:pt>
                <c:pt idx="994">
                  <c:v>3.017306</c:v>
                </c:pt>
                <c:pt idx="995">
                  <c:v>3.017587</c:v>
                </c:pt>
                <c:pt idx="996">
                  <c:v>3.017866</c:v>
                </c:pt>
                <c:pt idx="997">
                  <c:v>3.018145</c:v>
                </c:pt>
                <c:pt idx="998">
                  <c:v>3.018422</c:v>
                </c:pt>
                <c:pt idx="999">
                  <c:v>3.018698</c:v>
                </c:pt>
                <c:pt idx="1000">
                  <c:v>3.018973</c:v>
                </c:pt>
                <c:pt idx="1001">
                  <c:v>3.019246</c:v>
                </c:pt>
                <c:pt idx="1002">
                  <c:v>3.019519</c:v>
                </c:pt>
                <c:pt idx="1003">
                  <c:v>3.019790</c:v>
                </c:pt>
                <c:pt idx="1004">
                  <c:v>3.020060</c:v>
                </c:pt>
                <c:pt idx="1005">
                  <c:v>3.020329</c:v>
                </c:pt>
                <c:pt idx="1006">
                  <c:v>3.020597</c:v>
                </c:pt>
                <c:pt idx="1007">
                  <c:v>3.020864</c:v>
                </c:pt>
                <c:pt idx="1008">
                  <c:v>3.021130</c:v>
                </c:pt>
                <c:pt idx="1009">
                  <c:v>3.021394</c:v>
                </c:pt>
                <c:pt idx="1010">
                  <c:v>3.021658</c:v>
                </c:pt>
                <c:pt idx="1011">
                  <c:v>3.021920</c:v>
                </c:pt>
                <c:pt idx="1012">
                  <c:v>3.022182</c:v>
                </c:pt>
                <c:pt idx="1013">
                  <c:v>3.022442</c:v>
                </c:pt>
                <c:pt idx="1014">
                  <c:v>3.022701</c:v>
                </c:pt>
                <c:pt idx="1015">
                  <c:v>3.022959</c:v>
                </c:pt>
                <c:pt idx="1016">
                  <c:v>3.023216</c:v>
                </c:pt>
                <c:pt idx="1017">
                  <c:v>3.023471</c:v>
                </c:pt>
                <c:pt idx="1018">
                  <c:v>3.023726</c:v>
                </c:pt>
                <c:pt idx="1019">
                  <c:v>3.023980</c:v>
                </c:pt>
                <c:pt idx="1020">
                  <c:v>3.024233</c:v>
                </c:pt>
                <c:pt idx="1021">
                  <c:v>3.024484</c:v>
                </c:pt>
                <c:pt idx="1022">
                  <c:v>3.024735</c:v>
                </c:pt>
                <c:pt idx="1023">
                  <c:v>3.024984</c:v>
                </c:pt>
                <c:pt idx="1024">
                  <c:v>3.025232</c:v>
                </c:pt>
                <c:pt idx="1025">
                  <c:v>3.025480</c:v>
                </c:pt>
                <c:pt idx="1026">
                  <c:v>3.025726</c:v>
                </c:pt>
                <c:pt idx="1027">
                  <c:v>3.025971</c:v>
                </c:pt>
                <c:pt idx="1028">
                  <c:v>3.026216</c:v>
                </c:pt>
                <c:pt idx="1029">
                  <c:v>3.026459</c:v>
                </c:pt>
                <c:pt idx="1030">
                  <c:v>3.026701</c:v>
                </c:pt>
                <c:pt idx="1031">
                  <c:v>3.026942</c:v>
                </c:pt>
                <c:pt idx="1032">
                  <c:v>3.027183</c:v>
                </c:pt>
                <c:pt idx="1033">
                  <c:v>3.027422</c:v>
                </c:pt>
                <c:pt idx="1034">
                  <c:v>3.027660</c:v>
                </c:pt>
                <c:pt idx="1035">
                  <c:v>3.027897</c:v>
                </c:pt>
                <c:pt idx="1036">
                  <c:v>3.028134</c:v>
                </c:pt>
                <c:pt idx="1037">
                  <c:v>3.028369</c:v>
                </c:pt>
                <c:pt idx="1038">
                  <c:v>3.028603</c:v>
                </c:pt>
                <c:pt idx="1039">
                  <c:v>3.028836</c:v>
                </c:pt>
                <c:pt idx="1040">
                  <c:v>3.029069</c:v>
                </c:pt>
                <c:pt idx="1041">
                  <c:v>3.029300</c:v>
                </c:pt>
                <c:pt idx="1042">
                  <c:v>3.029530</c:v>
                </c:pt>
                <c:pt idx="1043">
                  <c:v>3.029760</c:v>
                </c:pt>
                <c:pt idx="1044">
                  <c:v>3.029988</c:v>
                </c:pt>
                <c:pt idx="1045">
                  <c:v>3.030216</c:v>
                </c:pt>
                <c:pt idx="1046">
                  <c:v>3.030442</c:v>
                </c:pt>
                <c:pt idx="1047">
                  <c:v>3.030668</c:v>
                </c:pt>
                <c:pt idx="1048">
                  <c:v>3.030893</c:v>
                </c:pt>
                <c:pt idx="1049">
                  <c:v>3.031116</c:v>
                </c:pt>
                <c:pt idx="1050">
                  <c:v>3.031339</c:v>
                </c:pt>
                <c:pt idx="1051">
                  <c:v>3.031561</c:v>
                </c:pt>
                <c:pt idx="1052">
                  <c:v>3.031782</c:v>
                </c:pt>
                <c:pt idx="1053">
                  <c:v>3.032002</c:v>
                </c:pt>
                <c:pt idx="1054">
                  <c:v>3.032221</c:v>
                </c:pt>
                <c:pt idx="1055">
                  <c:v>3.032439</c:v>
                </c:pt>
                <c:pt idx="1056">
                  <c:v>3.032657</c:v>
                </c:pt>
                <c:pt idx="1057">
                  <c:v>3.032873</c:v>
                </c:pt>
                <c:pt idx="1058">
                  <c:v>3.033088</c:v>
                </c:pt>
                <c:pt idx="1059">
                  <c:v>3.033303</c:v>
                </c:pt>
                <c:pt idx="1060">
                  <c:v>3.033517</c:v>
                </c:pt>
                <c:pt idx="1061">
                  <c:v>3.033729</c:v>
                </c:pt>
                <c:pt idx="1062">
                  <c:v>3.033941</c:v>
                </c:pt>
                <c:pt idx="1063">
                  <c:v>3.034152</c:v>
                </c:pt>
                <c:pt idx="1064">
                  <c:v>3.034362</c:v>
                </c:pt>
                <c:pt idx="1065">
                  <c:v>3.034572</c:v>
                </c:pt>
                <c:pt idx="1066">
                  <c:v>3.034780</c:v>
                </c:pt>
                <c:pt idx="1067">
                  <c:v>3.034988</c:v>
                </c:pt>
                <c:pt idx="1068">
                  <c:v>3.035194</c:v>
                </c:pt>
                <c:pt idx="1069">
                  <c:v>3.035400</c:v>
                </c:pt>
                <c:pt idx="1070">
                  <c:v>3.035605</c:v>
                </c:pt>
                <c:pt idx="1071">
                  <c:v>3.035809</c:v>
                </c:pt>
                <c:pt idx="1072">
                  <c:v>3.036012</c:v>
                </c:pt>
                <c:pt idx="1073">
                  <c:v>3.036215</c:v>
                </c:pt>
                <c:pt idx="1074">
                  <c:v>3.036416</c:v>
                </c:pt>
                <c:pt idx="1075">
                  <c:v>3.036617</c:v>
                </c:pt>
                <c:pt idx="1076">
                  <c:v>3.036817</c:v>
                </c:pt>
                <c:pt idx="1077">
                  <c:v>3.037016</c:v>
                </c:pt>
                <c:pt idx="1078">
                  <c:v>3.037214</c:v>
                </c:pt>
                <c:pt idx="1079">
                  <c:v>3.037411</c:v>
                </c:pt>
                <c:pt idx="1080">
                  <c:v>3.037608</c:v>
                </c:pt>
                <c:pt idx="1081">
                  <c:v>3.037804</c:v>
                </c:pt>
                <c:pt idx="1082">
                  <c:v>3.037998</c:v>
                </c:pt>
                <c:pt idx="1083">
                  <c:v>3.038192</c:v>
                </c:pt>
                <c:pt idx="1084">
                  <c:v>3.038386</c:v>
                </c:pt>
                <c:pt idx="1085">
                  <c:v>3.038578</c:v>
                </c:pt>
                <c:pt idx="1086">
                  <c:v>3.038770</c:v>
                </c:pt>
                <c:pt idx="1087">
                  <c:v>3.038961</c:v>
                </c:pt>
                <c:pt idx="1088">
                  <c:v>3.039151</c:v>
                </c:pt>
                <c:pt idx="1089">
                  <c:v>3.039340</c:v>
                </c:pt>
                <c:pt idx="1090">
                  <c:v>3.039528</c:v>
                </c:pt>
                <c:pt idx="1091">
                  <c:v>3.039716</c:v>
                </c:pt>
                <c:pt idx="1092">
                  <c:v>3.039903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'sedation'!$W$4</c:f>
              <c:strCache>
                <c:ptCount val="1"/>
                <c:pt idx="0">
                  <c:v>60 mion</c:v>
                </c:pt>
              </c:strCache>
            </c:strRef>
          </c:tx>
          <c:spPr>
            <a:noFill/>
            <a:ln w="25400" cap="flat">
              <a:solidFill>
                <a:srgbClr val="F8BA00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F8BA00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'sedation'!$W$5:$W$1097</c:f>
              <c:numCache>
                <c:ptCount val="1093"/>
                <c:pt idx="0">
                  <c:v>0.000000</c:v>
                </c:pt>
                <c:pt idx="1">
                  <c:v>0.000000</c:v>
                </c:pt>
                <c:pt idx="2">
                  <c:v>0.029419</c:v>
                </c:pt>
                <c:pt idx="3">
                  <c:v>0.058491</c:v>
                </c:pt>
                <c:pt idx="4">
                  <c:v>0.087222</c:v>
                </c:pt>
                <c:pt idx="5">
                  <c:v>0.115614</c:v>
                </c:pt>
                <c:pt idx="6">
                  <c:v>0.143673</c:v>
                </c:pt>
                <c:pt idx="7">
                  <c:v>0.171401</c:v>
                </c:pt>
                <c:pt idx="8">
                  <c:v>0.198804</c:v>
                </c:pt>
                <c:pt idx="9">
                  <c:v>0.225884</c:v>
                </c:pt>
                <c:pt idx="10">
                  <c:v>0.252645</c:v>
                </c:pt>
                <c:pt idx="11">
                  <c:v>0.279092</c:v>
                </c:pt>
                <c:pt idx="12">
                  <c:v>0.305227</c:v>
                </c:pt>
                <c:pt idx="13">
                  <c:v>0.331056</c:v>
                </c:pt>
                <c:pt idx="14">
                  <c:v>0.356580</c:v>
                </c:pt>
                <c:pt idx="15">
                  <c:v>0.381804</c:v>
                </c:pt>
                <c:pt idx="16">
                  <c:v>0.406731</c:v>
                </c:pt>
                <c:pt idx="17">
                  <c:v>0.431365</c:v>
                </c:pt>
                <c:pt idx="18">
                  <c:v>0.455709</c:v>
                </c:pt>
                <c:pt idx="19">
                  <c:v>0.479767</c:v>
                </c:pt>
                <c:pt idx="20">
                  <c:v>0.503542</c:v>
                </c:pt>
                <c:pt idx="21">
                  <c:v>0.527037</c:v>
                </c:pt>
                <c:pt idx="22">
                  <c:v>0.550255</c:v>
                </c:pt>
                <c:pt idx="23">
                  <c:v>0.573200</c:v>
                </c:pt>
                <c:pt idx="24">
                  <c:v>0.595876</c:v>
                </c:pt>
                <c:pt idx="25">
                  <c:v>0.618284</c:v>
                </c:pt>
                <c:pt idx="26">
                  <c:v>0.640429</c:v>
                </c:pt>
                <c:pt idx="27">
                  <c:v>0.662314</c:v>
                </c:pt>
                <c:pt idx="28">
                  <c:v>0.683941</c:v>
                </c:pt>
                <c:pt idx="29">
                  <c:v>0.705313</c:v>
                </c:pt>
                <c:pt idx="30">
                  <c:v>0.726434</c:v>
                </c:pt>
                <c:pt idx="31">
                  <c:v>0.747306</c:v>
                </c:pt>
                <c:pt idx="32">
                  <c:v>0.767933</c:v>
                </c:pt>
                <c:pt idx="33">
                  <c:v>0.788317</c:v>
                </c:pt>
                <c:pt idx="34">
                  <c:v>0.808462</c:v>
                </c:pt>
                <c:pt idx="35">
                  <c:v>0.828369</c:v>
                </c:pt>
                <c:pt idx="36">
                  <c:v>0.848042</c:v>
                </c:pt>
                <c:pt idx="37">
                  <c:v>0.867484</c:v>
                </c:pt>
                <c:pt idx="38">
                  <c:v>0.886696</c:v>
                </c:pt>
                <c:pt idx="39">
                  <c:v>0.905683</c:v>
                </c:pt>
                <c:pt idx="40">
                  <c:v>0.924446</c:v>
                </c:pt>
                <c:pt idx="41">
                  <c:v>0.942989</c:v>
                </c:pt>
                <c:pt idx="42">
                  <c:v>0.961313</c:v>
                </c:pt>
                <c:pt idx="43">
                  <c:v>0.979422</c:v>
                </c:pt>
                <c:pt idx="44">
                  <c:v>0.997317</c:v>
                </c:pt>
                <c:pt idx="45">
                  <c:v>1.015002</c:v>
                </c:pt>
                <c:pt idx="46">
                  <c:v>1.032479</c:v>
                </c:pt>
                <c:pt idx="47">
                  <c:v>1.049750</c:v>
                </c:pt>
                <c:pt idx="48">
                  <c:v>1.066818</c:v>
                </c:pt>
                <c:pt idx="49">
                  <c:v>1.083686</c:v>
                </c:pt>
                <c:pt idx="50">
                  <c:v>1.100354</c:v>
                </c:pt>
                <c:pt idx="51">
                  <c:v>1.116827</c:v>
                </c:pt>
                <c:pt idx="52">
                  <c:v>1.133105</c:v>
                </c:pt>
                <c:pt idx="53">
                  <c:v>1.149193</c:v>
                </c:pt>
                <c:pt idx="54">
                  <c:v>1.165090</c:v>
                </c:pt>
                <c:pt idx="55">
                  <c:v>1.180801</c:v>
                </c:pt>
                <c:pt idx="56">
                  <c:v>1.196327</c:v>
                </c:pt>
                <c:pt idx="57">
                  <c:v>1.211670</c:v>
                </c:pt>
                <c:pt idx="58">
                  <c:v>1.226833</c:v>
                </c:pt>
                <c:pt idx="59">
                  <c:v>1.241817</c:v>
                </c:pt>
                <c:pt idx="60">
                  <c:v>1.256625</c:v>
                </c:pt>
                <c:pt idx="61">
                  <c:v>1.271259</c:v>
                </c:pt>
                <c:pt idx="62">
                  <c:v>1.285720</c:v>
                </c:pt>
                <c:pt idx="63">
                  <c:v>1.300011</c:v>
                </c:pt>
                <c:pt idx="64">
                  <c:v>1.314134</c:v>
                </c:pt>
                <c:pt idx="65">
                  <c:v>1.328091</c:v>
                </c:pt>
                <c:pt idx="66">
                  <c:v>1.341884</c:v>
                </c:pt>
                <c:pt idx="67">
                  <c:v>1.355514</c:v>
                </c:pt>
                <c:pt idx="68">
                  <c:v>1.368984</c:v>
                </c:pt>
                <c:pt idx="69">
                  <c:v>1.382296</c:v>
                </c:pt>
                <c:pt idx="70">
                  <c:v>1.395450</c:v>
                </c:pt>
                <c:pt idx="71">
                  <c:v>1.408450</c:v>
                </c:pt>
                <c:pt idx="72">
                  <c:v>1.421297</c:v>
                </c:pt>
                <c:pt idx="73">
                  <c:v>1.433993</c:v>
                </c:pt>
                <c:pt idx="74">
                  <c:v>1.446540</c:v>
                </c:pt>
                <c:pt idx="75">
                  <c:v>1.458938</c:v>
                </c:pt>
                <c:pt idx="76">
                  <c:v>1.471191</c:v>
                </c:pt>
                <c:pt idx="77">
                  <c:v>1.483300</c:v>
                </c:pt>
                <c:pt idx="78">
                  <c:v>1.495266</c:v>
                </c:pt>
                <c:pt idx="79">
                  <c:v>1.507092</c:v>
                </c:pt>
                <c:pt idx="80">
                  <c:v>1.518778</c:v>
                </c:pt>
                <c:pt idx="81">
                  <c:v>1.530326</c:v>
                </c:pt>
                <c:pt idx="82">
                  <c:v>1.541739</c:v>
                </c:pt>
                <c:pt idx="83">
                  <c:v>1.553018</c:v>
                </c:pt>
                <c:pt idx="84">
                  <c:v>1.564164</c:v>
                </c:pt>
                <c:pt idx="85">
                  <c:v>1.575178</c:v>
                </c:pt>
                <c:pt idx="86">
                  <c:v>1.586063</c:v>
                </c:pt>
                <c:pt idx="87">
                  <c:v>1.596820</c:v>
                </c:pt>
                <c:pt idx="88">
                  <c:v>1.607450</c:v>
                </c:pt>
                <c:pt idx="89">
                  <c:v>1.617956</c:v>
                </c:pt>
                <c:pt idx="90">
                  <c:v>1.628337</c:v>
                </c:pt>
                <c:pt idx="91">
                  <c:v>1.638597</c:v>
                </c:pt>
                <c:pt idx="92">
                  <c:v>1.648735</c:v>
                </c:pt>
                <c:pt idx="93">
                  <c:v>1.658755</c:v>
                </c:pt>
                <c:pt idx="94">
                  <c:v>1.668656</c:v>
                </c:pt>
                <c:pt idx="95">
                  <c:v>1.678441</c:v>
                </c:pt>
                <c:pt idx="96">
                  <c:v>1.688111</c:v>
                </c:pt>
                <c:pt idx="97">
                  <c:v>1.697667</c:v>
                </c:pt>
                <c:pt idx="98">
                  <c:v>1.707110</c:v>
                </c:pt>
                <c:pt idx="99">
                  <c:v>1.716443</c:v>
                </c:pt>
                <c:pt idx="100">
                  <c:v>1.725665</c:v>
                </c:pt>
                <c:pt idx="101">
                  <c:v>1.734779</c:v>
                </c:pt>
                <c:pt idx="102">
                  <c:v>1.743786</c:v>
                </c:pt>
                <c:pt idx="103">
                  <c:v>1.752687</c:v>
                </c:pt>
                <c:pt idx="104">
                  <c:v>1.761483</c:v>
                </c:pt>
                <c:pt idx="105">
                  <c:v>1.770176</c:v>
                </c:pt>
                <c:pt idx="106">
                  <c:v>1.778766</c:v>
                </c:pt>
                <c:pt idx="107">
                  <c:v>1.787255</c:v>
                </c:pt>
                <c:pt idx="108">
                  <c:v>1.795644</c:v>
                </c:pt>
                <c:pt idx="109">
                  <c:v>1.803935</c:v>
                </c:pt>
                <c:pt idx="110">
                  <c:v>1.812128</c:v>
                </c:pt>
                <c:pt idx="111">
                  <c:v>1.820225</c:v>
                </c:pt>
                <c:pt idx="112">
                  <c:v>1.828226</c:v>
                </c:pt>
                <c:pt idx="113">
                  <c:v>1.836133</c:v>
                </c:pt>
                <c:pt idx="114">
                  <c:v>1.843947</c:v>
                </c:pt>
                <c:pt idx="115">
                  <c:v>1.851669</c:v>
                </c:pt>
                <c:pt idx="116">
                  <c:v>1.859300</c:v>
                </c:pt>
                <c:pt idx="117">
                  <c:v>1.866842</c:v>
                </c:pt>
                <c:pt idx="118">
                  <c:v>1.874295</c:v>
                </c:pt>
                <c:pt idx="119">
                  <c:v>1.881660</c:v>
                </c:pt>
                <c:pt idx="120">
                  <c:v>1.888938</c:v>
                </c:pt>
                <c:pt idx="121">
                  <c:v>1.896131</c:v>
                </c:pt>
                <c:pt idx="122">
                  <c:v>1.903239</c:v>
                </c:pt>
                <c:pt idx="123">
                  <c:v>1.910263</c:v>
                </c:pt>
                <c:pt idx="124">
                  <c:v>1.917205</c:v>
                </c:pt>
                <c:pt idx="125">
                  <c:v>1.924065</c:v>
                </c:pt>
                <c:pt idx="126">
                  <c:v>1.930844</c:v>
                </c:pt>
                <c:pt idx="127">
                  <c:v>1.937543</c:v>
                </c:pt>
                <c:pt idx="128">
                  <c:v>1.944164</c:v>
                </c:pt>
                <c:pt idx="129">
                  <c:v>1.950707</c:v>
                </c:pt>
                <c:pt idx="130">
                  <c:v>1.957173</c:v>
                </c:pt>
                <c:pt idx="131">
                  <c:v>1.963562</c:v>
                </c:pt>
                <c:pt idx="132">
                  <c:v>1.969877</c:v>
                </c:pt>
                <c:pt idx="133">
                  <c:v>1.976117</c:v>
                </c:pt>
                <c:pt idx="134">
                  <c:v>1.982284</c:v>
                </c:pt>
                <c:pt idx="135">
                  <c:v>1.988378</c:v>
                </c:pt>
                <c:pt idx="136">
                  <c:v>1.994400</c:v>
                </c:pt>
                <c:pt idx="137">
                  <c:v>2.000352</c:v>
                </c:pt>
                <c:pt idx="138">
                  <c:v>2.006233</c:v>
                </c:pt>
                <c:pt idx="139">
                  <c:v>2.012046</c:v>
                </c:pt>
                <c:pt idx="140">
                  <c:v>2.017790</c:v>
                </c:pt>
                <c:pt idx="141">
                  <c:v>2.023466</c:v>
                </c:pt>
                <c:pt idx="142">
                  <c:v>2.029075</c:v>
                </c:pt>
                <c:pt idx="143">
                  <c:v>2.034619</c:v>
                </c:pt>
                <c:pt idx="144">
                  <c:v>2.040097</c:v>
                </c:pt>
                <c:pt idx="145">
                  <c:v>2.045511</c:v>
                </c:pt>
                <c:pt idx="146">
                  <c:v>2.050861</c:v>
                </c:pt>
                <c:pt idx="147">
                  <c:v>2.056148</c:v>
                </c:pt>
                <c:pt idx="148">
                  <c:v>2.061373</c:v>
                </c:pt>
                <c:pt idx="149">
                  <c:v>2.066536</c:v>
                </c:pt>
                <c:pt idx="150">
                  <c:v>2.071639</c:v>
                </c:pt>
                <c:pt idx="151">
                  <c:v>2.076682</c:v>
                </c:pt>
                <c:pt idx="152">
                  <c:v>2.081665</c:v>
                </c:pt>
                <c:pt idx="153">
                  <c:v>2.086590</c:v>
                </c:pt>
                <c:pt idx="154">
                  <c:v>2.091456</c:v>
                </c:pt>
                <c:pt idx="155">
                  <c:v>2.096266</c:v>
                </c:pt>
                <c:pt idx="156">
                  <c:v>2.101018</c:v>
                </c:pt>
                <c:pt idx="157">
                  <c:v>2.105715</c:v>
                </c:pt>
                <c:pt idx="158">
                  <c:v>2.110357</c:v>
                </c:pt>
                <c:pt idx="159">
                  <c:v>2.114944</c:v>
                </c:pt>
                <c:pt idx="160">
                  <c:v>2.119477</c:v>
                </c:pt>
                <c:pt idx="161">
                  <c:v>2.123956</c:v>
                </c:pt>
                <c:pt idx="162">
                  <c:v>2.128383</c:v>
                </c:pt>
                <c:pt idx="163">
                  <c:v>2.132758</c:v>
                </c:pt>
                <c:pt idx="164">
                  <c:v>2.137081</c:v>
                </c:pt>
                <c:pt idx="165">
                  <c:v>2.141354</c:v>
                </c:pt>
                <c:pt idx="166">
                  <c:v>2.145576</c:v>
                </c:pt>
                <c:pt idx="167">
                  <c:v>2.149748</c:v>
                </c:pt>
                <c:pt idx="168">
                  <c:v>2.153872</c:v>
                </c:pt>
                <c:pt idx="169">
                  <c:v>2.157947</c:v>
                </c:pt>
                <c:pt idx="170">
                  <c:v>2.161973</c:v>
                </c:pt>
                <c:pt idx="171">
                  <c:v>2.165953</c:v>
                </c:pt>
                <c:pt idx="172">
                  <c:v>2.169886</c:v>
                </c:pt>
                <c:pt idx="173">
                  <c:v>2.173772</c:v>
                </c:pt>
                <c:pt idx="174">
                  <c:v>2.177613</c:v>
                </c:pt>
                <c:pt idx="175">
                  <c:v>2.181408</c:v>
                </c:pt>
                <c:pt idx="176">
                  <c:v>2.185159</c:v>
                </c:pt>
                <c:pt idx="177">
                  <c:v>2.188865</c:v>
                </c:pt>
                <c:pt idx="178">
                  <c:v>2.192528</c:v>
                </c:pt>
                <c:pt idx="179">
                  <c:v>2.196148</c:v>
                </c:pt>
                <c:pt idx="180">
                  <c:v>2.199726</c:v>
                </c:pt>
                <c:pt idx="181">
                  <c:v>2.203261</c:v>
                </c:pt>
                <c:pt idx="182">
                  <c:v>2.206754</c:v>
                </c:pt>
                <c:pt idx="183">
                  <c:v>2.210207</c:v>
                </c:pt>
                <c:pt idx="184">
                  <c:v>2.213619</c:v>
                </c:pt>
                <c:pt idx="185">
                  <c:v>2.216990</c:v>
                </c:pt>
                <c:pt idx="186">
                  <c:v>2.220322</c:v>
                </c:pt>
                <c:pt idx="187">
                  <c:v>2.223615</c:v>
                </c:pt>
                <c:pt idx="188">
                  <c:v>2.226869</c:v>
                </c:pt>
                <c:pt idx="189">
                  <c:v>2.230085</c:v>
                </c:pt>
                <c:pt idx="190">
                  <c:v>2.233263</c:v>
                </c:pt>
                <c:pt idx="191">
                  <c:v>2.236403</c:v>
                </c:pt>
                <c:pt idx="192">
                  <c:v>2.239507</c:v>
                </c:pt>
                <c:pt idx="193">
                  <c:v>2.242574</c:v>
                </c:pt>
                <c:pt idx="194">
                  <c:v>2.245605</c:v>
                </c:pt>
                <c:pt idx="195">
                  <c:v>2.248600</c:v>
                </c:pt>
                <c:pt idx="196">
                  <c:v>2.251560</c:v>
                </c:pt>
                <c:pt idx="197">
                  <c:v>2.254485</c:v>
                </c:pt>
                <c:pt idx="198">
                  <c:v>2.257376</c:v>
                </c:pt>
                <c:pt idx="199">
                  <c:v>2.260233</c:v>
                </c:pt>
                <c:pt idx="200">
                  <c:v>2.263056</c:v>
                </c:pt>
                <c:pt idx="201">
                  <c:v>2.265846</c:v>
                </c:pt>
                <c:pt idx="202">
                  <c:v>2.268603</c:v>
                </c:pt>
                <c:pt idx="203">
                  <c:v>2.271327</c:v>
                </c:pt>
                <c:pt idx="204">
                  <c:v>2.274020</c:v>
                </c:pt>
                <c:pt idx="205">
                  <c:v>2.276681</c:v>
                </c:pt>
                <c:pt idx="206">
                  <c:v>2.279310</c:v>
                </c:pt>
                <c:pt idx="207">
                  <c:v>2.281909</c:v>
                </c:pt>
                <c:pt idx="208">
                  <c:v>2.284477</c:v>
                </c:pt>
                <c:pt idx="209">
                  <c:v>2.287015</c:v>
                </c:pt>
                <c:pt idx="210">
                  <c:v>2.289523</c:v>
                </c:pt>
                <c:pt idx="211">
                  <c:v>2.292001</c:v>
                </c:pt>
                <c:pt idx="212">
                  <c:v>2.294450</c:v>
                </c:pt>
                <c:pt idx="213">
                  <c:v>2.296871</c:v>
                </c:pt>
                <c:pt idx="214">
                  <c:v>2.299262</c:v>
                </c:pt>
                <c:pt idx="215">
                  <c:v>2.301626</c:v>
                </c:pt>
                <c:pt idx="216">
                  <c:v>2.303962</c:v>
                </c:pt>
                <c:pt idx="217">
                  <c:v>2.306271</c:v>
                </c:pt>
                <c:pt idx="218">
                  <c:v>2.308552</c:v>
                </c:pt>
                <c:pt idx="219">
                  <c:v>2.310806</c:v>
                </c:pt>
                <c:pt idx="220">
                  <c:v>2.313034</c:v>
                </c:pt>
                <c:pt idx="221">
                  <c:v>2.315236</c:v>
                </c:pt>
                <c:pt idx="222">
                  <c:v>2.317412</c:v>
                </c:pt>
                <c:pt idx="223">
                  <c:v>2.319562</c:v>
                </c:pt>
                <c:pt idx="224">
                  <c:v>2.321687</c:v>
                </c:pt>
                <c:pt idx="225">
                  <c:v>2.323786</c:v>
                </c:pt>
                <c:pt idx="226">
                  <c:v>2.325862</c:v>
                </c:pt>
                <c:pt idx="227">
                  <c:v>2.327912</c:v>
                </c:pt>
                <c:pt idx="228">
                  <c:v>2.329939</c:v>
                </c:pt>
                <c:pt idx="229">
                  <c:v>2.331942</c:v>
                </c:pt>
                <c:pt idx="230">
                  <c:v>2.333921</c:v>
                </c:pt>
                <c:pt idx="231">
                  <c:v>2.335877</c:v>
                </c:pt>
                <c:pt idx="232">
                  <c:v>2.337809</c:v>
                </c:pt>
                <c:pt idx="233">
                  <c:v>2.339719</c:v>
                </c:pt>
                <c:pt idx="234">
                  <c:v>2.341607</c:v>
                </c:pt>
                <c:pt idx="235">
                  <c:v>2.343472</c:v>
                </c:pt>
                <c:pt idx="236">
                  <c:v>2.345316</c:v>
                </c:pt>
                <c:pt idx="237">
                  <c:v>2.347138</c:v>
                </c:pt>
                <c:pt idx="238">
                  <c:v>2.348938</c:v>
                </c:pt>
                <c:pt idx="239">
                  <c:v>2.350717</c:v>
                </c:pt>
                <c:pt idx="240">
                  <c:v>2.352475</c:v>
                </c:pt>
                <c:pt idx="241">
                  <c:v>2.354213</c:v>
                </c:pt>
                <c:pt idx="242">
                  <c:v>2.355930</c:v>
                </c:pt>
                <c:pt idx="243">
                  <c:v>2.357626</c:v>
                </c:pt>
                <c:pt idx="244">
                  <c:v>2.359303</c:v>
                </c:pt>
                <c:pt idx="245">
                  <c:v>2.360960</c:v>
                </c:pt>
                <c:pt idx="246">
                  <c:v>2.362598</c:v>
                </c:pt>
                <c:pt idx="247">
                  <c:v>2.364216</c:v>
                </c:pt>
                <c:pt idx="248">
                  <c:v>2.365816</c:v>
                </c:pt>
                <c:pt idx="249">
                  <c:v>2.367396</c:v>
                </c:pt>
                <c:pt idx="250">
                  <c:v>2.368958</c:v>
                </c:pt>
                <c:pt idx="251">
                  <c:v>2.370501</c:v>
                </c:pt>
                <c:pt idx="252">
                  <c:v>2.372027</c:v>
                </c:pt>
                <c:pt idx="253">
                  <c:v>2.373534</c:v>
                </c:pt>
                <c:pt idx="254">
                  <c:v>2.375024</c:v>
                </c:pt>
                <c:pt idx="255">
                  <c:v>2.376496</c:v>
                </c:pt>
                <c:pt idx="256">
                  <c:v>2.377950</c:v>
                </c:pt>
                <c:pt idx="257">
                  <c:v>2.379388</c:v>
                </c:pt>
                <c:pt idx="258">
                  <c:v>2.380809</c:v>
                </c:pt>
                <c:pt idx="259">
                  <c:v>2.382213</c:v>
                </c:pt>
                <c:pt idx="260">
                  <c:v>2.383600</c:v>
                </c:pt>
                <c:pt idx="261">
                  <c:v>2.384971</c:v>
                </c:pt>
                <c:pt idx="262">
                  <c:v>2.386326</c:v>
                </c:pt>
                <c:pt idx="263">
                  <c:v>2.387665</c:v>
                </c:pt>
                <c:pt idx="264">
                  <c:v>2.388989</c:v>
                </c:pt>
                <c:pt idx="265">
                  <c:v>2.390296</c:v>
                </c:pt>
                <c:pt idx="266">
                  <c:v>2.391589</c:v>
                </c:pt>
                <c:pt idx="267">
                  <c:v>2.392866</c:v>
                </c:pt>
                <c:pt idx="268">
                  <c:v>2.394128</c:v>
                </c:pt>
                <c:pt idx="269">
                  <c:v>2.395375</c:v>
                </c:pt>
                <c:pt idx="270">
                  <c:v>2.396608</c:v>
                </c:pt>
                <c:pt idx="271">
                  <c:v>2.397826</c:v>
                </c:pt>
                <c:pt idx="272">
                  <c:v>2.399029</c:v>
                </c:pt>
                <c:pt idx="273">
                  <c:v>2.400219</c:v>
                </c:pt>
                <c:pt idx="274">
                  <c:v>2.401394</c:v>
                </c:pt>
                <c:pt idx="275">
                  <c:v>2.402556</c:v>
                </c:pt>
                <c:pt idx="276">
                  <c:v>2.403704</c:v>
                </c:pt>
                <c:pt idx="277">
                  <c:v>2.404839</c:v>
                </c:pt>
                <c:pt idx="278">
                  <c:v>2.405960</c:v>
                </c:pt>
                <c:pt idx="279">
                  <c:v>2.407068</c:v>
                </c:pt>
                <c:pt idx="280">
                  <c:v>2.408163</c:v>
                </c:pt>
                <c:pt idx="281">
                  <c:v>2.409245</c:v>
                </c:pt>
                <c:pt idx="282">
                  <c:v>2.410314</c:v>
                </c:pt>
                <c:pt idx="283">
                  <c:v>2.411371</c:v>
                </c:pt>
                <c:pt idx="284">
                  <c:v>2.412415</c:v>
                </c:pt>
                <c:pt idx="285">
                  <c:v>2.413447</c:v>
                </c:pt>
                <c:pt idx="286">
                  <c:v>2.414467</c:v>
                </c:pt>
                <c:pt idx="287">
                  <c:v>2.415474</c:v>
                </c:pt>
                <c:pt idx="288">
                  <c:v>2.416470</c:v>
                </c:pt>
                <c:pt idx="289">
                  <c:v>2.417455</c:v>
                </c:pt>
                <c:pt idx="290">
                  <c:v>2.418427</c:v>
                </c:pt>
                <c:pt idx="291">
                  <c:v>2.419388</c:v>
                </c:pt>
                <c:pt idx="292">
                  <c:v>2.420338</c:v>
                </c:pt>
                <c:pt idx="293">
                  <c:v>2.421277</c:v>
                </c:pt>
                <c:pt idx="294">
                  <c:v>2.422205</c:v>
                </c:pt>
                <c:pt idx="295">
                  <c:v>2.423121</c:v>
                </c:pt>
                <c:pt idx="296">
                  <c:v>2.424027</c:v>
                </c:pt>
                <c:pt idx="297">
                  <c:v>2.424923</c:v>
                </c:pt>
                <c:pt idx="298">
                  <c:v>2.425807</c:v>
                </c:pt>
                <c:pt idx="299">
                  <c:v>2.426682</c:v>
                </c:pt>
                <c:pt idx="300">
                  <c:v>2.427546</c:v>
                </c:pt>
                <c:pt idx="301">
                  <c:v>2.428400</c:v>
                </c:pt>
                <c:pt idx="302">
                  <c:v>2.429243</c:v>
                </c:pt>
                <c:pt idx="303">
                  <c:v>2.430077</c:v>
                </c:pt>
                <c:pt idx="304">
                  <c:v>2.430901</c:v>
                </c:pt>
                <c:pt idx="305">
                  <c:v>2.431716</c:v>
                </c:pt>
                <c:pt idx="306">
                  <c:v>2.432520</c:v>
                </c:pt>
                <c:pt idx="307">
                  <c:v>2.433316</c:v>
                </c:pt>
                <c:pt idx="308">
                  <c:v>2.434102</c:v>
                </c:pt>
                <c:pt idx="309">
                  <c:v>2.434878</c:v>
                </c:pt>
                <c:pt idx="310">
                  <c:v>2.435646</c:v>
                </c:pt>
                <c:pt idx="311">
                  <c:v>2.436404</c:v>
                </c:pt>
                <c:pt idx="312">
                  <c:v>2.437154</c:v>
                </c:pt>
                <c:pt idx="313">
                  <c:v>2.437895</c:v>
                </c:pt>
                <c:pt idx="314">
                  <c:v>2.438627</c:v>
                </c:pt>
                <c:pt idx="315">
                  <c:v>2.439350</c:v>
                </c:pt>
                <c:pt idx="316">
                  <c:v>2.440065</c:v>
                </c:pt>
                <c:pt idx="317">
                  <c:v>2.440772</c:v>
                </c:pt>
                <c:pt idx="318">
                  <c:v>2.441470</c:v>
                </c:pt>
                <c:pt idx="319">
                  <c:v>2.442160</c:v>
                </c:pt>
                <c:pt idx="320">
                  <c:v>2.442842</c:v>
                </c:pt>
                <c:pt idx="321">
                  <c:v>2.443515</c:v>
                </c:pt>
                <c:pt idx="322">
                  <c:v>2.444181</c:v>
                </c:pt>
                <c:pt idx="323">
                  <c:v>2.444839</c:v>
                </c:pt>
                <c:pt idx="324">
                  <c:v>2.445490</c:v>
                </c:pt>
                <c:pt idx="325">
                  <c:v>2.446132</c:v>
                </c:pt>
                <c:pt idx="326">
                  <c:v>2.446767</c:v>
                </c:pt>
                <c:pt idx="327">
                  <c:v>2.447395</c:v>
                </c:pt>
                <c:pt idx="328">
                  <c:v>2.448015</c:v>
                </c:pt>
                <c:pt idx="329">
                  <c:v>2.448628</c:v>
                </c:pt>
                <c:pt idx="330">
                  <c:v>2.449234</c:v>
                </c:pt>
                <c:pt idx="331">
                  <c:v>2.449832</c:v>
                </c:pt>
                <c:pt idx="332">
                  <c:v>2.450424</c:v>
                </c:pt>
                <c:pt idx="333">
                  <c:v>2.451008</c:v>
                </c:pt>
                <c:pt idx="334">
                  <c:v>2.451586</c:v>
                </c:pt>
                <c:pt idx="335">
                  <c:v>2.452157</c:v>
                </c:pt>
                <c:pt idx="336">
                  <c:v>2.452721</c:v>
                </c:pt>
                <c:pt idx="337">
                  <c:v>2.453278</c:v>
                </c:pt>
                <c:pt idx="338">
                  <c:v>2.453829</c:v>
                </c:pt>
                <c:pt idx="339">
                  <c:v>2.454374</c:v>
                </c:pt>
                <c:pt idx="340">
                  <c:v>2.454912</c:v>
                </c:pt>
                <c:pt idx="341">
                  <c:v>2.455444</c:v>
                </c:pt>
                <c:pt idx="342">
                  <c:v>2.455969</c:v>
                </c:pt>
                <c:pt idx="343">
                  <c:v>2.456488</c:v>
                </c:pt>
                <c:pt idx="344">
                  <c:v>2.457001</c:v>
                </c:pt>
                <c:pt idx="345">
                  <c:v>2.457508</c:v>
                </c:pt>
                <c:pt idx="346">
                  <c:v>2.458010</c:v>
                </c:pt>
                <c:pt idx="347">
                  <c:v>2.458505</c:v>
                </c:pt>
                <c:pt idx="348">
                  <c:v>2.458994</c:v>
                </c:pt>
                <c:pt idx="349">
                  <c:v>2.459478</c:v>
                </c:pt>
                <c:pt idx="350">
                  <c:v>2.459956</c:v>
                </c:pt>
                <c:pt idx="351">
                  <c:v>2.460428</c:v>
                </c:pt>
                <c:pt idx="352">
                  <c:v>2.460895</c:v>
                </c:pt>
                <c:pt idx="353">
                  <c:v>2.461356</c:v>
                </c:pt>
                <c:pt idx="354">
                  <c:v>2.461812</c:v>
                </c:pt>
                <c:pt idx="355">
                  <c:v>2.462263</c:v>
                </c:pt>
                <c:pt idx="356">
                  <c:v>2.462708</c:v>
                </c:pt>
                <c:pt idx="357">
                  <c:v>2.463148</c:v>
                </c:pt>
                <c:pt idx="358">
                  <c:v>2.463582</c:v>
                </c:pt>
                <c:pt idx="359">
                  <c:v>2.464012</c:v>
                </c:pt>
                <c:pt idx="360">
                  <c:v>2.464437</c:v>
                </c:pt>
                <c:pt idx="361">
                  <c:v>2.464856</c:v>
                </c:pt>
                <c:pt idx="362">
                  <c:v>2.465271</c:v>
                </c:pt>
                <c:pt idx="363">
                  <c:v>2.465680</c:v>
                </c:pt>
                <c:pt idx="364">
                  <c:v>2.466085</c:v>
                </c:pt>
                <c:pt idx="365">
                  <c:v>2.466486</c:v>
                </c:pt>
                <c:pt idx="366">
                  <c:v>2.466881</c:v>
                </c:pt>
                <c:pt idx="367">
                  <c:v>2.467272</c:v>
                </c:pt>
                <c:pt idx="368">
                  <c:v>2.467658</c:v>
                </c:pt>
                <c:pt idx="369">
                  <c:v>2.468040</c:v>
                </c:pt>
                <c:pt idx="370">
                  <c:v>2.468417</c:v>
                </c:pt>
                <c:pt idx="371">
                  <c:v>2.468789</c:v>
                </c:pt>
                <c:pt idx="372">
                  <c:v>2.469158</c:v>
                </c:pt>
                <c:pt idx="373">
                  <c:v>2.469522</c:v>
                </c:pt>
                <c:pt idx="374">
                  <c:v>2.469881</c:v>
                </c:pt>
                <c:pt idx="375">
                  <c:v>2.470237</c:v>
                </c:pt>
                <c:pt idx="376">
                  <c:v>2.470588</c:v>
                </c:pt>
                <c:pt idx="377">
                  <c:v>2.470935</c:v>
                </c:pt>
                <c:pt idx="378">
                  <c:v>2.471278</c:v>
                </c:pt>
                <c:pt idx="379">
                  <c:v>2.471617</c:v>
                </c:pt>
                <c:pt idx="380">
                  <c:v>2.471952</c:v>
                </c:pt>
                <c:pt idx="381">
                  <c:v>2.472283</c:v>
                </c:pt>
                <c:pt idx="382">
                  <c:v>2.472611</c:v>
                </c:pt>
                <c:pt idx="383">
                  <c:v>2.472934</c:v>
                </c:pt>
                <c:pt idx="384">
                  <c:v>2.473253</c:v>
                </c:pt>
                <c:pt idx="385">
                  <c:v>2.473569</c:v>
                </c:pt>
                <c:pt idx="386">
                  <c:v>2.473881</c:v>
                </c:pt>
                <c:pt idx="387">
                  <c:v>2.474190</c:v>
                </c:pt>
                <c:pt idx="388">
                  <c:v>2.474494</c:v>
                </c:pt>
                <c:pt idx="389">
                  <c:v>2.474795</c:v>
                </c:pt>
                <c:pt idx="390">
                  <c:v>2.475093</c:v>
                </c:pt>
                <c:pt idx="391">
                  <c:v>2.475387</c:v>
                </c:pt>
                <c:pt idx="392">
                  <c:v>2.475678</c:v>
                </c:pt>
                <c:pt idx="393">
                  <c:v>2.475965</c:v>
                </c:pt>
                <c:pt idx="394">
                  <c:v>2.476249</c:v>
                </c:pt>
                <c:pt idx="395">
                  <c:v>2.476529</c:v>
                </c:pt>
                <c:pt idx="396">
                  <c:v>2.476806</c:v>
                </c:pt>
                <c:pt idx="397">
                  <c:v>2.477080</c:v>
                </c:pt>
                <c:pt idx="398">
                  <c:v>2.477351</c:v>
                </c:pt>
                <c:pt idx="399">
                  <c:v>2.477619</c:v>
                </c:pt>
                <c:pt idx="400">
                  <c:v>2.477883</c:v>
                </c:pt>
                <c:pt idx="401">
                  <c:v>2.478144</c:v>
                </c:pt>
                <c:pt idx="402">
                  <c:v>2.478402</c:v>
                </c:pt>
                <c:pt idx="403">
                  <c:v>2.478657</c:v>
                </c:pt>
                <c:pt idx="404">
                  <c:v>2.478909</c:v>
                </c:pt>
                <c:pt idx="405">
                  <c:v>2.479159</c:v>
                </c:pt>
                <c:pt idx="406">
                  <c:v>2.479405</c:v>
                </c:pt>
                <c:pt idx="407">
                  <c:v>2.479648</c:v>
                </c:pt>
                <c:pt idx="408">
                  <c:v>2.479889</c:v>
                </c:pt>
                <c:pt idx="409">
                  <c:v>2.480126</c:v>
                </c:pt>
                <c:pt idx="410">
                  <c:v>2.480361</c:v>
                </c:pt>
                <c:pt idx="411">
                  <c:v>2.480593</c:v>
                </c:pt>
                <c:pt idx="412">
                  <c:v>2.480822</c:v>
                </c:pt>
                <c:pt idx="413">
                  <c:v>2.481049</c:v>
                </c:pt>
                <c:pt idx="414">
                  <c:v>2.481273</c:v>
                </c:pt>
                <c:pt idx="415">
                  <c:v>2.481494</c:v>
                </c:pt>
                <c:pt idx="416">
                  <c:v>2.481713</c:v>
                </c:pt>
                <c:pt idx="417">
                  <c:v>2.481929</c:v>
                </c:pt>
                <c:pt idx="418">
                  <c:v>2.482143</c:v>
                </c:pt>
                <c:pt idx="419">
                  <c:v>2.482354</c:v>
                </c:pt>
                <c:pt idx="420">
                  <c:v>2.482562</c:v>
                </c:pt>
                <c:pt idx="421">
                  <c:v>2.482768</c:v>
                </c:pt>
                <c:pt idx="422">
                  <c:v>2.482972</c:v>
                </c:pt>
                <c:pt idx="423">
                  <c:v>2.483173</c:v>
                </c:pt>
                <c:pt idx="424">
                  <c:v>2.483372</c:v>
                </c:pt>
                <c:pt idx="425">
                  <c:v>2.483569</c:v>
                </c:pt>
                <c:pt idx="426">
                  <c:v>2.483763</c:v>
                </c:pt>
                <c:pt idx="427">
                  <c:v>2.483955</c:v>
                </c:pt>
                <c:pt idx="428">
                  <c:v>2.484145</c:v>
                </c:pt>
                <c:pt idx="429">
                  <c:v>2.484332</c:v>
                </c:pt>
                <c:pt idx="430">
                  <c:v>2.484518</c:v>
                </c:pt>
                <c:pt idx="431">
                  <c:v>2.484701</c:v>
                </c:pt>
                <c:pt idx="432">
                  <c:v>2.484882</c:v>
                </c:pt>
                <c:pt idx="433">
                  <c:v>2.485060</c:v>
                </c:pt>
                <c:pt idx="434">
                  <c:v>2.485237</c:v>
                </c:pt>
                <c:pt idx="435">
                  <c:v>2.485412</c:v>
                </c:pt>
                <c:pt idx="436">
                  <c:v>2.485584</c:v>
                </c:pt>
                <c:pt idx="437">
                  <c:v>2.485755</c:v>
                </c:pt>
                <c:pt idx="438">
                  <c:v>2.485923</c:v>
                </c:pt>
                <c:pt idx="439">
                  <c:v>2.486090</c:v>
                </c:pt>
                <c:pt idx="440">
                  <c:v>2.486254</c:v>
                </c:pt>
                <c:pt idx="441">
                  <c:v>2.486417</c:v>
                </c:pt>
                <c:pt idx="442">
                  <c:v>2.486578</c:v>
                </c:pt>
                <c:pt idx="443">
                  <c:v>2.486737</c:v>
                </c:pt>
                <c:pt idx="444">
                  <c:v>2.486894</c:v>
                </c:pt>
                <c:pt idx="445">
                  <c:v>2.487049</c:v>
                </c:pt>
                <c:pt idx="446">
                  <c:v>2.487202</c:v>
                </c:pt>
                <c:pt idx="447">
                  <c:v>2.487353</c:v>
                </c:pt>
                <c:pt idx="448">
                  <c:v>2.487503</c:v>
                </c:pt>
                <c:pt idx="449">
                  <c:v>2.487651</c:v>
                </c:pt>
                <c:pt idx="450">
                  <c:v>2.487797</c:v>
                </c:pt>
                <c:pt idx="451">
                  <c:v>2.487942</c:v>
                </c:pt>
                <c:pt idx="452">
                  <c:v>2.488084</c:v>
                </c:pt>
                <c:pt idx="453">
                  <c:v>2.488226</c:v>
                </c:pt>
                <c:pt idx="454">
                  <c:v>2.488365</c:v>
                </c:pt>
                <c:pt idx="455">
                  <c:v>2.488503</c:v>
                </c:pt>
                <c:pt idx="456">
                  <c:v>2.488639</c:v>
                </c:pt>
                <c:pt idx="457">
                  <c:v>2.488773</c:v>
                </c:pt>
                <c:pt idx="458">
                  <c:v>2.488906</c:v>
                </c:pt>
                <c:pt idx="459">
                  <c:v>2.489038</c:v>
                </c:pt>
                <c:pt idx="460">
                  <c:v>2.489168</c:v>
                </c:pt>
                <c:pt idx="461">
                  <c:v>2.489296</c:v>
                </c:pt>
                <c:pt idx="462">
                  <c:v>2.489423</c:v>
                </c:pt>
                <c:pt idx="463">
                  <c:v>2.489548</c:v>
                </c:pt>
                <c:pt idx="464">
                  <c:v>2.489672</c:v>
                </c:pt>
                <c:pt idx="465">
                  <c:v>2.489794</c:v>
                </c:pt>
                <c:pt idx="466">
                  <c:v>2.489915</c:v>
                </c:pt>
                <c:pt idx="467">
                  <c:v>2.490035</c:v>
                </c:pt>
                <c:pt idx="468">
                  <c:v>2.490153</c:v>
                </c:pt>
                <c:pt idx="469">
                  <c:v>2.490269</c:v>
                </c:pt>
                <c:pt idx="470">
                  <c:v>2.490385</c:v>
                </c:pt>
                <c:pt idx="471">
                  <c:v>2.490499</c:v>
                </c:pt>
                <c:pt idx="472">
                  <c:v>2.490611</c:v>
                </c:pt>
                <c:pt idx="473">
                  <c:v>2.490723</c:v>
                </c:pt>
                <c:pt idx="474">
                  <c:v>2.490833</c:v>
                </c:pt>
                <c:pt idx="475">
                  <c:v>2.490941</c:v>
                </c:pt>
                <c:pt idx="476">
                  <c:v>2.491049</c:v>
                </c:pt>
                <c:pt idx="477">
                  <c:v>2.491155</c:v>
                </c:pt>
                <c:pt idx="478">
                  <c:v>2.491260</c:v>
                </c:pt>
                <c:pt idx="479">
                  <c:v>2.491363</c:v>
                </c:pt>
                <c:pt idx="480">
                  <c:v>2.491466</c:v>
                </c:pt>
                <c:pt idx="481">
                  <c:v>2.491567</c:v>
                </c:pt>
                <c:pt idx="482">
                  <c:v>2.491667</c:v>
                </c:pt>
                <c:pt idx="483">
                  <c:v>2.491766</c:v>
                </c:pt>
                <c:pt idx="484">
                  <c:v>2.491864</c:v>
                </c:pt>
                <c:pt idx="485">
                  <c:v>2.491960</c:v>
                </c:pt>
                <c:pt idx="486">
                  <c:v>2.492056</c:v>
                </c:pt>
                <c:pt idx="487">
                  <c:v>2.492150</c:v>
                </c:pt>
                <c:pt idx="488">
                  <c:v>2.492243</c:v>
                </c:pt>
                <c:pt idx="489">
                  <c:v>2.492335</c:v>
                </c:pt>
                <c:pt idx="490">
                  <c:v>2.492426</c:v>
                </c:pt>
                <c:pt idx="491">
                  <c:v>2.492516</c:v>
                </c:pt>
                <c:pt idx="492">
                  <c:v>2.492605</c:v>
                </c:pt>
                <c:pt idx="493">
                  <c:v>2.492693</c:v>
                </c:pt>
                <c:pt idx="494">
                  <c:v>2.492779</c:v>
                </c:pt>
                <c:pt idx="495">
                  <c:v>2.492865</c:v>
                </c:pt>
                <c:pt idx="496">
                  <c:v>2.492950</c:v>
                </c:pt>
                <c:pt idx="497">
                  <c:v>2.493034</c:v>
                </c:pt>
                <c:pt idx="498">
                  <c:v>2.493116</c:v>
                </c:pt>
                <c:pt idx="499">
                  <c:v>2.493198</c:v>
                </c:pt>
                <c:pt idx="500">
                  <c:v>2.493279</c:v>
                </c:pt>
                <c:pt idx="501">
                  <c:v>2.493359</c:v>
                </c:pt>
                <c:pt idx="502">
                  <c:v>2.493438</c:v>
                </c:pt>
                <c:pt idx="503">
                  <c:v>2.493516</c:v>
                </c:pt>
                <c:pt idx="504">
                  <c:v>2.493593</c:v>
                </c:pt>
                <c:pt idx="505">
                  <c:v>2.493669</c:v>
                </c:pt>
                <c:pt idx="506">
                  <c:v>2.493744</c:v>
                </c:pt>
                <c:pt idx="507">
                  <c:v>2.493819</c:v>
                </c:pt>
                <c:pt idx="508">
                  <c:v>2.493892</c:v>
                </c:pt>
                <c:pt idx="509">
                  <c:v>2.493965</c:v>
                </c:pt>
                <c:pt idx="510">
                  <c:v>2.494036</c:v>
                </c:pt>
                <c:pt idx="511">
                  <c:v>2.494107</c:v>
                </c:pt>
                <c:pt idx="512">
                  <c:v>2.494177</c:v>
                </c:pt>
                <c:pt idx="513">
                  <c:v>2.494247</c:v>
                </c:pt>
                <c:pt idx="514">
                  <c:v>2.494315</c:v>
                </c:pt>
                <c:pt idx="515">
                  <c:v>2.494383</c:v>
                </c:pt>
                <c:pt idx="516">
                  <c:v>2.494450</c:v>
                </c:pt>
                <c:pt idx="517">
                  <c:v>2.494516</c:v>
                </c:pt>
                <c:pt idx="518">
                  <c:v>2.494581</c:v>
                </c:pt>
                <c:pt idx="519">
                  <c:v>2.494645</c:v>
                </c:pt>
                <c:pt idx="520">
                  <c:v>2.494709</c:v>
                </c:pt>
                <c:pt idx="521">
                  <c:v>2.494772</c:v>
                </c:pt>
                <c:pt idx="522">
                  <c:v>2.494834</c:v>
                </c:pt>
                <c:pt idx="523">
                  <c:v>2.494896</c:v>
                </c:pt>
                <c:pt idx="524">
                  <c:v>2.494957</c:v>
                </c:pt>
                <c:pt idx="525">
                  <c:v>2.495017</c:v>
                </c:pt>
                <c:pt idx="526">
                  <c:v>2.495076</c:v>
                </c:pt>
                <c:pt idx="527">
                  <c:v>2.495135</c:v>
                </c:pt>
                <c:pt idx="528">
                  <c:v>2.495193</c:v>
                </c:pt>
                <c:pt idx="529">
                  <c:v>2.495250</c:v>
                </c:pt>
                <c:pt idx="530">
                  <c:v>2.495307</c:v>
                </c:pt>
                <c:pt idx="531">
                  <c:v>2.495363</c:v>
                </c:pt>
                <c:pt idx="532">
                  <c:v>2.495418</c:v>
                </c:pt>
                <c:pt idx="533">
                  <c:v>2.495473</c:v>
                </c:pt>
                <c:pt idx="534">
                  <c:v>2.495527</c:v>
                </c:pt>
                <c:pt idx="535">
                  <c:v>2.495580</c:v>
                </c:pt>
                <c:pt idx="536">
                  <c:v>2.495633</c:v>
                </c:pt>
                <c:pt idx="537">
                  <c:v>2.495685</c:v>
                </c:pt>
                <c:pt idx="538">
                  <c:v>2.495736</c:v>
                </c:pt>
                <c:pt idx="539">
                  <c:v>2.495787</c:v>
                </c:pt>
                <c:pt idx="540">
                  <c:v>2.495837</c:v>
                </c:pt>
                <c:pt idx="541">
                  <c:v>2.495887</c:v>
                </c:pt>
                <c:pt idx="542">
                  <c:v>2.495936</c:v>
                </c:pt>
                <c:pt idx="543">
                  <c:v>2.495985</c:v>
                </c:pt>
                <c:pt idx="544">
                  <c:v>2.496033</c:v>
                </c:pt>
                <c:pt idx="545">
                  <c:v>2.496080</c:v>
                </c:pt>
                <c:pt idx="546">
                  <c:v>2.496127</c:v>
                </c:pt>
                <c:pt idx="547">
                  <c:v>2.496173</c:v>
                </c:pt>
                <c:pt idx="548">
                  <c:v>2.496219</c:v>
                </c:pt>
                <c:pt idx="549">
                  <c:v>2.496264</c:v>
                </c:pt>
                <c:pt idx="550">
                  <c:v>2.496309</c:v>
                </c:pt>
                <c:pt idx="551">
                  <c:v>2.496353</c:v>
                </c:pt>
                <c:pt idx="552">
                  <c:v>2.496396</c:v>
                </c:pt>
                <c:pt idx="553">
                  <c:v>2.496439</c:v>
                </c:pt>
                <c:pt idx="554">
                  <c:v>2.496482</c:v>
                </c:pt>
                <c:pt idx="555">
                  <c:v>2.496524</c:v>
                </c:pt>
                <c:pt idx="556">
                  <c:v>2.496566</c:v>
                </c:pt>
                <c:pt idx="557">
                  <c:v>2.496607</c:v>
                </c:pt>
                <c:pt idx="558">
                  <c:v>2.496647</c:v>
                </c:pt>
                <c:pt idx="559">
                  <c:v>2.496688</c:v>
                </c:pt>
                <c:pt idx="560">
                  <c:v>2.496727</c:v>
                </c:pt>
                <c:pt idx="561">
                  <c:v>2.496766</c:v>
                </c:pt>
                <c:pt idx="562">
                  <c:v>2.496805</c:v>
                </c:pt>
                <c:pt idx="563">
                  <c:v>2.496843</c:v>
                </c:pt>
                <c:pt idx="564">
                  <c:v>2.496881</c:v>
                </c:pt>
                <c:pt idx="565">
                  <c:v>2.496919</c:v>
                </c:pt>
                <c:pt idx="566">
                  <c:v>2.496955</c:v>
                </c:pt>
                <c:pt idx="567">
                  <c:v>2.496992</c:v>
                </c:pt>
                <c:pt idx="568">
                  <c:v>2.497028</c:v>
                </c:pt>
                <c:pt idx="569">
                  <c:v>2.497064</c:v>
                </c:pt>
                <c:pt idx="570">
                  <c:v>2.497099</c:v>
                </c:pt>
                <c:pt idx="571">
                  <c:v>2.497134</c:v>
                </c:pt>
                <c:pt idx="572">
                  <c:v>2.497168</c:v>
                </c:pt>
                <c:pt idx="573">
                  <c:v>2.497202</c:v>
                </c:pt>
                <c:pt idx="574">
                  <c:v>2.497236</c:v>
                </c:pt>
                <c:pt idx="575">
                  <c:v>2.497269</c:v>
                </c:pt>
                <c:pt idx="576">
                  <c:v>2.497302</c:v>
                </c:pt>
                <c:pt idx="577">
                  <c:v>2.497334</c:v>
                </c:pt>
                <c:pt idx="578">
                  <c:v>2.497366</c:v>
                </c:pt>
                <c:pt idx="579">
                  <c:v>2.497398</c:v>
                </c:pt>
                <c:pt idx="580">
                  <c:v>2.497429</c:v>
                </c:pt>
                <c:pt idx="581">
                  <c:v>2.497460</c:v>
                </c:pt>
                <c:pt idx="582">
                  <c:v>2.497490</c:v>
                </c:pt>
                <c:pt idx="583">
                  <c:v>2.497521</c:v>
                </c:pt>
                <c:pt idx="584">
                  <c:v>2.497550</c:v>
                </c:pt>
                <c:pt idx="585">
                  <c:v>2.497580</c:v>
                </c:pt>
                <c:pt idx="586">
                  <c:v>2.497609</c:v>
                </c:pt>
                <c:pt idx="587">
                  <c:v>2.497638</c:v>
                </c:pt>
                <c:pt idx="588">
                  <c:v>2.497666</c:v>
                </c:pt>
                <c:pt idx="589">
                  <c:v>2.497694</c:v>
                </c:pt>
                <c:pt idx="590">
                  <c:v>2.497722</c:v>
                </c:pt>
                <c:pt idx="591">
                  <c:v>2.497749</c:v>
                </c:pt>
                <c:pt idx="592">
                  <c:v>2.497777</c:v>
                </c:pt>
                <c:pt idx="593">
                  <c:v>2.497803</c:v>
                </c:pt>
                <c:pt idx="594">
                  <c:v>2.497830</c:v>
                </c:pt>
                <c:pt idx="595">
                  <c:v>2.497856</c:v>
                </c:pt>
                <c:pt idx="596">
                  <c:v>2.497882</c:v>
                </c:pt>
                <c:pt idx="597">
                  <c:v>2.497907</c:v>
                </c:pt>
                <c:pt idx="598">
                  <c:v>2.497933</c:v>
                </c:pt>
                <c:pt idx="599">
                  <c:v>2.497958</c:v>
                </c:pt>
                <c:pt idx="600">
                  <c:v>2.497982</c:v>
                </c:pt>
                <c:pt idx="601">
                  <c:v>2.498007</c:v>
                </c:pt>
                <c:pt idx="602">
                  <c:v>2.498031</c:v>
                </c:pt>
                <c:pt idx="603">
                  <c:v>2.498054</c:v>
                </c:pt>
                <c:pt idx="604">
                  <c:v>2.498078</c:v>
                </c:pt>
                <c:pt idx="605">
                  <c:v>2.498101</c:v>
                </c:pt>
                <c:pt idx="606">
                  <c:v>2.498124</c:v>
                </c:pt>
                <c:pt idx="607">
                  <c:v>2.498147</c:v>
                </c:pt>
                <c:pt idx="608">
                  <c:v>2.498169</c:v>
                </c:pt>
                <c:pt idx="609">
                  <c:v>2.498191</c:v>
                </c:pt>
                <c:pt idx="610">
                  <c:v>2.498213</c:v>
                </c:pt>
                <c:pt idx="611">
                  <c:v>2.498235</c:v>
                </c:pt>
                <c:pt idx="612">
                  <c:v>2.498256</c:v>
                </c:pt>
                <c:pt idx="613">
                  <c:v>2.498277</c:v>
                </c:pt>
                <c:pt idx="614">
                  <c:v>2.498298</c:v>
                </c:pt>
                <c:pt idx="615">
                  <c:v>2.498319</c:v>
                </c:pt>
                <c:pt idx="616">
                  <c:v>2.498339</c:v>
                </c:pt>
                <c:pt idx="617">
                  <c:v>2.498359</c:v>
                </c:pt>
                <c:pt idx="618">
                  <c:v>2.498379</c:v>
                </c:pt>
                <c:pt idx="619">
                  <c:v>2.498399</c:v>
                </c:pt>
                <c:pt idx="620">
                  <c:v>2.498418</c:v>
                </c:pt>
                <c:pt idx="621">
                  <c:v>2.498438</c:v>
                </c:pt>
                <c:pt idx="622">
                  <c:v>2.498457</c:v>
                </c:pt>
                <c:pt idx="623">
                  <c:v>2.498475</c:v>
                </c:pt>
                <c:pt idx="624">
                  <c:v>2.498494</c:v>
                </c:pt>
                <c:pt idx="625">
                  <c:v>2.498512</c:v>
                </c:pt>
                <c:pt idx="626">
                  <c:v>2.498530</c:v>
                </c:pt>
                <c:pt idx="627">
                  <c:v>2.498548</c:v>
                </c:pt>
                <c:pt idx="628">
                  <c:v>2.498566</c:v>
                </c:pt>
                <c:pt idx="629">
                  <c:v>2.498583</c:v>
                </c:pt>
                <c:pt idx="630">
                  <c:v>2.498601</c:v>
                </c:pt>
                <c:pt idx="631">
                  <c:v>2.498618</c:v>
                </c:pt>
                <c:pt idx="632">
                  <c:v>2.498635</c:v>
                </c:pt>
                <c:pt idx="633">
                  <c:v>2.498651</c:v>
                </c:pt>
                <c:pt idx="634">
                  <c:v>2.498668</c:v>
                </c:pt>
                <c:pt idx="635">
                  <c:v>2.498684</c:v>
                </c:pt>
                <c:pt idx="636">
                  <c:v>2.498700</c:v>
                </c:pt>
                <c:pt idx="637">
                  <c:v>2.498716</c:v>
                </c:pt>
                <c:pt idx="638">
                  <c:v>2.498732</c:v>
                </c:pt>
                <c:pt idx="639">
                  <c:v>2.498747</c:v>
                </c:pt>
                <c:pt idx="640">
                  <c:v>2.498762</c:v>
                </c:pt>
                <c:pt idx="641">
                  <c:v>2.498777</c:v>
                </c:pt>
                <c:pt idx="642">
                  <c:v>2.498792</c:v>
                </c:pt>
                <c:pt idx="643">
                  <c:v>2.498807</c:v>
                </c:pt>
                <c:pt idx="644">
                  <c:v>2.498822</c:v>
                </c:pt>
                <c:pt idx="645">
                  <c:v>2.498836</c:v>
                </c:pt>
                <c:pt idx="646">
                  <c:v>2.498851</c:v>
                </c:pt>
                <c:pt idx="647">
                  <c:v>2.498865</c:v>
                </c:pt>
                <c:pt idx="648">
                  <c:v>2.498879</c:v>
                </c:pt>
                <c:pt idx="649">
                  <c:v>2.498892</c:v>
                </c:pt>
                <c:pt idx="650">
                  <c:v>2.498906</c:v>
                </c:pt>
                <c:pt idx="651">
                  <c:v>2.498919</c:v>
                </c:pt>
                <c:pt idx="652">
                  <c:v>2.498933</c:v>
                </c:pt>
                <c:pt idx="653">
                  <c:v>2.498946</c:v>
                </c:pt>
                <c:pt idx="654">
                  <c:v>2.498959</c:v>
                </c:pt>
                <c:pt idx="655">
                  <c:v>2.498971</c:v>
                </c:pt>
                <c:pt idx="656">
                  <c:v>2.498984</c:v>
                </c:pt>
                <c:pt idx="657">
                  <c:v>2.498997</c:v>
                </c:pt>
                <c:pt idx="658">
                  <c:v>2.499009</c:v>
                </c:pt>
                <c:pt idx="659">
                  <c:v>2.499021</c:v>
                </c:pt>
                <c:pt idx="660">
                  <c:v>2.499033</c:v>
                </c:pt>
                <c:pt idx="661">
                  <c:v>2.499045</c:v>
                </c:pt>
                <c:pt idx="662">
                  <c:v>2.499057</c:v>
                </c:pt>
                <c:pt idx="663">
                  <c:v>2.499069</c:v>
                </c:pt>
                <c:pt idx="664">
                  <c:v>2.499080</c:v>
                </c:pt>
                <c:pt idx="665">
                  <c:v>2.499092</c:v>
                </c:pt>
                <c:pt idx="666">
                  <c:v>2.499103</c:v>
                </c:pt>
                <c:pt idx="667">
                  <c:v>2.499114</c:v>
                </c:pt>
                <c:pt idx="668">
                  <c:v>2.499125</c:v>
                </c:pt>
                <c:pt idx="669">
                  <c:v>2.499136</c:v>
                </c:pt>
                <c:pt idx="670">
                  <c:v>2.499146</c:v>
                </c:pt>
                <c:pt idx="671">
                  <c:v>2.499157</c:v>
                </c:pt>
                <c:pt idx="672">
                  <c:v>2.499167</c:v>
                </c:pt>
                <c:pt idx="673">
                  <c:v>2.499178</c:v>
                </c:pt>
                <c:pt idx="674">
                  <c:v>2.499188</c:v>
                </c:pt>
                <c:pt idx="675">
                  <c:v>2.499198</c:v>
                </c:pt>
                <c:pt idx="676">
                  <c:v>2.499208</c:v>
                </c:pt>
                <c:pt idx="677">
                  <c:v>2.499218</c:v>
                </c:pt>
                <c:pt idx="678">
                  <c:v>2.499228</c:v>
                </c:pt>
                <c:pt idx="679">
                  <c:v>2.499237</c:v>
                </c:pt>
                <c:pt idx="680">
                  <c:v>2.499247</c:v>
                </c:pt>
                <c:pt idx="681">
                  <c:v>2.499256</c:v>
                </c:pt>
                <c:pt idx="682">
                  <c:v>2.499265</c:v>
                </c:pt>
                <c:pt idx="683">
                  <c:v>2.499275</c:v>
                </c:pt>
                <c:pt idx="684">
                  <c:v>2.499284</c:v>
                </c:pt>
                <c:pt idx="685">
                  <c:v>2.499293</c:v>
                </c:pt>
                <c:pt idx="686">
                  <c:v>2.499302</c:v>
                </c:pt>
                <c:pt idx="687">
                  <c:v>2.499310</c:v>
                </c:pt>
                <c:pt idx="688">
                  <c:v>2.499319</c:v>
                </c:pt>
                <c:pt idx="689">
                  <c:v>2.499327</c:v>
                </c:pt>
                <c:pt idx="690">
                  <c:v>2.499336</c:v>
                </c:pt>
                <c:pt idx="691">
                  <c:v>2.499344</c:v>
                </c:pt>
                <c:pt idx="692">
                  <c:v>2.499352</c:v>
                </c:pt>
                <c:pt idx="693">
                  <c:v>2.499361</c:v>
                </c:pt>
                <c:pt idx="694">
                  <c:v>2.499369</c:v>
                </c:pt>
                <c:pt idx="695">
                  <c:v>2.499377</c:v>
                </c:pt>
                <c:pt idx="696">
                  <c:v>2.499384</c:v>
                </c:pt>
                <c:pt idx="697">
                  <c:v>2.499392</c:v>
                </c:pt>
                <c:pt idx="698">
                  <c:v>2.499400</c:v>
                </c:pt>
                <c:pt idx="699">
                  <c:v>2.499407</c:v>
                </c:pt>
                <c:pt idx="700">
                  <c:v>2.499415</c:v>
                </c:pt>
                <c:pt idx="701">
                  <c:v>2.499422</c:v>
                </c:pt>
                <c:pt idx="702">
                  <c:v>2.499430</c:v>
                </c:pt>
                <c:pt idx="703">
                  <c:v>2.499437</c:v>
                </c:pt>
                <c:pt idx="704">
                  <c:v>2.499444</c:v>
                </c:pt>
                <c:pt idx="705">
                  <c:v>2.499451</c:v>
                </c:pt>
                <c:pt idx="706">
                  <c:v>2.499458</c:v>
                </c:pt>
                <c:pt idx="707">
                  <c:v>2.499465</c:v>
                </c:pt>
                <c:pt idx="708">
                  <c:v>2.499472</c:v>
                </c:pt>
                <c:pt idx="709">
                  <c:v>2.499478</c:v>
                </c:pt>
                <c:pt idx="710">
                  <c:v>2.499485</c:v>
                </c:pt>
                <c:pt idx="711">
                  <c:v>2.499492</c:v>
                </c:pt>
                <c:pt idx="712">
                  <c:v>2.499498</c:v>
                </c:pt>
                <c:pt idx="713">
                  <c:v>2.499505</c:v>
                </c:pt>
                <c:pt idx="714">
                  <c:v>2.499511</c:v>
                </c:pt>
                <c:pt idx="715">
                  <c:v>2.499517</c:v>
                </c:pt>
                <c:pt idx="716">
                  <c:v>2.499523</c:v>
                </c:pt>
                <c:pt idx="717">
                  <c:v>2.499529</c:v>
                </c:pt>
                <c:pt idx="718">
                  <c:v>2.499536</c:v>
                </c:pt>
                <c:pt idx="719">
                  <c:v>2.499541</c:v>
                </c:pt>
                <c:pt idx="720">
                  <c:v>2.499547</c:v>
                </c:pt>
                <c:pt idx="721">
                  <c:v>2.499553</c:v>
                </c:pt>
                <c:pt idx="722">
                  <c:v>2.499802</c:v>
                </c:pt>
                <c:pt idx="723">
                  <c:v>2.500278</c:v>
                </c:pt>
                <c:pt idx="724">
                  <c:v>2.500966</c:v>
                </c:pt>
                <c:pt idx="725">
                  <c:v>2.501849</c:v>
                </c:pt>
                <c:pt idx="726">
                  <c:v>2.502915</c:v>
                </c:pt>
                <c:pt idx="727">
                  <c:v>2.504151</c:v>
                </c:pt>
                <c:pt idx="728">
                  <c:v>2.505545</c:v>
                </c:pt>
                <c:pt idx="729">
                  <c:v>2.507084</c:v>
                </c:pt>
                <c:pt idx="730">
                  <c:v>2.508759</c:v>
                </c:pt>
                <c:pt idx="731">
                  <c:v>2.510560</c:v>
                </c:pt>
                <c:pt idx="732">
                  <c:v>2.512476</c:v>
                </c:pt>
                <c:pt idx="733">
                  <c:v>2.514499</c:v>
                </c:pt>
                <c:pt idx="734">
                  <c:v>2.516621</c:v>
                </c:pt>
                <c:pt idx="735">
                  <c:v>2.518834</c:v>
                </c:pt>
                <c:pt idx="736">
                  <c:v>2.521130</c:v>
                </c:pt>
                <c:pt idx="737">
                  <c:v>2.523503</c:v>
                </c:pt>
                <c:pt idx="738">
                  <c:v>2.525946</c:v>
                </c:pt>
                <c:pt idx="739">
                  <c:v>2.528453</c:v>
                </c:pt>
                <c:pt idx="740">
                  <c:v>2.531019</c:v>
                </c:pt>
                <c:pt idx="741">
                  <c:v>2.533638</c:v>
                </c:pt>
                <c:pt idx="742">
                  <c:v>2.536305</c:v>
                </c:pt>
                <c:pt idx="743">
                  <c:v>2.539016</c:v>
                </c:pt>
                <c:pt idx="744">
                  <c:v>2.541766</c:v>
                </c:pt>
                <c:pt idx="745">
                  <c:v>2.544551</c:v>
                </c:pt>
                <c:pt idx="746">
                  <c:v>2.547367</c:v>
                </c:pt>
                <c:pt idx="747">
                  <c:v>2.550211</c:v>
                </c:pt>
                <c:pt idx="748">
                  <c:v>2.553079</c:v>
                </c:pt>
                <c:pt idx="749">
                  <c:v>2.555969</c:v>
                </c:pt>
                <c:pt idx="750">
                  <c:v>2.558876</c:v>
                </c:pt>
                <c:pt idx="751">
                  <c:v>2.561800</c:v>
                </c:pt>
                <c:pt idx="752">
                  <c:v>2.564736</c:v>
                </c:pt>
                <c:pt idx="753">
                  <c:v>2.567682</c:v>
                </c:pt>
                <c:pt idx="754">
                  <c:v>2.570637</c:v>
                </c:pt>
                <c:pt idx="755">
                  <c:v>2.573598</c:v>
                </c:pt>
                <c:pt idx="756">
                  <c:v>2.576564</c:v>
                </c:pt>
                <c:pt idx="757">
                  <c:v>2.579532</c:v>
                </c:pt>
                <c:pt idx="758">
                  <c:v>2.582500</c:v>
                </c:pt>
                <c:pt idx="759">
                  <c:v>2.585468</c:v>
                </c:pt>
                <c:pt idx="760">
                  <c:v>2.588433</c:v>
                </c:pt>
                <c:pt idx="761">
                  <c:v>2.591395</c:v>
                </c:pt>
                <c:pt idx="762">
                  <c:v>2.594352</c:v>
                </c:pt>
                <c:pt idx="763">
                  <c:v>2.597303</c:v>
                </c:pt>
                <c:pt idx="764">
                  <c:v>2.600247</c:v>
                </c:pt>
                <c:pt idx="765">
                  <c:v>2.603182</c:v>
                </c:pt>
                <c:pt idx="766">
                  <c:v>2.606109</c:v>
                </c:pt>
                <c:pt idx="767">
                  <c:v>2.609025</c:v>
                </c:pt>
                <c:pt idx="768">
                  <c:v>2.611930</c:v>
                </c:pt>
                <c:pt idx="769">
                  <c:v>2.614825</c:v>
                </c:pt>
                <c:pt idx="770">
                  <c:v>2.617706</c:v>
                </c:pt>
                <c:pt idx="771">
                  <c:v>2.620575</c:v>
                </c:pt>
                <c:pt idx="772">
                  <c:v>2.623431</c:v>
                </c:pt>
                <c:pt idx="773">
                  <c:v>2.626272</c:v>
                </c:pt>
                <c:pt idx="774">
                  <c:v>2.629100</c:v>
                </c:pt>
                <c:pt idx="775">
                  <c:v>2.631912</c:v>
                </c:pt>
                <c:pt idx="776">
                  <c:v>2.634709</c:v>
                </c:pt>
                <c:pt idx="777">
                  <c:v>2.637491</c:v>
                </c:pt>
                <c:pt idx="778">
                  <c:v>2.640256</c:v>
                </c:pt>
                <c:pt idx="779">
                  <c:v>2.643005</c:v>
                </c:pt>
                <c:pt idx="780">
                  <c:v>2.645738</c:v>
                </c:pt>
                <c:pt idx="781">
                  <c:v>2.648454</c:v>
                </c:pt>
                <c:pt idx="782">
                  <c:v>2.651153</c:v>
                </c:pt>
                <c:pt idx="783">
                  <c:v>2.653835</c:v>
                </c:pt>
                <c:pt idx="784">
                  <c:v>2.656499</c:v>
                </c:pt>
                <c:pt idx="785">
                  <c:v>2.659146</c:v>
                </c:pt>
                <c:pt idx="786">
                  <c:v>2.661776</c:v>
                </c:pt>
                <c:pt idx="787">
                  <c:v>2.664387</c:v>
                </c:pt>
                <c:pt idx="788">
                  <c:v>2.666981</c:v>
                </c:pt>
                <c:pt idx="789">
                  <c:v>2.669558</c:v>
                </c:pt>
                <c:pt idx="790">
                  <c:v>2.672116</c:v>
                </c:pt>
                <c:pt idx="791">
                  <c:v>2.674656</c:v>
                </c:pt>
                <c:pt idx="792">
                  <c:v>2.677179</c:v>
                </c:pt>
                <c:pt idx="793">
                  <c:v>2.679683</c:v>
                </c:pt>
                <c:pt idx="794">
                  <c:v>2.682169</c:v>
                </c:pt>
                <c:pt idx="795">
                  <c:v>2.684638</c:v>
                </c:pt>
                <c:pt idx="796">
                  <c:v>2.687089</c:v>
                </c:pt>
                <c:pt idx="797">
                  <c:v>2.689521</c:v>
                </c:pt>
                <c:pt idx="798">
                  <c:v>2.691936</c:v>
                </c:pt>
                <c:pt idx="799">
                  <c:v>2.694333</c:v>
                </c:pt>
                <c:pt idx="800">
                  <c:v>2.696712</c:v>
                </c:pt>
                <c:pt idx="801">
                  <c:v>2.699074</c:v>
                </c:pt>
                <c:pt idx="802">
                  <c:v>2.701418</c:v>
                </c:pt>
                <c:pt idx="803">
                  <c:v>2.703744</c:v>
                </c:pt>
                <c:pt idx="804">
                  <c:v>2.706053</c:v>
                </c:pt>
                <c:pt idx="805">
                  <c:v>2.708344</c:v>
                </c:pt>
                <c:pt idx="806">
                  <c:v>2.710619</c:v>
                </c:pt>
                <c:pt idx="807">
                  <c:v>2.712875</c:v>
                </c:pt>
                <c:pt idx="808">
                  <c:v>2.715115</c:v>
                </c:pt>
                <c:pt idx="809">
                  <c:v>2.717338</c:v>
                </c:pt>
                <c:pt idx="810">
                  <c:v>2.719544</c:v>
                </c:pt>
                <c:pt idx="811">
                  <c:v>2.721733</c:v>
                </c:pt>
                <c:pt idx="812">
                  <c:v>2.723905</c:v>
                </c:pt>
                <c:pt idx="813">
                  <c:v>2.726061</c:v>
                </c:pt>
                <c:pt idx="814">
                  <c:v>2.728201</c:v>
                </c:pt>
                <c:pt idx="815">
                  <c:v>2.730324</c:v>
                </c:pt>
                <c:pt idx="816">
                  <c:v>2.732430</c:v>
                </c:pt>
                <c:pt idx="817">
                  <c:v>2.734521</c:v>
                </c:pt>
                <c:pt idx="818">
                  <c:v>2.736595</c:v>
                </c:pt>
                <c:pt idx="819">
                  <c:v>2.738654</c:v>
                </c:pt>
                <c:pt idx="820">
                  <c:v>2.740697</c:v>
                </c:pt>
                <c:pt idx="821">
                  <c:v>2.742724</c:v>
                </c:pt>
                <c:pt idx="822">
                  <c:v>2.744736</c:v>
                </c:pt>
                <c:pt idx="823">
                  <c:v>2.746733</c:v>
                </c:pt>
                <c:pt idx="824">
                  <c:v>2.748714</c:v>
                </c:pt>
                <c:pt idx="825">
                  <c:v>2.750680</c:v>
                </c:pt>
                <c:pt idx="826">
                  <c:v>2.752631</c:v>
                </c:pt>
                <c:pt idx="827">
                  <c:v>2.754567</c:v>
                </c:pt>
                <c:pt idx="828">
                  <c:v>2.756488</c:v>
                </c:pt>
                <c:pt idx="829">
                  <c:v>2.758395</c:v>
                </c:pt>
                <c:pt idx="830">
                  <c:v>2.760287</c:v>
                </c:pt>
                <c:pt idx="831">
                  <c:v>2.762165</c:v>
                </c:pt>
                <c:pt idx="832">
                  <c:v>2.764028</c:v>
                </c:pt>
                <c:pt idx="833">
                  <c:v>2.765878</c:v>
                </c:pt>
                <c:pt idx="834">
                  <c:v>2.767713</c:v>
                </c:pt>
                <c:pt idx="835">
                  <c:v>2.769534</c:v>
                </c:pt>
                <c:pt idx="836">
                  <c:v>2.771342</c:v>
                </c:pt>
                <c:pt idx="837">
                  <c:v>2.773136</c:v>
                </c:pt>
                <c:pt idx="838">
                  <c:v>2.774917</c:v>
                </c:pt>
                <c:pt idx="839">
                  <c:v>2.776684</c:v>
                </c:pt>
                <c:pt idx="840">
                  <c:v>2.778438</c:v>
                </c:pt>
                <c:pt idx="841">
                  <c:v>2.780179</c:v>
                </c:pt>
                <c:pt idx="842">
                  <c:v>2.781906</c:v>
                </c:pt>
                <c:pt idx="843">
                  <c:v>2.783621</c:v>
                </c:pt>
                <c:pt idx="844">
                  <c:v>2.785323</c:v>
                </c:pt>
                <c:pt idx="845">
                  <c:v>2.787012</c:v>
                </c:pt>
                <c:pt idx="846">
                  <c:v>2.788689</c:v>
                </c:pt>
                <c:pt idx="847">
                  <c:v>2.790353</c:v>
                </c:pt>
                <c:pt idx="848">
                  <c:v>2.792005</c:v>
                </c:pt>
                <c:pt idx="849">
                  <c:v>2.793645</c:v>
                </c:pt>
                <c:pt idx="850">
                  <c:v>2.795272</c:v>
                </c:pt>
                <c:pt idx="851">
                  <c:v>2.796888</c:v>
                </c:pt>
                <c:pt idx="852">
                  <c:v>2.798492</c:v>
                </c:pt>
                <c:pt idx="853">
                  <c:v>2.800083</c:v>
                </c:pt>
                <c:pt idx="854">
                  <c:v>2.801664</c:v>
                </c:pt>
                <c:pt idx="855">
                  <c:v>2.803232</c:v>
                </c:pt>
                <c:pt idx="856">
                  <c:v>2.804790</c:v>
                </c:pt>
                <c:pt idx="857">
                  <c:v>2.806335</c:v>
                </c:pt>
                <c:pt idx="858">
                  <c:v>2.807870</c:v>
                </c:pt>
                <c:pt idx="859">
                  <c:v>2.809393</c:v>
                </c:pt>
                <c:pt idx="860">
                  <c:v>2.810906</c:v>
                </c:pt>
                <c:pt idx="861">
                  <c:v>2.812407</c:v>
                </c:pt>
                <c:pt idx="862">
                  <c:v>2.813898</c:v>
                </c:pt>
                <c:pt idx="863">
                  <c:v>2.815378</c:v>
                </c:pt>
                <c:pt idx="864">
                  <c:v>2.816847</c:v>
                </c:pt>
                <c:pt idx="865">
                  <c:v>2.818306</c:v>
                </c:pt>
                <c:pt idx="866">
                  <c:v>2.819755</c:v>
                </c:pt>
                <c:pt idx="867">
                  <c:v>2.821193</c:v>
                </c:pt>
                <c:pt idx="868">
                  <c:v>2.822621</c:v>
                </c:pt>
                <c:pt idx="869">
                  <c:v>2.824038</c:v>
                </c:pt>
                <c:pt idx="870">
                  <c:v>2.825446</c:v>
                </c:pt>
                <c:pt idx="871">
                  <c:v>2.826843</c:v>
                </c:pt>
                <c:pt idx="872">
                  <c:v>2.828231</c:v>
                </c:pt>
                <c:pt idx="873">
                  <c:v>2.829609</c:v>
                </c:pt>
                <c:pt idx="874">
                  <c:v>2.830978</c:v>
                </c:pt>
                <c:pt idx="875">
                  <c:v>2.832336</c:v>
                </c:pt>
                <c:pt idx="876">
                  <c:v>2.833686</c:v>
                </c:pt>
                <c:pt idx="877">
                  <c:v>2.835025</c:v>
                </c:pt>
                <c:pt idx="878">
                  <c:v>2.836356</c:v>
                </c:pt>
                <c:pt idx="879">
                  <c:v>2.837677</c:v>
                </c:pt>
                <c:pt idx="880">
                  <c:v>2.838989</c:v>
                </c:pt>
                <c:pt idx="881">
                  <c:v>2.840292</c:v>
                </c:pt>
                <c:pt idx="882">
                  <c:v>2.841587</c:v>
                </c:pt>
                <c:pt idx="883">
                  <c:v>2.842872</c:v>
                </c:pt>
                <c:pt idx="884">
                  <c:v>2.844148</c:v>
                </c:pt>
                <c:pt idx="885">
                  <c:v>2.845416</c:v>
                </c:pt>
                <c:pt idx="886">
                  <c:v>2.846674</c:v>
                </c:pt>
                <c:pt idx="887">
                  <c:v>2.847925</c:v>
                </c:pt>
                <c:pt idx="888">
                  <c:v>2.849167</c:v>
                </c:pt>
                <c:pt idx="889">
                  <c:v>2.850400</c:v>
                </c:pt>
                <c:pt idx="890">
                  <c:v>2.851625</c:v>
                </c:pt>
                <c:pt idx="891">
                  <c:v>2.852842</c:v>
                </c:pt>
                <c:pt idx="892">
                  <c:v>2.854050</c:v>
                </c:pt>
                <c:pt idx="893">
                  <c:v>2.855251</c:v>
                </c:pt>
                <c:pt idx="894">
                  <c:v>2.856443</c:v>
                </c:pt>
                <c:pt idx="895">
                  <c:v>2.857628</c:v>
                </c:pt>
                <c:pt idx="896">
                  <c:v>2.858804</c:v>
                </c:pt>
                <c:pt idx="897">
                  <c:v>2.859973</c:v>
                </c:pt>
                <c:pt idx="898">
                  <c:v>2.861134</c:v>
                </c:pt>
                <c:pt idx="899">
                  <c:v>2.862287</c:v>
                </c:pt>
                <c:pt idx="900">
                  <c:v>2.863433</c:v>
                </c:pt>
                <c:pt idx="901">
                  <c:v>2.864571</c:v>
                </c:pt>
                <c:pt idx="902">
                  <c:v>2.865701</c:v>
                </c:pt>
                <c:pt idx="903">
                  <c:v>2.866824</c:v>
                </c:pt>
                <c:pt idx="904">
                  <c:v>2.867940</c:v>
                </c:pt>
                <c:pt idx="905">
                  <c:v>2.869049</c:v>
                </c:pt>
                <c:pt idx="906">
                  <c:v>2.870150</c:v>
                </c:pt>
                <c:pt idx="907">
                  <c:v>2.871244</c:v>
                </c:pt>
                <c:pt idx="908">
                  <c:v>2.872331</c:v>
                </c:pt>
                <c:pt idx="909">
                  <c:v>2.873411</c:v>
                </c:pt>
                <c:pt idx="910">
                  <c:v>2.874484</c:v>
                </c:pt>
                <c:pt idx="911">
                  <c:v>2.875550</c:v>
                </c:pt>
                <c:pt idx="912">
                  <c:v>2.876609</c:v>
                </c:pt>
                <c:pt idx="913">
                  <c:v>2.877662</c:v>
                </c:pt>
                <c:pt idx="914">
                  <c:v>2.878707</c:v>
                </c:pt>
                <c:pt idx="915">
                  <c:v>2.879747</c:v>
                </c:pt>
                <c:pt idx="916">
                  <c:v>2.880779</c:v>
                </c:pt>
                <c:pt idx="917">
                  <c:v>2.881805</c:v>
                </c:pt>
                <c:pt idx="918">
                  <c:v>2.882824</c:v>
                </c:pt>
                <c:pt idx="919">
                  <c:v>2.883837</c:v>
                </c:pt>
                <c:pt idx="920">
                  <c:v>2.884844</c:v>
                </c:pt>
                <c:pt idx="921">
                  <c:v>2.885844</c:v>
                </c:pt>
                <c:pt idx="922">
                  <c:v>2.886838</c:v>
                </c:pt>
                <c:pt idx="923">
                  <c:v>2.887825</c:v>
                </c:pt>
                <c:pt idx="924">
                  <c:v>2.888807</c:v>
                </c:pt>
                <c:pt idx="925">
                  <c:v>2.889782</c:v>
                </c:pt>
                <c:pt idx="926">
                  <c:v>2.890752</c:v>
                </c:pt>
                <c:pt idx="927">
                  <c:v>2.891715</c:v>
                </c:pt>
                <c:pt idx="928">
                  <c:v>2.892672</c:v>
                </c:pt>
                <c:pt idx="929">
                  <c:v>2.893624</c:v>
                </c:pt>
                <c:pt idx="930">
                  <c:v>2.894570</c:v>
                </c:pt>
                <c:pt idx="931">
                  <c:v>2.895509</c:v>
                </c:pt>
                <c:pt idx="932">
                  <c:v>2.896443</c:v>
                </c:pt>
                <c:pt idx="933">
                  <c:v>2.897372</c:v>
                </c:pt>
                <c:pt idx="934">
                  <c:v>2.898294</c:v>
                </c:pt>
                <c:pt idx="935">
                  <c:v>2.899212</c:v>
                </c:pt>
                <c:pt idx="936">
                  <c:v>2.900123</c:v>
                </c:pt>
                <c:pt idx="937">
                  <c:v>2.901029</c:v>
                </c:pt>
                <c:pt idx="938">
                  <c:v>2.901930</c:v>
                </c:pt>
                <c:pt idx="939">
                  <c:v>2.902825</c:v>
                </c:pt>
                <c:pt idx="940">
                  <c:v>2.903714</c:v>
                </c:pt>
                <c:pt idx="941">
                  <c:v>2.904599</c:v>
                </c:pt>
                <c:pt idx="942">
                  <c:v>2.905478</c:v>
                </c:pt>
                <c:pt idx="943">
                  <c:v>2.906351</c:v>
                </c:pt>
                <c:pt idx="944">
                  <c:v>2.907220</c:v>
                </c:pt>
                <c:pt idx="945">
                  <c:v>2.908084</c:v>
                </c:pt>
                <c:pt idx="946">
                  <c:v>2.908942</c:v>
                </c:pt>
                <c:pt idx="947">
                  <c:v>2.909795</c:v>
                </c:pt>
                <c:pt idx="948">
                  <c:v>2.910643</c:v>
                </c:pt>
                <c:pt idx="949">
                  <c:v>2.911486</c:v>
                </c:pt>
                <c:pt idx="950">
                  <c:v>2.912325</c:v>
                </c:pt>
                <c:pt idx="951">
                  <c:v>2.913158</c:v>
                </c:pt>
                <c:pt idx="952">
                  <c:v>2.913987</c:v>
                </c:pt>
                <c:pt idx="953">
                  <c:v>2.914810</c:v>
                </c:pt>
                <c:pt idx="954">
                  <c:v>2.915629</c:v>
                </c:pt>
                <c:pt idx="955">
                  <c:v>2.916443</c:v>
                </c:pt>
                <c:pt idx="956">
                  <c:v>2.917252</c:v>
                </c:pt>
                <c:pt idx="957">
                  <c:v>2.918057</c:v>
                </c:pt>
                <c:pt idx="958">
                  <c:v>2.918857</c:v>
                </c:pt>
                <c:pt idx="959">
                  <c:v>2.919653</c:v>
                </c:pt>
                <c:pt idx="960">
                  <c:v>2.920443</c:v>
                </c:pt>
                <c:pt idx="961">
                  <c:v>2.921230</c:v>
                </c:pt>
                <c:pt idx="962">
                  <c:v>2.922011</c:v>
                </c:pt>
                <c:pt idx="963">
                  <c:v>2.922789</c:v>
                </c:pt>
                <c:pt idx="964">
                  <c:v>2.923562</c:v>
                </c:pt>
                <c:pt idx="965">
                  <c:v>2.924330</c:v>
                </c:pt>
                <c:pt idx="966">
                  <c:v>2.925095</c:v>
                </c:pt>
                <c:pt idx="967">
                  <c:v>2.925854</c:v>
                </c:pt>
                <c:pt idx="968">
                  <c:v>2.926610</c:v>
                </c:pt>
                <c:pt idx="969">
                  <c:v>2.927361</c:v>
                </c:pt>
                <c:pt idx="970">
                  <c:v>2.928108</c:v>
                </c:pt>
                <c:pt idx="971">
                  <c:v>2.928851</c:v>
                </c:pt>
                <c:pt idx="972">
                  <c:v>2.929590</c:v>
                </c:pt>
                <c:pt idx="973">
                  <c:v>2.930325</c:v>
                </c:pt>
                <c:pt idx="974">
                  <c:v>2.931055</c:v>
                </c:pt>
                <c:pt idx="975">
                  <c:v>2.931782</c:v>
                </c:pt>
                <c:pt idx="976">
                  <c:v>2.932504</c:v>
                </c:pt>
                <c:pt idx="977">
                  <c:v>2.933223</c:v>
                </c:pt>
                <c:pt idx="978">
                  <c:v>2.933937</c:v>
                </c:pt>
                <c:pt idx="979">
                  <c:v>2.934648</c:v>
                </c:pt>
                <c:pt idx="980">
                  <c:v>2.935354</c:v>
                </c:pt>
                <c:pt idx="981">
                  <c:v>2.936057</c:v>
                </c:pt>
                <c:pt idx="982">
                  <c:v>2.936756</c:v>
                </c:pt>
                <c:pt idx="983">
                  <c:v>2.937451</c:v>
                </c:pt>
                <c:pt idx="984">
                  <c:v>2.938142</c:v>
                </c:pt>
                <c:pt idx="985">
                  <c:v>2.938830</c:v>
                </c:pt>
                <c:pt idx="986">
                  <c:v>2.939514</c:v>
                </c:pt>
                <c:pt idx="987">
                  <c:v>2.940194</c:v>
                </c:pt>
                <c:pt idx="988">
                  <c:v>2.940870</c:v>
                </c:pt>
                <c:pt idx="989">
                  <c:v>2.941543</c:v>
                </c:pt>
                <c:pt idx="990">
                  <c:v>2.942212</c:v>
                </c:pt>
                <c:pt idx="991">
                  <c:v>2.942878</c:v>
                </c:pt>
                <c:pt idx="992">
                  <c:v>2.943540</c:v>
                </c:pt>
                <c:pt idx="993">
                  <c:v>2.944198</c:v>
                </c:pt>
                <c:pt idx="994">
                  <c:v>2.944853</c:v>
                </c:pt>
                <c:pt idx="995">
                  <c:v>2.945505</c:v>
                </c:pt>
                <c:pt idx="996">
                  <c:v>2.946153</c:v>
                </c:pt>
                <c:pt idx="997">
                  <c:v>2.946797</c:v>
                </c:pt>
                <c:pt idx="998">
                  <c:v>2.947438</c:v>
                </c:pt>
                <c:pt idx="999">
                  <c:v>2.948076</c:v>
                </c:pt>
                <c:pt idx="1000">
                  <c:v>2.948711</c:v>
                </c:pt>
                <c:pt idx="1001">
                  <c:v>2.949342</c:v>
                </c:pt>
                <c:pt idx="1002">
                  <c:v>2.949969</c:v>
                </c:pt>
                <c:pt idx="1003">
                  <c:v>2.950594</c:v>
                </c:pt>
                <c:pt idx="1004">
                  <c:v>2.951215</c:v>
                </c:pt>
                <c:pt idx="1005">
                  <c:v>2.951833</c:v>
                </c:pt>
                <c:pt idx="1006">
                  <c:v>2.952448</c:v>
                </c:pt>
                <c:pt idx="1007">
                  <c:v>2.953059</c:v>
                </c:pt>
                <c:pt idx="1008">
                  <c:v>2.953668</c:v>
                </c:pt>
                <c:pt idx="1009">
                  <c:v>2.954273</c:v>
                </c:pt>
                <c:pt idx="1010">
                  <c:v>2.954875</c:v>
                </c:pt>
                <c:pt idx="1011">
                  <c:v>2.955474</c:v>
                </c:pt>
                <c:pt idx="1012">
                  <c:v>2.956070</c:v>
                </c:pt>
                <c:pt idx="1013">
                  <c:v>2.956662</c:v>
                </c:pt>
                <c:pt idx="1014">
                  <c:v>2.957252</c:v>
                </c:pt>
                <c:pt idx="1015">
                  <c:v>2.957839</c:v>
                </c:pt>
                <c:pt idx="1016">
                  <c:v>2.958423</c:v>
                </c:pt>
                <c:pt idx="1017">
                  <c:v>2.959003</c:v>
                </c:pt>
                <c:pt idx="1018">
                  <c:v>2.959581</c:v>
                </c:pt>
                <c:pt idx="1019">
                  <c:v>2.960156</c:v>
                </c:pt>
                <c:pt idx="1020">
                  <c:v>2.960728</c:v>
                </c:pt>
                <c:pt idx="1021">
                  <c:v>2.961297</c:v>
                </c:pt>
                <c:pt idx="1022">
                  <c:v>2.961863</c:v>
                </c:pt>
                <c:pt idx="1023">
                  <c:v>2.962426</c:v>
                </c:pt>
                <c:pt idx="1024">
                  <c:v>2.962987</c:v>
                </c:pt>
                <c:pt idx="1025">
                  <c:v>2.963544</c:v>
                </c:pt>
                <c:pt idx="1026">
                  <c:v>2.964099</c:v>
                </c:pt>
                <c:pt idx="1027">
                  <c:v>2.964651</c:v>
                </c:pt>
                <c:pt idx="1028">
                  <c:v>2.965201</c:v>
                </c:pt>
                <c:pt idx="1029">
                  <c:v>2.965747</c:v>
                </c:pt>
                <c:pt idx="1030">
                  <c:v>2.966291</c:v>
                </c:pt>
                <c:pt idx="1031">
                  <c:v>2.966832</c:v>
                </c:pt>
                <c:pt idx="1032">
                  <c:v>2.967371</c:v>
                </c:pt>
                <c:pt idx="1033">
                  <c:v>2.967906</c:v>
                </c:pt>
                <c:pt idx="1034">
                  <c:v>2.968439</c:v>
                </c:pt>
                <c:pt idx="1035">
                  <c:v>2.968970</c:v>
                </c:pt>
                <c:pt idx="1036">
                  <c:v>2.969498</c:v>
                </c:pt>
                <c:pt idx="1037">
                  <c:v>2.970023</c:v>
                </c:pt>
                <c:pt idx="1038">
                  <c:v>2.970546</c:v>
                </c:pt>
                <c:pt idx="1039">
                  <c:v>2.971066</c:v>
                </c:pt>
                <c:pt idx="1040">
                  <c:v>2.971583</c:v>
                </c:pt>
                <c:pt idx="1041">
                  <c:v>2.972098</c:v>
                </c:pt>
                <c:pt idx="1042">
                  <c:v>2.972611</c:v>
                </c:pt>
                <c:pt idx="1043">
                  <c:v>2.973121</c:v>
                </c:pt>
                <c:pt idx="1044">
                  <c:v>2.973628</c:v>
                </c:pt>
                <c:pt idx="1045">
                  <c:v>2.974133</c:v>
                </c:pt>
                <c:pt idx="1046">
                  <c:v>2.974636</c:v>
                </c:pt>
                <c:pt idx="1047">
                  <c:v>2.975136</c:v>
                </c:pt>
                <c:pt idx="1048">
                  <c:v>2.975634</c:v>
                </c:pt>
                <c:pt idx="1049">
                  <c:v>2.976129</c:v>
                </c:pt>
                <c:pt idx="1050">
                  <c:v>2.976622</c:v>
                </c:pt>
                <c:pt idx="1051">
                  <c:v>2.977113</c:v>
                </c:pt>
                <c:pt idx="1052">
                  <c:v>2.977601</c:v>
                </c:pt>
                <c:pt idx="1053">
                  <c:v>2.978087</c:v>
                </c:pt>
                <c:pt idx="1054">
                  <c:v>2.978570</c:v>
                </c:pt>
                <c:pt idx="1055">
                  <c:v>2.979052</c:v>
                </c:pt>
                <c:pt idx="1056">
                  <c:v>2.979530</c:v>
                </c:pt>
                <c:pt idx="1057">
                  <c:v>2.980007</c:v>
                </c:pt>
                <c:pt idx="1058">
                  <c:v>2.980481</c:v>
                </c:pt>
                <c:pt idx="1059">
                  <c:v>2.980954</c:v>
                </c:pt>
                <c:pt idx="1060">
                  <c:v>2.981423</c:v>
                </c:pt>
                <c:pt idx="1061">
                  <c:v>2.981891</c:v>
                </c:pt>
                <c:pt idx="1062">
                  <c:v>2.982357</c:v>
                </c:pt>
                <c:pt idx="1063">
                  <c:v>2.982820</c:v>
                </c:pt>
                <c:pt idx="1064">
                  <c:v>2.983281</c:v>
                </c:pt>
                <c:pt idx="1065">
                  <c:v>2.983740</c:v>
                </c:pt>
                <c:pt idx="1066">
                  <c:v>2.984196</c:v>
                </c:pt>
                <c:pt idx="1067">
                  <c:v>2.984651</c:v>
                </c:pt>
                <c:pt idx="1068">
                  <c:v>2.985103</c:v>
                </c:pt>
                <c:pt idx="1069">
                  <c:v>2.985554</c:v>
                </c:pt>
                <c:pt idx="1070">
                  <c:v>2.986002</c:v>
                </c:pt>
                <c:pt idx="1071">
                  <c:v>2.986448</c:v>
                </c:pt>
                <c:pt idx="1072">
                  <c:v>2.986892</c:v>
                </c:pt>
                <c:pt idx="1073">
                  <c:v>2.987334</c:v>
                </c:pt>
                <c:pt idx="1074">
                  <c:v>2.987774</c:v>
                </c:pt>
                <c:pt idx="1075">
                  <c:v>2.988211</c:v>
                </c:pt>
                <c:pt idx="1076">
                  <c:v>2.988647</c:v>
                </c:pt>
                <c:pt idx="1077">
                  <c:v>2.989081</c:v>
                </c:pt>
                <c:pt idx="1078">
                  <c:v>2.989513</c:v>
                </c:pt>
                <c:pt idx="1079">
                  <c:v>2.989942</c:v>
                </c:pt>
                <c:pt idx="1080">
                  <c:v>2.990370</c:v>
                </c:pt>
                <c:pt idx="1081">
                  <c:v>2.990796</c:v>
                </c:pt>
                <c:pt idx="1082">
                  <c:v>2.991220</c:v>
                </c:pt>
                <c:pt idx="1083">
                  <c:v>2.991642</c:v>
                </c:pt>
                <c:pt idx="1084">
                  <c:v>2.992062</c:v>
                </c:pt>
                <c:pt idx="1085">
                  <c:v>2.992480</c:v>
                </c:pt>
                <c:pt idx="1086">
                  <c:v>2.992896</c:v>
                </c:pt>
                <c:pt idx="1087">
                  <c:v>2.993310</c:v>
                </c:pt>
                <c:pt idx="1088">
                  <c:v>2.993722</c:v>
                </c:pt>
                <c:pt idx="1089">
                  <c:v>2.994133</c:v>
                </c:pt>
                <c:pt idx="1090">
                  <c:v>2.994541</c:v>
                </c:pt>
                <c:pt idx="1091">
                  <c:v>2.994948</c:v>
                </c:pt>
                <c:pt idx="1092">
                  <c:v>2.995353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'sedation'!$X$4</c:f>
              <c:strCache>
                <c:ptCount val="1"/>
                <c:pt idx="0">
                  <c:v>75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F2600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'sedation'!$X$5:$X$1097</c:f>
              <c:numCache>
                <c:ptCount val="1093"/>
                <c:pt idx="0">
                  <c:v>0.000000</c:v>
                </c:pt>
                <c:pt idx="1">
                  <c:v>0.000000</c:v>
                </c:pt>
                <c:pt idx="2">
                  <c:v>0.029419</c:v>
                </c:pt>
                <c:pt idx="3">
                  <c:v>0.058491</c:v>
                </c:pt>
                <c:pt idx="4">
                  <c:v>0.087222</c:v>
                </c:pt>
                <c:pt idx="5">
                  <c:v>0.115614</c:v>
                </c:pt>
                <c:pt idx="6">
                  <c:v>0.143673</c:v>
                </c:pt>
                <c:pt idx="7">
                  <c:v>0.171401</c:v>
                </c:pt>
                <c:pt idx="8">
                  <c:v>0.198804</c:v>
                </c:pt>
                <c:pt idx="9">
                  <c:v>0.225884</c:v>
                </c:pt>
                <c:pt idx="10">
                  <c:v>0.252645</c:v>
                </c:pt>
                <c:pt idx="11">
                  <c:v>0.279092</c:v>
                </c:pt>
                <c:pt idx="12">
                  <c:v>0.305227</c:v>
                </c:pt>
                <c:pt idx="13">
                  <c:v>0.331056</c:v>
                </c:pt>
                <c:pt idx="14">
                  <c:v>0.356580</c:v>
                </c:pt>
                <c:pt idx="15">
                  <c:v>0.381804</c:v>
                </c:pt>
                <c:pt idx="16">
                  <c:v>0.406731</c:v>
                </c:pt>
                <c:pt idx="17">
                  <c:v>0.431365</c:v>
                </c:pt>
                <c:pt idx="18">
                  <c:v>0.455709</c:v>
                </c:pt>
                <c:pt idx="19">
                  <c:v>0.479767</c:v>
                </c:pt>
                <c:pt idx="20">
                  <c:v>0.503542</c:v>
                </c:pt>
                <c:pt idx="21">
                  <c:v>0.527037</c:v>
                </c:pt>
                <c:pt idx="22">
                  <c:v>0.550255</c:v>
                </c:pt>
                <c:pt idx="23">
                  <c:v>0.573200</c:v>
                </c:pt>
                <c:pt idx="24">
                  <c:v>0.595876</c:v>
                </c:pt>
                <c:pt idx="25">
                  <c:v>0.618284</c:v>
                </c:pt>
                <c:pt idx="26">
                  <c:v>0.640429</c:v>
                </c:pt>
                <c:pt idx="27">
                  <c:v>0.662314</c:v>
                </c:pt>
                <c:pt idx="28">
                  <c:v>0.683941</c:v>
                </c:pt>
                <c:pt idx="29">
                  <c:v>0.705313</c:v>
                </c:pt>
                <c:pt idx="30">
                  <c:v>0.726434</c:v>
                </c:pt>
                <c:pt idx="31">
                  <c:v>0.747306</c:v>
                </c:pt>
                <c:pt idx="32">
                  <c:v>0.767933</c:v>
                </c:pt>
                <c:pt idx="33">
                  <c:v>0.788317</c:v>
                </c:pt>
                <c:pt idx="34">
                  <c:v>0.808462</c:v>
                </c:pt>
                <c:pt idx="35">
                  <c:v>0.828369</c:v>
                </c:pt>
                <c:pt idx="36">
                  <c:v>0.848042</c:v>
                </c:pt>
                <c:pt idx="37">
                  <c:v>0.867484</c:v>
                </c:pt>
                <c:pt idx="38">
                  <c:v>0.886696</c:v>
                </c:pt>
                <c:pt idx="39">
                  <c:v>0.905683</c:v>
                </c:pt>
                <c:pt idx="40">
                  <c:v>0.924446</c:v>
                </c:pt>
                <c:pt idx="41">
                  <c:v>0.942989</c:v>
                </c:pt>
                <c:pt idx="42">
                  <c:v>0.961313</c:v>
                </c:pt>
                <c:pt idx="43">
                  <c:v>0.979422</c:v>
                </c:pt>
                <c:pt idx="44">
                  <c:v>0.997317</c:v>
                </c:pt>
                <c:pt idx="45">
                  <c:v>1.015002</c:v>
                </c:pt>
                <c:pt idx="46">
                  <c:v>1.032479</c:v>
                </c:pt>
                <c:pt idx="47">
                  <c:v>1.049750</c:v>
                </c:pt>
                <c:pt idx="48">
                  <c:v>1.066818</c:v>
                </c:pt>
                <c:pt idx="49">
                  <c:v>1.083686</c:v>
                </c:pt>
                <c:pt idx="50">
                  <c:v>1.100354</c:v>
                </c:pt>
                <c:pt idx="51">
                  <c:v>1.116827</c:v>
                </c:pt>
                <c:pt idx="52">
                  <c:v>1.133105</c:v>
                </c:pt>
                <c:pt idx="53">
                  <c:v>1.149193</c:v>
                </c:pt>
                <c:pt idx="54">
                  <c:v>1.165090</c:v>
                </c:pt>
                <c:pt idx="55">
                  <c:v>1.180801</c:v>
                </c:pt>
                <c:pt idx="56">
                  <c:v>1.196327</c:v>
                </c:pt>
                <c:pt idx="57">
                  <c:v>1.211670</c:v>
                </c:pt>
                <c:pt idx="58">
                  <c:v>1.226833</c:v>
                </c:pt>
                <c:pt idx="59">
                  <c:v>1.241817</c:v>
                </c:pt>
                <c:pt idx="60">
                  <c:v>1.256625</c:v>
                </c:pt>
                <c:pt idx="61">
                  <c:v>1.271259</c:v>
                </c:pt>
                <c:pt idx="62">
                  <c:v>1.285720</c:v>
                </c:pt>
                <c:pt idx="63">
                  <c:v>1.300011</c:v>
                </c:pt>
                <c:pt idx="64">
                  <c:v>1.314134</c:v>
                </c:pt>
                <c:pt idx="65">
                  <c:v>1.328091</c:v>
                </c:pt>
                <c:pt idx="66">
                  <c:v>1.341884</c:v>
                </c:pt>
                <c:pt idx="67">
                  <c:v>1.355514</c:v>
                </c:pt>
                <c:pt idx="68">
                  <c:v>1.368984</c:v>
                </c:pt>
                <c:pt idx="69">
                  <c:v>1.382296</c:v>
                </c:pt>
                <c:pt idx="70">
                  <c:v>1.395450</c:v>
                </c:pt>
                <c:pt idx="71">
                  <c:v>1.408450</c:v>
                </c:pt>
                <c:pt idx="72">
                  <c:v>1.421297</c:v>
                </c:pt>
                <c:pt idx="73">
                  <c:v>1.433993</c:v>
                </c:pt>
                <c:pt idx="74">
                  <c:v>1.446540</c:v>
                </c:pt>
                <c:pt idx="75">
                  <c:v>1.458938</c:v>
                </c:pt>
                <c:pt idx="76">
                  <c:v>1.471191</c:v>
                </c:pt>
                <c:pt idx="77">
                  <c:v>1.483300</c:v>
                </c:pt>
                <c:pt idx="78">
                  <c:v>1.495266</c:v>
                </c:pt>
                <c:pt idx="79">
                  <c:v>1.507092</c:v>
                </c:pt>
                <c:pt idx="80">
                  <c:v>1.518778</c:v>
                </c:pt>
                <c:pt idx="81">
                  <c:v>1.530326</c:v>
                </c:pt>
                <c:pt idx="82">
                  <c:v>1.541739</c:v>
                </c:pt>
                <c:pt idx="83">
                  <c:v>1.553018</c:v>
                </c:pt>
                <c:pt idx="84">
                  <c:v>1.564164</c:v>
                </c:pt>
                <c:pt idx="85">
                  <c:v>1.575178</c:v>
                </c:pt>
                <c:pt idx="86">
                  <c:v>1.586063</c:v>
                </c:pt>
                <c:pt idx="87">
                  <c:v>1.596820</c:v>
                </c:pt>
                <c:pt idx="88">
                  <c:v>1.607450</c:v>
                </c:pt>
                <c:pt idx="89">
                  <c:v>1.617956</c:v>
                </c:pt>
                <c:pt idx="90">
                  <c:v>1.628337</c:v>
                </c:pt>
                <c:pt idx="91">
                  <c:v>1.638597</c:v>
                </c:pt>
                <c:pt idx="92">
                  <c:v>1.648735</c:v>
                </c:pt>
                <c:pt idx="93">
                  <c:v>1.658755</c:v>
                </c:pt>
                <c:pt idx="94">
                  <c:v>1.668656</c:v>
                </c:pt>
                <c:pt idx="95">
                  <c:v>1.678441</c:v>
                </c:pt>
                <c:pt idx="96">
                  <c:v>1.688111</c:v>
                </c:pt>
                <c:pt idx="97">
                  <c:v>1.697667</c:v>
                </c:pt>
                <c:pt idx="98">
                  <c:v>1.707110</c:v>
                </c:pt>
                <c:pt idx="99">
                  <c:v>1.716443</c:v>
                </c:pt>
                <c:pt idx="100">
                  <c:v>1.725665</c:v>
                </c:pt>
                <c:pt idx="101">
                  <c:v>1.734779</c:v>
                </c:pt>
                <c:pt idx="102">
                  <c:v>1.743786</c:v>
                </c:pt>
                <c:pt idx="103">
                  <c:v>1.752687</c:v>
                </c:pt>
                <c:pt idx="104">
                  <c:v>1.761483</c:v>
                </c:pt>
                <c:pt idx="105">
                  <c:v>1.770176</c:v>
                </c:pt>
                <c:pt idx="106">
                  <c:v>1.778766</c:v>
                </c:pt>
                <c:pt idx="107">
                  <c:v>1.787255</c:v>
                </c:pt>
                <c:pt idx="108">
                  <c:v>1.795644</c:v>
                </c:pt>
                <c:pt idx="109">
                  <c:v>1.803935</c:v>
                </c:pt>
                <c:pt idx="110">
                  <c:v>1.812128</c:v>
                </c:pt>
                <c:pt idx="111">
                  <c:v>1.820225</c:v>
                </c:pt>
                <c:pt idx="112">
                  <c:v>1.828226</c:v>
                </c:pt>
                <c:pt idx="113">
                  <c:v>1.836133</c:v>
                </c:pt>
                <c:pt idx="114">
                  <c:v>1.843947</c:v>
                </c:pt>
                <c:pt idx="115">
                  <c:v>1.851669</c:v>
                </c:pt>
                <c:pt idx="116">
                  <c:v>1.859300</c:v>
                </c:pt>
                <c:pt idx="117">
                  <c:v>1.866842</c:v>
                </c:pt>
                <c:pt idx="118">
                  <c:v>1.874295</c:v>
                </c:pt>
                <c:pt idx="119">
                  <c:v>1.881660</c:v>
                </c:pt>
                <c:pt idx="120">
                  <c:v>1.888938</c:v>
                </c:pt>
                <c:pt idx="121">
                  <c:v>1.896131</c:v>
                </c:pt>
                <c:pt idx="122">
                  <c:v>1.903239</c:v>
                </c:pt>
                <c:pt idx="123">
                  <c:v>1.910263</c:v>
                </c:pt>
                <c:pt idx="124">
                  <c:v>1.917205</c:v>
                </c:pt>
                <c:pt idx="125">
                  <c:v>1.924065</c:v>
                </c:pt>
                <c:pt idx="126">
                  <c:v>1.930844</c:v>
                </c:pt>
                <c:pt idx="127">
                  <c:v>1.937543</c:v>
                </c:pt>
                <c:pt idx="128">
                  <c:v>1.944164</c:v>
                </c:pt>
                <c:pt idx="129">
                  <c:v>1.950707</c:v>
                </c:pt>
                <c:pt idx="130">
                  <c:v>1.957173</c:v>
                </c:pt>
                <c:pt idx="131">
                  <c:v>1.963562</c:v>
                </c:pt>
                <c:pt idx="132">
                  <c:v>1.969877</c:v>
                </c:pt>
                <c:pt idx="133">
                  <c:v>1.976117</c:v>
                </c:pt>
                <c:pt idx="134">
                  <c:v>1.982284</c:v>
                </c:pt>
                <c:pt idx="135">
                  <c:v>1.988378</c:v>
                </c:pt>
                <c:pt idx="136">
                  <c:v>1.994400</c:v>
                </c:pt>
                <c:pt idx="137">
                  <c:v>2.000352</c:v>
                </c:pt>
                <c:pt idx="138">
                  <c:v>2.006233</c:v>
                </c:pt>
                <c:pt idx="139">
                  <c:v>2.012046</c:v>
                </c:pt>
                <c:pt idx="140">
                  <c:v>2.017790</c:v>
                </c:pt>
                <c:pt idx="141">
                  <c:v>2.023466</c:v>
                </c:pt>
                <c:pt idx="142">
                  <c:v>2.029075</c:v>
                </c:pt>
                <c:pt idx="143">
                  <c:v>2.034619</c:v>
                </c:pt>
                <c:pt idx="144">
                  <c:v>2.040097</c:v>
                </c:pt>
                <c:pt idx="145">
                  <c:v>2.045511</c:v>
                </c:pt>
                <c:pt idx="146">
                  <c:v>2.050861</c:v>
                </c:pt>
                <c:pt idx="147">
                  <c:v>2.056148</c:v>
                </c:pt>
                <c:pt idx="148">
                  <c:v>2.061373</c:v>
                </c:pt>
                <c:pt idx="149">
                  <c:v>2.066536</c:v>
                </c:pt>
                <c:pt idx="150">
                  <c:v>2.071639</c:v>
                </c:pt>
                <c:pt idx="151">
                  <c:v>2.076682</c:v>
                </c:pt>
                <c:pt idx="152">
                  <c:v>2.081665</c:v>
                </c:pt>
                <c:pt idx="153">
                  <c:v>2.086590</c:v>
                </c:pt>
                <c:pt idx="154">
                  <c:v>2.091456</c:v>
                </c:pt>
                <c:pt idx="155">
                  <c:v>2.096266</c:v>
                </c:pt>
                <c:pt idx="156">
                  <c:v>2.101018</c:v>
                </c:pt>
                <c:pt idx="157">
                  <c:v>2.105715</c:v>
                </c:pt>
                <c:pt idx="158">
                  <c:v>2.110357</c:v>
                </c:pt>
                <c:pt idx="159">
                  <c:v>2.114944</c:v>
                </c:pt>
                <c:pt idx="160">
                  <c:v>2.119477</c:v>
                </c:pt>
                <c:pt idx="161">
                  <c:v>2.123956</c:v>
                </c:pt>
                <c:pt idx="162">
                  <c:v>2.128383</c:v>
                </c:pt>
                <c:pt idx="163">
                  <c:v>2.132758</c:v>
                </c:pt>
                <c:pt idx="164">
                  <c:v>2.137081</c:v>
                </c:pt>
                <c:pt idx="165">
                  <c:v>2.141354</c:v>
                </c:pt>
                <c:pt idx="166">
                  <c:v>2.145576</c:v>
                </c:pt>
                <c:pt idx="167">
                  <c:v>2.149748</c:v>
                </c:pt>
                <c:pt idx="168">
                  <c:v>2.153872</c:v>
                </c:pt>
                <c:pt idx="169">
                  <c:v>2.157947</c:v>
                </c:pt>
                <c:pt idx="170">
                  <c:v>2.161973</c:v>
                </c:pt>
                <c:pt idx="171">
                  <c:v>2.165953</c:v>
                </c:pt>
                <c:pt idx="172">
                  <c:v>2.169886</c:v>
                </c:pt>
                <c:pt idx="173">
                  <c:v>2.173772</c:v>
                </c:pt>
                <c:pt idx="174">
                  <c:v>2.177613</c:v>
                </c:pt>
                <c:pt idx="175">
                  <c:v>2.181408</c:v>
                </c:pt>
                <c:pt idx="176">
                  <c:v>2.185159</c:v>
                </c:pt>
                <c:pt idx="177">
                  <c:v>2.188865</c:v>
                </c:pt>
                <c:pt idx="178">
                  <c:v>2.192528</c:v>
                </c:pt>
                <c:pt idx="179">
                  <c:v>2.196148</c:v>
                </c:pt>
                <c:pt idx="180">
                  <c:v>2.199726</c:v>
                </c:pt>
                <c:pt idx="181">
                  <c:v>2.203261</c:v>
                </c:pt>
                <c:pt idx="182">
                  <c:v>2.206754</c:v>
                </c:pt>
                <c:pt idx="183">
                  <c:v>2.210207</c:v>
                </c:pt>
                <c:pt idx="184">
                  <c:v>2.213619</c:v>
                </c:pt>
                <c:pt idx="185">
                  <c:v>2.216990</c:v>
                </c:pt>
                <c:pt idx="186">
                  <c:v>2.220322</c:v>
                </c:pt>
                <c:pt idx="187">
                  <c:v>2.223615</c:v>
                </c:pt>
                <c:pt idx="188">
                  <c:v>2.226869</c:v>
                </c:pt>
                <c:pt idx="189">
                  <c:v>2.230085</c:v>
                </c:pt>
                <c:pt idx="190">
                  <c:v>2.233263</c:v>
                </c:pt>
                <c:pt idx="191">
                  <c:v>2.236403</c:v>
                </c:pt>
                <c:pt idx="192">
                  <c:v>2.239507</c:v>
                </c:pt>
                <c:pt idx="193">
                  <c:v>2.242574</c:v>
                </c:pt>
                <c:pt idx="194">
                  <c:v>2.245605</c:v>
                </c:pt>
                <c:pt idx="195">
                  <c:v>2.248600</c:v>
                </c:pt>
                <c:pt idx="196">
                  <c:v>2.251560</c:v>
                </c:pt>
                <c:pt idx="197">
                  <c:v>2.254485</c:v>
                </c:pt>
                <c:pt idx="198">
                  <c:v>2.257376</c:v>
                </c:pt>
                <c:pt idx="199">
                  <c:v>2.260233</c:v>
                </c:pt>
                <c:pt idx="200">
                  <c:v>2.263056</c:v>
                </c:pt>
                <c:pt idx="201">
                  <c:v>2.265846</c:v>
                </c:pt>
                <c:pt idx="202">
                  <c:v>2.268603</c:v>
                </c:pt>
                <c:pt idx="203">
                  <c:v>2.271327</c:v>
                </c:pt>
                <c:pt idx="204">
                  <c:v>2.274020</c:v>
                </c:pt>
                <c:pt idx="205">
                  <c:v>2.276681</c:v>
                </c:pt>
                <c:pt idx="206">
                  <c:v>2.279310</c:v>
                </c:pt>
                <c:pt idx="207">
                  <c:v>2.281909</c:v>
                </c:pt>
                <c:pt idx="208">
                  <c:v>2.284477</c:v>
                </c:pt>
                <c:pt idx="209">
                  <c:v>2.287015</c:v>
                </c:pt>
                <c:pt idx="210">
                  <c:v>2.289523</c:v>
                </c:pt>
                <c:pt idx="211">
                  <c:v>2.292001</c:v>
                </c:pt>
                <c:pt idx="212">
                  <c:v>2.294450</c:v>
                </c:pt>
                <c:pt idx="213">
                  <c:v>2.296871</c:v>
                </c:pt>
                <c:pt idx="214">
                  <c:v>2.299262</c:v>
                </c:pt>
                <c:pt idx="215">
                  <c:v>2.301626</c:v>
                </c:pt>
                <c:pt idx="216">
                  <c:v>2.303962</c:v>
                </c:pt>
                <c:pt idx="217">
                  <c:v>2.306271</c:v>
                </c:pt>
                <c:pt idx="218">
                  <c:v>2.308552</c:v>
                </c:pt>
                <c:pt idx="219">
                  <c:v>2.310806</c:v>
                </c:pt>
                <c:pt idx="220">
                  <c:v>2.313034</c:v>
                </c:pt>
                <c:pt idx="221">
                  <c:v>2.315236</c:v>
                </c:pt>
                <c:pt idx="222">
                  <c:v>2.317412</c:v>
                </c:pt>
                <c:pt idx="223">
                  <c:v>2.319562</c:v>
                </c:pt>
                <c:pt idx="224">
                  <c:v>2.321687</c:v>
                </c:pt>
                <c:pt idx="225">
                  <c:v>2.323786</c:v>
                </c:pt>
                <c:pt idx="226">
                  <c:v>2.325862</c:v>
                </c:pt>
                <c:pt idx="227">
                  <c:v>2.327912</c:v>
                </c:pt>
                <c:pt idx="228">
                  <c:v>2.329939</c:v>
                </c:pt>
                <c:pt idx="229">
                  <c:v>2.331942</c:v>
                </c:pt>
                <c:pt idx="230">
                  <c:v>2.333921</c:v>
                </c:pt>
                <c:pt idx="231">
                  <c:v>2.335877</c:v>
                </c:pt>
                <c:pt idx="232">
                  <c:v>2.337809</c:v>
                </c:pt>
                <c:pt idx="233">
                  <c:v>2.339719</c:v>
                </c:pt>
                <c:pt idx="234">
                  <c:v>2.341607</c:v>
                </c:pt>
                <c:pt idx="235">
                  <c:v>2.343472</c:v>
                </c:pt>
                <c:pt idx="236">
                  <c:v>2.345316</c:v>
                </c:pt>
                <c:pt idx="237">
                  <c:v>2.347138</c:v>
                </c:pt>
                <c:pt idx="238">
                  <c:v>2.348938</c:v>
                </c:pt>
                <c:pt idx="239">
                  <c:v>2.350717</c:v>
                </c:pt>
                <c:pt idx="240">
                  <c:v>2.352475</c:v>
                </c:pt>
                <c:pt idx="241">
                  <c:v>2.354213</c:v>
                </c:pt>
                <c:pt idx="242">
                  <c:v>2.355930</c:v>
                </c:pt>
                <c:pt idx="243">
                  <c:v>2.357626</c:v>
                </c:pt>
                <c:pt idx="244">
                  <c:v>2.359303</c:v>
                </c:pt>
                <c:pt idx="245">
                  <c:v>2.360960</c:v>
                </c:pt>
                <c:pt idx="246">
                  <c:v>2.362598</c:v>
                </c:pt>
                <c:pt idx="247">
                  <c:v>2.364216</c:v>
                </c:pt>
                <c:pt idx="248">
                  <c:v>2.365816</c:v>
                </c:pt>
                <c:pt idx="249">
                  <c:v>2.367396</c:v>
                </c:pt>
                <c:pt idx="250">
                  <c:v>2.368958</c:v>
                </c:pt>
                <c:pt idx="251">
                  <c:v>2.370501</c:v>
                </c:pt>
                <c:pt idx="252">
                  <c:v>2.372027</c:v>
                </c:pt>
                <c:pt idx="253">
                  <c:v>2.373534</c:v>
                </c:pt>
                <c:pt idx="254">
                  <c:v>2.375024</c:v>
                </c:pt>
                <c:pt idx="255">
                  <c:v>2.376496</c:v>
                </c:pt>
                <c:pt idx="256">
                  <c:v>2.377950</c:v>
                </c:pt>
                <c:pt idx="257">
                  <c:v>2.379388</c:v>
                </c:pt>
                <c:pt idx="258">
                  <c:v>2.380809</c:v>
                </c:pt>
                <c:pt idx="259">
                  <c:v>2.382213</c:v>
                </c:pt>
                <c:pt idx="260">
                  <c:v>2.383600</c:v>
                </c:pt>
                <c:pt idx="261">
                  <c:v>2.384971</c:v>
                </c:pt>
                <c:pt idx="262">
                  <c:v>2.386326</c:v>
                </c:pt>
                <c:pt idx="263">
                  <c:v>2.387665</c:v>
                </c:pt>
                <c:pt idx="264">
                  <c:v>2.388989</c:v>
                </c:pt>
                <c:pt idx="265">
                  <c:v>2.390296</c:v>
                </c:pt>
                <c:pt idx="266">
                  <c:v>2.391589</c:v>
                </c:pt>
                <c:pt idx="267">
                  <c:v>2.392866</c:v>
                </c:pt>
                <c:pt idx="268">
                  <c:v>2.394128</c:v>
                </c:pt>
                <c:pt idx="269">
                  <c:v>2.395375</c:v>
                </c:pt>
                <c:pt idx="270">
                  <c:v>2.396608</c:v>
                </c:pt>
                <c:pt idx="271">
                  <c:v>2.397826</c:v>
                </c:pt>
                <c:pt idx="272">
                  <c:v>2.399029</c:v>
                </c:pt>
                <c:pt idx="273">
                  <c:v>2.400219</c:v>
                </c:pt>
                <c:pt idx="274">
                  <c:v>2.401394</c:v>
                </c:pt>
                <c:pt idx="275">
                  <c:v>2.402556</c:v>
                </c:pt>
                <c:pt idx="276">
                  <c:v>2.403704</c:v>
                </c:pt>
                <c:pt idx="277">
                  <c:v>2.404839</c:v>
                </c:pt>
                <c:pt idx="278">
                  <c:v>2.405960</c:v>
                </c:pt>
                <c:pt idx="279">
                  <c:v>2.407068</c:v>
                </c:pt>
                <c:pt idx="280">
                  <c:v>2.408163</c:v>
                </c:pt>
                <c:pt idx="281">
                  <c:v>2.409245</c:v>
                </c:pt>
                <c:pt idx="282">
                  <c:v>2.410314</c:v>
                </c:pt>
                <c:pt idx="283">
                  <c:v>2.411371</c:v>
                </c:pt>
                <c:pt idx="284">
                  <c:v>2.412415</c:v>
                </c:pt>
                <c:pt idx="285">
                  <c:v>2.413447</c:v>
                </c:pt>
                <c:pt idx="286">
                  <c:v>2.414467</c:v>
                </c:pt>
                <c:pt idx="287">
                  <c:v>2.415474</c:v>
                </c:pt>
                <c:pt idx="288">
                  <c:v>2.416470</c:v>
                </c:pt>
                <c:pt idx="289">
                  <c:v>2.417455</c:v>
                </c:pt>
                <c:pt idx="290">
                  <c:v>2.418427</c:v>
                </c:pt>
                <c:pt idx="291">
                  <c:v>2.419388</c:v>
                </c:pt>
                <c:pt idx="292">
                  <c:v>2.420338</c:v>
                </c:pt>
                <c:pt idx="293">
                  <c:v>2.421277</c:v>
                </c:pt>
                <c:pt idx="294">
                  <c:v>2.422205</c:v>
                </c:pt>
                <c:pt idx="295">
                  <c:v>2.423121</c:v>
                </c:pt>
                <c:pt idx="296">
                  <c:v>2.424027</c:v>
                </c:pt>
                <c:pt idx="297">
                  <c:v>2.424923</c:v>
                </c:pt>
                <c:pt idx="298">
                  <c:v>2.425807</c:v>
                </c:pt>
                <c:pt idx="299">
                  <c:v>2.426682</c:v>
                </c:pt>
                <c:pt idx="300">
                  <c:v>2.427546</c:v>
                </c:pt>
                <c:pt idx="301">
                  <c:v>2.428400</c:v>
                </c:pt>
                <c:pt idx="302">
                  <c:v>2.429243</c:v>
                </c:pt>
                <c:pt idx="303">
                  <c:v>2.430077</c:v>
                </c:pt>
                <c:pt idx="304">
                  <c:v>2.430901</c:v>
                </c:pt>
                <c:pt idx="305">
                  <c:v>2.431716</c:v>
                </c:pt>
                <c:pt idx="306">
                  <c:v>2.432520</c:v>
                </c:pt>
                <c:pt idx="307">
                  <c:v>2.433316</c:v>
                </c:pt>
                <c:pt idx="308">
                  <c:v>2.434102</c:v>
                </c:pt>
                <c:pt idx="309">
                  <c:v>2.434878</c:v>
                </c:pt>
                <c:pt idx="310">
                  <c:v>2.435646</c:v>
                </c:pt>
                <c:pt idx="311">
                  <c:v>2.436404</c:v>
                </c:pt>
                <c:pt idx="312">
                  <c:v>2.437154</c:v>
                </c:pt>
                <c:pt idx="313">
                  <c:v>2.437895</c:v>
                </c:pt>
                <c:pt idx="314">
                  <c:v>2.438627</c:v>
                </c:pt>
                <c:pt idx="315">
                  <c:v>2.439350</c:v>
                </c:pt>
                <c:pt idx="316">
                  <c:v>2.440065</c:v>
                </c:pt>
                <c:pt idx="317">
                  <c:v>2.440772</c:v>
                </c:pt>
                <c:pt idx="318">
                  <c:v>2.441470</c:v>
                </c:pt>
                <c:pt idx="319">
                  <c:v>2.442160</c:v>
                </c:pt>
                <c:pt idx="320">
                  <c:v>2.442842</c:v>
                </c:pt>
                <c:pt idx="321">
                  <c:v>2.443515</c:v>
                </c:pt>
                <c:pt idx="322">
                  <c:v>2.444181</c:v>
                </c:pt>
                <c:pt idx="323">
                  <c:v>2.444839</c:v>
                </c:pt>
                <c:pt idx="324">
                  <c:v>2.445490</c:v>
                </c:pt>
                <c:pt idx="325">
                  <c:v>2.446132</c:v>
                </c:pt>
                <c:pt idx="326">
                  <c:v>2.446767</c:v>
                </c:pt>
                <c:pt idx="327">
                  <c:v>2.447395</c:v>
                </c:pt>
                <c:pt idx="328">
                  <c:v>2.448015</c:v>
                </c:pt>
                <c:pt idx="329">
                  <c:v>2.448628</c:v>
                </c:pt>
                <c:pt idx="330">
                  <c:v>2.449234</c:v>
                </c:pt>
                <c:pt idx="331">
                  <c:v>2.449832</c:v>
                </c:pt>
                <c:pt idx="332">
                  <c:v>2.450424</c:v>
                </c:pt>
                <c:pt idx="333">
                  <c:v>2.451008</c:v>
                </c:pt>
                <c:pt idx="334">
                  <c:v>2.451586</c:v>
                </c:pt>
                <c:pt idx="335">
                  <c:v>2.452157</c:v>
                </c:pt>
                <c:pt idx="336">
                  <c:v>2.452721</c:v>
                </c:pt>
                <c:pt idx="337">
                  <c:v>2.453278</c:v>
                </c:pt>
                <c:pt idx="338">
                  <c:v>2.453829</c:v>
                </c:pt>
                <c:pt idx="339">
                  <c:v>2.454374</c:v>
                </c:pt>
                <c:pt idx="340">
                  <c:v>2.454912</c:v>
                </c:pt>
                <c:pt idx="341">
                  <c:v>2.455444</c:v>
                </c:pt>
                <c:pt idx="342">
                  <c:v>2.455969</c:v>
                </c:pt>
                <c:pt idx="343">
                  <c:v>2.456488</c:v>
                </c:pt>
                <c:pt idx="344">
                  <c:v>2.457001</c:v>
                </c:pt>
                <c:pt idx="345">
                  <c:v>2.457508</c:v>
                </c:pt>
                <c:pt idx="346">
                  <c:v>2.458010</c:v>
                </c:pt>
                <c:pt idx="347">
                  <c:v>2.458505</c:v>
                </c:pt>
                <c:pt idx="348">
                  <c:v>2.458994</c:v>
                </c:pt>
                <c:pt idx="349">
                  <c:v>2.459478</c:v>
                </c:pt>
                <c:pt idx="350">
                  <c:v>2.459956</c:v>
                </c:pt>
                <c:pt idx="351">
                  <c:v>2.460428</c:v>
                </c:pt>
                <c:pt idx="352">
                  <c:v>2.460895</c:v>
                </c:pt>
                <c:pt idx="353">
                  <c:v>2.461356</c:v>
                </c:pt>
                <c:pt idx="354">
                  <c:v>2.461812</c:v>
                </c:pt>
                <c:pt idx="355">
                  <c:v>2.462263</c:v>
                </c:pt>
                <c:pt idx="356">
                  <c:v>2.462708</c:v>
                </c:pt>
                <c:pt idx="357">
                  <c:v>2.463148</c:v>
                </c:pt>
                <c:pt idx="358">
                  <c:v>2.463582</c:v>
                </c:pt>
                <c:pt idx="359">
                  <c:v>2.464012</c:v>
                </c:pt>
                <c:pt idx="360">
                  <c:v>2.464437</c:v>
                </c:pt>
                <c:pt idx="361">
                  <c:v>2.464856</c:v>
                </c:pt>
                <c:pt idx="362">
                  <c:v>2.465271</c:v>
                </c:pt>
                <c:pt idx="363">
                  <c:v>2.465680</c:v>
                </c:pt>
                <c:pt idx="364">
                  <c:v>2.466085</c:v>
                </c:pt>
                <c:pt idx="365">
                  <c:v>2.466486</c:v>
                </c:pt>
                <c:pt idx="366">
                  <c:v>2.466881</c:v>
                </c:pt>
                <c:pt idx="367">
                  <c:v>2.467272</c:v>
                </c:pt>
                <c:pt idx="368">
                  <c:v>2.467658</c:v>
                </c:pt>
                <c:pt idx="369">
                  <c:v>2.468040</c:v>
                </c:pt>
                <c:pt idx="370">
                  <c:v>2.468417</c:v>
                </c:pt>
                <c:pt idx="371">
                  <c:v>2.468789</c:v>
                </c:pt>
                <c:pt idx="372">
                  <c:v>2.469158</c:v>
                </c:pt>
                <c:pt idx="373">
                  <c:v>2.469522</c:v>
                </c:pt>
                <c:pt idx="374">
                  <c:v>2.469881</c:v>
                </c:pt>
                <c:pt idx="375">
                  <c:v>2.470237</c:v>
                </c:pt>
                <c:pt idx="376">
                  <c:v>2.470588</c:v>
                </c:pt>
                <c:pt idx="377">
                  <c:v>2.470935</c:v>
                </c:pt>
                <c:pt idx="378">
                  <c:v>2.471278</c:v>
                </c:pt>
                <c:pt idx="379">
                  <c:v>2.471617</c:v>
                </c:pt>
                <c:pt idx="380">
                  <c:v>2.471952</c:v>
                </c:pt>
                <c:pt idx="381">
                  <c:v>2.472283</c:v>
                </c:pt>
                <c:pt idx="382">
                  <c:v>2.472611</c:v>
                </c:pt>
                <c:pt idx="383">
                  <c:v>2.472934</c:v>
                </c:pt>
                <c:pt idx="384">
                  <c:v>2.473253</c:v>
                </c:pt>
                <c:pt idx="385">
                  <c:v>2.473569</c:v>
                </c:pt>
                <c:pt idx="386">
                  <c:v>2.473881</c:v>
                </c:pt>
                <c:pt idx="387">
                  <c:v>2.474190</c:v>
                </c:pt>
                <c:pt idx="388">
                  <c:v>2.474494</c:v>
                </c:pt>
                <c:pt idx="389">
                  <c:v>2.474795</c:v>
                </c:pt>
                <c:pt idx="390">
                  <c:v>2.475093</c:v>
                </c:pt>
                <c:pt idx="391">
                  <c:v>2.475387</c:v>
                </c:pt>
                <c:pt idx="392">
                  <c:v>2.475678</c:v>
                </c:pt>
                <c:pt idx="393">
                  <c:v>2.475965</c:v>
                </c:pt>
                <c:pt idx="394">
                  <c:v>2.476249</c:v>
                </c:pt>
                <c:pt idx="395">
                  <c:v>2.476529</c:v>
                </c:pt>
                <c:pt idx="396">
                  <c:v>2.476806</c:v>
                </c:pt>
                <c:pt idx="397">
                  <c:v>2.477080</c:v>
                </c:pt>
                <c:pt idx="398">
                  <c:v>2.477351</c:v>
                </c:pt>
                <c:pt idx="399">
                  <c:v>2.477619</c:v>
                </c:pt>
                <c:pt idx="400">
                  <c:v>2.477883</c:v>
                </c:pt>
                <c:pt idx="401">
                  <c:v>2.478144</c:v>
                </c:pt>
                <c:pt idx="402">
                  <c:v>2.478402</c:v>
                </c:pt>
                <c:pt idx="403">
                  <c:v>2.478657</c:v>
                </c:pt>
                <c:pt idx="404">
                  <c:v>2.478909</c:v>
                </c:pt>
                <c:pt idx="405">
                  <c:v>2.479159</c:v>
                </c:pt>
                <c:pt idx="406">
                  <c:v>2.479405</c:v>
                </c:pt>
                <c:pt idx="407">
                  <c:v>2.479648</c:v>
                </c:pt>
                <c:pt idx="408">
                  <c:v>2.479889</c:v>
                </c:pt>
                <c:pt idx="409">
                  <c:v>2.480126</c:v>
                </c:pt>
                <c:pt idx="410">
                  <c:v>2.480361</c:v>
                </c:pt>
                <c:pt idx="411">
                  <c:v>2.480593</c:v>
                </c:pt>
                <c:pt idx="412">
                  <c:v>2.480822</c:v>
                </c:pt>
                <c:pt idx="413">
                  <c:v>2.481049</c:v>
                </c:pt>
                <c:pt idx="414">
                  <c:v>2.481273</c:v>
                </c:pt>
                <c:pt idx="415">
                  <c:v>2.481494</c:v>
                </c:pt>
                <c:pt idx="416">
                  <c:v>2.481713</c:v>
                </c:pt>
                <c:pt idx="417">
                  <c:v>2.481929</c:v>
                </c:pt>
                <c:pt idx="418">
                  <c:v>2.482143</c:v>
                </c:pt>
                <c:pt idx="419">
                  <c:v>2.482354</c:v>
                </c:pt>
                <c:pt idx="420">
                  <c:v>2.482562</c:v>
                </c:pt>
                <c:pt idx="421">
                  <c:v>2.482768</c:v>
                </c:pt>
                <c:pt idx="422">
                  <c:v>2.482972</c:v>
                </c:pt>
                <c:pt idx="423">
                  <c:v>2.483173</c:v>
                </c:pt>
                <c:pt idx="424">
                  <c:v>2.483372</c:v>
                </c:pt>
                <c:pt idx="425">
                  <c:v>2.483569</c:v>
                </c:pt>
                <c:pt idx="426">
                  <c:v>2.483763</c:v>
                </c:pt>
                <c:pt idx="427">
                  <c:v>2.483955</c:v>
                </c:pt>
                <c:pt idx="428">
                  <c:v>2.484145</c:v>
                </c:pt>
                <c:pt idx="429">
                  <c:v>2.484332</c:v>
                </c:pt>
                <c:pt idx="430">
                  <c:v>2.484518</c:v>
                </c:pt>
                <c:pt idx="431">
                  <c:v>2.484701</c:v>
                </c:pt>
                <c:pt idx="432">
                  <c:v>2.484882</c:v>
                </c:pt>
                <c:pt idx="433">
                  <c:v>2.485060</c:v>
                </c:pt>
                <c:pt idx="434">
                  <c:v>2.485237</c:v>
                </c:pt>
                <c:pt idx="435">
                  <c:v>2.485412</c:v>
                </c:pt>
                <c:pt idx="436">
                  <c:v>2.485584</c:v>
                </c:pt>
                <c:pt idx="437">
                  <c:v>2.485755</c:v>
                </c:pt>
                <c:pt idx="438">
                  <c:v>2.485923</c:v>
                </c:pt>
                <c:pt idx="439">
                  <c:v>2.486090</c:v>
                </c:pt>
                <c:pt idx="440">
                  <c:v>2.486254</c:v>
                </c:pt>
                <c:pt idx="441">
                  <c:v>2.486417</c:v>
                </c:pt>
                <c:pt idx="442">
                  <c:v>2.486578</c:v>
                </c:pt>
                <c:pt idx="443">
                  <c:v>2.486737</c:v>
                </c:pt>
                <c:pt idx="444">
                  <c:v>2.486894</c:v>
                </c:pt>
                <c:pt idx="445">
                  <c:v>2.487049</c:v>
                </c:pt>
                <c:pt idx="446">
                  <c:v>2.487202</c:v>
                </c:pt>
                <c:pt idx="447">
                  <c:v>2.487353</c:v>
                </c:pt>
                <c:pt idx="448">
                  <c:v>2.487503</c:v>
                </c:pt>
                <c:pt idx="449">
                  <c:v>2.487651</c:v>
                </c:pt>
                <c:pt idx="450">
                  <c:v>2.487797</c:v>
                </c:pt>
                <c:pt idx="451">
                  <c:v>2.487942</c:v>
                </c:pt>
                <c:pt idx="452">
                  <c:v>2.488084</c:v>
                </c:pt>
                <c:pt idx="453">
                  <c:v>2.488226</c:v>
                </c:pt>
                <c:pt idx="454">
                  <c:v>2.488365</c:v>
                </c:pt>
                <c:pt idx="455">
                  <c:v>2.488503</c:v>
                </c:pt>
                <c:pt idx="456">
                  <c:v>2.488639</c:v>
                </c:pt>
                <c:pt idx="457">
                  <c:v>2.488773</c:v>
                </c:pt>
                <c:pt idx="458">
                  <c:v>2.488906</c:v>
                </c:pt>
                <c:pt idx="459">
                  <c:v>2.489038</c:v>
                </c:pt>
                <c:pt idx="460">
                  <c:v>2.489168</c:v>
                </c:pt>
                <c:pt idx="461">
                  <c:v>2.489296</c:v>
                </c:pt>
                <c:pt idx="462">
                  <c:v>2.489423</c:v>
                </c:pt>
                <c:pt idx="463">
                  <c:v>2.489548</c:v>
                </c:pt>
                <c:pt idx="464">
                  <c:v>2.489672</c:v>
                </c:pt>
                <c:pt idx="465">
                  <c:v>2.489794</c:v>
                </c:pt>
                <c:pt idx="466">
                  <c:v>2.489915</c:v>
                </c:pt>
                <c:pt idx="467">
                  <c:v>2.490035</c:v>
                </c:pt>
                <c:pt idx="468">
                  <c:v>2.490153</c:v>
                </c:pt>
                <c:pt idx="469">
                  <c:v>2.490269</c:v>
                </c:pt>
                <c:pt idx="470">
                  <c:v>2.490385</c:v>
                </c:pt>
                <c:pt idx="471">
                  <c:v>2.490499</c:v>
                </c:pt>
                <c:pt idx="472">
                  <c:v>2.490611</c:v>
                </c:pt>
                <c:pt idx="473">
                  <c:v>2.490723</c:v>
                </c:pt>
                <c:pt idx="474">
                  <c:v>2.490833</c:v>
                </c:pt>
                <c:pt idx="475">
                  <c:v>2.490941</c:v>
                </c:pt>
                <c:pt idx="476">
                  <c:v>2.491049</c:v>
                </c:pt>
                <c:pt idx="477">
                  <c:v>2.491155</c:v>
                </c:pt>
                <c:pt idx="478">
                  <c:v>2.491260</c:v>
                </c:pt>
                <c:pt idx="479">
                  <c:v>2.491363</c:v>
                </c:pt>
                <c:pt idx="480">
                  <c:v>2.491466</c:v>
                </c:pt>
                <c:pt idx="481">
                  <c:v>2.491567</c:v>
                </c:pt>
                <c:pt idx="482">
                  <c:v>2.491667</c:v>
                </c:pt>
                <c:pt idx="483">
                  <c:v>2.491766</c:v>
                </c:pt>
                <c:pt idx="484">
                  <c:v>2.491864</c:v>
                </c:pt>
                <c:pt idx="485">
                  <c:v>2.491960</c:v>
                </c:pt>
                <c:pt idx="486">
                  <c:v>2.492056</c:v>
                </c:pt>
                <c:pt idx="487">
                  <c:v>2.492150</c:v>
                </c:pt>
                <c:pt idx="488">
                  <c:v>2.492243</c:v>
                </c:pt>
                <c:pt idx="489">
                  <c:v>2.492335</c:v>
                </c:pt>
                <c:pt idx="490">
                  <c:v>2.492426</c:v>
                </c:pt>
                <c:pt idx="491">
                  <c:v>2.492516</c:v>
                </c:pt>
                <c:pt idx="492">
                  <c:v>2.492605</c:v>
                </c:pt>
                <c:pt idx="493">
                  <c:v>2.492693</c:v>
                </c:pt>
                <c:pt idx="494">
                  <c:v>2.492779</c:v>
                </c:pt>
                <c:pt idx="495">
                  <c:v>2.492865</c:v>
                </c:pt>
                <c:pt idx="496">
                  <c:v>2.492950</c:v>
                </c:pt>
                <c:pt idx="497">
                  <c:v>2.493034</c:v>
                </c:pt>
                <c:pt idx="498">
                  <c:v>2.493116</c:v>
                </c:pt>
                <c:pt idx="499">
                  <c:v>2.493198</c:v>
                </c:pt>
                <c:pt idx="500">
                  <c:v>2.493279</c:v>
                </c:pt>
                <c:pt idx="501">
                  <c:v>2.493359</c:v>
                </c:pt>
                <c:pt idx="502">
                  <c:v>2.493438</c:v>
                </c:pt>
                <c:pt idx="503">
                  <c:v>2.493516</c:v>
                </c:pt>
                <c:pt idx="504">
                  <c:v>2.493593</c:v>
                </c:pt>
                <c:pt idx="505">
                  <c:v>2.493669</c:v>
                </c:pt>
                <c:pt idx="506">
                  <c:v>2.493744</c:v>
                </c:pt>
                <c:pt idx="507">
                  <c:v>2.493819</c:v>
                </c:pt>
                <c:pt idx="508">
                  <c:v>2.493892</c:v>
                </c:pt>
                <c:pt idx="509">
                  <c:v>2.493965</c:v>
                </c:pt>
                <c:pt idx="510">
                  <c:v>2.494036</c:v>
                </c:pt>
                <c:pt idx="511">
                  <c:v>2.494107</c:v>
                </c:pt>
                <c:pt idx="512">
                  <c:v>2.494177</c:v>
                </c:pt>
                <c:pt idx="513">
                  <c:v>2.494247</c:v>
                </c:pt>
                <c:pt idx="514">
                  <c:v>2.494315</c:v>
                </c:pt>
                <c:pt idx="515">
                  <c:v>2.494383</c:v>
                </c:pt>
                <c:pt idx="516">
                  <c:v>2.494450</c:v>
                </c:pt>
                <c:pt idx="517">
                  <c:v>2.494516</c:v>
                </c:pt>
                <c:pt idx="518">
                  <c:v>2.494581</c:v>
                </c:pt>
                <c:pt idx="519">
                  <c:v>2.494645</c:v>
                </c:pt>
                <c:pt idx="520">
                  <c:v>2.494709</c:v>
                </c:pt>
                <c:pt idx="521">
                  <c:v>2.494772</c:v>
                </c:pt>
                <c:pt idx="522">
                  <c:v>2.494834</c:v>
                </c:pt>
                <c:pt idx="523">
                  <c:v>2.494896</c:v>
                </c:pt>
                <c:pt idx="524">
                  <c:v>2.494957</c:v>
                </c:pt>
                <c:pt idx="525">
                  <c:v>2.495017</c:v>
                </c:pt>
                <c:pt idx="526">
                  <c:v>2.495076</c:v>
                </c:pt>
                <c:pt idx="527">
                  <c:v>2.495135</c:v>
                </c:pt>
                <c:pt idx="528">
                  <c:v>2.495193</c:v>
                </c:pt>
                <c:pt idx="529">
                  <c:v>2.495250</c:v>
                </c:pt>
                <c:pt idx="530">
                  <c:v>2.495307</c:v>
                </c:pt>
                <c:pt idx="531">
                  <c:v>2.495363</c:v>
                </c:pt>
                <c:pt idx="532">
                  <c:v>2.495418</c:v>
                </c:pt>
                <c:pt idx="533">
                  <c:v>2.495473</c:v>
                </c:pt>
                <c:pt idx="534">
                  <c:v>2.495527</c:v>
                </c:pt>
                <c:pt idx="535">
                  <c:v>2.495580</c:v>
                </c:pt>
                <c:pt idx="536">
                  <c:v>2.495633</c:v>
                </c:pt>
                <c:pt idx="537">
                  <c:v>2.495685</c:v>
                </c:pt>
                <c:pt idx="538">
                  <c:v>2.495736</c:v>
                </c:pt>
                <c:pt idx="539">
                  <c:v>2.495787</c:v>
                </c:pt>
                <c:pt idx="540">
                  <c:v>2.495837</c:v>
                </c:pt>
                <c:pt idx="541">
                  <c:v>2.495887</c:v>
                </c:pt>
                <c:pt idx="542">
                  <c:v>2.495936</c:v>
                </c:pt>
                <c:pt idx="543">
                  <c:v>2.495985</c:v>
                </c:pt>
                <c:pt idx="544">
                  <c:v>2.496033</c:v>
                </c:pt>
                <c:pt idx="545">
                  <c:v>2.496080</c:v>
                </c:pt>
                <c:pt idx="546">
                  <c:v>2.496127</c:v>
                </c:pt>
                <c:pt idx="547">
                  <c:v>2.496173</c:v>
                </c:pt>
                <c:pt idx="548">
                  <c:v>2.496219</c:v>
                </c:pt>
                <c:pt idx="549">
                  <c:v>2.496264</c:v>
                </c:pt>
                <c:pt idx="550">
                  <c:v>2.496309</c:v>
                </c:pt>
                <c:pt idx="551">
                  <c:v>2.496353</c:v>
                </c:pt>
                <c:pt idx="552">
                  <c:v>2.496396</c:v>
                </c:pt>
                <c:pt idx="553">
                  <c:v>2.496439</c:v>
                </c:pt>
                <c:pt idx="554">
                  <c:v>2.496482</c:v>
                </c:pt>
                <c:pt idx="555">
                  <c:v>2.496524</c:v>
                </c:pt>
                <c:pt idx="556">
                  <c:v>2.496566</c:v>
                </c:pt>
                <c:pt idx="557">
                  <c:v>2.496607</c:v>
                </c:pt>
                <c:pt idx="558">
                  <c:v>2.496647</c:v>
                </c:pt>
                <c:pt idx="559">
                  <c:v>2.496688</c:v>
                </c:pt>
                <c:pt idx="560">
                  <c:v>2.496727</c:v>
                </c:pt>
                <c:pt idx="561">
                  <c:v>2.496766</c:v>
                </c:pt>
                <c:pt idx="562">
                  <c:v>2.496805</c:v>
                </c:pt>
                <c:pt idx="563">
                  <c:v>2.496843</c:v>
                </c:pt>
                <c:pt idx="564">
                  <c:v>2.496881</c:v>
                </c:pt>
                <c:pt idx="565">
                  <c:v>2.496919</c:v>
                </c:pt>
                <c:pt idx="566">
                  <c:v>2.496955</c:v>
                </c:pt>
                <c:pt idx="567">
                  <c:v>2.496992</c:v>
                </c:pt>
                <c:pt idx="568">
                  <c:v>2.497028</c:v>
                </c:pt>
                <c:pt idx="569">
                  <c:v>2.497064</c:v>
                </c:pt>
                <c:pt idx="570">
                  <c:v>2.497099</c:v>
                </c:pt>
                <c:pt idx="571">
                  <c:v>2.497134</c:v>
                </c:pt>
                <c:pt idx="572">
                  <c:v>2.497168</c:v>
                </c:pt>
                <c:pt idx="573">
                  <c:v>2.497202</c:v>
                </c:pt>
                <c:pt idx="574">
                  <c:v>2.497236</c:v>
                </c:pt>
                <c:pt idx="575">
                  <c:v>2.497269</c:v>
                </c:pt>
                <c:pt idx="576">
                  <c:v>2.497302</c:v>
                </c:pt>
                <c:pt idx="577">
                  <c:v>2.497334</c:v>
                </c:pt>
                <c:pt idx="578">
                  <c:v>2.497366</c:v>
                </c:pt>
                <c:pt idx="579">
                  <c:v>2.497398</c:v>
                </c:pt>
                <c:pt idx="580">
                  <c:v>2.497429</c:v>
                </c:pt>
                <c:pt idx="581">
                  <c:v>2.497460</c:v>
                </c:pt>
                <c:pt idx="582">
                  <c:v>2.497490</c:v>
                </c:pt>
                <c:pt idx="583">
                  <c:v>2.497521</c:v>
                </c:pt>
                <c:pt idx="584">
                  <c:v>2.497550</c:v>
                </c:pt>
                <c:pt idx="585">
                  <c:v>2.497580</c:v>
                </c:pt>
                <c:pt idx="586">
                  <c:v>2.497609</c:v>
                </c:pt>
                <c:pt idx="587">
                  <c:v>2.497638</c:v>
                </c:pt>
                <c:pt idx="588">
                  <c:v>2.497666</c:v>
                </c:pt>
                <c:pt idx="589">
                  <c:v>2.497694</c:v>
                </c:pt>
                <c:pt idx="590">
                  <c:v>2.497722</c:v>
                </c:pt>
                <c:pt idx="591">
                  <c:v>2.497749</c:v>
                </c:pt>
                <c:pt idx="592">
                  <c:v>2.497777</c:v>
                </c:pt>
                <c:pt idx="593">
                  <c:v>2.497803</c:v>
                </c:pt>
                <c:pt idx="594">
                  <c:v>2.497830</c:v>
                </c:pt>
                <c:pt idx="595">
                  <c:v>2.497856</c:v>
                </c:pt>
                <c:pt idx="596">
                  <c:v>2.497882</c:v>
                </c:pt>
                <c:pt idx="597">
                  <c:v>2.497907</c:v>
                </c:pt>
                <c:pt idx="598">
                  <c:v>2.497933</c:v>
                </c:pt>
                <c:pt idx="599">
                  <c:v>2.497958</c:v>
                </c:pt>
                <c:pt idx="600">
                  <c:v>2.497982</c:v>
                </c:pt>
                <c:pt idx="601">
                  <c:v>2.498007</c:v>
                </c:pt>
                <c:pt idx="602">
                  <c:v>2.498031</c:v>
                </c:pt>
                <c:pt idx="603">
                  <c:v>2.498054</c:v>
                </c:pt>
                <c:pt idx="604">
                  <c:v>2.498078</c:v>
                </c:pt>
                <c:pt idx="605">
                  <c:v>2.498101</c:v>
                </c:pt>
                <c:pt idx="606">
                  <c:v>2.498124</c:v>
                </c:pt>
                <c:pt idx="607">
                  <c:v>2.498147</c:v>
                </c:pt>
                <c:pt idx="608">
                  <c:v>2.498169</c:v>
                </c:pt>
                <c:pt idx="609">
                  <c:v>2.498191</c:v>
                </c:pt>
                <c:pt idx="610">
                  <c:v>2.498213</c:v>
                </c:pt>
                <c:pt idx="611">
                  <c:v>2.498235</c:v>
                </c:pt>
                <c:pt idx="612">
                  <c:v>2.498256</c:v>
                </c:pt>
                <c:pt idx="613">
                  <c:v>2.498277</c:v>
                </c:pt>
                <c:pt idx="614">
                  <c:v>2.498298</c:v>
                </c:pt>
                <c:pt idx="615">
                  <c:v>2.498319</c:v>
                </c:pt>
                <c:pt idx="616">
                  <c:v>2.498339</c:v>
                </c:pt>
                <c:pt idx="617">
                  <c:v>2.498359</c:v>
                </c:pt>
                <c:pt idx="618">
                  <c:v>2.498379</c:v>
                </c:pt>
                <c:pt idx="619">
                  <c:v>2.498399</c:v>
                </c:pt>
                <c:pt idx="620">
                  <c:v>2.498418</c:v>
                </c:pt>
                <c:pt idx="621">
                  <c:v>2.498438</c:v>
                </c:pt>
                <c:pt idx="622">
                  <c:v>2.498457</c:v>
                </c:pt>
                <c:pt idx="623">
                  <c:v>2.498475</c:v>
                </c:pt>
                <c:pt idx="624">
                  <c:v>2.498494</c:v>
                </c:pt>
                <c:pt idx="625">
                  <c:v>2.498512</c:v>
                </c:pt>
                <c:pt idx="626">
                  <c:v>2.498530</c:v>
                </c:pt>
                <c:pt idx="627">
                  <c:v>2.498548</c:v>
                </c:pt>
                <c:pt idx="628">
                  <c:v>2.498566</c:v>
                </c:pt>
                <c:pt idx="629">
                  <c:v>2.498583</c:v>
                </c:pt>
                <c:pt idx="630">
                  <c:v>2.498601</c:v>
                </c:pt>
                <c:pt idx="631">
                  <c:v>2.498618</c:v>
                </c:pt>
                <c:pt idx="632">
                  <c:v>2.498635</c:v>
                </c:pt>
                <c:pt idx="633">
                  <c:v>2.498651</c:v>
                </c:pt>
                <c:pt idx="634">
                  <c:v>2.498668</c:v>
                </c:pt>
                <c:pt idx="635">
                  <c:v>2.498684</c:v>
                </c:pt>
                <c:pt idx="636">
                  <c:v>2.498700</c:v>
                </c:pt>
                <c:pt idx="637">
                  <c:v>2.498716</c:v>
                </c:pt>
                <c:pt idx="638">
                  <c:v>2.498732</c:v>
                </c:pt>
                <c:pt idx="639">
                  <c:v>2.498747</c:v>
                </c:pt>
                <c:pt idx="640">
                  <c:v>2.498762</c:v>
                </c:pt>
                <c:pt idx="641">
                  <c:v>2.498777</c:v>
                </c:pt>
                <c:pt idx="642">
                  <c:v>2.498792</c:v>
                </c:pt>
                <c:pt idx="643">
                  <c:v>2.498807</c:v>
                </c:pt>
                <c:pt idx="644">
                  <c:v>2.498822</c:v>
                </c:pt>
                <c:pt idx="645">
                  <c:v>2.498836</c:v>
                </c:pt>
                <c:pt idx="646">
                  <c:v>2.498851</c:v>
                </c:pt>
                <c:pt idx="647">
                  <c:v>2.498865</c:v>
                </c:pt>
                <c:pt idx="648">
                  <c:v>2.498879</c:v>
                </c:pt>
                <c:pt idx="649">
                  <c:v>2.498892</c:v>
                </c:pt>
                <c:pt idx="650">
                  <c:v>2.498906</c:v>
                </c:pt>
                <c:pt idx="651">
                  <c:v>2.498919</c:v>
                </c:pt>
                <c:pt idx="652">
                  <c:v>2.498933</c:v>
                </c:pt>
                <c:pt idx="653">
                  <c:v>2.498946</c:v>
                </c:pt>
                <c:pt idx="654">
                  <c:v>2.498959</c:v>
                </c:pt>
                <c:pt idx="655">
                  <c:v>2.498971</c:v>
                </c:pt>
                <c:pt idx="656">
                  <c:v>2.498984</c:v>
                </c:pt>
                <c:pt idx="657">
                  <c:v>2.498997</c:v>
                </c:pt>
                <c:pt idx="658">
                  <c:v>2.499009</c:v>
                </c:pt>
                <c:pt idx="659">
                  <c:v>2.499021</c:v>
                </c:pt>
                <c:pt idx="660">
                  <c:v>2.499033</c:v>
                </c:pt>
                <c:pt idx="661">
                  <c:v>2.499045</c:v>
                </c:pt>
                <c:pt idx="662">
                  <c:v>2.499057</c:v>
                </c:pt>
                <c:pt idx="663">
                  <c:v>2.499069</c:v>
                </c:pt>
                <c:pt idx="664">
                  <c:v>2.499080</c:v>
                </c:pt>
                <c:pt idx="665">
                  <c:v>2.499092</c:v>
                </c:pt>
                <c:pt idx="666">
                  <c:v>2.499103</c:v>
                </c:pt>
                <c:pt idx="667">
                  <c:v>2.499114</c:v>
                </c:pt>
                <c:pt idx="668">
                  <c:v>2.499125</c:v>
                </c:pt>
                <c:pt idx="669">
                  <c:v>2.499136</c:v>
                </c:pt>
                <c:pt idx="670">
                  <c:v>2.499146</c:v>
                </c:pt>
                <c:pt idx="671">
                  <c:v>2.499157</c:v>
                </c:pt>
                <c:pt idx="672">
                  <c:v>2.499167</c:v>
                </c:pt>
                <c:pt idx="673">
                  <c:v>2.499178</c:v>
                </c:pt>
                <c:pt idx="674">
                  <c:v>2.499188</c:v>
                </c:pt>
                <c:pt idx="675">
                  <c:v>2.499198</c:v>
                </c:pt>
                <c:pt idx="676">
                  <c:v>2.499208</c:v>
                </c:pt>
                <c:pt idx="677">
                  <c:v>2.499218</c:v>
                </c:pt>
                <c:pt idx="678">
                  <c:v>2.499228</c:v>
                </c:pt>
                <c:pt idx="679">
                  <c:v>2.499237</c:v>
                </c:pt>
                <c:pt idx="680">
                  <c:v>2.499247</c:v>
                </c:pt>
                <c:pt idx="681">
                  <c:v>2.499256</c:v>
                </c:pt>
                <c:pt idx="682">
                  <c:v>2.499265</c:v>
                </c:pt>
                <c:pt idx="683">
                  <c:v>2.499275</c:v>
                </c:pt>
                <c:pt idx="684">
                  <c:v>2.499284</c:v>
                </c:pt>
                <c:pt idx="685">
                  <c:v>2.499293</c:v>
                </c:pt>
                <c:pt idx="686">
                  <c:v>2.499302</c:v>
                </c:pt>
                <c:pt idx="687">
                  <c:v>2.499310</c:v>
                </c:pt>
                <c:pt idx="688">
                  <c:v>2.499319</c:v>
                </c:pt>
                <c:pt idx="689">
                  <c:v>2.499327</c:v>
                </c:pt>
                <c:pt idx="690">
                  <c:v>2.499336</c:v>
                </c:pt>
                <c:pt idx="691">
                  <c:v>2.499344</c:v>
                </c:pt>
                <c:pt idx="692">
                  <c:v>2.499352</c:v>
                </c:pt>
                <c:pt idx="693">
                  <c:v>2.499361</c:v>
                </c:pt>
                <c:pt idx="694">
                  <c:v>2.499369</c:v>
                </c:pt>
                <c:pt idx="695">
                  <c:v>2.499377</c:v>
                </c:pt>
                <c:pt idx="696">
                  <c:v>2.499384</c:v>
                </c:pt>
                <c:pt idx="697">
                  <c:v>2.499392</c:v>
                </c:pt>
                <c:pt idx="698">
                  <c:v>2.499400</c:v>
                </c:pt>
                <c:pt idx="699">
                  <c:v>2.499407</c:v>
                </c:pt>
                <c:pt idx="700">
                  <c:v>2.499415</c:v>
                </c:pt>
                <c:pt idx="701">
                  <c:v>2.499422</c:v>
                </c:pt>
                <c:pt idx="702">
                  <c:v>2.499430</c:v>
                </c:pt>
                <c:pt idx="703">
                  <c:v>2.499437</c:v>
                </c:pt>
                <c:pt idx="704">
                  <c:v>2.499444</c:v>
                </c:pt>
                <c:pt idx="705">
                  <c:v>2.499451</c:v>
                </c:pt>
                <c:pt idx="706">
                  <c:v>2.499458</c:v>
                </c:pt>
                <c:pt idx="707">
                  <c:v>2.499465</c:v>
                </c:pt>
                <c:pt idx="708">
                  <c:v>2.499472</c:v>
                </c:pt>
                <c:pt idx="709">
                  <c:v>2.499478</c:v>
                </c:pt>
                <c:pt idx="710">
                  <c:v>2.499485</c:v>
                </c:pt>
                <c:pt idx="711">
                  <c:v>2.499492</c:v>
                </c:pt>
                <c:pt idx="712">
                  <c:v>2.499498</c:v>
                </c:pt>
                <c:pt idx="713">
                  <c:v>2.499505</c:v>
                </c:pt>
                <c:pt idx="714">
                  <c:v>2.499511</c:v>
                </c:pt>
                <c:pt idx="715">
                  <c:v>2.499517</c:v>
                </c:pt>
                <c:pt idx="716">
                  <c:v>2.499523</c:v>
                </c:pt>
                <c:pt idx="717">
                  <c:v>2.499529</c:v>
                </c:pt>
                <c:pt idx="718">
                  <c:v>2.499536</c:v>
                </c:pt>
                <c:pt idx="719">
                  <c:v>2.499541</c:v>
                </c:pt>
                <c:pt idx="720">
                  <c:v>2.499547</c:v>
                </c:pt>
                <c:pt idx="721">
                  <c:v>2.499553</c:v>
                </c:pt>
                <c:pt idx="722">
                  <c:v>2.499559</c:v>
                </c:pt>
                <c:pt idx="723">
                  <c:v>2.499565</c:v>
                </c:pt>
                <c:pt idx="724">
                  <c:v>2.499570</c:v>
                </c:pt>
                <c:pt idx="725">
                  <c:v>2.499576</c:v>
                </c:pt>
                <c:pt idx="726">
                  <c:v>2.499581</c:v>
                </c:pt>
                <c:pt idx="727">
                  <c:v>2.499587</c:v>
                </c:pt>
                <c:pt idx="728">
                  <c:v>2.499592</c:v>
                </c:pt>
                <c:pt idx="729">
                  <c:v>2.499597</c:v>
                </c:pt>
                <c:pt idx="730">
                  <c:v>2.499603</c:v>
                </c:pt>
                <c:pt idx="731">
                  <c:v>2.499608</c:v>
                </c:pt>
                <c:pt idx="732">
                  <c:v>2.499613</c:v>
                </c:pt>
                <c:pt idx="733">
                  <c:v>2.499618</c:v>
                </c:pt>
                <c:pt idx="734">
                  <c:v>2.499623</c:v>
                </c:pt>
                <c:pt idx="735">
                  <c:v>2.499628</c:v>
                </c:pt>
                <c:pt idx="736">
                  <c:v>2.499633</c:v>
                </c:pt>
                <c:pt idx="737">
                  <c:v>2.499637</c:v>
                </c:pt>
                <c:pt idx="738">
                  <c:v>2.499642</c:v>
                </c:pt>
                <c:pt idx="739">
                  <c:v>2.499647</c:v>
                </c:pt>
                <c:pt idx="740">
                  <c:v>2.499652</c:v>
                </c:pt>
                <c:pt idx="741">
                  <c:v>2.499656</c:v>
                </c:pt>
                <c:pt idx="742">
                  <c:v>2.499661</c:v>
                </c:pt>
                <c:pt idx="743">
                  <c:v>2.499665</c:v>
                </c:pt>
                <c:pt idx="744">
                  <c:v>2.499670</c:v>
                </c:pt>
                <c:pt idx="745">
                  <c:v>2.499674</c:v>
                </c:pt>
                <c:pt idx="746">
                  <c:v>2.499678</c:v>
                </c:pt>
                <c:pt idx="747">
                  <c:v>2.499682</c:v>
                </c:pt>
                <c:pt idx="748">
                  <c:v>2.499687</c:v>
                </c:pt>
                <c:pt idx="749">
                  <c:v>2.499691</c:v>
                </c:pt>
                <c:pt idx="750">
                  <c:v>2.499695</c:v>
                </c:pt>
                <c:pt idx="751">
                  <c:v>2.499699</c:v>
                </c:pt>
                <c:pt idx="752">
                  <c:v>2.499703</c:v>
                </c:pt>
                <c:pt idx="753">
                  <c:v>2.499707</c:v>
                </c:pt>
                <c:pt idx="754">
                  <c:v>2.499711</c:v>
                </c:pt>
                <c:pt idx="755">
                  <c:v>2.499715</c:v>
                </c:pt>
                <c:pt idx="756">
                  <c:v>2.499719</c:v>
                </c:pt>
                <c:pt idx="757">
                  <c:v>2.499722</c:v>
                </c:pt>
                <c:pt idx="758">
                  <c:v>2.499726</c:v>
                </c:pt>
                <c:pt idx="759">
                  <c:v>2.499730</c:v>
                </c:pt>
                <c:pt idx="760">
                  <c:v>2.499733</c:v>
                </c:pt>
                <c:pt idx="761">
                  <c:v>2.499737</c:v>
                </c:pt>
                <c:pt idx="762">
                  <c:v>2.499741</c:v>
                </c:pt>
                <c:pt idx="763">
                  <c:v>2.499744</c:v>
                </c:pt>
                <c:pt idx="764">
                  <c:v>2.499748</c:v>
                </c:pt>
                <c:pt idx="765">
                  <c:v>2.499751</c:v>
                </c:pt>
                <c:pt idx="766">
                  <c:v>2.499754</c:v>
                </c:pt>
                <c:pt idx="767">
                  <c:v>2.499758</c:v>
                </c:pt>
                <c:pt idx="768">
                  <c:v>2.499761</c:v>
                </c:pt>
                <c:pt idx="769">
                  <c:v>2.499764</c:v>
                </c:pt>
                <c:pt idx="770">
                  <c:v>2.499768</c:v>
                </c:pt>
                <c:pt idx="771">
                  <c:v>2.499771</c:v>
                </c:pt>
                <c:pt idx="772">
                  <c:v>2.499774</c:v>
                </c:pt>
                <c:pt idx="773">
                  <c:v>2.499777</c:v>
                </c:pt>
                <c:pt idx="774">
                  <c:v>2.499780</c:v>
                </c:pt>
                <c:pt idx="775">
                  <c:v>2.499783</c:v>
                </c:pt>
                <c:pt idx="776">
                  <c:v>2.499786</c:v>
                </c:pt>
                <c:pt idx="777">
                  <c:v>2.499789</c:v>
                </c:pt>
                <c:pt idx="778">
                  <c:v>2.499792</c:v>
                </c:pt>
                <c:pt idx="779">
                  <c:v>2.499795</c:v>
                </c:pt>
                <c:pt idx="780">
                  <c:v>2.499798</c:v>
                </c:pt>
                <c:pt idx="781">
                  <c:v>2.499801</c:v>
                </c:pt>
                <c:pt idx="782">
                  <c:v>2.499804</c:v>
                </c:pt>
                <c:pt idx="783">
                  <c:v>2.499806</c:v>
                </c:pt>
                <c:pt idx="784">
                  <c:v>2.499809</c:v>
                </c:pt>
                <c:pt idx="785">
                  <c:v>2.499812</c:v>
                </c:pt>
                <c:pt idx="786">
                  <c:v>2.499814</c:v>
                </c:pt>
                <c:pt idx="787">
                  <c:v>2.499817</c:v>
                </c:pt>
                <c:pt idx="788">
                  <c:v>2.499820</c:v>
                </c:pt>
                <c:pt idx="789">
                  <c:v>2.499822</c:v>
                </c:pt>
                <c:pt idx="790">
                  <c:v>2.499825</c:v>
                </c:pt>
                <c:pt idx="791">
                  <c:v>2.499827</c:v>
                </c:pt>
                <c:pt idx="792">
                  <c:v>2.499830</c:v>
                </c:pt>
                <c:pt idx="793">
                  <c:v>2.499832</c:v>
                </c:pt>
                <c:pt idx="794">
                  <c:v>2.499835</c:v>
                </c:pt>
                <c:pt idx="795">
                  <c:v>2.499837</c:v>
                </c:pt>
                <c:pt idx="796">
                  <c:v>2.499839</c:v>
                </c:pt>
                <c:pt idx="797">
                  <c:v>2.499842</c:v>
                </c:pt>
                <c:pt idx="798">
                  <c:v>2.499844</c:v>
                </c:pt>
                <c:pt idx="799">
                  <c:v>2.499846</c:v>
                </c:pt>
                <c:pt idx="800">
                  <c:v>2.499849</c:v>
                </c:pt>
                <c:pt idx="801">
                  <c:v>2.499851</c:v>
                </c:pt>
                <c:pt idx="802">
                  <c:v>2.499853</c:v>
                </c:pt>
                <c:pt idx="803">
                  <c:v>2.499855</c:v>
                </c:pt>
                <c:pt idx="804">
                  <c:v>2.499857</c:v>
                </c:pt>
                <c:pt idx="805">
                  <c:v>2.499859</c:v>
                </c:pt>
                <c:pt idx="806">
                  <c:v>2.499861</c:v>
                </c:pt>
                <c:pt idx="807">
                  <c:v>2.499864</c:v>
                </c:pt>
                <c:pt idx="808">
                  <c:v>2.499866</c:v>
                </c:pt>
                <c:pt idx="809">
                  <c:v>2.499868</c:v>
                </c:pt>
                <c:pt idx="810">
                  <c:v>2.499870</c:v>
                </c:pt>
                <c:pt idx="811">
                  <c:v>2.499872</c:v>
                </c:pt>
                <c:pt idx="812">
                  <c:v>2.499873</c:v>
                </c:pt>
                <c:pt idx="813">
                  <c:v>2.499875</c:v>
                </c:pt>
                <c:pt idx="814">
                  <c:v>2.499877</c:v>
                </c:pt>
                <c:pt idx="815">
                  <c:v>2.499879</c:v>
                </c:pt>
                <c:pt idx="816">
                  <c:v>2.499881</c:v>
                </c:pt>
                <c:pt idx="817">
                  <c:v>2.499883</c:v>
                </c:pt>
                <c:pt idx="818">
                  <c:v>2.499885</c:v>
                </c:pt>
                <c:pt idx="819">
                  <c:v>2.499886</c:v>
                </c:pt>
                <c:pt idx="820">
                  <c:v>2.499888</c:v>
                </c:pt>
                <c:pt idx="821">
                  <c:v>2.499890</c:v>
                </c:pt>
                <c:pt idx="822">
                  <c:v>2.499892</c:v>
                </c:pt>
                <c:pt idx="823">
                  <c:v>2.499893</c:v>
                </c:pt>
                <c:pt idx="824">
                  <c:v>2.499895</c:v>
                </c:pt>
                <c:pt idx="825">
                  <c:v>2.499897</c:v>
                </c:pt>
                <c:pt idx="826">
                  <c:v>2.499898</c:v>
                </c:pt>
                <c:pt idx="827">
                  <c:v>2.499900</c:v>
                </c:pt>
                <c:pt idx="828">
                  <c:v>2.499902</c:v>
                </c:pt>
                <c:pt idx="829">
                  <c:v>2.499903</c:v>
                </c:pt>
                <c:pt idx="830">
                  <c:v>2.499905</c:v>
                </c:pt>
                <c:pt idx="831">
                  <c:v>2.499906</c:v>
                </c:pt>
                <c:pt idx="832">
                  <c:v>2.499908</c:v>
                </c:pt>
                <c:pt idx="833">
                  <c:v>2.499909</c:v>
                </c:pt>
                <c:pt idx="834">
                  <c:v>2.499911</c:v>
                </c:pt>
                <c:pt idx="835">
                  <c:v>2.499912</c:v>
                </c:pt>
                <c:pt idx="836">
                  <c:v>2.499914</c:v>
                </c:pt>
                <c:pt idx="837">
                  <c:v>2.499915</c:v>
                </c:pt>
                <c:pt idx="838">
                  <c:v>2.499917</c:v>
                </c:pt>
                <c:pt idx="839">
                  <c:v>2.499918</c:v>
                </c:pt>
                <c:pt idx="840">
                  <c:v>2.499919</c:v>
                </c:pt>
                <c:pt idx="841">
                  <c:v>2.499921</c:v>
                </c:pt>
                <c:pt idx="842">
                  <c:v>2.499922</c:v>
                </c:pt>
                <c:pt idx="843">
                  <c:v>2.499923</c:v>
                </c:pt>
                <c:pt idx="844">
                  <c:v>2.499925</c:v>
                </c:pt>
                <c:pt idx="845">
                  <c:v>2.499926</c:v>
                </c:pt>
                <c:pt idx="846">
                  <c:v>2.499927</c:v>
                </c:pt>
                <c:pt idx="847">
                  <c:v>2.499929</c:v>
                </c:pt>
                <c:pt idx="848">
                  <c:v>2.499930</c:v>
                </c:pt>
                <c:pt idx="849">
                  <c:v>2.499931</c:v>
                </c:pt>
                <c:pt idx="850">
                  <c:v>2.499932</c:v>
                </c:pt>
                <c:pt idx="851">
                  <c:v>2.499933</c:v>
                </c:pt>
                <c:pt idx="852">
                  <c:v>2.499935</c:v>
                </c:pt>
                <c:pt idx="853">
                  <c:v>2.499936</c:v>
                </c:pt>
                <c:pt idx="854">
                  <c:v>2.499937</c:v>
                </c:pt>
                <c:pt idx="855">
                  <c:v>2.499938</c:v>
                </c:pt>
                <c:pt idx="856">
                  <c:v>2.499939</c:v>
                </c:pt>
                <c:pt idx="857">
                  <c:v>2.499940</c:v>
                </c:pt>
                <c:pt idx="858">
                  <c:v>2.499942</c:v>
                </c:pt>
                <c:pt idx="859">
                  <c:v>2.499943</c:v>
                </c:pt>
                <c:pt idx="860">
                  <c:v>2.499944</c:v>
                </c:pt>
                <c:pt idx="861">
                  <c:v>2.499945</c:v>
                </c:pt>
                <c:pt idx="862">
                  <c:v>2.499946</c:v>
                </c:pt>
                <c:pt idx="863">
                  <c:v>2.499947</c:v>
                </c:pt>
                <c:pt idx="864">
                  <c:v>2.499948</c:v>
                </c:pt>
                <c:pt idx="865">
                  <c:v>2.499949</c:v>
                </c:pt>
                <c:pt idx="866">
                  <c:v>2.499950</c:v>
                </c:pt>
                <c:pt idx="867">
                  <c:v>2.499951</c:v>
                </c:pt>
                <c:pt idx="868">
                  <c:v>2.499952</c:v>
                </c:pt>
                <c:pt idx="869">
                  <c:v>2.499953</c:v>
                </c:pt>
                <c:pt idx="870">
                  <c:v>2.499954</c:v>
                </c:pt>
                <c:pt idx="871">
                  <c:v>2.499955</c:v>
                </c:pt>
                <c:pt idx="872">
                  <c:v>2.499956</c:v>
                </c:pt>
                <c:pt idx="873">
                  <c:v>2.499957</c:v>
                </c:pt>
                <c:pt idx="874">
                  <c:v>2.499958</c:v>
                </c:pt>
                <c:pt idx="875">
                  <c:v>2.499958</c:v>
                </c:pt>
                <c:pt idx="876">
                  <c:v>2.499959</c:v>
                </c:pt>
                <c:pt idx="877">
                  <c:v>2.499960</c:v>
                </c:pt>
                <c:pt idx="878">
                  <c:v>2.499961</c:v>
                </c:pt>
                <c:pt idx="879">
                  <c:v>2.499962</c:v>
                </c:pt>
                <c:pt idx="880">
                  <c:v>2.499963</c:v>
                </c:pt>
                <c:pt idx="881">
                  <c:v>2.499964</c:v>
                </c:pt>
                <c:pt idx="882">
                  <c:v>2.499964</c:v>
                </c:pt>
                <c:pt idx="883">
                  <c:v>2.499965</c:v>
                </c:pt>
                <c:pt idx="884">
                  <c:v>2.499966</c:v>
                </c:pt>
                <c:pt idx="885">
                  <c:v>2.499967</c:v>
                </c:pt>
                <c:pt idx="886">
                  <c:v>2.499968</c:v>
                </c:pt>
                <c:pt idx="887">
                  <c:v>2.499968</c:v>
                </c:pt>
                <c:pt idx="888">
                  <c:v>2.499969</c:v>
                </c:pt>
                <c:pt idx="889">
                  <c:v>2.499970</c:v>
                </c:pt>
                <c:pt idx="890">
                  <c:v>2.499971</c:v>
                </c:pt>
                <c:pt idx="891">
                  <c:v>2.499971</c:v>
                </c:pt>
                <c:pt idx="892">
                  <c:v>2.499972</c:v>
                </c:pt>
                <c:pt idx="893">
                  <c:v>2.499973</c:v>
                </c:pt>
                <c:pt idx="894">
                  <c:v>2.499974</c:v>
                </c:pt>
                <c:pt idx="895">
                  <c:v>2.499974</c:v>
                </c:pt>
                <c:pt idx="896">
                  <c:v>2.499975</c:v>
                </c:pt>
                <c:pt idx="897">
                  <c:v>2.499976</c:v>
                </c:pt>
                <c:pt idx="898">
                  <c:v>2.499976</c:v>
                </c:pt>
                <c:pt idx="899">
                  <c:v>2.499977</c:v>
                </c:pt>
                <c:pt idx="900">
                  <c:v>2.499978</c:v>
                </c:pt>
                <c:pt idx="901">
                  <c:v>2.500225</c:v>
                </c:pt>
                <c:pt idx="902">
                  <c:v>2.500701</c:v>
                </c:pt>
                <c:pt idx="903">
                  <c:v>2.501392</c:v>
                </c:pt>
                <c:pt idx="904">
                  <c:v>2.502281</c:v>
                </c:pt>
                <c:pt idx="905">
                  <c:v>2.503356</c:v>
                </c:pt>
                <c:pt idx="906">
                  <c:v>2.504602</c:v>
                </c:pt>
                <c:pt idx="907">
                  <c:v>2.506007</c:v>
                </c:pt>
                <c:pt idx="908">
                  <c:v>2.507561</c:v>
                </c:pt>
                <c:pt idx="909">
                  <c:v>2.509252</c:v>
                </c:pt>
                <c:pt idx="910">
                  <c:v>2.511069</c:v>
                </c:pt>
                <c:pt idx="911">
                  <c:v>2.513004</c:v>
                </c:pt>
                <c:pt idx="912">
                  <c:v>2.515048</c:v>
                </c:pt>
                <c:pt idx="913">
                  <c:v>2.517191</c:v>
                </c:pt>
                <c:pt idx="914">
                  <c:v>2.519426</c:v>
                </c:pt>
                <c:pt idx="915">
                  <c:v>2.521746</c:v>
                </c:pt>
                <c:pt idx="916">
                  <c:v>2.524143</c:v>
                </c:pt>
                <c:pt idx="917">
                  <c:v>2.526612</c:v>
                </c:pt>
                <c:pt idx="918">
                  <c:v>2.529145</c:v>
                </c:pt>
                <c:pt idx="919">
                  <c:v>2.531738</c:v>
                </c:pt>
                <c:pt idx="920">
                  <c:v>2.534385</c:v>
                </c:pt>
                <c:pt idx="921">
                  <c:v>2.537080</c:v>
                </c:pt>
                <c:pt idx="922">
                  <c:v>2.539820</c:v>
                </c:pt>
                <c:pt idx="923">
                  <c:v>2.542599</c:v>
                </c:pt>
                <c:pt idx="924">
                  <c:v>2.545414</c:v>
                </c:pt>
                <c:pt idx="925">
                  <c:v>2.548261</c:v>
                </c:pt>
                <c:pt idx="926">
                  <c:v>2.551135</c:v>
                </c:pt>
                <c:pt idx="927">
                  <c:v>2.554034</c:v>
                </c:pt>
                <c:pt idx="928">
                  <c:v>2.556955</c:v>
                </c:pt>
                <c:pt idx="929">
                  <c:v>2.559894</c:v>
                </c:pt>
                <c:pt idx="930">
                  <c:v>2.562849</c:v>
                </c:pt>
                <c:pt idx="931">
                  <c:v>2.565817</c:v>
                </c:pt>
                <c:pt idx="932">
                  <c:v>2.568796</c:v>
                </c:pt>
                <c:pt idx="933">
                  <c:v>2.571783</c:v>
                </c:pt>
                <c:pt idx="934">
                  <c:v>2.574776</c:v>
                </c:pt>
                <c:pt idx="935">
                  <c:v>2.577774</c:v>
                </c:pt>
                <c:pt idx="936">
                  <c:v>2.580774</c:v>
                </c:pt>
                <c:pt idx="937">
                  <c:v>2.583775</c:v>
                </c:pt>
                <c:pt idx="938">
                  <c:v>2.586775</c:v>
                </c:pt>
                <c:pt idx="939">
                  <c:v>2.589773</c:v>
                </c:pt>
                <c:pt idx="940">
                  <c:v>2.592767</c:v>
                </c:pt>
                <c:pt idx="941">
                  <c:v>2.595757</c:v>
                </c:pt>
                <c:pt idx="942">
                  <c:v>2.598740</c:v>
                </c:pt>
                <c:pt idx="943">
                  <c:v>2.601716</c:v>
                </c:pt>
                <c:pt idx="944">
                  <c:v>2.604683</c:v>
                </c:pt>
                <c:pt idx="945">
                  <c:v>2.607642</c:v>
                </c:pt>
                <c:pt idx="946">
                  <c:v>2.610590</c:v>
                </c:pt>
                <c:pt idx="947">
                  <c:v>2.613527</c:v>
                </c:pt>
                <c:pt idx="948">
                  <c:v>2.616453</c:v>
                </c:pt>
                <c:pt idx="949">
                  <c:v>2.619367</c:v>
                </c:pt>
                <c:pt idx="950">
                  <c:v>2.622267</c:v>
                </c:pt>
                <c:pt idx="951">
                  <c:v>2.625154</c:v>
                </c:pt>
                <c:pt idx="952">
                  <c:v>2.628027</c:v>
                </c:pt>
                <c:pt idx="953">
                  <c:v>2.630885</c:v>
                </c:pt>
                <c:pt idx="954">
                  <c:v>2.633728</c:v>
                </c:pt>
                <c:pt idx="955">
                  <c:v>2.636556</c:v>
                </c:pt>
                <c:pt idx="956">
                  <c:v>2.639367</c:v>
                </c:pt>
                <c:pt idx="957">
                  <c:v>2.642163</c:v>
                </c:pt>
                <c:pt idx="958">
                  <c:v>2.644943</c:v>
                </c:pt>
                <c:pt idx="959">
                  <c:v>2.647705</c:v>
                </c:pt>
                <c:pt idx="960">
                  <c:v>2.650451</c:v>
                </c:pt>
                <c:pt idx="961">
                  <c:v>2.653179</c:v>
                </c:pt>
                <c:pt idx="962">
                  <c:v>2.655890</c:v>
                </c:pt>
                <c:pt idx="963">
                  <c:v>2.658584</c:v>
                </c:pt>
                <c:pt idx="964">
                  <c:v>2.661260</c:v>
                </c:pt>
                <c:pt idx="965">
                  <c:v>2.663918</c:v>
                </c:pt>
                <c:pt idx="966">
                  <c:v>2.666558</c:v>
                </c:pt>
                <c:pt idx="967">
                  <c:v>2.669181</c:v>
                </c:pt>
                <c:pt idx="968">
                  <c:v>2.671785</c:v>
                </c:pt>
                <c:pt idx="969">
                  <c:v>2.674371</c:v>
                </c:pt>
                <c:pt idx="970">
                  <c:v>2.676939</c:v>
                </c:pt>
                <c:pt idx="971">
                  <c:v>2.679489</c:v>
                </c:pt>
                <c:pt idx="972">
                  <c:v>2.682021</c:v>
                </c:pt>
                <c:pt idx="973">
                  <c:v>2.684534</c:v>
                </c:pt>
                <c:pt idx="974">
                  <c:v>2.687030</c:v>
                </c:pt>
                <c:pt idx="975">
                  <c:v>2.689507</c:v>
                </c:pt>
                <c:pt idx="976">
                  <c:v>2.691966</c:v>
                </c:pt>
                <c:pt idx="977">
                  <c:v>2.694407</c:v>
                </c:pt>
                <c:pt idx="978">
                  <c:v>2.696830</c:v>
                </c:pt>
                <c:pt idx="979">
                  <c:v>2.699235</c:v>
                </c:pt>
                <c:pt idx="980">
                  <c:v>2.701622</c:v>
                </c:pt>
                <c:pt idx="981">
                  <c:v>2.703991</c:v>
                </c:pt>
                <c:pt idx="982">
                  <c:v>2.706343</c:v>
                </c:pt>
                <c:pt idx="983">
                  <c:v>2.708677</c:v>
                </c:pt>
                <c:pt idx="984">
                  <c:v>2.710993</c:v>
                </c:pt>
                <c:pt idx="985">
                  <c:v>2.713292</c:v>
                </c:pt>
                <c:pt idx="986">
                  <c:v>2.715573</c:v>
                </c:pt>
                <c:pt idx="987">
                  <c:v>2.717837</c:v>
                </c:pt>
                <c:pt idx="988">
                  <c:v>2.720084</c:v>
                </c:pt>
                <c:pt idx="989">
                  <c:v>2.722314</c:v>
                </c:pt>
                <c:pt idx="990">
                  <c:v>2.724526</c:v>
                </c:pt>
                <c:pt idx="991">
                  <c:v>2.726722</c:v>
                </c:pt>
                <c:pt idx="992">
                  <c:v>2.728901</c:v>
                </c:pt>
                <c:pt idx="993">
                  <c:v>2.731063</c:v>
                </c:pt>
                <c:pt idx="994">
                  <c:v>2.733209</c:v>
                </c:pt>
                <c:pt idx="995">
                  <c:v>2.735338</c:v>
                </c:pt>
                <c:pt idx="996">
                  <c:v>2.737451</c:v>
                </c:pt>
                <c:pt idx="997">
                  <c:v>2.739548</c:v>
                </c:pt>
                <c:pt idx="998">
                  <c:v>2.741629</c:v>
                </c:pt>
                <c:pt idx="999">
                  <c:v>2.743694</c:v>
                </c:pt>
                <c:pt idx="1000">
                  <c:v>2.745743</c:v>
                </c:pt>
                <c:pt idx="1001">
                  <c:v>2.747776</c:v>
                </c:pt>
                <c:pt idx="1002">
                  <c:v>2.749794</c:v>
                </c:pt>
                <c:pt idx="1003">
                  <c:v>2.751796</c:v>
                </c:pt>
                <c:pt idx="1004">
                  <c:v>2.753783</c:v>
                </c:pt>
                <c:pt idx="1005">
                  <c:v>2.755755</c:v>
                </c:pt>
                <c:pt idx="1006">
                  <c:v>2.757711</c:v>
                </c:pt>
                <c:pt idx="1007">
                  <c:v>2.759653</c:v>
                </c:pt>
                <c:pt idx="1008">
                  <c:v>2.761580</c:v>
                </c:pt>
                <c:pt idx="1009">
                  <c:v>2.763492</c:v>
                </c:pt>
                <c:pt idx="1010">
                  <c:v>2.765390</c:v>
                </c:pt>
                <c:pt idx="1011">
                  <c:v>2.767273</c:v>
                </c:pt>
                <c:pt idx="1012">
                  <c:v>2.769142</c:v>
                </c:pt>
                <c:pt idx="1013">
                  <c:v>2.770997</c:v>
                </c:pt>
                <c:pt idx="1014">
                  <c:v>2.772838</c:v>
                </c:pt>
                <c:pt idx="1015">
                  <c:v>2.774664</c:v>
                </c:pt>
                <c:pt idx="1016">
                  <c:v>2.776477</c:v>
                </c:pt>
                <c:pt idx="1017">
                  <c:v>2.778277</c:v>
                </c:pt>
                <c:pt idx="1018">
                  <c:v>2.780062</c:v>
                </c:pt>
                <c:pt idx="1019">
                  <c:v>2.781835</c:v>
                </c:pt>
                <c:pt idx="1020">
                  <c:v>2.783594</c:v>
                </c:pt>
                <c:pt idx="1021">
                  <c:v>2.785339</c:v>
                </c:pt>
                <c:pt idx="1022">
                  <c:v>2.787072</c:v>
                </c:pt>
                <c:pt idx="1023">
                  <c:v>2.788792</c:v>
                </c:pt>
                <c:pt idx="1024">
                  <c:v>2.790499</c:v>
                </c:pt>
                <c:pt idx="1025">
                  <c:v>2.792193</c:v>
                </c:pt>
                <c:pt idx="1026">
                  <c:v>2.793875</c:v>
                </c:pt>
                <c:pt idx="1027">
                  <c:v>2.795544</c:v>
                </c:pt>
                <c:pt idx="1028">
                  <c:v>2.797201</c:v>
                </c:pt>
                <c:pt idx="1029">
                  <c:v>2.798845</c:v>
                </c:pt>
                <c:pt idx="1030">
                  <c:v>2.800477</c:v>
                </c:pt>
                <c:pt idx="1031">
                  <c:v>2.802098</c:v>
                </c:pt>
                <c:pt idx="1032">
                  <c:v>2.803706</c:v>
                </c:pt>
                <c:pt idx="1033">
                  <c:v>2.805303</c:v>
                </c:pt>
                <c:pt idx="1034">
                  <c:v>2.806888</c:v>
                </c:pt>
                <c:pt idx="1035">
                  <c:v>2.808461</c:v>
                </c:pt>
                <c:pt idx="1036">
                  <c:v>2.810023</c:v>
                </c:pt>
                <c:pt idx="1037">
                  <c:v>2.811573</c:v>
                </c:pt>
                <c:pt idx="1038">
                  <c:v>2.813112</c:v>
                </c:pt>
                <c:pt idx="1039">
                  <c:v>2.814640</c:v>
                </c:pt>
                <c:pt idx="1040">
                  <c:v>2.816157</c:v>
                </c:pt>
                <c:pt idx="1041">
                  <c:v>2.817663</c:v>
                </c:pt>
                <c:pt idx="1042">
                  <c:v>2.819158</c:v>
                </c:pt>
                <c:pt idx="1043">
                  <c:v>2.820643</c:v>
                </c:pt>
                <c:pt idx="1044">
                  <c:v>2.822117</c:v>
                </c:pt>
                <c:pt idx="1045">
                  <c:v>2.823580</c:v>
                </c:pt>
                <c:pt idx="1046">
                  <c:v>2.825032</c:v>
                </c:pt>
                <c:pt idx="1047">
                  <c:v>2.826475</c:v>
                </c:pt>
                <c:pt idx="1048">
                  <c:v>2.827907</c:v>
                </c:pt>
                <c:pt idx="1049">
                  <c:v>2.829329</c:v>
                </c:pt>
                <c:pt idx="1050">
                  <c:v>2.830741</c:v>
                </c:pt>
                <c:pt idx="1051">
                  <c:v>2.832143</c:v>
                </c:pt>
                <c:pt idx="1052">
                  <c:v>2.833534</c:v>
                </c:pt>
                <c:pt idx="1053">
                  <c:v>2.834917</c:v>
                </c:pt>
                <c:pt idx="1054">
                  <c:v>2.836289</c:v>
                </c:pt>
                <c:pt idx="1055">
                  <c:v>2.837652</c:v>
                </c:pt>
                <c:pt idx="1056">
                  <c:v>2.839005</c:v>
                </c:pt>
                <c:pt idx="1057">
                  <c:v>2.840349</c:v>
                </c:pt>
                <c:pt idx="1058">
                  <c:v>2.841684</c:v>
                </c:pt>
                <c:pt idx="1059">
                  <c:v>2.843009</c:v>
                </c:pt>
                <c:pt idx="1060">
                  <c:v>2.844325</c:v>
                </c:pt>
                <c:pt idx="1061">
                  <c:v>2.845632</c:v>
                </c:pt>
                <c:pt idx="1062">
                  <c:v>2.846930</c:v>
                </c:pt>
                <c:pt idx="1063">
                  <c:v>2.848219</c:v>
                </c:pt>
                <c:pt idx="1064">
                  <c:v>2.849499</c:v>
                </c:pt>
                <c:pt idx="1065">
                  <c:v>2.850771</c:v>
                </c:pt>
                <c:pt idx="1066">
                  <c:v>2.852034</c:v>
                </c:pt>
                <c:pt idx="1067">
                  <c:v>2.853288</c:v>
                </c:pt>
                <c:pt idx="1068">
                  <c:v>2.854533</c:v>
                </c:pt>
                <c:pt idx="1069">
                  <c:v>2.855770</c:v>
                </c:pt>
                <c:pt idx="1070">
                  <c:v>2.856999</c:v>
                </c:pt>
                <c:pt idx="1071">
                  <c:v>2.858220</c:v>
                </c:pt>
                <c:pt idx="1072">
                  <c:v>2.859432</c:v>
                </c:pt>
                <c:pt idx="1073">
                  <c:v>2.860636</c:v>
                </c:pt>
                <c:pt idx="1074">
                  <c:v>2.861832</c:v>
                </c:pt>
                <c:pt idx="1075">
                  <c:v>2.863020</c:v>
                </c:pt>
                <c:pt idx="1076">
                  <c:v>2.864200</c:v>
                </c:pt>
                <c:pt idx="1077">
                  <c:v>2.865373</c:v>
                </c:pt>
                <c:pt idx="1078">
                  <c:v>2.866537</c:v>
                </c:pt>
                <c:pt idx="1079">
                  <c:v>2.867694</c:v>
                </c:pt>
                <c:pt idx="1080">
                  <c:v>2.868843</c:v>
                </c:pt>
                <c:pt idx="1081">
                  <c:v>2.869984</c:v>
                </c:pt>
                <c:pt idx="1082">
                  <c:v>2.871118</c:v>
                </c:pt>
                <c:pt idx="1083">
                  <c:v>2.872245</c:v>
                </c:pt>
                <c:pt idx="1084">
                  <c:v>2.873364</c:v>
                </c:pt>
                <c:pt idx="1085">
                  <c:v>2.874476</c:v>
                </c:pt>
                <c:pt idx="1086">
                  <c:v>2.875581</c:v>
                </c:pt>
                <c:pt idx="1087">
                  <c:v>2.876678</c:v>
                </c:pt>
                <c:pt idx="1088">
                  <c:v>2.877768</c:v>
                </c:pt>
                <c:pt idx="1089">
                  <c:v>2.878852</c:v>
                </c:pt>
                <c:pt idx="1090">
                  <c:v>2.879928</c:v>
                </c:pt>
                <c:pt idx="1091">
                  <c:v>2.880997</c:v>
                </c:pt>
                <c:pt idx="1092">
                  <c:v>2.882060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90"/>
          <c:min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10"/>
        <c:minorUnit val="5"/>
      </c:val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µg/ml</a:t>
                </a:r>
              </a:p>
            </c:rich>
          </c:tx>
          <c:layout/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"/>
        <c:minorUnit val="0.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1692"/>
          <c:y val="0.0979223"/>
          <c:w val="0.87507"/>
          <c:h val="0.0629563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Bis</a:t>
            </a:r>
          </a:p>
        </c:rich>
      </c:tx>
      <c:layout>
        <c:manualLayout>
          <c:xMode val="edge"/>
          <c:yMode val="edge"/>
          <c:x val="0.481893"/>
          <c:y val="0"/>
          <c:w val="0.0362137"/>
          <c:h val="0.091652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89111"/>
          <c:y val="0.0916522"/>
          <c:w val="0.940691"/>
          <c:h val="0.78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'sedation'!$Y$4</c:f>
              <c:strCache>
                <c:ptCount val="1"/>
                <c:pt idx="0">
                  <c:v>0 min</c:v>
                </c:pt>
              </c:strCache>
            </c:strRef>
          </c:tx>
          <c:spPr>
            <a:noFill/>
            <a:ln w="76200" cap="rnd">
              <a:solidFill>
                <a:srgbClr val="000000"/>
              </a:solidFill>
              <a:custDash>
                <a:ds d="1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'sedation'!$Y$5:$Y$1097</c:f>
              <c:numCache>
                <c:ptCount val="1093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92.984975</c:v>
                </c:pt>
                <c:pt idx="7">
                  <c:v>92.944954</c:v>
                </c:pt>
                <c:pt idx="8">
                  <c:v>92.882938</c:v>
                </c:pt>
                <c:pt idx="9">
                  <c:v>92.800776</c:v>
                </c:pt>
                <c:pt idx="10">
                  <c:v>92.699934</c:v>
                </c:pt>
                <c:pt idx="11">
                  <c:v>92.581677</c:v>
                </c:pt>
                <c:pt idx="12">
                  <c:v>92.447140</c:v>
                </c:pt>
                <c:pt idx="13">
                  <c:v>92.297362</c:v>
                </c:pt>
                <c:pt idx="14">
                  <c:v>92.133313</c:v>
                </c:pt>
                <c:pt idx="15">
                  <c:v>91.955901</c:v>
                </c:pt>
                <c:pt idx="16">
                  <c:v>91.765985</c:v>
                </c:pt>
                <c:pt idx="17">
                  <c:v>91.564381</c:v>
                </c:pt>
                <c:pt idx="18">
                  <c:v>91.351862</c:v>
                </c:pt>
                <c:pt idx="19">
                  <c:v>91.129165</c:v>
                </c:pt>
                <c:pt idx="20">
                  <c:v>90.896995</c:v>
                </c:pt>
                <c:pt idx="21">
                  <c:v>90.656022</c:v>
                </c:pt>
                <c:pt idx="22">
                  <c:v>90.406887</c:v>
                </c:pt>
                <c:pt idx="23">
                  <c:v>90.150203</c:v>
                </c:pt>
                <c:pt idx="24">
                  <c:v>89.886552</c:v>
                </c:pt>
                <c:pt idx="25">
                  <c:v>89.616494</c:v>
                </c:pt>
                <c:pt idx="26">
                  <c:v>89.340558</c:v>
                </c:pt>
                <c:pt idx="27">
                  <c:v>89.059254</c:v>
                </c:pt>
                <c:pt idx="28">
                  <c:v>88.773064</c:v>
                </c:pt>
                <c:pt idx="29">
                  <c:v>88.482448</c:v>
                </c:pt>
                <c:pt idx="30">
                  <c:v>88.187846</c:v>
                </c:pt>
                <c:pt idx="31">
                  <c:v>87.889675</c:v>
                </c:pt>
                <c:pt idx="32">
                  <c:v>87.588332</c:v>
                </c:pt>
                <c:pt idx="33">
                  <c:v>87.284193</c:v>
                </c:pt>
                <c:pt idx="34">
                  <c:v>86.977617</c:v>
                </c:pt>
                <c:pt idx="35">
                  <c:v>86.668943</c:v>
                </c:pt>
                <c:pt idx="36">
                  <c:v>86.358494</c:v>
                </c:pt>
                <c:pt idx="37">
                  <c:v>86.046574</c:v>
                </c:pt>
                <c:pt idx="38">
                  <c:v>85.733473</c:v>
                </c:pt>
                <c:pt idx="39">
                  <c:v>85.419463</c:v>
                </c:pt>
                <c:pt idx="40">
                  <c:v>85.104803</c:v>
                </c:pt>
                <c:pt idx="41">
                  <c:v>84.789736</c:v>
                </c:pt>
                <c:pt idx="42">
                  <c:v>84.474493</c:v>
                </c:pt>
                <c:pt idx="43">
                  <c:v>84.159290</c:v>
                </c:pt>
                <c:pt idx="44">
                  <c:v>83.844331</c:v>
                </c:pt>
                <c:pt idx="45">
                  <c:v>83.529807</c:v>
                </c:pt>
                <c:pt idx="46">
                  <c:v>83.215900</c:v>
                </c:pt>
                <c:pt idx="47">
                  <c:v>82.902778</c:v>
                </c:pt>
                <c:pt idx="48">
                  <c:v>82.590600</c:v>
                </c:pt>
                <c:pt idx="49">
                  <c:v>82.279515</c:v>
                </c:pt>
                <c:pt idx="50">
                  <c:v>81.969661</c:v>
                </c:pt>
                <c:pt idx="51">
                  <c:v>81.661169</c:v>
                </c:pt>
                <c:pt idx="52">
                  <c:v>81.354159</c:v>
                </c:pt>
                <c:pt idx="53">
                  <c:v>81.048743</c:v>
                </c:pt>
                <c:pt idx="54">
                  <c:v>80.745028</c:v>
                </c:pt>
                <c:pt idx="55">
                  <c:v>80.443109</c:v>
                </c:pt>
                <c:pt idx="56">
                  <c:v>80.143077</c:v>
                </c:pt>
                <c:pt idx="57">
                  <c:v>79.845016</c:v>
                </c:pt>
                <c:pt idx="58">
                  <c:v>79.549001</c:v>
                </c:pt>
                <c:pt idx="59">
                  <c:v>79.255104</c:v>
                </c:pt>
                <c:pt idx="60">
                  <c:v>78.963389</c:v>
                </c:pt>
                <c:pt idx="61">
                  <c:v>78.673916</c:v>
                </c:pt>
                <c:pt idx="62">
                  <c:v>78.386739</c:v>
                </c:pt>
                <c:pt idx="63">
                  <c:v>78.101907</c:v>
                </c:pt>
                <c:pt idx="64">
                  <c:v>77.819464</c:v>
                </c:pt>
                <c:pt idx="65">
                  <c:v>77.539451</c:v>
                </c:pt>
                <c:pt idx="66">
                  <c:v>77.261903</c:v>
                </c:pt>
                <c:pt idx="67">
                  <c:v>76.986852</c:v>
                </c:pt>
                <c:pt idx="68">
                  <c:v>76.714326</c:v>
                </c:pt>
                <c:pt idx="69">
                  <c:v>76.444349</c:v>
                </c:pt>
                <c:pt idx="70">
                  <c:v>76.176944</c:v>
                </c:pt>
                <c:pt idx="71">
                  <c:v>75.912128</c:v>
                </c:pt>
                <c:pt idx="72">
                  <c:v>75.649916</c:v>
                </c:pt>
                <c:pt idx="73">
                  <c:v>75.390321</c:v>
                </c:pt>
                <c:pt idx="74">
                  <c:v>75.133352</c:v>
                </c:pt>
                <c:pt idx="75">
                  <c:v>74.879017</c:v>
                </c:pt>
                <c:pt idx="76">
                  <c:v>74.627320</c:v>
                </c:pt>
                <c:pt idx="77">
                  <c:v>74.378265</c:v>
                </c:pt>
                <c:pt idx="78">
                  <c:v>74.131852</c:v>
                </c:pt>
                <c:pt idx="79">
                  <c:v>73.888080</c:v>
                </c:pt>
                <c:pt idx="80">
                  <c:v>73.646946</c:v>
                </c:pt>
                <c:pt idx="81">
                  <c:v>73.408445</c:v>
                </c:pt>
                <c:pt idx="82">
                  <c:v>73.172572</c:v>
                </c:pt>
                <c:pt idx="83">
                  <c:v>72.939318</c:v>
                </c:pt>
                <c:pt idx="84">
                  <c:v>72.708675</c:v>
                </c:pt>
                <c:pt idx="85">
                  <c:v>72.480632</c:v>
                </c:pt>
                <c:pt idx="86">
                  <c:v>72.255178</c:v>
                </c:pt>
                <c:pt idx="87">
                  <c:v>72.032300</c:v>
                </c:pt>
                <c:pt idx="88">
                  <c:v>71.811985</c:v>
                </c:pt>
                <c:pt idx="89">
                  <c:v>71.594218</c:v>
                </c:pt>
                <c:pt idx="90">
                  <c:v>71.378983</c:v>
                </c:pt>
                <c:pt idx="91">
                  <c:v>71.166265</c:v>
                </c:pt>
                <c:pt idx="92">
                  <c:v>70.956047</c:v>
                </c:pt>
                <c:pt idx="93">
                  <c:v>70.748311</c:v>
                </c:pt>
                <c:pt idx="94">
                  <c:v>70.543038</c:v>
                </c:pt>
                <c:pt idx="95">
                  <c:v>70.340210</c:v>
                </c:pt>
                <c:pt idx="96">
                  <c:v>70.139808</c:v>
                </c:pt>
                <c:pt idx="97">
                  <c:v>69.941811</c:v>
                </c:pt>
                <c:pt idx="98">
                  <c:v>69.746200</c:v>
                </c:pt>
                <c:pt idx="99">
                  <c:v>69.552953</c:v>
                </c:pt>
                <c:pt idx="100">
                  <c:v>69.362051</c:v>
                </c:pt>
                <c:pt idx="101">
                  <c:v>69.173470</c:v>
                </c:pt>
                <c:pt idx="102">
                  <c:v>68.987191</c:v>
                </c:pt>
                <c:pt idx="103">
                  <c:v>68.803191</c:v>
                </c:pt>
                <c:pt idx="104">
                  <c:v>68.621448</c:v>
                </c:pt>
                <c:pt idx="105">
                  <c:v>68.441940</c:v>
                </c:pt>
                <c:pt idx="106">
                  <c:v>68.264644</c:v>
                </c:pt>
                <c:pt idx="107">
                  <c:v>68.089539</c:v>
                </c:pt>
                <c:pt idx="108">
                  <c:v>67.916601</c:v>
                </c:pt>
                <c:pt idx="109">
                  <c:v>67.745809</c:v>
                </c:pt>
                <c:pt idx="110">
                  <c:v>67.577138</c:v>
                </c:pt>
                <c:pt idx="111">
                  <c:v>67.410567</c:v>
                </c:pt>
                <c:pt idx="112">
                  <c:v>67.246073</c:v>
                </c:pt>
                <c:pt idx="113">
                  <c:v>67.083633</c:v>
                </c:pt>
                <c:pt idx="114">
                  <c:v>66.923224</c:v>
                </c:pt>
                <c:pt idx="115">
                  <c:v>66.764824</c:v>
                </c:pt>
                <c:pt idx="116">
                  <c:v>66.608410</c:v>
                </c:pt>
                <c:pt idx="117">
                  <c:v>66.453960</c:v>
                </c:pt>
                <c:pt idx="118">
                  <c:v>66.301450</c:v>
                </c:pt>
                <c:pt idx="119">
                  <c:v>66.150859</c:v>
                </c:pt>
                <c:pt idx="120">
                  <c:v>66.002165</c:v>
                </c:pt>
                <c:pt idx="121">
                  <c:v>65.855344</c:v>
                </c:pt>
                <c:pt idx="122">
                  <c:v>65.710376</c:v>
                </c:pt>
                <c:pt idx="123">
                  <c:v>65.567237</c:v>
                </c:pt>
                <c:pt idx="124">
                  <c:v>65.425907</c:v>
                </c:pt>
                <c:pt idx="125">
                  <c:v>65.286363</c:v>
                </c:pt>
                <c:pt idx="126">
                  <c:v>65.148585</c:v>
                </c:pt>
                <c:pt idx="127">
                  <c:v>65.012550</c:v>
                </c:pt>
                <c:pt idx="128">
                  <c:v>64.878238</c:v>
                </c:pt>
                <c:pt idx="129">
                  <c:v>64.745627</c:v>
                </c:pt>
                <c:pt idx="130">
                  <c:v>64.614696</c:v>
                </c:pt>
                <c:pt idx="131">
                  <c:v>64.485426</c:v>
                </c:pt>
                <c:pt idx="132">
                  <c:v>64.357794</c:v>
                </c:pt>
                <c:pt idx="133">
                  <c:v>64.231782</c:v>
                </c:pt>
                <c:pt idx="134">
                  <c:v>64.107369</c:v>
                </c:pt>
                <c:pt idx="135">
                  <c:v>63.984534</c:v>
                </c:pt>
                <c:pt idx="136">
                  <c:v>63.863259</c:v>
                </c:pt>
                <c:pt idx="137">
                  <c:v>63.743523</c:v>
                </c:pt>
                <c:pt idx="138">
                  <c:v>63.625307</c:v>
                </c:pt>
                <c:pt idx="139">
                  <c:v>63.508592</c:v>
                </c:pt>
                <c:pt idx="140">
                  <c:v>63.393359</c:v>
                </c:pt>
                <c:pt idx="141">
                  <c:v>63.279590</c:v>
                </c:pt>
                <c:pt idx="142">
                  <c:v>63.167264</c:v>
                </c:pt>
                <c:pt idx="143">
                  <c:v>63.056365</c:v>
                </c:pt>
                <c:pt idx="144">
                  <c:v>62.946874</c:v>
                </c:pt>
                <c:pt idx="145">
                  <c:v>62.838773</c:v>
                </c:pt>
                <c:pt idx="146">
                  <c:v>62.732045</c:v>
                </c:pt>
                <c:pt idx="147">
                  <c:v>62.626670</c:v>
                </c:pt>
                <c:pt idx="148">
                  <c:v>62.522633</c:v>
                </c:pt>
                <c:pt idx="149">
                  <c:v>62.419916</c:v>
                </c:pt>
                <c:pt idx="150">
                  <c:v>62.318502</c:v>
                </c:pt>
                <c:pt idx="151">
                  <c:v>62.218375</c:v>
                </c:pt>
                <c:pt idx="152">
                  <c:v>62.119516</c:v>
                </c:pt>
                <c:pt idx="153">
                  <c:v>62.021911</c:v>
                </c:pt>
                <c:pt idx="154">
                  <c:v>61.925544</c:v>
                </c:pt>
                <c:pt idx="155">
                  <c:v>61.830397</c:v>
                </c:pt>
                <c:pt idx="156">
                  <c:v>61.736455</c:v>
                </c:pt>
                <c:pt idx="157">
                  <c:v>61.643703</c:v>
                </c:pt>
                <c:pt idx="158">
                  <c:v>61.552125</c:v>
                </c:pt>
                <c:pt idx="159">
                  <c:v>61.461707</c:v>
                </c:pt>
                <c:pt idx="160">
                  <c:v>61.372432</c:v>
                </c:pt>
                <c:pt idx="161">
                  <c:v>61.284286</c:v>
                </c:pt>
                <c:pt idx="162">
                  <c:v>61.197254</c:v>
                </c:pt>
                <c:pt idx="163">
                  <c:v>61.111323</c:v>
                </c:pt>
                <c:pt idx="164">
                  <c:v>61.026477</c:v>
                </c:pt>
                <c:pt idx="165">
                  <c:v>60.942702</c:v>
                </c:pt>
                <c:pt idx="166">
                  <c:v>60.859986</c:v>
                </c:pt>
                <c:pt idx="167">
                  <c:v>60.778312</c:v>
                </c:pt>
                <c:pt idx="168">
                  <c:v>60.697670</c:v>
                </c:pt>
                <c:pt idx="169">
                  <c:v>60.618043</c:v>
                </c:pt>
                <c:pt idx="170">
                  <c:v>60.539421</c:v>
                </c:pt>
                <c:pt idx="171">
                  <c:v>60.461789</c:v>
                </c:pt>
                <c:pt idx="172">
                  <c:v>60.385135</c:v>
                </c:pt>
                <c:pt idx="173">
                  <c:v>60.309445</c:v>
                </c:pt>
                <c:pt idx="174">
                  <c:v>60.234708</c:v>
                </c:pt>
                <c:pt idx="175">
                  <c:v>60.160911</c:v>
                </c:pt>
                <c:pt idx="176">
                  <c:v>60.088041</c:v>
                </c:pt>
                <c:pt idx="177">
                  <c:v>60.016087</c:v>
                </c:pt>
                <c:pt idx="178">
                  <c:v>59.945037</c:v>
                </c:pt>
                <c:pt idx="179">
                  <c:v>59.874879</c:v>
                </c:pt>
                <c:pt idx="180">
                  <c:v>59.805601</c:v>
                </c:pt>
                <c:pt idx="181">
                  <c:v>59.737192</c:v>
                </c:pt>
                <c:pt idx="182">
                  <c:v>59.669641</c:v>
                </c:pt>
                <c:pt idx="183">
                  <c:v>59.602936</c:v>
                </c:pt>
                <c:pt idx="184">
                  <c:v>59.537067</c:v>
                </c:pt>
                <c:pt idx="185">
                  <c:v>59.472022</c:v>
                </c:pt>
                <c:pt idx="186">
                  <c:v>59.407792</c:v>
                </c:pt>
                <c:pt idx="187">
                  <c:v>59.344364</c:v>
                </c:pt>
                <c:pt idx="188">
                  <c:v>59.281730</c:v>
                </c:pt>
                <c:pt idx="189">
                  <c:v>59.219878</c:v>
                </c:pt>
                <c:pt idx="190">
                  <c:v>59.158799</c:v>
                </c:pt>
                <c:pt idx="191">
                  <c:v>59.098483</c:v>
                </c:pt>
                <c:pt idx="192">
                  <c:v>59.038919</c:v>
                </c:pt>
                <c:pt idx="193">
                  <c:v>58.980098</c:v>
                </c:pt>
                <c:pt idx="194">
                  <c:v>58.922010</c:v>
                </c:pt>
                <c:pt idx="195">
                  <c:v>58.864646</c:v>
                </c:pt>
                <c:pt idx="196">
                  <c:v>58.807997</c:v>
                </c:pt>
                <c:pt idx="197">
                  <c:v>58.752053</c:v>
                </c:pt>
                <c:pt idx="198">
                  <c:v>58.696805</c:v>
                </c:pt>
                <c:pt idx="199">
                  <c:v>58.642244</c:v>
                </c:pt>
                <c:pt idx="200">
                  <c:v>58.588361</c:v>
                </c:pt>
                <c:pt idx="201">
                  <c:v>58.535148</c:v>
                </c:pt>
                <c:pt idx="202">
                  <c:v>58.482596</c:v>
                </c:pt>
                <c:pt idx="203">
                  <c:v>58.430696</c:v>
                </c:pt>
                <c:pt idx="204">
                  <c:v>58.379440</c:v>
                </c:pt>
                <c:pt idx="205">
                  <c:v>58.328820</c:v>
                </c:pt>
                <c:pt idx="206">
                  <c:v>58.278827</c:v>
                </c:pt>
                <c:pt idx="207">
                  <c:v>58.229454</c:v>
                </c:pt>
                <c:pt idx="208">
                  <c:v>58.180692</c:v>
                </c:pt>
                <c:pt idx="209">
                  <c:v>58.132535</c:v>
                </c:pt>
                <c:pt idx="210">
                  <c:v>58.084972</c:v>
                </c:pt>
                <c:pt idx="211">
                  <c:v>58.037999</c:v>
                </c:pt>
                <c:pt idx="212">
                  <c:v>57.991606</c:v>
                </c:pt>
                <c:pt idx="213">
                  <c:v>57.945786</c:v>
                </c:pt>
                <c:pt idx="214">
                  <c:v>57.900532</c:v>
                </c:pt>
                <c:pt idx="215">
                  <c:v>57.855837</c:v>
                </c:pt>
                <c:pt idx="216">
                  <c:v>57.811694</c:v>
                </c:pt>
                <c:pt idx="217">
                  <c:v>57.768095</c:v>
                </c:pt>
                <c:pt idx="218">
                  <c:v>57.725033</c:v>
                </c:pt>
                <c:pt idx="219">
                  <c:v>57.682503</c:v>
                </c:pt>
                <c:pt idx="220">
                  <c:v>57.640496</c:v>
                </c:pt>
                <c:pt idx="221">
                  <c:v>57.599007</c:v>
                </c:pt>
                <c:pt idx="222">
                  <c:v>57.558028</c:v>
                </c:pt>
                <c:pt idx="223">
                  <c:v>57.517553</c:v>
                </c:pt>
                <c:pt idx="224">
                  <c:v>57.477577</c:v>
                </c:pt>
                <c:pt idx="225">
                  <c:v>57.438091</c:v>
                </c:pt>
                <c:pt idx="226">
                  <c:v>57.399091</c:v>
                </c:pt>
                <c:pt idx="227">
                  <c:v>57.360570</c:v>
                </c:pt>
                <c:pt idx="228">
                  <c:v>57.322522</c:v>
                </c:pt>
                <c:pt idx="229">
                  <c:v>57.284941</c:v>
                </c:pt>
                <c:pt idx="230">
                  <c:v>57.247821</c:v>
                </c:pt>
                <c:pt idx="231">
                  <c:v>57.211156</c:v>
                </c:pt>
                <c:pt idx="232">
                  <c:v>57.174940</c:v>
                </c:pt>
                <c:pt idx="233">
                  <c:v>57.139169</c:v>
                </c:pt>
                <c:pt idx="234">
                  <c:v>57.103835</c:v>
                </c:pt>
                <c:pt idx="235">
                  <c:v>57.068934</c:v>
                </c:pt>
                <c:pt idx="236">
                  <c:v>57.034460</c:v>
                </c:pt>
                <c:pt idx="237">
                  <c:v>57.000408</c:v>
                </c:pt>
                <c:pt idx="238">
                  <c:v>56.966772</c:v>
                </c:pt>
                <c:pt idx="239">
                  <c:v>56.933548</c:v>
                </c:pt>
                <c:pt idx="240">
                  <c:v>56.900729</c:v>
                </c:pt>
                <c:pt idx="241">
                  <c:v>56.868312</c:v>
                </c:pt>
                <c:pt idx="242">
                  <c:v>56.836290</c:v>
                </c:pt>
                <c:pt idx="243">
                  <c:v>56.804659</c:v>
                </c:pt>
                <c:pt idx="244">
                  <c:v>56.773414</c:v>
                </c:pt>
                <c:pt idx="245">
                  <c:v>56.742550</c:v>
                </c:pt>
                <c:pt idx="246">
                  <c:v>56.712063</c:v>
                </c:pt>
                <c:pt idx="247">
                  <c:v>56.681947</c:v>
                </c:pt>
                <c:pt idx="248">
                  <c:v>56.652198</c:v>
                </c:pt>
                <c:pt idx="249">
                  <c:v>56.622811</c:v>
                </c:pt>
                <c:pt idx="250">
                  <c:v>56.593782</c:v>
                </c:pt>
                <c:pt idx="251">
                  <c:v>56.565107</c:v>
                </c:pt>
                <c:pt idx="252">
                  <c:v>56.536780</c:v>
                </c:pt>
                <c:pt idx="253">
                  <c:v>56.508798</c:v>
                </c:pt>
                <c:pt idx="254">
                  <c:v>56.481156</c:v>
                </c:pt>
                <c:pt idx="255">
                  <c:v>56.453850</c:v>
                </c:pt>
                <c:pt idx="256">
                  <c:v>56.426876</c:v>
                </c:pt>
                <c:pt idx="257">
                  <c:v>56.400230</c:v>
                </c:pt>
                <c:pt idx="258">
                  <c:v>56.373907</c:v>
                </c:pt>
                <c:pt idx="259">
                  <c:v>56.347904</c:v>
                </c:pt>
                <c:pt idx="260">
                  <c:v>56.322216</c:v>
                </c:pt>
                <c:pt idx="261">
                  <c:v>56.296840</c:v>
                </c:pt>
                <c:pt idx="262">
                  <c:v>56.271771</c:v>
                </c:pt>
                <c:pt idx="263">
                  <c:v>56.247007</c:v>
                </c:pt>
                <c:pt idx="264">
                  <c:v>56.222542</c:v>
                </c:pt>
                <c:pt idx="265">
                  <c:v>56.198374</c:v>
                </c:pt>
                <c:pt idx="266">
                  <c:v>56.174499</c:v>
                </c:pt>
                <c:pt idx="267">
                  <c:v>56.150913</c:v>
                </c:pt>
                <c:pt idx="268">
                  <c:v>56.127612</c:v>
                </c:pt>
                <c:pt idx="269">
                  <c:v>56.104594</c:v>
                </c:pt>
                <c:pt idx="270">
                  <c:v>56.081853</c:v>
                </c:pt>
                <c:pt idx="271">
                  <c:v>56.059388</c:v>
                </c:pt>
                <c:pt idx="272">
                  <c:v>56.037195</c:v>
                </c:pt>
                <c:pt idx="273">
                  <c:v>56.015269</c:v>
                </c:pt>
                <c:pt idx="274">
                  <c:v>55.993609</c:v>
                </c:pt>
                <c:pt idx="275">
                  <c:v>55.972210</c:v>
                </c:pt>
                <c:pt idx="276">
                  <c:v>55.951070</c:v>
                </c:pt>
                <c:pt idx="277">
                  <c:v>55.930185</c:v>
                </c:pt>
                <c:pt idx="278">
                  <c:v>55.909552</c:v>
                </c:pt>
                <c:pt idx="279">
                  <c:v>55.889168</c:v>
                </c:pt>
                <c:pt idx="280">
                  <c:v>55.869030</c:v>
                </c:pt>
                <c:pt idx="281">
                  <c:v>55.849135</c:v>
                </c:pt>
                <c:pt idx="282">
                  <c:v>55.829480</c:v>
                </c:pt>
                <c:pt idx="283">
                  <c:v>55.810062</c:v>
                </c:pt>
                <c:pt idx="284">
                  <c:v>55.790878</c:v>
                </c:pt>
                <c:pt idx="285">
                  <c:v>55.771925</c:v>
                </c:pt>
                <c:pt idx="286">
                  <c:v>55.753200</c:v>
                </c:pt>
                <c:pt idx="287">
                  <c:v>55.734700</c:v>
                </c:pt>
                <c:pt idx="288">
                  <c:v>55.716424</c:v>
                </c:pt>
                <c:pt idx="289">
                  <c:v>55.698367</c:v>
                </c:pt>
                <c:pt idx="290">
                  <c:v>55.680528</c:v>
                </c:pt>
                <c:pt idx="291">
                  <c:v>55.662903</c:v>
                </c:pt>
                <c:pt idx="292">
                  <c:v>55.645491</c:v>
                </c:pt>
                <c:pt idx="293">
                  <c:v>55.628287</c:v>
                </c:pt>
                <c:pt idx="294">
                  <c:v>55.611291</c:v>
                </c:pt>
                <c:pt idx="295">
                  <c:v>55.594499</c:v>
                </c:pt>
                <c:pt idx="296">
                  <c:v>55.577908</c:v>
                </c:pt>
                <c:pt idx="297">
                  <c:v>55.561517</c:v>
                </c:pt>
                <c:pt idx="298">
                  <c:v>55.545323</c:v>
                </c:pt>
                <c:pt idx="299">
                  <c:v>55.529323</c:v>
                </c:pt>
                <c:pt idx="300">
                  <c:v>55.513516</c:v>
                </c:pt>
                <c:pt idx="301">
                  <c:v>55.497898</c:v>
                </c:pt>
                <c:pt idx="302">
                  <c:v>55.482468</c:v>
                </c:pt>
                <c:pt idx="303">
                  <c:v>55.467222</c:v>
                </c:pt>
                <c:pt idx="304">
                  <c:v>55.452160</c:v>
                </c:pt>
                <c:pt idx="305">
                  <c:v>55.437278</c:v>
                </c:pt>
                <c:pt idx="306">
                  <c:v>55.422575</c:v>
                </c:pt>
                <c:pt idx="307">
                  <c:v>55.408048</c:v>
                </c:pt>
                <c:pt idx="308">
                  <c:v>55.393695</c:v>
                </c:pt>
                <c:pt idx="309">
                  <c:v>55.379514</c:v>
                </c:pt>
                <c:pt idx="310">
                  <c:v>55.365503</c:v>
                </c:pt>
                <c:pt idx="311">
                  <c:v>55.351660</c:v>
                </c:pt>
                <c:pt idx="312">
                  <c:v>55.337983</c:v>
                </c:pt>
                <c:pt idx="313">
                  <c:v>55.324469</c:v>
                </c:pt>
                <c:pt idx="314">
                  <c:v>55.311118</c:v>
                </c:pt>
                <c:pt idx="315">
                  <c:v>55.297926</c:v>
                </c:pt>
                <c:pt idx="316">
                  <c:v>55.284892</c:v>
                </c:pt>
                <c:pt idx="317">
                  <c:v>55.272014</c:v>
                </c:pt>
                <c:pt idx="318">
                  <c:v>55.259290</c:v>
                </c:pt>
                <c:pt idx="319">
                  <c:v>55.246718</c:v>
                </c:pt>
                <c:pt idx="320">
                  <c:v>55.234296</c:v>
                </c:pt>
                <c:pt idx="321">
                  <c:v>55.222023</c:v>
                </c:pt>
                <c:pt idx="322">
                  <c:v>55.209897</c:v>
                </c:pt>
                <c:pt idx="323">
                  <c:v>55.197916</c:v>
                </c:pt>
                <c:pt idx="324">
                  <c:v>55.186078</c:v>
                </c:pt>
                <c:pt idx="325">
                  <c:v>55.174381</c:v>
                </c:pt>
                <c:pt idx="326">
                  <c:v>55.162825</c:v>
                </c:pt>
                <c:pt idx="327">
                  <c:v>55.151406</c:v>
                </c:pt>
                <c:pt idx="328">
                  <c:v>55.140123</c:v>
                </c:pt>
                <c:pt idx="329">
                  <c:v>55.128976</c:v>
                </c:pt>
                <c:pt idx="330">
                  <c:v>55.117961</c:v>
                </c:pt>
                <c:pt idx="331">
                  <c:v>55.107078</c:v>
                </c:pt>
                <c:pt idx="332">
                  <c:v>55.096325</c:v>
                </c:pt>
                <c:pt idx="333">
                  <c:v>55.085700</c:v>
                </c:pt>
                <c:pt idx="334">
                  <c:v>55.075202</c:v>
                </c:pt>
                <c:pt idx="335">
                  <c:v>55.064829</c:v>
                </c:pt>
                <c:pt idx="336">
                  <c:v>55.054580</c:v>
                </c:pt>
                <c:pt idx="337">
                  <c:v>55.044453</c:v>
                </c:pt>
                <c:pt idx="338">
                  <c:v>55.034447</c:v>
                </c:pt>
                <c:pt idx="339">
                  <c:v>55.024561</c:v>
                </c:pt>
                <c:pt idx="340">
                  <c:v>55.014792</c:v>
                </c:pt>
                <c:pt idx="341">
                  <c:v>55.005139</c:v>
                </c:pt>
                <c:pt idx="342">
                  <c:v>54.995602</c:v>
                </c:pt>
                <c:pt idx="343">
                  <c:v>54.986178</c:v>
                </c:pt>
                <c:pt idx="344">
                  <c:v>54.976867</c:v>
                </c:pt>
                <c:pt idx="345">
                  <c:v>54.967666</c:v>
                </c:pt>
                <c:pt idx="346">
                  <c:v>54.958575</c:v>
                </c:pt>
                <c:pt idx="347">
                  <c:v>54.949593</c:v>
                </c:pt>
                <c:pt idx="348">
                  <c:v>54.940717</c:v>
                </c:pt>
                <c:pt idx="349">
                  <c:v>54.931947</c:v>
                </c:pt>
                <c:pt idx="350">
                  <c:v>54.923282</c:v>
                </c:pt>
                <c:pt idx="351">
                  <c:v>54.914719</c:v>
                </c:pt>
                <c:pt idx="352">
                  <c:v>54.906259</c:v>
                </c:pt>
                <c:pt idx="353">
                  <c:v>54.897899</c:v>
                </c:pt>
                <c:pt idx="354">
                  <c:v>54.889639</c:v>
                </c:pt>
                <c:pt idx="355">
                  <c:v>54.881477</c:v>
                </c:pt>
                <c:pt idx="356">
                  <c:v>54.873412</c:v>
                </c:pt>
                <c:pt idx="357">
                  <c:v>54.865443</c:v>
                </c:pt>
                <c:pt idx="358">
                  <c:v>54.857569</c:v>
                </c:pt>
                <c:pt idx="359">
                  <c:v>54.849788</c:v>
                </c:pt>
                <c:pt idx="360">
                  <c:v>54.842100</c:v>
                </c:pt>
                <c:pt idx="361">
                  <c:v>54.834504</c:v>
                </c:pt>
                <c:pt idx="362">
                  <c:v>54.826998</c:v>
                </c:pt>
                <c:pt idx="363">
                  <c:v>54.819581</c:v>
                </c:pt>
                <c:pt idx="364">
                  <c:v>54.812252</c:v>
                </c:pt>
                <c:pt idx="365">
                  <c:v>54.805010</c:v>
                </c:pt>
                <c:pt idx="366">
                  <c:v>54.797855</c:v>
                </c:pt>
                <c:pt idx="367">
                  <c:v>54.790784</c:v>
                </c:pt>
                <c:pt idx="368">
                  <c:v>54.783797</c:v>
                </c:pt>
                <c:pt idx="369">
                  <c:v>54.776894</c:v>
                </c:pt>
                <c:pt idx="370">
                  <c:v>54.770072</c:v>
                </c:pt>
                <c:pt idx="371">
                  <c:v>54.763332</c:v>
                </c:pt>
                <c:pt idx="372">
                  <c:v>54.756671</c:v>
                </c:pt>
                <c:pt idx="373">
                  <c:v>54.750090</c:v>
                </c:pt>
                <c:pt idx="374">
                  <c:v>54.743587</c:v>
                </c:pt>
                <c:pt idx="375">
                  <c:v>54.737161</c:v>
                </c:pt>
                <c:pt idx="376">
                  <c:v>54.730811</c:v>
                </c:pt>
                <c:pt idx="377">
                  <c:v>54.724537</c:v>
                </c:pt>
                <c:pt idx="378">
                  <c:v>54.718337</c:v>
                </c:pt>
                <c:pt idx="379">
                  <c:v>54.712211</c:v>
                </c:pt>
                <c:pt idx="380">
                  <c:v>54.706157</c:v>
                </c:pt>
                <c:pt idx="381">
                  <c:v>54.700176</c:v>
                </c:pt>
                <c:pt idx="382">
                  <c:v>54.694265</c:v>
                </c:pt>
                <c:pt idx="383">
                  <c:v>54.688424</c:v>
                </c:pt>
                <c:pt idx="384">
                  <c:v>54.682653</c:v>
                </c:pt>
                <c:pt idx="385">
                  <c:v>54.676950</c:v>
                </c:pt>
                <c:pt idx="386">
                  <c:v>54.671315</c:v>
                </c:pt>
                <c:pt idx="387">
                  <c:v>54.665747</c:v>
                </c:pt>
                <c:pt idx="388">
                  <c:v>54.660245</c:v>
                </c:pt>
                <c:pt idx="389">
                  <c:v>54.654808</c:v>
                </c:pt>
                <c:pt idx="390">
                  <c:v>54.649435</c:v>
                </c:pt>
                <c:pt idx="391">
                  <c:v>54.644126</c:v>
                </c:pt>
                <c:pt idx="392">
                  <c:v>54.638881</c:v>
                </c:pt>
                <c:pt idx="393">
                  <c:v>54.633697</c:v>
                </c:pt>
                <c:pt idx="394">
                  <c:v>54.628575</c:v>
                </c:pt>
                <c:pt idx="395">
                  <c:v>54.623513</c:v>
                </c:pt>
                <c:pt idx="396">
                  <c:v>54.618512</c:v>
                </c:pt>
                <c:pt idx="397">
                  <c:v>54.613570</c:v>
                </c:pt>
                <c:pt idx="398">
                  <c:v>54.608686</c:v>
                </c:pt>
                <c:pt idx="399">
                  <c:v>54.603860</c:v>
                </c:pt>
                <c:pt idx="400">
                  <c:v>54.599092</c:v>
                </c:pt>
                <c:pt idx="401">
                  <c:v>54.594380</c:v>
                </c:pt>
                <c:pt idx="402">
                  <c:v>54.589724</c:v>
                </c:pt>
                <c:pt idx="403">
                  <c:v>54.585123</c:v>
                </c:pt>
                <c:pt idx="404">
                  <c:v>54.580576</c:v>
                </c:pt>
                <c:pt idx="405">
                  <c:v>54.576084</c:v>
                </c:pt>
                <c:pt idx="406">
                  <c:v>54.571644</c:v>
                </c:pt>
                <c:pt idx="407">
                  <c:v>54.567257</c:v>
                </c:pt>
                <c:pt idx="408">
                  <c:v>54.562922</c:v>
                </c:pt>
                <c:pt idx="409">
                  <c:v>54.558639</c:v>
                </c:pt>
                <c:pt idx="410">
                  <c:v>54.554406</c:v>
                </c:pt>
                <c:pt idx="411">
                  <c:v>54.550223</c:v>
                </c:pt>
                <c:pt idx="412">
                  <c:v>54.546090</c:v>
                </c:pt>
                <c:pt idx="413">
                  <c:v>54.542006</c:v>
                </c:pt>
                <c:pt idx="414">
                  <c:v>54.537970</c:v>
                </c:pt>
                <c:pt idx="415">
                  <c:v>54.533982</c:v>
                </c:pt>
                <c:pt idx="416">
                  <c:v>54.530041</c:v>
                </c:pt>
                <c:pt idx="417">
                  <c:v>54.526147</c:v>
                </c:pt>
                <c:pt idx="418">
                  <c:v>54.522299</c:v>
                </c:pt>
                <c:pt idx="419">
                  <c:v>54.518497</c:v>
                </c:pt>
                <c:pt idx="420">
                  <c:v>54.514739</c:v>
                </c:pt>
                <c:pt idx="421">
                  <c:v>54.511026</c:v>
                </c:pt>
                <c:pt idx="422">
                  <c:v>54.507357</c:v>
                </c:pt>
                <c:pt idx="423">
                  <c:v>54.503731</c:v>
                </c:pt>
                <c:pt idx="424">
                  <c:v>54.500148</c:v>
                </c:pt>
                <c:pt idx="425">
                  <c:v>54.496608</c:v>
                </c:pt>
                <c:pt idx="426">
                  <c:v>54.493110</c:v>
                </c:pt>
                <c:pt idx="427">
                  <c:v>54.489652</c:v>
                </c:pt>
                <c:pt idx="428">
                  <c:v>54.486236</c:v>
                </c:pt>
                <c:pt idx="429">
                  <c:v>54.482861</c:v>
                </c:pt>
                <c:pt idx="430">
                  <c:v>54.479525</c:v>
                </c:pt>
                <c:pt idx="431">
                  <c:v>54.476228</c:v>
                </c:pt>
                <c:pt idx="432">
                  <c:v>54.472971</c:v>
                </c:pt>
                <c:pt idx="433">
                  <c:v>54.469752</c:v>
                </c:pt>
                <c:pt idx="434">
                  <c:v>54.466572</c:v>
                </c:pt>
                <c:pt idx="435">
                  <c:v>54.463428</c:v>
                </c:pt>
                <c:pt idx="436">
                  <c:v>54.460322</c:v>
                </c:pt>
                <c:pt idx="437">
                  <c:v>54.457253</c:v>
                </c:pt>
                <c:pt idx="438">
                  <c:v>54.454220</c:v>
                </c:pt>
                <c:pt idx="439">
                  <c:v>54.451223</c:v>
                </c:pt>
                <c:pt idx="440">
                  <c:v>54.448262</c:v>
                </c:pt>
                <c:pt idx="441">
                  <c:v>54.445335</c:v>
                </c:pt>
                <c:pt idx="442">
                  <c:v>54.442443</c:v>
                </c:pt>
                <c:pt idx="443">
                  <c:v>54.439586</c:v>
                </c:pt>
                <c:pt idx="444">
                  <c:v>54.436762</c:v>
                </c:pt>
                <c:pt idx="445">
                  <c:v>54.433971</c:v>
                </c:pt>
                <c:pt idx="446">
                  <c:v>54.431213</c:v>
                </c:pt>
                <c:pt idx="447">
                  <c:v>54.428488</c:v>
                </c:pt>
                <c:pt idx="448">
                  <c:v>54.425796</c:v>
                </c:pt>
                <c:pt idx="449">
                  <c:v>54.423135</c:v>
                </c:pt>
                <c:pt idx="450">
                  <c:v>54.420505</c:v>
                </c:pt>
                <c:pt idx="451">
                  <c:v>54.417907</c:v>
                </c:pt>
                <c:pt idx="452">
                  <c:v>54.415339</c:v>
                </c:pt>
                <c:pt idx="453">
                  <c:v>54.412802</c:v>
                </c:pt>
                <c:pt idx="454">
                  <c:v>54.410295</c:v>
                </c:pt>
                <c:pt idx="455">
                  <c:v>54.407817</c:v>
                </c:pt>
                <c:pt idx="456">
                  <c:v>54.405369</c:v>
                </c:pt>
                <c:pt idx="457">
                  <c:v>54.402949</c:v>
                </c:pt>
                <c:pt idx="458">
                  <c:v>54.400558</c:v>
                </c:pt>
                <c:pt idx="459">
                  <c:v>54.398196</c:v>
                </c:pt>
                <c:pt idx="460">
                  <c:v>54.395861</c:v>
                </c:pt>
                <c:pt idx="461">
                  <c:v>54.393554</c:v>
                </c:pt>
                <c:pt idx="462">
                  <c:v>54.391274</c:v>
                </c:pt>
                <c:pt idx="463">
                  <c:v>54.389021</c:v>
                </c:pt>
                <c:pt idx="464">
                  <c:v>54.386795</c:v>
                </c:pt>
                <c:pt idx="465">
                  <c:v>54.384595</c:v>
                </c:pt>
                <c:pt idx="466">
                  <c:v>54.382421</c:v>
                </c:pt>
                <c:pt idx="467">
                  <c:v>54.380273</c:v>
                </c:pt>
                <c:pt idx="468">
                  <c:v>54.378150</c:v>
                </c:pt>
                <c:pt idx="469">
                  <c:v>54.376052</c:v>
                </c:pt>
                <c:pt idx="470">
                  <c:v>54.373979</c:v>
                </c:pt>
                <c:pt idx="471">
                  <c:v>54.371931</c:v>
                </c:pt>
                <c:pt idx="472">
                  <c:v>54.369907</c:v>
                </c:pt>
                <c:pt idx="473">
                  <c:v>54.367906</c:v>
                </c:pt>
                <c:pt idx="474">
                  <c:v>54.365930</c:v>
                </c:pt>
                <c:pt idx="475">
                  <c:v>54.363976</c:v>
                </c:pt>
                <c:pt idx="476">
                  <c:v>54.362046</c:v>
                </c:pt>
                <c:pt idx="477">
                  <c:v>54.360138</c:v>
                </c:pt>
                <c:pt idx="478">
                  <c:v>54.358253</c:v>
                </c:pt>
                <c:pt idx="479">
                  <c:v>54.356391</c:v>
                </c:pt>
                <c:pt idx="480">
                  <c:v>54.354550</c:v>
                </c:pt>
                <c:pt idx="481">
                  <c:v>54.352731</c:v>
                </c:pt>
                <c:pt idx="482">
                  <c:v>54.350934</c:v>
                </c:pt>
                <c:pt idx="483">
                  <c:v>54.349157</c:v>
                </c:pt>
                <c:pt idx="484">
                  <c:v>54.347402</c:v>
                </c:pt>
                <c:pt idx="485">
                  <c:v>54.345668</c:v>
                </c:pt>
                <c:pt idx="486">
                  <c:v>54.343954</c:v>
                </c:pt>
                <c:pt idx="487">
                  <c:v>54.342260</c:v>
                </c:pt>
                <c:pt idx="488">
                  <c:v>54.340586</c:v>
                </c:pt>
                <c:pt idx="489">
                  <c:v>54.338932</c:v>
                </c:pt>
                <c:pt idx="490">
                  <c:v>54.337298</c:v>
                </c:pt>
                <c:pt idx="491">
                  <c:v>54.335683</c:v>
                </c:pt>
                <c:pt idx="492">
                  <c:v>54.334087</c:v>
                </c:pt>
                <c:pt idx="493">
                  <c:v>54.332509</c:v>
                </c:pt>
                <c:pt idx="494">
                  <c:v>54.330951</c:v>
                </c:pt>
                <c:pt idx="495">
                  <c:v>54.329411</c:v>
                </c:pt>
                <c:pt idx="496">
                  <c:v>54.327889</c:v>
                </c:pt>
                <c:pt idx="497">
                  <c:v>54.326385</c:v>
                </c:pt>
                <c:pt idx="498">
                  <c:v>54.324898</c:v>
                </c:pt>
                <c:pt idx="499">
                  <c:v>54.323430</c:v>
                </c:pt>
                <c:pt idx="500">
                  <c:v>54.321978</c:v>
                </c:pt>
                <c:pt idx="501">
                  <c:v>54.320544</c:v>
                </c:pt>
                <c:pt idx="502">
                  <c:v>54.319127</c:v>
                </c:pt>
                <c:pt idx="503">
                  <c:v>54.317726</c:v>
                </c:pt>
                <c:pt idx="504">
                  <c:v>54.316343</c:v>
                </c:pt>
                <c:pt idx="505">
                  <c:v>54.314975</c:v>
                </c:pt>
                <c:pt idx="506">
                  <c:v>54.313623</c:v>
                </c:pt>
                <c:pt idx="507">
                  <c:v>54.312288</c:v>
                </c:pt>
                <c:pt idx="508">
                  <c:v>54.310968</c:v>
                </c:pt>
                <c:pt idx="509">
                  <c:v>54.309664</c:v>
                </c:pt>
                <c:pt idx="510">
                  <c:v>54.308375</c:v>
                </c:pt>
                <c:pt idx="511">
                  <c:v>54.307102</c:v>
                </c:pt>
                <c:pt idx="512">
                  <c:v>54.305843</c:v>
                </c:pt>
                <c:pt idx="513">
                  <c:v>54.304600</c:v>
                </c:pt>
                <c:pt idx="514">
                  <c:v>54.303371</c:v>
                </c:pt>
                <c:pt idx="515">
                  <c:v>54.302156</c:v>
                </c:pt>
                <c:pt idx="516">
                  <c:v>54.300956</c:v>
                </c:pt>
                <c:pt idx="517">
                  <c:v>54.299770</c:v>
                </c:pt>
                <c:pt idx="518">
                  <c:v>54.298598</c:v>
                </c:pt>
                <c:pt idx="519">
                  <c:v>54.297440</c:v>
                </c:pt>
                <c:pt idx="520">
                  <c:v>54.296296</c:v>
                </c:pt>
                <c:pt idx="521">
                  <c:v>54.295165</c:v>
                </c:pt>
                <c:pt idx="522">
                  <c:v>54.294048</c:v>
                </c:pt>
                <c:pt idx="523">
                  <c:v>54.292943</c:v>
                </c:pt>
                <c:pt idx="524">
                  <c:v>54.291852</c:v>
                </c:pt>
                <c:pt idx="525">
                  <c:v>54.290774</c:v>
                </c:pt>
                <c:pt idx="526">
                  <c:v>54.289708</c:v>
                </c:pt>
                <c:pt idx="527">
                  <c:v>54.288655</c:v>
                </c:pt>
                <c:pt idx="528">
                  <c:v>54.287614</c:v>
                </c:pt>
                <c:pt idx="529">
                  <c:v>54.286586</c:v>
                </c:pt>
                <c:pt idx="530">
                  <c:v>54.285570</c:v>
                </c:pt>
                <c:pt idx="531">
                  <c:v>54.284565</c:v>
                </c:pt>
                <c:pt idx="532">
                  <c:v>54.283573</c:v>
                </c:pt>
                <c:pt idx="533">
                  <c:v>54.282593</c:v>
                </c:pt>
                <c:pt idx="534">
                  <c:v>54.281623</c:v>
                </c:pt>
                <c:pt idx="535">
                  <c:v>54.280666</c:v>
                </c:pt>
                <c:pt idx="536">
                  <c:v>54.279720</c:v>
                </c:pt>
                <c:pt idx="537">
                  <c:v>54.278785</c:v>
                </c:pt>
                <c:pt idx="538">
                  <c:v>54.277860</c:v>
                </c:pt>
                <c:pt idx="539">
                  <c:v>54.276947</c:v>
                </c:pt>
                <c:pt idx="540">
                  <c:v>54.276045</c:v>
                </c:pt>
                <c:pt idx="541">
                  <c:v>54.275153</c:v>
                </c:pt>
                <c:pt idx="542">
                  <c:v>54.274272</c:v>
                </c:pt>
                <c:pt idx="543">
                  <c:v>54.273401</c:v>
                </c:pt>
                <c:pt idx="544">
                  <c:v>54.272541</c:v>
                </c:pt>
                <c:pt idx="545">
                  <c:v>54.271691</c:v>
                </c:pt>
                <c:pt idx="546">
                  <c:v>54.270850</c:v>
                </c:pt>
                <c:pt idx="547">
                  <c:v>54.270020</c:v>
                </c:pt>
                <c:pt idx="548">
                  <c:v>54.269199</c:v>
                </c:pt>
                <c:pt idx="549">
                  <c:v>54.268389</c:v>
                </c:pt>
                <c:pt idx="550">
                  <c:v>54.267587</c:v>
                </c:pt>
                <c:pt idx="551">
                  <c:v>54.266795</c:v>
                </c:pt>
                <c:pt idx="552">
                  <c:v>54.266013</c:v>
                </c:pt>
                <c:pt idx="553">
                  <c:v>54.265240</c:v>
                </c:pt>
                <c:pt idx="554">
                  <c:v>54.264476</c:v>
                </c:pt>
                <c:pt idx="555">
                  <c:v>54.263721</c:v>
                </c:pt>
                <c:pt idx="556">
                  <c:v>54.262975</c:v>
                </c:pt>
                <c:pt idx="557">
                  <c:v>54.262237</c:v>
                </c:pt>
                <c:pt idx="558">
                  <c:v>54.261509</c:v>
                </c:pt>
                <c:pt idx="559">
                  <c:v>54.260789</c:v>
                </c:pt>
                <c:pt idx="560">
                  <c:v>54.260077</c:v>
                </c:pt>
                <c:pt idx="561">
                  <c:v>54.259374</c:v>
                </c:pt>
                <c:pt idx="562">
                  <c:v>54.258679</c:v>
                </c:pt>
                <c:pt idx="563">
                  <c:v>54.257993</c:v>
                </c:pt>
                <c:pt idx="564">
                  <c:v>54.257314</c:v>
                </c:pt>
                <c:pt idx="565">
                  <c:v>54.256644</c:v>
                </c:pt>
                <c:pt idx="566">
                  <c:v>54.255981</c:v>
                </c:pt>
                <c:pt idx="567">
                  <c:v>54.255326</c:v>
                </c:pt>
                <c:pt idx="568">
                  <c:v>54.254680</c:v>
                </c:pt>
                <c:pt idx="569">
                  <c:v>54.254040</c:v>
                </c:pt>
                <c:pt idx="570">
                  <c:v>54.253408</c:v>
                </c:pt>
                <c:pt idx="571">
                  <c:v>54.252784</c:v>
                </c:pt>
                <c:pt idx="572">
                  <c:v>54.252167</c:v>
                </c:pt>
                <c:pt idx="573">
                  <c:v>54.251558</c:v>
                </c:pt>
                <c:pt idx="574">
                  <c:v>54.250955</c:v>
                </c:pt>
                <c:pt idx="575">
                  <c:v>54.250360</c:v>
                </c:pt>
                <c:pt idx="576">
                  <c:v>54.249771</c:v>
                </c:pt>
                <c:pt idx="577">
                  <c:v>54.249190</c:v>
                </c:pt>
                <c:pt idx="578">
                  <c:v>54.248616</c:v>
                </c:pt>
                <c:pt idx="579">
                  <c:v>54.248048</c:v>
                </c:pt>
                <c:pt idx="580">
                  <c:v>54.247487</c:v>
                </c:pt>
                <c:pt idx="581">
                  <c:v>54.246933</c:v>
                </c:pt>
                <c:pt idx="582">
                  <c:v>54.246385</c:v>
                </c:pt>
                <c:pt idx="583">
                  <c:v>54.245844</c:v>
                </c:pt>
                <c:pt idx="584">
                  <c:v>54.245309</c:v>
                </c:pt>
                <c:pt idx="585">
                  <c:v>54.244780</c:v>
                </c:pt>
                <c:pt idx="586">
                  <c:v>54.244258</c:v>
                </c:pt>
                <c:pt idx="587">
                  <c:v>54.243742</c:v>
                </c:pt>
                <c:pt idx="588">
                  <c:v>54.243231</c:v>
                </c:pt>
                <c:pt idx="589">
                  <c:v>54.242727</c:v>
                </c:pt>
                <c:pt idx="590">
                  <c:v>54.242229</c:v>
                </c:pt>
                <c:pt idx="591">
                  <c:v>54.241737</c:v>
                </c:pt>
                <c:pt idx="592">
                  <c:v>54.241251</c:v>
                </c:pt>
                <c:pt idx="593">
                  <c:v>54.240770</c:v>
                </c:pt>
                <c:pt idx="594">
                  <c:v>54.240295</c:v>
                </c:pt>
                <c:pt idx="595">
                  <c:v>54.239826</c:v>
                </c:pt>
                <c:pt idx="596">
                  <c:v>54.239362</c:v>
                </c:pt>
                <c:pt idx="597">
                  <c:v>54.238904</c:v>
                </c:pt>
                <c:pt idx="598">
                  <c:v>54.238451</c:v>
                </c:pt>
                <c:pt idx="599">
                  <c:v>54.238003</c:v>
                </c:pt>
                <c:pt idx="600">
                  <c:v>54.237561</c:v>
                </c:pt>
                <c:pt idx="601">
                  <c:v>54.237124</c:v>
                </c:pt>
                <c:pt idx="602">
                  <c:v>54.236692</c:v>
                </c:pt>
                <c:pt idx="603">
                  <c:v>54.236265</c:v>
                </c:pt>
                <c:pt idx="604">
                  <c:v>54.235844</c:v>
                </c:pt>
                <c:pt idx="605">
                  <c:v>54.235427</c:v>
                </c:pt>
                <c:pt idx="606">
                  <c:v>54.235015</c:v>
                </c:pt>
                <c:pt idx="607">
                  <c:v>54.234608</c:v>
                </c:pt>
                <c:pt idx="608">
                  <c:v>54.234206</c:v>
                </c:pt>
                <c:pt idx="609">
                  <c:v>54.233809</c:v>
                </c:pt>
                <c:pt idx="610">
                  <c:v>54.233416</c:v>
                </c:pt>
                <c:pt idx="611">
                  <c:v>54.233028</c:v>
                </c:pt>
                <c:pt idx="612">
                  <c:v>54.232645</c:v>
                </c:pt>
                <c:pt idx="613">
                  <c:v>54.232266</c:v>
                </c:pt>
                <c:pt idx="614">
                  <c:v>54.231892</c:v>
                </c:pt>
                <c:pt idx="615">
                  <c:v>54.231522</c:v>
                </c:pt>
                <c:pt idx="616">
                  <c:v>54.231156</c:v>
                </c:pt>
                <c:pt idx="617">
                  <c:v>54.230795</c:v>
                </c:pt>
                <c:pt idx="618">
                  <c:v>54.230438</c:v>
                </c:pt>
                <c:pt idx="619">
                  <c:v>54.230085</c:v>
                </c:pt>
                <c:pt idx="620">
                  <c:v>54.229736</c:v>
                </c:pt>
                <c:pt idx="621">
                  <c:v>54.229392</c:v>
                </c:pt>
                <c:pt idx="622">
                  <c:v>54.229051</c:v>
                </c:pt>
                <c:pt idx="623">
                  <c:v>54.228715</c:v>
                </c:pt>
                <c:pt idx="624">
                  <c:v>54.228383</c:v>
                </c:pt>
                <c:pt idx="625">
                  <c:v>54.228054</c:v>
                </c:pt>
                <c:pt idx="626">
                  <c:v>54.227730</c:v>
                </c:pt>
                <c:pt idx="627">
                  <c:v>54.227409</c:v>
                </c:pt>
                <c:pt idx="628">
                  <c:v>54.227092</c:v>
                </c:pt>
                <c:pt idx="629">
                  <c:v>54.226779</c:v>
                </c:pt>
                <c:pt idx="630">
                  <c:v>54.226469</c:v>
                </c:pt>
                <c:pt idx="631">
                  <c:v>54.226163</c:v>
                </c:pt>
                <c:pt idx="632">
                  <c:v>54.225861</c:v>
                </c:pt>
                <c:pt idx="633">
                  <c:v>54.225563</c:v>
                </c:pt>
                <c:pt idx="634">
                  <c:v>54.225268</c:v>
                </c:pt>
                <c:pt idx="635">
                  <c:v>54.224976</c:v>
                </c:pt>
                <c:pt idx="636">
                  <c:v>54.224688</c:v>
                </c:pt>
                <c:pt idx="637">
                  <c:v>54.224403</c:v>
                </c:pt>
                <c:pt idx="638">
                  <c:v>54.224122</c:v>
                </c:pt>
                <c:pt idx="639">
                  <c:v>54.223844</c:v>
                </c:pt>
                <c:pt idx="640">
                  <c:v>54.223569</c:v>
                </c:pt>
                <c:pt idx="641">
                  <c:v>54.223297</c:v>
                </c:pt>
                <c:pt idx="642">
                  <c:v>54.223029</c:v>
                </c:pt>
                <c:pt idx="643">
                  <c:v>54.222764</c:v>
                </c:pt>
                <c:pt idx="644">
                  <c:v>54.222502</c:v>
                </c:pt>
                <c:pt idx="645">
                  <c:v>54.222243</c:v>
                </c:pt>
                <c:pt idx="646">
                  <c:v>54.221988</c:v>
                </c:pt>
                <c:pt idx="647">
                  <c:v>54.221735</c:v>
                </c:pt>
                <c:pt idx="648">
                  <c:v>54.221485</c:v>
                </c:pt>
                <c:pt idx="649">
                  <c:v>54.221238</c:v>
                </c:pt>
                <c:pt idx="650">
                  <c:v>54.220994</c:v>
                </c:pt>
                <c:pt idx="651">
                  <c:v>54.220753</c:v>
                </c:pt>
                <c:pt idx="652">
                  <c:v>54.220515</c:v>
                </c:pt>
                <c:pt idx="653">
                  <c:v>54.220280</c:v>
                </c:pt>
                <c:pt idx="654">
                  <c:v>54.220047</c:v>
                </c:pt>
                <c:pt idx="655">
                  <c:v>54.219818</c:v>
                </c:pt>
                <c:pt idx="656">
                  <c:v>54.219590</c:v>
                </c:pt>
                <c:pt idx="657">
                  <c:v>54.219366</c:v>
                </c:pt>
                <c:pt idx="658">
                  <c:v>54.219144</c:v>
                </c:pt>
                <c:pt idx="659">
                  <c:v>54.218925</c:v>
                </c:pt>
                <c:pt idx="660">
                  <c:v>54.218709</c:v>
                </c:pt>
                <c:pt idx="661">
                  <c:v>54.218495</c:v>
                </c:pt>
                <c:pt idx="662">
                  <c:v>54.218284</c:v>
                </c:pt>
                <c:pt idx="663">
                  <c:v>54.218075</c:v>
                </c:pt>
                <c:pt idx="664">
                  <c:v>54.217868</c:v>
                </c:pt>
                <c:pt idx="665">
                  <c:v>54.217664</c:v>
                </c:pt>
                <c:pt idx="666">
                  <c:v>54.217463</c:v>
                </c:pt>
                <c:pt idx="667">
                  <c:v>54.217264</c:v>
                </c:pt>
                <c:pt idx="668">
                  <c:v>54.217067</c:v>
                </c:pt>
                <c:pt idx="669">
                  <c:v>54.216872</c:v>
                </c:pt>
                <c:pt idx="670">
                  <c:v>54.216680</c:v>
                </c:pt>
                <c:pt idx="671">
                  <c:v>54.216490</c:v>
                </c:pt>
                <c:pt idx="672">
                  <c:v>54.216303</c:v>
                </c:pt>
                <c:pt idx="673">
                  <c:v>54.216117</c:v>
                </c:pt>
                <c:pt idx="674">
                  <c:v>54.215934</c:v>
                </c:pt>
                <c:pt idx="675">
                  <c:v>54.215753</c:v>
                </c:pt>
                <c:pt idx="676">
                  <c:v>54.215574</c:v>
                </c:pt>
                <c:pt idx="677">
                  <c:v>54.215398</c:v>
                </c:pt>
                <c:pt idx="678">
                  <c:v>54.215223</c:v>
                </c:pt>
                <c:pt idx="679">
                  <c:v>54.215050</c:v>
                </c:pt>
                <c:pt idx="680">
                  <c:v>54.214880</c:v>
                </c:pt>
                <c:pt idx="681">
                  <c:v>54.214711</c:v>
                </c:pt>
                <c:pt idx="682">
                  <c:v>54.214545</c:v>
                </c:pt>
                <c:pt idx="683">
                  <c:v>54.214380</c:v>
                </c:pt>
                <c:pt idx="684">
                  <c:v>54.214218</c:v>
                </c:pt>
                <c:pt idx="685">
                  <c:v>54.214057</c:v>
                </c:pt>
                <c:pt idx="686">
                  <c:v>54.213898</c:v>
                </c:pt>
                <c:pt idx="687">
                  <c:v>54.213741</c:v>
                </c:pt>
                <c:pt idx="688">
                  <c:v>54.213586</c:v>
                </c:pt>
                <c:pt idx="689">
                  <c:v>54.213433</c:v>
                </c:pt>
                <c:pt idx="690">
                  <c:v>54.213282</c:v>
                </c:pt>
                <c:pt idx="691">
                  <c:v>54.213132</c:v>
                </c:pt>
                <c:pt idx="692">
                  <c:v>54.212985</c:v>
                </c:pt>
                <c:pt idx="693">
                  <c:v>54.212839</c:v>
                </c:pt>
                <c:pt idx="694">
                  <c:v>54.212694</c:v>
                </c:pt>
                <c:pt idx="695">
                  <c:v>54.212552</c:v>
                </c:pt>
                <c:pt idx="696">
                  <c:v>54.212411</c:v>
                </c:pt>
                <c:pt idx="697">
                  <c:v>54.212272</c:v>
                </c:pt>
                <c:pt idx="698">
                  <c:v>54.212134</c:v>
                </c:pt>
                <c:pt idx="699">
                  <c:v>54.211998</c:v>
                </c:pt>
                <c:pt idx="700">
                  <c:v>54.211864</c:v>
                </c:pt>
                <c:pt idx="701">
                  <c:v>54.211731</c:v>
                </c:pt>
                <c:pt idx="702">
                  <c:v>54.211600</c:v>
                </c:pt>
                <c:pt idx="703">
                  <c:v>54.211471</c:v>
                </c:pt>
                <c:pt idx="704">
                  <c:v>54.211343</c:v>
                </c:pt>
                <c:pt idx="705">
                  <c:v>54.211216</c:v>
                </c:pt>
                <c:pt idx="706">
                  <c:v>54.211091</c:v>
                </c:pt>
                <c:pt idx="707">
                  <c:v>54.210968</c:v>
                </c:pt>
                <c:pt idx="708">
                  <c:v>54.210846</c:v>
                </c:pt>
                <c:pt idx="709">
                  <c:v>54.210725</c:v>
                </c:pt>
                <c:pt idx="710">
                  <c:v>54.210606</c:v>
                </c:pt>
                <c:pt idx="711">
                  <c:v>54.210488</c:v>
                </c:pt>
                <c:pt idx="712">
                  <c:v>54.210372</c:v>
                </c:pt>
                <c:pt idx="713">
                  <c:v>54.210257</c:v>
                </c:pt>
                <c:pt idx="714">
                  <c:v>54.210143</c:v>
                </c:pt>
                <c:pt idx="715">
                  <c:v>54.210031</c:v>
                </c:pt>
                <c:pt idx="716">
                  <c:v>54.209920</c:v>
                </c:pt>
                <c:pt idx="717">
                  <c:v>54.209810</c:v>
                </c:pt>
                <c:pt idx="718">
                  <c:v>54.209702</c:v>
                </c:pt>
                <c:pt idx="719">
                  <c:v>54.209595</c:v>
                </c:pt>
                <c:pt idx="720">
                  <c:v>54.209489</c:v>
                </c:pt>
                <c:pt idx="721">
                  <c:v>54.209385</c:v>
                </c:pt>
                <c:pt idx="722">
                  <c:v>54.209282</c:v>
                </c:pt>
                <c:pt idx="723">
                  <c:v>54.209180</c:v>
                </c:pt>
                <c:pt idx="724">
                  <c:v>54.209079</c:v>
                </c:pt>
                <c:pt idx="725">
                  <c:v>54.208979</c:v>
                </c:pt>
                <c:pt idx="726">
                  <c:v>54.208881</c:v>
                </c:pt>
                <c:pt idx="727">
                  <c:v>54.208784</c:v>
                </c:pt>
                <c:pt idx="728">
                  <c:v>54.208688</c:v>
                </c:pt>
                <c:pt idx="729">
                  <c:v>54.208593</c:v>
                </c:pt>
                <c:pt idx="730">
                  <c:v>54.208499</c:v>
                </c:pt>
                <c:pt idx="731">
                  <c:v>54.208406</c:v>
                </c:pt>
                <c:pt idx="732">
                  <c:v>54.208315</c:v>
                </c:pt>
                <c:pt idx="733">
                  <c:v>54.208224</c:v>
                </c:pt>
                <c:pt idx="734">
                  <c:v>54.208135</c:v>
                </c:pt>
                <c:pt idx="735">
                  <c:v>54.208047</c:v>
                </c:pt>
                <c:pt idx="736">
                  <c:v>54.207959</c:v>
                </c:pt>
                <c:pt idx="737">
                  <c:v>54.207873</c:v>
                </c:pt>
                <c:pt idx="738">
                  <c:v>54.207788</c:v>
                </c:pt>
                <c:pt idx="739">
                  <c:v>54.207704</c:v>
                </c:pt>
                <c:pt idx="740">
                  <c:v>54.207621</c:v>
                </c:pt>
                <c:pt idx="741">
                  <c:v>54.207539</c:v>
                </c:pt>
                <c:pt idx="742">
                  <c:v>54.207457</c:v>
                </c:pt>
                <c:pt idx="743">
                  <c:v>54.207377</c:v>
                </c:pt>
                <c:pt idx="744">
                  <c:v>54.207298</c:v>
                </c:pt>
                <c:pt idx="745">
                  <c:v>54.207219</c:v>
                </c:pt>
                <c:pt idx="746">
                  <c:v>54.207142</c:v>
                </c:pt>
                <c:pt idx="747">
                  <c:v>54.207066</c:v>
                </c:pt>
                <c:pt idx="748">
                  <c:v>54.206990</c:v>
                </c:pt>
                <c:pt idx="749">
                  <c:v>54.206915</c:v>
                </c:pt>
                <c:pt idx="750">
                  <c:v>54.206842</c:v>
                </c:pt>
                <c:pt idx="751">
                  <c:v>54.206769</c:v>
                </c:pt>
                <c:pt idx="752">
                  <c:v>54.206697</c:v>
                </c:pt>
                <c:pt idx="753">
                  <c:v>54.206626</c:v>
                </c:pt>
                <c:pt idx="754">
                  <c:v>54.206555</c:v>
                </c:pt>
                <c:pt idx="755">
                  <c:v>54.206486</c:v>
                </c:pt>
                <c:pt idx="756">
                  <c:v>54.206417</c:v>
                </c:pt>
                <c:pt idx="757">
                  <c:v>54.206349</c:v>
                </c:pt>
                <c:pt idx="758">
                  <c:v>54.206282</c:v>
                </c:pt>
                <c:pt idx="759">
                  <c:v>54.206216</c:v>
                </c:pt>
                <c:pt idx="760">
                  <c:v>54.206151</c:v>
                </c:pt>
                <c:pt idx="761">
                  <c:v>54.206086</c:v>
                </c:pt>
                <c:pt idx="762">
                  <c:v>54.206022</c:v>
                </c:pt>
                <c:pt idx="763">
                  <c:v>54.205959</c:v>
                </c:pt>
                <c:pt idx="764">
                  <c:v>54.205897</c:v>
                </c:pt>
                <c:pt idx="765">
                  <c:v>54.205835</c:v>
                </c:pt>
                <c:pt idx="766">
                  <c:v>54.205774</c:v>
                </c:pt>
                <c:pt idx="767">
                  <c:v>54.205714</c:v>
                </c:pt>
                <c:pt idx="768">
                  <c:v>54.205655</c:v>
                </c:pt>
                <c:pt idx="769">
                  <c:v>54.205596</c:v>
                </c:pt>
                <c:pt idx="770">
                  <c:v>54.205538</c:v>
                </c:pt>
                <c:pt idx="771">
                  <c:v>54.205481</c:v>
                </c:pt>
                <c:pt idx="772">
                  <c:v>54.205424</c:v>
                </c:pt>
                <c:pt idx="773">
                  <c:v>54.205368</c:v>
                </c:pt>
                <c:pt idx="774">
                  <c:v>54.205313</c:v>
                </c:pt>
                <c:pt idx="775">
                  <c:v>54.205258</c:v>
                </c:pt>
                <c:pt idx="776">
                  <c:v>54.205204</c:v>
                </c:pt>
                <c:pt idx="777">
                  <c:v>54.205151</c:v>
                </c:pt>
                <c:pt idx="778">
                  <c:v>54.205099</c:v>
                </c:pt>
                <c:pt idx="779">
                  <c:v>54.205046</c:v>
                </c:pt>
                <c:pt idx="780">
                  <c:v>54.204995</c:v>
                </c:pt>
                <c:pt idx="781">
                  <c:v>54.204944</c:v>
                </c:pt>
                <c:pt idx="782">
                  <c:v>54.204894</c:v>
                </c:pt>
                <c:pt idx="783">
                  <c:v>54.204845</c:v>
                </c:pt>
                <c:pt idx="784">
                  <c:v>54.204796</c:v>
                </c:pt>
                <c:pt idx="785">
                  <c:v>54.204747</c:v>
                </c:pt>
                <c:pt idx="786">
                  <c:v>54.204699</c:v>
                </c:pt>
                <c:pt idx="787">
                  <c:v>54.204652</c:v>
                </c:pt>
                <c:pt idx="788">
                  <c:v>54.204605</c:v>
                </c:pt>
                <c:pt idx="789">
                  <c:v>54.204559</c:v>
                </c:pt>
                <c:pt idx="790">
                  <c:v>54.204514</c:v>
                </c:pt>
                <c:pt idx="791">
                  <c:v>54.204469</c:v>
                </c:pt>
                <c:pt idx="792">
                  <c:v>54.204424</c:v>
                </c:pt>
                <c:pt idx="793">
                  <c:v>54.204380</c:v>
                </c:pt>
                <c:pt idx="794">
                  <c:v>54.204337</c:v>
                </c:pt>
                <c:pt idx="795">
                  <c:v>54.204294</c:v>
                </c:pt>
                <c:pt idx="796">
                  <c:v>54.204252</c:v>
                </c:pt>
                <c:pt idx="797">
                  <c:v>54.204210</c:v>
                </c:pt>
                <c:pt idx="798">
                  <c:v>54.204168</c:v>
                </c:pt>
                <c:pt idx="799">
                  <c:v>54.204128</c:v>
                </c:pt>
                <c:pt idx="800">
                  <c:v>54.204087</c:v>
                </c:pt>
                <c:pt idx="801">
                  <c:v>54.204047</c:v>
                </c:pt>
                <c:pt idx="802">
                  <c:v>54.204008</c:v>
                </c:pt>
                <c:pt idx="803">
                  <c:v>54.203969</c:v>
                </c:pt>
                <c:pt idx="804">
                  <c:v>54.203931</c:v>
                </c:pt>
                <c:pt idx="805">
                  <c:v>54.203893</c:v>
                </c:pt>
                <c:pt idx="806">
                  <c:v>54.203855</c:v>
                </c:pt>
                <c:pt idx="807">
                  <c:v>54.203818</c:v>
                </c:pt>
                <c:pt idx="808">
                  <c:v>54.203781</c:v>
                </c:pt>
                <c:pt idx="809">
                  <c:v>54.203745</c:v>
                </c:pt>
                <c:pt idx="810">
                  <c:v>54.203709</c:v>
                </c:pt>
                <c:pt idx="811">
                  <c:v>54.203674</c:v>
                </c:pt>
                <c:pt idx="812">
                  <c:v>54.203639</c:v>
                </c:pt>
                <c:pt idx="813">
                  <c:v>54.203605</c:v>
                </c:pt>
                <c:pt idx="814">
                  <c:v>54.203571</c:v>
                </c:pt>
                <c:pt idx="815">
                  <c:v>54.203537</c:v>
                </c:pt>
                <c:pt idx="816">
                  <c:v>54.203504</c:v>
                </c:pt>
                <c:pt idx="817">
                  <c:v>54.203471</c:v>
                </c:pt>
                <c:pt idx="818">
                  <c:v>54.203438</c:v>
                </c:pt>
                <c:pt idx="819">
                  <c:v>54.203406</c:v>
                </c:pt>
                <c:pt idx="820">
                  <c:v>54.203375</c:v>
                </c:pt>
                <c:pt idx="821">
                  <c:v>54.203343</c:v>
                </c:pt>
                <c:pt idx="822">
                  <c:v>54.203313</c:v>
                </c:pt>
                <c:pt idx="823">
                  <c:v>54.203282</c:v>
                </c:pt>
                <c:pt idx="824">
                  <c:v>54.203252</c:v>
                </c:pt>
                <c:pt idx="825">
                  <c:v>54.203222</c:v>
                </c:pt>
                <c:pt idx="826">
                  <c:v>54.203193</c:v>
                </c:pt>
                <c:pt idx="827">
                  <c:v>54.203164</c:v>
                </c:pt>
                <c:pt idx="828">
                  <c:v>54.203135</c:v>
                </c:pt>
                <c:pt idx="829">
                  <c:v>54.203106</c:v>
                </c:pt>
                <c:pt idx="830">
                  <c:v>54.203078</c:v>
                </c:pt>
                <c:pt idx="831">
                  <c:v>54.203051</c:v>
                </c:pt>
                <c:pt idx="832">
                  <c:v>54.203023</c:v>
                </c:pt>
                <c:pt idx="833">
                  <c:v>54.202996</c:v>
                </c:pt>
                <c:pt idx="834">
                  <c:v>54.202970</c:v>
                </c:pt>
                <c:pt idx="835">
                  <c:v>54.202943</c:v>
                </c:pt>
                <c:pt idx="836">
                  <c:v>54.202917</c:v>
                </c:pt>
                <c:pt idx="837">
                  <c:v>54.202891</c:v>
                </c:pt>
                <c:pt idx="838">
                  <c:v>54.202866</c:v>
                </c:pt>
                <c:pt idx="839">
                  <c:v>54.202841</c:v>
                </c:pt>
                <c:pt idx="840">
                  <c:v>54.202816</c:v>
                </c:pt>
                <c:pt idx="841">
                  <c:v>54.202792</c:v>
                </c:pt>
                <c:pt idx="842">
                  <c:v>54.202767</c:v>
                </c:pt>
                <c:pt idx="843">
                  <c:v>54.202743</c:v>
                </c:pt>
                <c:pt idx="844">
                  <c:v>54.202720</c:v>
                </c:pt>
                <c:pt idx="845">
                  <c:v>54.202697</c:v>
                </c:pt>
                <c:pt idx="846">
                  <c:v>54.202673</c:v>
                </c:pt>
                <c:pt idx="847">
                  <c:v>54.202651</c:v>
                </c:pt>
                <c:pt idx="848">
                  <c:v>54.202628</c:v>
                </c:pt>
                <c:pt idx="849">
                  <c:v>54.202606</c:v>
                </c:pt>
                <c:pt idx="850">
                  <c:v>54.202584</c:v>
                </c:pt>
                <c:pt idx="851">
                  <c:v>54.202562</c:v>
                </c:pt>
                <c:pt idx="852">
                  <c:v>54.202541</c:v>
                </c:pt>
                <c:pt idx="853">
                  <c:v>54.202520</c:v>
                </c:pt>
                <c:pt idx="854">
                  <c:v>54.202499</c:v>
                </c:pt>
                <c:pt idx="855">
                  <c:v>54.202478</c:v>
                </c:pt>
                <c:pt idx="856">
                  <c:v>54.202458</c:v>
                </c:pt>
                <c:pt idx="857">
                  <c:v>54.202438</c:v>
                </c:pt>
                <c:pt idx="858">
                  <c:v>54.202418</c:v>
                </c:pt>
                <c:pt idx="859">
                  <c:v>54.202398</c:v>
                </c:pt>
                <c:pt idx="860">
                  <c:v>54.202379</c:v>
                </c:pt>
                <c:pt idx="861">
                  <c:v>54.202360</c:v>
                </c:pt>
                <c:pt idx="862">
                  <c:v>54.202341</c:v>
                </c:pt>
                <c:pt idx="863">
                  <c:v>54.202322</c:v>
                </c:pt>
                <c:pt idx="864">
                  <c:v>54.202303</c:v>
                </c:pt>
                <c:pt idx="865">
                  <c:v>54.202285</c:v>
                </c:pt>
                <c:pt idx="866">
                  <c:v>54.202267</c:v>
                </c:pt>
                <c:pt idx="867">
                  <c:v>54.202249</c:v>
                </c:pt>
                <c:pt idx="868">
                  <c:v>54.202232</c:v>
                </c:pt>
                <c:pt idx="869">
                  <c:v>54.202214</c:v>
                </c:pt>
                <c:pt idx="870">
                  <c:v>54.202197</c:v>
                </c:pt>
                <c:pt idx="871">
                  <c:v>54.202180</c:v>
                </c:pt>
                <c:pt idx="872">
                  <c:v>54.202163</c:v>
                </c:pt>
                <c:pt idx="873">
                  <c:v>54.202147</c:v>
                </c:pt>
                <c:pt idx="874">
                  <c:v>54.202131</c:v>
                </c:pt>
                <c:pt idx="875">
                  <c:v>54.202114</c:v>
                </c:pt>
                <c:pt idx="876">
                  <c:v>54.202098</c:v>
                </c:pt>
                <c:pt idx="877">
                  <c:v>54.202083</c:v>
                </c:pt>
                <c:pt idx="878">
                  <c:v>54.202067</c:v>
                </c:pt>
                <c:pt idx="879">
                  <c:v>54.202052</c:v>
                </c:pt>
                <c:pt idx="880">
                  <c:v>54.202037</c:v>
                </c:pt>
                <c:pt idx="881">
                  <c:v>54.202022</c:v>
                </c:pt>
                <c:pt idx="882">
                  <c:v>54.202007</c:v>
                </c:pt>
                <c:pt idx="883">
                  <c:v>54.201992</c:v>
                </c:pt>
                <c:pt idx="884">
                  <c:v>54.201978</c:v>
                </c:pt>
                <c:pt idx="885">
                  <c:v>54.201964</c:v>
                </c:pt>
                <c:pt idx="886">
                  <c:v>54.201950</c:v>
                </c:pt>
                <c:pt idx="887">
                  <c:v>54.201936</c:v>
                </c:pt>
                <c:pt idx="888">
                  <c:v>54.201922</c:v>
                </c:pt>
                <c:pt idx="889">
                  <c:v>54.201908</c:v>
                </c:pt>
                <c:pt idx="890">
                  <c:v>54.201895</c:v>
                </c:pt>
                <c:pt idx="891">
                  <c:v>54.201882</c:v>
                </c:pt>
                <c:pt idx="892">
                  <c:v>54.201869</c:v>
                </c:pt>
                <c:pt idx="893">
                  <c:v>54.201856</c:v>
                </c:pt>
                <c:pt idx="894">
                  <c:v>54.201843</c:v>
                </c:pt>
                <c:pt idx="895">
                  <c:v>54.201830</c:v>
                </c:pt>
                <c:pt idx="896">
                  <c:v>54.201818</c:v>
                </c:pt>
                <c:pt idx="897">
                  <c:v>54.201806</c:v>
                </c:pt>
                <c:pt idx="898">
                  <c:v>54.201794</c:v>
                </c:pt>
                <c:pt idx="899">
                  <c:v>54.201782</c:v>
                </c:pt>
                <c:pt idx="900">
                  <c:v>54.201770</c:v>
                </c:pt>
                <c:pt idx="901">
                  <c:v>54.201758</c:v>
                </c:pt>
                <c:pt idx="902">
                  <c:v>54.201747</c:v>
                </c:pt>
                <c:pt idx="903">
                  <c:v>54.201735</c:v>
                </c:pt>
                <c:pt idx="904">
                  <c:v>54.201724</c:v>
                </c:pt>
                <c:pt idx="905">
                  <c:v>54.201713</c:v>
                </c:pt>
                <c:pt idx="906">
                  <c:v>54.201702</c:v>
                </c:pt>
                <c:pt idx="907">
                  <c:v>54.201691</c:v>
                </c:pt>
                <c:pt idx="908">
                  <c:v>54.201680</c:v>
                </c:pt>
                <c:pt idx="909">
                  <c:v>54.201670</c:v>
                </c:pt>
                <c:pt idx="910">
                  <c:v>54.201659</c:v>
                </c:pt>
                <c:pt idx="911">
                  <c:v>54.201649</c:v>
                </c:pt>
                <c:pt idx="912">
                  <c:v>54.201639</c:v>
                </c:pt>
                <c:pt idx="913">
                  <c:v>54.201629</c:v>
                </c:pt>
                <c:pt idx="914">
                  <c:v>54.201619</c:v>
                </c:pt>
                <c:pt idx="915">
                  <c:v>54.201609</c:v>
                </c:pt>
                <c:pt idx="916">
                  <c:v>54.201600</c:v>
                </c:pt>
                <c:pt idx="917">
                  <c:v>54.201590</c:v>
                </c:pt>
                <c:pt idx="918">
                  <c:v>54.201581</c:v>
                </c:pt>
                <c:pt idx="919">
                  <c:v>54.201571</c:v>
                </c:pt>
                <c:pt idx="920">
                  <c:v>54.201562</c:v>
                </c:pt>
                <c:pt idx="921">
                  <c:v>54.201553</c:v>
                </c:pt>
                <c:pt idx="922">
                  <c:v>54.201544</c:v>
                </c:pt>
                <c:pt idx="923">
                  <c:v>54.201535</c:v>
                </c:pt>
                <c:pt idx="924">
                  <c:v>54.201526</c:v>
                </c:pt>
                <c:pt idx="925">
                  <c:v>54.201518</c:v>
                </c:pt>
                <c:pt idx="926">
                  <c:v>54.201509</c:v>
                </c:pt>
                <c:pt idx="927">
                  <c:v>54.201501</c:v>
                </c:pt>
                <c:pt idx="928">
                  <c:v>54.201493</c:v>
                </c:pt>
                <c:pt idx="929">
                  <c:v>54.201484</c:v>
                </c:pt>
                <c:pt idx="930">
                  <c:v>54.201476</c:v>
                </c:pt>
                <c:pt idx="931">
                  <c:v>54.201468</c:v>
                </c:pt>
                <c:pt idx="932">
                  <c:v>54.201460</c:v>
                </c:pt>
                <c:pt idx="933">
                  <c:v>54.201453</c:v>
                </c:pt>
                <c:pt idx="934">
                  <c:v>54.201445</c:v>
                </c:pt>
                <c:pt idx="935">
                  <c:v>54.201437</c:v>
                </c:pt>
                <c:pt idx="936">
                  <c:v>54.201430</c:v>
                </c:pt>
                <c:pt idx="937">
                  <c:v>54.201422</c:v>
                </c:pt>
                <c:pt idx="938">
                  <c:v>54.201415</c:v>
                </c:pt>
                <c:pt idx="939">
                  <c:v>54.201408</c:v>
                </c:pt>
                <c:pt idx="940">
                  <c:v>54.201401</c:v>
                </c:pt>
                <c:pt idx="941">
                  <c:v>54.201394</c:v>
                </c:pt>
                <c:pt idx="942">
                  <c:v>54.201387</c:v>
                </c:pt>
                <c:pt idx="943">
                  <c:v>54.201380</c:v>
                </c:pt>
                <c:pt idx="944">
                  <c:v>54.201373</c:v>
                </c:pt>
                <c:pt idx="945">
                  <c:v>54.201366</c:v>
                </c:pt>
                <c:pt idx="946">
                  <c:v>54.201360</c:v>
                </c:pt>
                <c:pt idx="947">
                  <c:v>54.201353</c:v>
                </c:pt>
                <c:pt idx="948">
                  <c:v>54.201347</c:v>
                </c:pt>
                <c:pt idx="949">
                  <c:v>54.201341</c:v>
                </c:pt>
                <c:pt idx="950">
                  <c:v>54.201334</c:v>
                </c:pt>
                <c:pt idx="951">
                  <c:v>54.201328</c:v>
                </c:pt>
                <c:pt idx="952">
                  <c:v>54.201322</c:v>
                </c:pt>
                <c:pt idx="953">
                  <c:v>54.201316</c:v>
                </c:pt>
                <c:pt idx="954">
                  <c:v>54.201310</c:v>
                </c:pt>
                <c:pt idx="955">
                  <c:v>54.201304</c:v>
                </c:pt>
                <c:pt idx="956">
                  <c:v>54.201298</c:v>
                </c:pt>
                <c:pt idx="957">
                  <c:v>54.201293</c:v>
                </c:pt>
                <c:pt idx="958">
                  <c:v>54.201287</c:v>
                </c:pt>
                <c:pt idx="959">
                  <c:v>54.201281</c:v>
                </c:pt>
                <c:pt idx="960">
                  <c:v>54.201276</c:v>
                </c:pt>
                <c:pt idx="961">
                  <c:v>54.201270</c:v>
                </c:pt>
                <c:pt idx="962">
                  <c:v>54.201265</c:v>
                </c:pt>
                <c:pt idx="963">
                  <c:v>54.201260</c:v>
                </c:pt>
                <c:pt idx="964">
                  <c:v>54.201255</c:v>
                </c:pt>
                <c:pt idx="965">
                  <c:v>54.201249</c:v>
                </c:pt>
                <c:pt idx="966">
                  <c:v>54.201244</c:v>
                </c:pt>
                <c:pt idx="967">
                  <c:v>54.201239</c:v>
                </c:pt>
                <c:pt idx="968">
                  <c:v>54.201234</c:v>
                </c:pt>
                <c:pt idx="969">
                  <c:v>54.201229</c:v>
                </c:pt>
                <c:pt idx="970">
                  <c:v>54.201225</c:v>
                </c:pt>
                <c:pt idx="971">
                  <c:v>54.201220</c:v>
                </c:pt>
                <c:pt idx="972">
                  <c:v>54.201215</c:v>
                </c:pt>
                <c:pt idx="973">
                  <c:v>54.201211</c:v>
                </c:pt>
                <c:pt idx="974">
                  <c:v>54.201206</c:v>
                </c:pt>
                <c:pt idx="975">
                  <c:v>54.201201</c:v>
                </c:pt>
                <c:pt idx="976">
                  <c:v>54.201197</c:v>
                </c:pt>
                <c:pt idx="977">
                  <c:v>54.201193</c:v>
                </c:pt>
                <c:pt idx="978">
                  <c:v>54.201188</c:v>
                </c:pt>
                <c:pt idx="979">
                  <c:v>54.201184</c:v>
                </c:pt>
                <c:pt idx="980">
                  <c:v>54.201180</c:v>
                </c:pt>
                <c:pt idx="981">
                  <c:v>54.201176</c:v>
                </c:pt>
                <c:pt idx="982">
                  <c:v>54.201171</c:v>
                </c:pt>
                <c:pt idx="983">
                  <c:v>54.201167</c:v>
                </c:pt>
                <c:pt idx="984">
                  <c:v>54.201163</c:v>
                </c:pt>
                <c:pt idx="985">
                  <c:v>54.201159</c:v>
                </c:pt>
                <c:pt idx="986">
                  <c:v>54.201155</c:v>
                </c:pt>
                <c:pt idx="987">
                  <c:v>54.201152</c:v>
                </c:pt>
                <c:pt idx="988">
                  <c:v>54.201148</c:v>
                </c:pt>
                <c:pt idx="989">
                  <c:v>54.201144</c:v>
                </c:pt>
                <c:pt idx="990">
                  <c:v>54.201140</c:v>
                </c:pt>
                <c:pt idx="991">
                  <c:v>54.201137</c:v>
                </c:pt>
                <c:pt idx="992">
                  <c:v>54.201133</c:v>
                </c:pt>
                <c:pt idx="993">
                  <c:v>54.201130</c:v>
                </c:pt>
                <c:pt idx="994">
                  <c:v>54.201126</c:v>
                </c:pt>
                <c:pt idx="995">
                  <c:v>54.201123</c:v>
                </c:pt>
                <c:pt idx="996">
                  <c:v>54.201119</c:v>
                </c:pt>
                <c:pt idx="997">
                  <c:v>54.201116</c:v>
                </c:pt>
                <c:pt idx="998">
                  <c:v>54.201113</c:v>
                </c:pt>
                <c:pt idx="999">
                  <c:v>54.201109</c:v>
                </c:pt>
                <c:pt idx="1000">
                  <c:v>54.201106</c:v>
                </c:pt>
                <c:pt idx="1001">
                  <c:v>54.201103</c:v>
                </c:pt>
                <c:pt idx="1002">
                  <c:v>54.201100</c:v>
                </c:pt>
                <c:pt idx="1003">
                  <c:v>54.201097</c:v>
                </c:pt>
                <c:pt idx="1004">
                  <c:v>54.201094</c:v>
                </c:pt>
                <c:pt idx="1005">
                  <c:v>54.201091</c:v>
                </c:pt>
                <c:pt idx="1006">
                  <c:v>54.201088</c:v>
                </c:pt>
                <c:pt idx="1007">
                  <c:v>54.201085</c:v>
                </c:pt>
                <c:pt idx="1008">
                  <c:v>54.201082</c:v>
                </c:pt>
                <c:pt idx="1009">
                  <c:v>54.201079</c:v>
                </c:pt>
                <c:pt idx="1010">
                  <c:v>54.201076</c:v>
                </c:pt>
                <c:pt idx="1011">
                  <c:v>54.201073</c:v>
                </c:pt>
                <c:pt idx="1012">
                  <c:v>54.201071</c:v>
                </c:pt>
                <c:pt idx="1013">
                  <c:v>54.201068</c:v>
                </c:pt>
                <c:pt idx="1014">
                  <c:v>54.201065</c:v>
                </c:pt>
                <c:pt idx="1015">
                  <c:v>54.201063</c:v>
                </c:pt>
                <c:pt idx="1016">
                  <c:v>54.201060</c:v>
                </c:pt>
                <c:pt idx="1017">
                  <c:v>54.201057</c:v>
                </c:pt>
                <c:pt idx="1018">
                  <c:v>54.201055</c:v>
                </c:pt>
                <c:pt idx="1019">
                  <c:v>54.201052</c:v>
                </c:pt>
                <c:pt idx="1020">
                  <c:v>54.201050</c:v>
                </c:pt>
                <c:pt idx="1021">
                  <c:v>54.201048</c:v>
                </c:pt>
                <c:pt idx="1022">
                  <c:v>54.201045</c:v>
                </c:pt>
                <c:pt idx="1023">
                  <c:v>54.201043</c:v>
                </c:pt>
                <c:pt idx="1024">
                  <c:v>54.201040</c:v>
                </c:pt>
                <c:pt idx="1025">
                  <c:v>54.201038</c:v>
                </c:pt>
                <c:pt idx="1026">
                  <c:v>54.201036</c:v>
                </c:pt>
                <c:pt idx="1027">
                  <c:v>54.201034</c:v>
                </c:pt>
                <c:pt idx="1028">
                  <c:v>54.201032</c:v>
                </c:pt>
                <c:pt idx="1029">
                  <c:v>54.201029</c:v>
                </c:pt>
                <c:pt idx="1030">
                  <c:v>54.201027</c:v>
                </c:pt>
                <c:pt idx="1031">
                  <c:v>54.201025</c:v>
                </c:pt>
                <c:pt idx="1032">
                  <c:v>54.201023</c:v>
                </c:pt>
                <c:pt idx="1033">
                  <c:v>54.201021</c:v>
                </c:pt>
                <c:pt idx="1034">
                  <c:v>54.201019</c:v>
                </c:pt>
                <c:pt idx="1035">
                  <c:v>54.201017</c:v>
                </c:pt>
                <c:pt idx="1036">
                  <c:v>54.201015</c:v>
                </c:pt>
                <c:pt idx="1037">
                  <c:v>54.201013</c:v>
                </c:pt>
                <c:pt idx="1038">
                  <c:v>54.201011</c:v>
                </c:pt>
                <c:pt idx="1039">
                  <c:v>54.201009</c:v>
                </c:pt>
                <c:pt idx="1040">
                  <c:v>54.201008</c:v>
                </c:pt>
                <c:pt idx="1041">
                  <c:v>54.201006</c:v>
                </c:pt>
                <c:pt idx="1042">
                  <c:v>54.201004</c:v>
                </c:pt>
                <c:pt idx="1043">
                  <c:v>54.201002</c:v>
                </c:pt>
                <c:pt idx="1044">
                  <c:v>54.201001</c:v>
                </c:pt>
                <c:pt idx="1045">
                  <c:v>54.200999</c:v>
                </c:pt>
                <c:pt idx="1046">
                  <c:v>54.200997</c:v>
                </c:pt>
                <c:pt idx="1047">
                  <c:v>54.200996</c:v>
                </c:pt>
                <c:pt idx="1048">
                  <c:v>54.200994</c:v>
                </c:pt>
                <c:pt idx="1049">
                  <c:v>54.200992</c:v>
                </c:pt>
                <c:pt idx="1050">
                  <c:v>54.200991</c:v>
                </c:pt>
                <c:pt idx="1051">
                  <c:v>54.200989</c:v>
                </c:pt>
                <c:pt idx="1052">
                  <c:v>54.200988</c:v>
                </c:pt>
                <c:pt idx="1053">
                  <c:v>54.200986</c:v>
                </c:pt>
                <c:pt idx="1054">
                  <c:v>54.200985</c:v>
                </c:pt>
                <c:pt idx="1055">
                  <c:v>54.200983</c:v>
                </c:pt>
                <c:pt idx="1056">
                  <c:v>54.200982</c:v>
                </c:pt>
                <c:pt idx="1057">
                  <c:v>54.200980</c:v>
                </c:pt>
                <c:pt idx="1058">
                  <c:v>54.200979</c:v>
                </c:pt>
                <c:pt idx="1059">
                  <c:v>54.200977</c:v>
                </c:pt>
                <c:pt idx="1060">
                  <c:v>54.200976</c:v>
                </c:pt>
                <c:pt idx="1061">
                  <c:v>54.200975</c:v>
                </c:pt>
                <c:pt idx="1062">
                  <c:v>54.200973</c:v>
                </c:pt>
                <c:pt idx="1063">
                  <c:v>54.200972</c:v>
                </c:pt>
                <c:pt idx="1064">
                  <c:v>54.200971</c:v>
                </c:pt>
                <c:pt idx="1065">
                  <c:v>54.200970</c:v>
                </c:pt>
                <c:pt idx="1066">
                  <c:v>54.200968</c:v>
                </c:pt>
                <c:pt idx="1067">
                  <c:v>54.200967</c:v>
                </c:pt>
                <c:pt idx="1068">
                  <c:v>54.200966</c:v>
                </c:pt>
                <c:pt idx="1069">
                  <c:v>54.200965</c:v>
                </c:pt>
                <c:pt idx="1070">
                  <c:v>54.200964</c:v>
                </c:pt>
                <c:pt idx="1071">
                  <c:v>54.200962</c:v>
                </c:pt>
                <c:pt idx="1072">
                  <c:v>54.200961</c:v>
                </c:pt>
                <c:pt idx="1073">
                  <c:v>54.200960</c:v>
                </c:pt>
                <c:pt idx="1074">
                  <c:v>54.200959</c:v>
                </c:pt>
                <c:pt idx="1075">
                  <c:v>54.200958</c:v>
                </c:pt>
                <c:pt idx="1076">
                  <c:v>54.200957</c:v>
                </c:pt>
                <c:pt idx="1077">
                  <c:v>54.200956</c:v>
                </c:pt>
                <c:pt idx="1078">
                  <c:v>54.200955</c:v>
                </c:pt>
                <c:pt idx="1079">
                  <c:v>54.200954</c:v>
                </c:pt>
                <c:pt idx="1080">
                  <c:v>54.200953</c:v>
                </c:pt>
                <c:pt idx="1081">
                  <c:v>54.200952</c:v>
                </c:pt>
                <c:pt idx="1082">
                  <c:v>54.200951</c:v>
                </c:pt>
                <c:pt idx="1083">
                  <c:v>54.200950</c:v>
                </c:pt>
                <c:pt idx="1084">
                  <c:v>54.200949</c:v>
                </c:pt>
                <c:pt idx="1085">
                  <c:v>54.200948</c:v>
                </c:pt>
                <c:pt idx="1086">
                  <c:v>54.200947</c:v>
                </c:pt>
                <c:pt idx="1087">
                  <c:v>54.200946</c:v>
                </c:pt>
                <c:pt idx="1088">
                  <c:v>54.200946</c:v>
                </c:pt>
                <c:pt idx="1089">
                  <c:v>54.200945</c:v>
                </c:pt>
                <c:pt idx="1090">
                  <c:v>54.200944</c:v>
                </c:pt>
                <c:pt idx="1091">
                  <c:v>54.200943</c:v>
                </c:pt>
                <c:pt idx="1092">
                  <c:v>54.200942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'sedation'!$Z$4</c:f>
              <c:strCache>
                <c:ptCount val="1"/>
                <c:pt idx="0">
                  <c:v>45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'sedation'!$Z$5:$Z$1097</c:f>
              <c:numCache>
                <c:ptCount val="1093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92.984975</c:v>
                </c:pt>
                <c:pt idx="7">
                  <c:v>92.944954</c:v>
                </c:pt>
                <c:pt idx="8">
                  <c:v>92.882938</c:v>
                </c:pt>
                <c:pt idx="9">
                  <c:v>92.800776</c:v>
                </c:pt>
                <c:pt idx="10">
                  <c:v>92.699934</c:v>
                </c:pt>
                <c:pt idx="11">
                  <c:v>92.581677</c:v>
                </c:pt>
                <c:pt idx="12">
                  <c:v>92.447140</c:v>
                </c:pt>
                <c:pt idx="13">
                  <c:v>92.297362</c:v>
                </c:pt>
                <c:pt idx="14">
                  <c:v>92.133313</c:v>
                </c:pt>
                <c:pt idx="15">
                  <c:v>91.955901</c:v>
                </c:pt>
                <c:pt idx="16">
                  <c:v>91.765985</c:v>
                </c:pt>
                <c:pt idx="17">
                  <c:v>91.564381</c:v>
                </c:pt>
                <c:pt idx="18">
                  <c:v>91.351862</c:v>
                </c:pt>
                <c:pt idx="19">
                  <c:v>91.129165</c:v>
                </c:pt>
                <c:pt idx="20">
                  <c:v>90.896995</c:v>
                </c:pt>
                <c:pt idx="21">
                  <c:v>90.656022</c:v>
                </c:pt>
                <c:pt idx="22">
                  <c:v>90.406887</c:v>
                </c:pt>
                <c:pt idx="23">
                  <c:v>90.150203</c:v>
                </c:pt>
                <c:pt idx="24">
                  <c:v>89.886552</c:v>
                </c:pt>
                <c:pt idx="25">
                  <c:v>89.616494</c:v>
                </c:pt>
                <c:pt idx="26">
                  <c:v>89.340558</c:v>
                </c:pt>
                <c:pt idx="27">
                  <c:v>89.059254</c:v>
                </c:pt>
                <c:pt idx="28">
                  <c:v>88.773064</c:v>
                </c:pt>
                <c:pt idx="29">
                  <c:v>88.482448</c:v>
                </c:pt>
                <c:pt idx="30">
                  <c:v>88.187846</c:v>
                </c:pt>
                <c:pt idx="31">
                  <c:v>87.889675</c:v>
                </c:pt>
                <c:pt idx="32">
                  <c:v>87.588332</c:v>
                </c:pt>
                <c:pt idx="33">
                  <c:v>87.284193</c:v>
                </c:pt>
                <c:pt idx="34">
                  <c:v>86.977617</c:v>
                </c:pt>
                <c:pt idx="35">
                  <c:v>86.668943</c:v>
                </c:pt>
                <c:pt idx="36">
                  <c:v>86.358494</c:v>
                </c:pt>
                <c:pt idx="37">
                  <c:v>86.046574</c:v>
                </c:pt>
                <c:pt idx="38">
                  <c:v>85.733473</c:v>
                </c:pt>
                <c:pt idx="39">
                  <c:v>85.419463</c:v>
                </c:pt>
                <c:pt idx="40">
                  <c:v>85.104803</c:v>
                </c:pt>
                <c:pt idx="41">
                  <c:v>84.789736</c:v>
                </c:pt>
                <c:pt idx="42">
                  <c:v>84.474493</c:v>
                </c:pt>
                <c:pt idx="43">
                  <c:v>84.159290</c:v>
                </c:pt>
                <c:pt idx="44">
                  <c:v>83.844331</c:v>
                </c:pt>
                <c:pt idx="45">
                  <c:v>83.529807</c:v>
                </c:pt>
                <c:pt idx="46">
                  <c:v>83.215900</c:v>
                </c:pt>
                <c:pt idx="47">
                  <c:v>82.902778</c:v>
                </c:pt>
                <c:pt idx="48">
                  <c:v>82.590600</c:v>
                </c:pt>
                <c:pt idx="49">
                  <c:v>82.279515</c:v>
                </c:pt>
                <c:pt idx="50">
                  <c:v>81.969661</c:v>
                </c:pt>
                <c:pt idx="51">
                  <c:v>81.661169</c:v>
                </c:pt>
                <c:pt idx="52">
                  <c:v>81.354159</c:v>
                </c:pt>
                <c:pt idx="53">
                  <c:v>81.048743</c:v>
                </c:pt>
                <c:pt idx="54">
                  <c:v>80.745028</c:v>
                </c:pt>
                <c:pt idx="55">
                  <c:v>80.443109</c:v>
                </c:pt>
                <c:pt idx="56">
                  <c:v>80.143077</c:v>
                </c:pt>
                <c:pt idx="57">
                  <c:v>79.845016</c:v>
                </c:pt>
                <c:pt idx="58">
                  <c:v>79.549001</c:v>
                </c:pt>
                <c:pt idx="59">
                  <c:v>79.255104</c:v>
                </c:pt>
                <c:pt idx="60">
                  <c:v>78.963389</c:v>
                </c:pt>
                <c:pt idx="61">
                  <c:v>78.673916</c:v>
                </c:pt>
                <c:pt idx="62">
                  <c:v>78.386739</c:v>
                </c:pt>
                <c:pt idx="63">
                  <c:v>78.101907</c:v>
                </c:pt>
                <c:pt idx="64">
                  <c:v>77.819464</c:v>
                </c:pt>
                <c:pt idx="65">
                  <c:v>77.539451</c:v>
                </c:pt>
                <c:pt idx="66">
                  <c:v>77.261903</c:v>
                </c:pt>
                <c:pt idx="67">
                  <c:v>76.986852</c:v>
                </c:pt>
                <c:pt idx="68">
                  <c:v>76.714326</c:v>
                </c:pt>
                <c:pt idx="69">
                  <c:v>76.444349</c:v>
                </c:pt>
                <c:pt idx="70">
                  <c:v>76.176944</c:v>
                </c:pt>
                <c:pt idx="71">
                  <c:v>75.912128</c:v>
                </c:pt>
                <c:pt idx="72">
                  <c:v>75.649916</c:v>
                </c:pt>
                <c:pt idx="73">
                  <c:v>75.390321</c:v>
                </c:pt>
                <c:pt idx="74">
                  <c:v>75.133352</c:v>
                </c:pt>
                <c:pt idx="75">
                  <c:v>74.879017</c:v>
                </c:pt>
                <c:pt idx="76">
                  <c:v>74.627320</c:v>
                </c:pt>
                <c:pt idx="77">
                  <c:v>74.378265</c:v>
                </c:pt>
                <c:pt idx="78">
                  <c:v>74.131852</c:v>
                </c:pt>
                <c:pt idx="79">
                  <c:v>73.888080</c:v>
                </c:pt>
                <c:pt idx="80">
                  <c:v>73.646946</c:v>
                </c:pt>
                <c:pt idx="81">
                  <c:v>73.408445</c:v>
                </c:pt>
                <c:pt idx="82">
                  <c:v>73.172572</c:v>
                </c:pt>
                <c:pt idx="83">
                  <c:v>72.939318</c:v>
                </c:pt>
                <c:pt idx="84">
                  <c:v>72.708675</c:v>
                </c:pt>
                <c:pt idx="85">
                  <c:v>72.480632</c:v>
                </c:pt>
                <c:pt idx="86">
                  <c:v>72.255178</c:v>
                </c:pt>
                <c:pt idx="87">
                  <c:v>72.032300</c:v>
                </c:pt>
                <c:pt idx="88">
                  <c:v>71.811985</c:v>
                </c:pt>
                <c:pt idx="89">
                  <c:v>71.594218</c:v>
                </c:pt>
                <c:pt idx="90">
                  <c:v>71.378983</c:v>
                </c:pt>
                <c:pt idx="91">
                  <c:v>71.166265</c:v>
                </c:pt>
                <c:pt idx="92">
                  <c:v>70.956047</c:v>
                </c:pt>
                <c:pt idx="93">
                  <c:v>70.748311</c:v>
                </c:pt>
                <c:pt idx="94">
                  <c:v>70.543038</c:v>
                </c:pt>
                <c:pt idx="95">
                  <c:v>70.340210</c:v>
                </c:pt>
                <c:pt idx="96">
                  <c:v>70.139808</c:v>
                </c:pt>
                <c:pt idx="97">
                  <c:v>69.941811</c:v>
                </c:pt>
                <c:pt idx="98">
                  <c:v>69.746200</c:v>
                </c:pt>
                <c:pt idx="99">
                  <c:v>69.552953</c:v>
                </c:pt>
                <c:pt idx="100">
                  <c:v>69.362051</c:v>
                </c:pt>
                <c:pt idx="101">
                  <c:v>69.173470</c:v>
                </c:pt>
                <c:pt idx="102">
                  <c:v>68.987191</c:v>
                </c:pt>
                <c:pt idx="103">
                  <c:v>68.803191</c:v>
                </c:pt>
                <c:pt idx="104">
                  <c:v>68.621448</c:v>
                </c:pt>
                <c:pt idx="105">
                  <c:v>68.441940</c:v>
                </c:pt>
                <c:pt idx="106">
                  <c:v>68.264644</c:v>
                </c:pt>
                <c:pt idx="107">
                  <c:v>68.089539</c:v>
                </c:pt>
                <c:pt idx="108">
                  <c:v>67.916601</c:v>
                </c:pt>
                <c:pt idx="109">
                  <c:v>67.745809</c:v>
                </c:pt>
                <c:pt idx="110">
                  <c:v>67.577138</c:v>
                </c:pt>
                <c:pt idx="111">
                  <c:v>67.410567</c:v>
                </c:pt>
                <c:pt idx="112">
                  <c:v>67.246073</c:v>
                </c:pt>
                <c:pt idx="113">
                  <c:v>67.083633</c:v>
                </c:pt>
                <c:pt idx="114">
                  <c:v>66.923224</c:v>
                </c:pt>
                <c:pt idx="115">
                  <c:v>66.764824</c:v>
                </c:pt>
                <c:pt idx="116">
                  <c:v>66.608410</c:v>
                </c:pt>
                <c:pt idx="117">
                  <c:v>66.453960</c:v>
                </c:pt>
                <c:pt idx="118">
                  <c:v>66.301450</c:v>
                </c:pt>
                <c:pt idx="119">
                  <c:v>66.150859</c:v>
                </c:pt>
                <c:pt idx="120">
                  <c:v>66.002165</c:v>
                </c:pt>
                <c:pt idx="121">
                  <c:v>65.855344</c:v>
                </c:pt>
                <c:pt idx="122">
                  <c:v>65.710376</c:v>
                </c:pt>
                <c:pt idx="123">
                  <c:v>65.567237</c:v>
                </c:pt>
                <c:pt idx="124">
                  <c:v>65.425907</c:v>
                </c:pt>
                <c:pt idx="125">
                  <c:v>65.286363</c:v>
                </c:pt>
                <c:pt idx="126">
                  <c:v>65.148585</c:v>
                </c:pt>
                <c:pt idx="127">
                  <c:v>65.012550</c:v>
                </c:pt>
                <c:pt idx="128">
                  <c:v>64.878238</c:v>
                </c:pt>
                <c:pt idx="129">
                  <c:v>64.745627</c:v>
                </c:pt>
                <c:pt idx="130">
                  <c:v>64.614696</c:v>
                </c:pt>
                <c:pt idx="131">
                  <c:v>64.485426</c:v>
                </c:pt>
                <c:pt idx="132">
                  <c:v>64.357794</c:v>
                </c:pt>
                <c:pt idx="133">
                  <c:v>64.231782</c:v>
                </c:pt>
                <c:pt idx="134">
                  <c:v>64.107369</c:v>
                </c:pt>
                <c:pt idx="135">
                  <c:v>63.984534</c:v>
                </c:pt>
                <c:pt idx="136">
                  <c:v>63.863259</c:v>
                </c:pt>
                <c:pt idx="137">
                  <c:v>63.743523</c:v>
                </c:pt>
                <c:pt idx="138">
                  <c:v>63.625307</c:v>
                </c:pt>
                <c:pt idx="139">
                  <c:v>63.508592</c:v>
                </c:pt>
                <c:pt idx="140">
                  <c:v>63.393359</c:v>
                </c:pt>
                <c:pt idx="141">
                  <c:v>63.279590</c:v>
                </c:pt>
                <c:pt idx="142">
                  <c:v>63.167264</c:v>
                </c:pt>
                <c:pt idx="143">
                  <c:v>63.056365</c:v>
                </c:pt>
                <c:pt idx="144">
                  <c:v>62.946874</c:v>
                </c:pt>
                <c:pt idx="145">
                  <c:v>62.838773</c:v>
                </c:pt>
                <c:pt idx="146">
                  <c:v>62.732045</c:v>
                </c:pt>
                <c:pt idx="147">
                  <c:v>62.626670</c:v>
                </c:pt>
                <c:pt idx="148">
                  <c:v>62.522633</c:v>
                </c:pt>
                <c:pt idx="149">
                  <c:v>62.419916</c:v>
                </c:pt>
                <c:pt idx="150">
                  <c:v>62.318502</c:v>
                </c:pt>
                <c:pt idx="151">
                  <c:v>62.218375</c:v>
                </c:pt>
                <c:pt idx="152">
                  <c:v>62.119516</c:v>
                </c:pt>
                <c:pt idx="153">
                  <c:v>62.021911</c:v>
                </c:pt>
                <c:pt idx="154">
                  <c:v>61.925544</c:v>
                </c:pt>
                <c:pt idx="155">
                  <c:v>61.830397</c:v>
                </c:pt>
                <c:pt idx="156">
                  <c:v>61.736455</c:v>
                </c:pt>
                <c:pt idx="157">
                  <c:v>61.643703</c:v>
                </c:pt>
                <c:pt idx="158">
                  <c:v>61.552125</c:v>
                </c:pt>
                <c:pt idx="159">
                  <c:v>61.461707</c:v>
                </c:pt>
                <c:pt idx="160">
                  <c:v>61.372432</c:v>
                </c:pt>
                <c:pt idx="161">
                  <c:v>61.284286</c:v>
                </c:pt>
                <c:pt idx="162">
                  <c:v>61.197254</c:v>
                </c:pt>
                <c:pt idx="163">
                  <c:v>61.111323</c:v>
                </c:pt>
                <c:pt idx="164">
                  <c:v>61.026477</c:v>
                </c:pt>
                <c:pt idx="165">
                  <c:v>60.942702</c:v>
                </c:pt>
                <c:pt idx="166">
                  <c:v>60.859986</c:v>
                </c:pt>
                <c:pt idx="167">
                  <c:v>60.778312</c:v>
                </c:pt>
                <c:pt idx="168">
                  <c:v>60.697670</c:v>
                </c:pt>
                <c:pt idx="169">
                  <c:v>60.618043</c:v>
                </c:pt>
                <c:pt idx="170">
                  <c:v>60.539421</c:v>
                </c:pt>
                <c:pt idx="171">
                  <c:v>60.461789</c:v>
                </c:pt>
                <c:pt idx="172">
                  <c:v>60.385135</c:v>
                </c:pt>
                <c:pt idx="173">
                  <c:v>60.309445</c:v>
                </c:pt>
                <c:pt idx="174">
                  <c:v>60.234708</c:v>
                </c:pt>
                <c:pt idx="175">
                  <c:v>60.160911</c:v>
                </c:pt>
                <c:pt idx="176">
                  <c:v>60.088041</c:v>
                </c:pt>
                <c:pt idx="177">
                  <c:v>60.016087</c:v>
                </c:pt>
                <c:pt idx="178">
                  <c:v>59.945037</c:v>
                </c:pt>
                <c:pt idx="179">
                  <c:v>59.874879</c:v>
                </c:pt>
                <c:pt idx="180">
                  <c:v>59.805601</c:v>
                </c:pt>
                <c:pt idx="181">
                  <c:v>59.737192</c:v>
                </c:pt>
                <c:pt idx="182">
                  <c:v>59.669641</c:v>
                </c:pt>
                <c:pt idx="183">
                  <c:v>59.602936</c:v>
                </c:pt>
                <c:pt idx="184">
                  <c:v>59.537067</c:v>
                </c:pt>
                <c:pt idx="185">
                  <c:v>59.472022</c:v>
                </c:pt>
                <c:pt idx="186">
                  <c:v>59.407792</c:v>
                </c:pt>
                <c:pt idx="187">
                  <c:v>59.344364</c:v>
                </c:pt>
                <c:pt idx="188">
                  <c:v>59.281730</c:v>
                </c:pt>
                <c:pt idx="189">
                  <c:v>59.219878</c:v>
                </c:pt>
                <c:pt idx="190">
                  <c:v>59.158799</c:v>
                </c:pt>
                <c:pt idx="191">
                  <c:v>59.098483</c:v>
                </c:pt>
                <c:pt idx="192">
                  <c:v>59.038919</c:v>
                </c:pt>
                <c:pt idx="193">
                  <c:v>58.980098</c:v>
                </c:pt>
                <c:pt idx="194">
                  <c:v>58.922010</c:v>
                </c:pt>
                <c:pt idx="195">
                  <c:v>58.864646</c:v>
                </c:pt>
                <c:pt idx="196">
                  <c:v>58.807997</c:v>
                </c:pt>
                <c:pt idx="197">
                  <c:v>58.752053</c:v>
                </c:pt>
                <c:pt idx="198">
                  <c:v>58.696805</c:v>
                </c:pt>
                <c:pt idx="199">
                  <c:v>58.642244</c:v>
                </c:pt>
                <c:pt idx="200">
                  <c:v>58.588361</c:v>
                </c:pt>
                <c:pt idx="201">
                  <c:v>58.535148</c:v>
                </c:pt>
                <c:pt idx="202">
                  <c:v>58.482596</c:v>
                </c:pt>
                <c:pt idx="203">
                  <c:v>58.430696</c:v>
                </c:pt>
                <c:pt idx="204">
                  <c:v>58.379440</c:v>
                </c:pt>
                <c:pt idx="205">
                  <c:v>58.328820</c:v>
                </c:pt>
                <c:pt idx="206">
                  <c:v>58.278827</c:v>
                </c:pt>
                <c:pt idx="207">
                  <c:v>58.229454</c:v>
                </c:pt>
                <c:pt idx="208">
                  <c:v>58.180692</c:v>
                </c:pt>
                <c:pt idx="209">
                  <c:v>58.132535</c:v>
                </c:pt>
                <c:pt idx="210">
                  <c:v>58.084972</c:v>
                </c:pt>
                <c:pt idx="211">
                  <c:v>58.037999</c:v>
                </c:pt>
                <c:pt idx="212">
                  <c:v>57.991606</c:v>
                </c:pt>
                <c:pt idx="213">
                  <c:v>57.945786</c:v>
                </c:pt>
                <c:pt idx="214">
                  <c:v>57.900532</c:v>
                </c:pt>
                <c:pt idx="215">
                  <c:v>57.855837</c:v>
                </c:pt>
                <c:pt idx="216">
                  <c:v>57.811694</c:v>
                </c:pt>
                <c:pt idx="217">
                  <c:v>57.768095</c:v>
                </c:pt>
                <c:pt idx="218">
                  <c:v>57.725033</c:v>
                </c:pt>
                <c:pt idx="219">
                  <c:v>57.682503</c:v>
                </c:pt>
                <c:pt idx="220">
                  <c:v>57.640496</c:v>
                </c:pt>
                <c:pt idx="221">
                  <c:v>57.599007</c:v>
                </c:pt>
                <c:pt idx="222">
                  <c:v>57.558028</c:v>
                </c:pt>
                <c:pt idx="223">
                  <c:v>57.517553</c:v>
                </c:pt>
                <c:pt idx="224">
                  <c:v>57.477577</c:v>
                </c:pt>
                <c:pt idx="225">
                  <c:v>57.438091</c:v>
                </c:pt>
                <c:pt idx="226">
                  <c:v>57.399091</c:v>
                </c:pt>
                <c:pt idx="227">
                  <c:v>57.360570</c:v>
                </c:pt>
                <c:pt idx="228">
                  <c:v>57.322522</c:v>
                </c:pt>
                <c:pt idx="229">
                  <c:v>57.284941</c:v>
                </c:pt>
                <c:pt idx="230">
                  <c:v>57.247821</c:v>
                </c:pt>
                <c:pt idx="231">
                  <c:v>57.211156</c:v>
                </c:pt>
                <c:pt idx="232">
                  <c:v>57.174940</c:v>
                </c:pt>
                <c:pt idx="233">
                  <c:v>57.139169</c:v>
                </c:pt>
                <c:pt idx="234">
                  <c:v>57.103835</c:v>
                </c:pt>
                <c:pt idx="235">
                  <c:v>57.068934</c:v>
                </c:pt>
                <c:pt idx="236">
                  <c:v>57.034460</c:v>
                </c:pt>
                <c:pt idx="237">
                  <c:v>57.000408</c:v>
                </c:pt>
                <c:pt idx="238">
                  <c:v>56.966772</c:v>
                </c:pt>
                <c:pt idx="239">
                  <c:v>56.933548</c:v>
                </c:pt>
                <c:pt idx="240">
                  <c:v>56.900729</c:v>
                </c:pt>
                <c:pt idx="241">
                  <c:v>56.868312</c:v>
                </c:pt>
                <c:pt idx="242">
                  <c:v>56.836290</c:v>
                </c:pt>
                <c:pt idx="243">
                  <c:v>56.804659</c:v>
                </c:pt>
                <c:pt idx="244">
                  <c:v>56.773414</c:v>
                </c:pt>
                <c:pt idx="245">
                  <c:v>56.742550</c:v>
                </c:pt>
                <c:pt idx="246">
                  <c:v>56.712063</c:v>
                </c:pt>
                <c:pt idx="247">
                  <c:v>56.681947</c:v>
                </c:pt>
                <c:pt idx="248">
                  <c:v>56.652198</c:v>
                </c:pt>
                <c:pt idx="249">
                  <c:v>56.622811</c:v>
                </c:pt>
                <c:pt idx="250">
                  <c:v>56.593782</c:v>
                </c:pt>
                <c:pt idx="251">
                  <c:v>56.565107</c:v>
                </c:pt>
                <c:pt idx="252">
                  <c:v>56.536780</c:v>
                </c:pt>
                <c:pt idx="253">
                  <c:v>56.508798</c:v>
                </c:pt>
                <c:pt idx="254">
                  <c:v>56.481156</c:v>
                </c:pt>
                <c:pt idx="255">
                  <c:v>56.453850</c:v>
                </c:pt>
                <c:pt idx="256">
                  <c:v>56.426876</c:v>
                </c:pt>
                <c:pt idx="257">
                  <c:v>56.400230</c:v>
                </c:pt>
                <c:pt idx="258">
                  <c:v>56.373907</c:v>
                </c:pt>
                <c:pt idx="259">
                  <c:v>56.347904</c:v>
                </c:pt>
                <c:pt idx="260">
                  <c:v>56.322216</c:v>
                </c:pt>
                <c:pt idx="261">
                  <c:v>56.296840</c:v>
                </c:pt>
                <c:pt idx="262">
                  <c:v>56.271771</c:v>
                </c:pt>
                <c:pt idx="263">
                  <c:v>56.247007</c:v>
                </c:pt>
                <c:pt idx="264">
                  <c:v>56.222542</c:v>
                </c:pt>
                <c:pt idx="265">
                  <c:v>56.198374</c:v>
                </c:pt>
                <c:pt idx="266">
                  <c:v>56.174499</c:v>
                </c:pt>
                <c:pt idx="267">
                  <c:v>56.150913</c:v>
                </c:pt>
                <c:pt idx="268">
                  <c:v>56.127612</c:v>
                </c:pt>
                <c:pt idx="269">
                  <c:v>56.104594</c:v>
                </c:pt>
                <c:pt idx="270">
                  <c:v>56.081853</c:v>
                </c:pt>
                <c:pt idx="271">
                  <c:v>56.059388</c:v>
                </c:pt>
                <c:pt idx="272">
                  <c:v>56.037195</c:v>
                </c:pt>
                <c:pt idx="273">
                  <c:v>56.015269</c:v>
                </c:pt>
                <c:pt idx="274">
                  <c:v>55.993609</c:v>
                </c:pt>
                <c:pt idx="275">
                  <c:v>55.972210</c:v>
                </c:pt>
                <c:pt idx="276">
                  <c:v>55.951070</c:v>
                </c:pt>
                <c:pt idx="277">
                  <c:v>55.930185</c:v>
                </c:pt>
                <c:pt idx="278">
                  <c:v>55.909552</c:v>
                </c:pt>
                <c:pt idx="279">
                  <c:v>55.889168</c:v>
                </c:pt>
                <c:pt idx="280">
                  <c:v>55.869030</c:v>
                </c:pt>
                <c:pt idx="281">
                  <c:v>55.849135</c:v>
                </c:pt>
                <c:pt idx="282">
                  <c:v>55.829480</c:v>
                </c:pt>
                <c:pt idx="283">
                  <c:v>55.810062</c:v>
                </c:pt>
                <c:pt idx="284">
                  <c:v>55.790878</c:v>
                </c:pt>
                <c:pt idx="285">
                  <c:v>55.771925</c:v>
                </c:pt>
                <c:pt idx="286">
                  <c:v>55.753200</c:v>
                </c:pt>
                <c:pt idx="287">
                  <c:v>55.734700</c:v>
                </c:pt>
                <c:pt idx="288">
                  <c:v>55.716424</c:v>
                </c:pt>
                <c:pt idx="289">
                  <c:v>55.698367</c:v>
                </c:pt>
                <c:pt idx="290">
                  <c:v>55.680528</c:v>
                </c:pt>
                <c:pt idx="291">
                  <c:v>55.662903</c:v>
                </c:pt>
                <c:pt idx="292">
                  <c:v>55.645491</c:v>
                </c:pt>
                <c:pt idx="293">
                  <c:v>55.628287</c:v>
                </c:pt>
                <c:pt idx="294">
                  <c:v>55.611291</c:v>
                </c:pt>
                <c:pt idx="295">
                  <c:v>55.594499</c:v>
                </c:pt>
                <c:pt idx="296">
                  <c:v>55.577908</c:v>
                </c:pt>
                <c:pt idx="297">
                  <c:v>55.561517</c:v>
                </c:pt>
                <c:pt idx="298">
                  <c:v>55.545323</c:v>
                </c:pt>
                <c:pt idx="299">
                  <c:v>55.529323</c:v>
                </c:pt>
                <c:pt idx="300">
                  <c:v>55.513516</c:v>
                </c:pt>
                <c:pt idx="301">
                  <c:v>55.497898</c:v>
                </c:pt>
                <c:pt idx="302">
                  <c:v>55.482468</c:v>
                </c:pt>
                <c:pt idx="303">
                  <c:v>55.467222</c:v>
                </c:pt>
                <c:pt idx="304">
                  <c:v>55.452160</c:v>
                </c:pt>
                <c:pt idx="305">
                  <c:v>55.437278</c:v>
                </c:pt>
                <c:pt idx="306">
                  <c:v>55.422575</c:v>
                </c:pt>
                <c:pt idx="307">
                  <c:v>55.408048</c:v>
                </c:pt>
                <c:pt idx="308">
                  <c:v>55.393695</c:v>
                </c:pt>
                <c:pt idx="309">
                  <c:v>55.379514</c:v>
                </c:pt>
                <c:pt idx="310">
                  <c:v>55.365503</c:v>
                </c:pt>
                <c:pt idx="311">
                  <c:v>55.351660</c:v>
                </c:pt>
                <c:pt idx="312">
                  <c:v>55.337983</c:v>
                </c:pt>
                <c:pt idx="313">
                  <c:v>55.324469</c:v>
                </c:pt>
                <c:pt idx="314">
                  <c:v>55.311118</c:v>
                </c:pt>
                <c:pt idx="315">
                  <c:v>55.297926</c:v>
                </c:pt>
                <c:pt idx="316">
                  <c:v>55.284892</c:v>
                </c:pt>
                <c:pt idx="317">
                  <c:v>55.272014</c:v>
                </c:pt>
                <c:pt idx="318">
                  <c:v>55.259290</c:v>
                </c:pt>
                <c:pt idx="319">
                  <c:v>55.246718</c:v>
                </c:pt>
                <c:pt idx="320">
                  <c:v>55.234296</c:v>
                </c:pt>
                <c:pt idx="321">
                  <c:v>55.222023</c:v>
                </c:pt>
                <c:pt idx="322">
                  <c:v>55.209897</c:v>
                </c:pt>
                <c:pt idx="323">
                  <c:v>55.197916</c:v>
                </c:pt>
                <c:pt idx="324">
                  <c:v>55.186078</c:v>
                </c:pt>
                <c:pt idx="325">
                  <c:v>55.174381</c:v>
                </c:pt>
                <c:pt idx="326">
                  <c:v>55.162825</c:v>
                </c:pt>
                <c:pt idx="327">
                  <c:v>55.151406</c:v>
                </c:pt>
                <c:pt idx="328">
                  <c:v>55.140123</c:v>
                </c:pt>
                <c:pt idx="329">
                  <c:v>55.128976</c:v>
                </c:pt>
                <c:pt idx="330">
                  <c:v>55.117961</c:v>
                </c:pt>
                <c:pt idx="331">
                  <c:v>55.107078</c:v>
                </c:pt>
                <c:pt idx="332">
                  <c:v>55.096325</c:v>
                </c:pt>
                <c:pt idx="333">
                  <c:v>55.085700</c:v>
                </c:pt>
                <c:pt idx="334">
                  <c:v>55.075202</c:v>
                </c:pt>
                <c:pt idx="335">
                  <c:v>55.064829</c:v>
                </c:pt>
                <c:pt idx="336">
                  <c:v>55.054580</c:v>
                </c:pt>
                <c:pt idx="337">
                  <c:v>55.044453</c:v>
                </c:pt>
                <c:pt idx="338">
                  <c:v>55.034447</c:v>
                </c:pt>
                <c:pt idx="339">
                  <c:v>55.024561</c:v>
                </c:pt>
                <c:pt idx="340">
                  <c:v>55.014792</c:v>
                </c:pt>
                <c:pt idx="341">
                  <c:v>55.005139</c:v>
                </c:pt>
                <c:pt idx="342">
                  <c:v>54.995602</c:v>
                </c:pt>
                <c:pt idx="343">
                  <c:v>54.986178</c:v>
                </c:pt>
                <c:pt idx="344">
                  <c:v>54.976867</c:v>
                </c:pt>
                <c:pt idx="345">
                  <c:v>54.967666</c:v>
                </c:pt>
                <c:pt idx="346">
                  <c:v>54.958575</c:v>
                </c:pt>
                <c:pt idx="347">
                  <c:v>54.949593</c:v>
                </c:pt>
                <c:pt idx="348">
                  <c:v>54.940717</c:v>
                </c:pt>
                <c:pt idx="349">
                  <c:v>54.931947</c:v>
                </c:pt>
                <c:pt idx="350">
                  <c:v>54.923282</c:v>
                </c:pt>
                <c:pt idx="351">
                  <c:v>54.914719</c:v>
                </c:pt>
                <c:pt idx="352">
                  <c:v>54.906259</c:v>
                </c:pt>
                <c:pt idx="353">
                  <c:v>54.897899</c:v>
                </c:pt>
                <c:pt idx="354">
                  <c:v>54.889639</c:v>
                </c:pt>
                <c:pt idx="355">
                  <c:v>54.881477</c:v>
                </c:pt>
                <c:pt idx="356">
                  <c:v>54.873412</c:v>
                </c:pt>
                <c:pt idx="357">
                  <c:v>54.865443</c:v>
                </c:pt>
                <c:pt idx="358">
                  <c:v>54.857569</c:v>
                </c:pt>
                <c:pt idx="359">
                  <c:v>54.849788</c:v>
                </c:pt>
                <c:pt idx="360">
                  <c:v>54.842100</c:v>
                </c:pt>
                <c:pt idx="361">
                  <c:v>54.834504</c:v>
                </c:pt>
                <c:pt idx="362">
                  <c:v>54.826998</c:v>
                </c:pt>
                <c:pt idx="363">
                  <c:v>54.819581</c:v>
                </c:pt>
                <c:pt idx="364">
                  <c:v>54.812252</c:v>
                </c:pt>
                <c:pt idx="365">
                  <c:v>54.805010</c:v>
                </c:pt>
                <c:pt idx="366">
                  <c:v>54.797855</c:v>
                </c:pt>
                <c:pt idx="367">
                  <c:v>54.790784</c:v>
                </c:pt>
                <c:pt idx="368">
                  <c:v>54.783797</c:v>
                </c:pt>
                <c:pt idx="369">
                  <c:v>54.776894</c:v>
                </c:pt>
                <c:pt idx="370">
                  <c:v>54.770072</c:v>
                </c:pt>
                <c:pt idx="371">
                  <c:v>54.763332</c:v>
                </c:pt>
                <c:pt idx="372">
                  <c:v>54.756671</c:v>
                </c:pt>
                <c:pt idx="373">
                  <c:v>54.750090</c:v>
                </c:pt>
                <c:pt idx="374">
                  <c:v>54.743587</c:v>
                </c:pt>
                <c:pt idx="375">
                  <c:v>54.737161</c:v>
                </c:pt>
                <c:pt idx="376">
                  <c:v>54.730811</c:v>
                </c:pt>
                <c:pt idx="377">
                  <c:v>54.724537</c:v>
                </c:pt>
                <c:pt idx="378">
                  <c:v>54.718337</c:v>
                </c:pt>
                <c:pt idx="379">
                  <c:v>54.712211</c:v>
                </c:pt>
                <c:pt idx="380">
                  <c:v>54.706157</c:v>
                </c:pt>
                <c:pt idx="381">
                  <c:v>54.700176</c:v>
                </c:pt>
                <c:pt idx="382">
                  <c:v>54.694265</c:v>
                </c:pt>
                <c:pt idx="383">
                  <c:v>54.688424</c:v>
                </c:pt>
                <c:pt idx="384">
                  <c:v>54.682653</c:v>
                </c:pt>
                <c:pt idx="385">
                  <c:v>54.676950</c:v>
                </c:pt>
                <c:pt idx="386">
                  <c:v>54.671315</c:v>
                </c:pt>
                <c:pt idx="387">
                  <c:v>54.665747</c:v>
                </c:pt>
                <c:pt idx="388">
                  <c:v>54.660245</c:v>
                </c:pt>
                <c:pt idx="389">
                  <c:v>54.654808</c:v>
                </c:pt>
                <c:pt idx="390">
                  <c:v>54.649435</c:v>
                </c:pt>
                <c:pt idx="391">
                  <c:v>54.644126</c:v>
                </c:pt>
                <c:pt idx="392">
                  <c:v>54.638881</c:v>
                </c:pt>
                <c:pt idx="393">
                  <c:v>54.633697</c:v>
                </c:pt>
                <c:pt idx="394">
                  <c:v>54.628575</c:v>
                </c:pt>
                <c:pt idx="395">
                  <c:v>54.623513</c:v>
                </c:pt>
                <c:pt idx="396">
                  <c:v>54.618512</c:v>
                </c:pt>
                <c:pt idx="397">
                  <c:v>54.613570</c:v>
                </c:pt>
                <c:pt idx="398">
                  <c:v>54.608686</c:v>
                </c:pt>
                <c:pt idx="399">
                  <c:v>54.603860</c:v>
                </c:pt>
                <c:pt idx="400">
                  <c:v>54.599092</c:v>
                </c:pt>
                <c:pt idx="401">
                  <c:v>54.594380</c:v>
                </c:pt>
                <c:pt idx="402">
                  <c:v>54.589724</c:v>
                </c:pt>
                <c:pt idx="403">
                  <c:v>54.585123</c:v>
                </c:pt>
                <c:pt idx="404">
                  <c:v>54.580576</c:v>
                </c:pt>
                <c:pt idx="405">
                  <c:v>54.576084</c:v>
                </c:pt>
                <c:pt idx="406">
                  <c:v>54.571644</c:v>
                </c:pt>
                <c:pt idx="407">
                  <c:v>54.567257</c:v>
                </c:pt>
                <c:pt idx="408">
                  <c:v>54.562922</c:v>
                </c:pt>
                <c:pt idx="409">
                  <c:v>54.558639</c:v>
                </c:pt>
                <c:pt idx="410">
                  <c:v>54.554406</c:v>
                </c:pt>
                <c:pt idx="411">
                  <c:v>54.550223</c:v>
                </c:pt>
                <c:pt idx="412">
                  <c:v>54.546090</c:v>
                </c:pt>
                <c:pt idx="413">
                  <c:v>54.542006</c:v>
                </c:pt>
                <c:pt idx="414">
                  <c:v>54.537970</c:v>
                </c:pt>
                <c:pt idx="415">
                  <c:v>54.533982</c:v>
                </c:pt>
                <c:pt idx="416">
                  <c:v>54.530041</c:v>
                </c:pt>
                <c:pt idx="417">
                  <c:v>54.526147</c:v>
                </c:pt>
                <c:pt idx="418">
                  <c:v>54.522299</c:v>
                </c:pt>
                <c:pt idx="419">
                  <c:v>54.518497</c:v>
                </c:pt>
                <c:pt idx="420">
                  <c:v>54.514739</c:v>
                </c:pt>
                <c:pt idx="421">
                  <c:v>54.511026</c:v>
                </c:pt>
                <c:pt idx="422">
                  <c:v>54.507357</c:v>
                </c:pt>
                <c:pt idx="423">
                  <c:v>54.503731</c:v>
                </c:pt>
                <c:pt idx="424">
                  <c:v>54.500148</c:v>
                </c:pt>
                <c:pt idx="425">
                  <c:v>54.496608</c:v>
                </c:pt>
                <c:pt idx="426">
                  <c:v>54.493110</c:v>
                </c:pt>
                <c:pt idx="427">
                  <c:v>54.489652</c:v>
                </c:pt>
                <c:pt idx="428">
                  <c:v>54.486236</c:v>
                </c:pt>
                <c:pt idx="429">
                  <c:v>54.482861</c:v>
                </c:pt>
                <c:pt idx="430">
                  <c:v>54.479525</c:v>
                </c:pt>
                <c:pt idx="431">
                  <c:v>54.476228</c:v>
                </c:pt>
                <c:pt idx="432">
                  <c:v>54.472971</c:v>
                </c:pt>
                <c:pt idx="433">
                  <c:v>54.469752</c:v>
                </c:pt>
                <c:pt idx="434">
                  <c:v>54.466572</c:v>
                </c:pt>
                <c:pt idx="435">
                  <c:v>54.463428</c:v>
                </c:pt>
                <c:pt idx="436">
                  <c:v>54.460322</c:v>
                </c:pt>
                <c:pt idx="437">
                  <c:v>54.457253</c:v>
                </c:pt>
                <c:pt idx="438">
                  <c:v>54.454220</c:v>
                </c:pt>
                <c:pt idx="439">
                  <c:v>54.451223</c:v>
                </c:pt>
                <c:pt idx="440">
                  <c:v>54.448262</c:v>
                </c:pt>
                <c:pt idx="441">
                  <c:v>54.445335</c:v>
                </c:pt>
                <c:pt idx="442">
                  <c:v>54.442443</c:v>
                </c:pt>
                <c:pt idx="443">
                  <c:v>54.439586</c:v>
                </c:pt>
                <c:pt idx="444">
                  <c:v>54.436762</c:v>
                </c:pt>
                <c:pt idx="445">
                  <c:v>54.433971</c:v>
                </c:pt>
                <c:pt idx="446">
                  <c:v>54.431213</c:v>
                </c:pt>
                <c:pt idx="447">
                  <c:v>54.428488</c:v>
                </c:pt>
                <c:pt idx="448">
                  <c:v>54.425796</c:v>
                </c:pt>
                <c:pt idx="449">
                  <c:v>54.423135</c:v>
                </c:pt>
                <c:pt idx="450">
                  <c:v>54.420505</c:v>
                </c:pt>
                <c:pt idx="451">
                  <c:v>54.417907</c:v>
                </c:pt>
                <c:pt idx="452">
                  <c:v>54.415339</c:v>
                </c:pt>
                <c:pt idx="453">
                  <c:v>54.412802</c:v>
                </c:pt>
                <c:pt idx="454">
                  <c:v>54.410295</c:v>
                </c:pt>
                <c:pt idx="455">
                  <c:v>54.407817</c:v>
                </c:pt>
                <c:pt idx="456">
                  <c:v>54.405369</c:v>
                </c:pt>
                <c:pt idx="457">
                  <c:v>54.402949</c:v>
                </c:pt>
                <c:pt idx="458">
                  <c:v>54.400558</c:v>
                </c:pt>
                <c:pt idx="459">
                  <c:v>54.398196</c:v>
                </c:pt>
                <c:pt idx="460">
                  <c:v>54.395861</c:v>
                </c:pt>
                <c:pt idx="461">
                  <c:v>54.393554</c:v>
                </c:pt>
                <c:pt idx="462">
                  <c:v>54.391274</c:v>
                </c:pt>
                <c:pt idx="463">
                  <c:v>54.389021</c:v>
                </c:pt>
                <c:pt idx="464">
                  <c:v>54.386795</c:v>
                </c:pt>
                <c:pt idx="465">
                  <c:v>54.384595</c:v>
                </c:pt>
                <c:pt idx="466">
                  <c:v>54.382421</c:v>
                </c:pt>
                <c:pt idx="467">
                  <c:v>54.380273</c:v>
                </c:pt>
                <c:pt idx="468">
                  <c:v>54.378150</c:v>
                </c:pt>
                <c:pt idx="469">
                  <c:v>54.376052</c:v>
                </c:pt>
                <c:pt idx="470">
                  <c:v>54.373979</c:v>
                </c:pt>
                <c:pt idx="471">
                  <c:v>54.371931</c:v>
                </c:pt>
                <c:pt idx="472">
                  <c:v>54.369907</c:v>
                </c:pt>
                <c:pt idx="473">
                  <c:v>54.367906</c:v>
                </c:pt>
                <c:pt idx="474">
                  <c:v>54.365930</c:v>
                </c:pt>
                <c:pt idx="475">
                  <c:v>54.363976</c:v>
                </c:pt>
                <c:pt idx="476">
                  <c:v>54.362046</c:v>
                </c:pt>
                <c:pt idx="477">
                  <c:v>54.360138</c:v>
                </c:pt>
                <c:pt idx="478">
                  <c:v>54.358253</c:v>
                </c:pt>
                <c:pt idx="479">
                  <c:v>54.356391</c:v>
                </c:pt>
                <c:pt idx="480">
                  <c:v>54.354550</c:v>
                </c:pt>
                <c:pt idx="481">
                  <c:v>54.352731</c:v>
                </c:pt>
                <c:pt idx="482">
                  <c:v>54.350934</c:v>
                </c:pt>
                <c:pt idx="483">
                  <c:v>54.349157</c:v>
                </c:pt>
                <c:pt idx="484">
                  <c:v>54.347402</c:v>
                </c:pt>
                <c:pt idx="485">
                  <c:v>54.345668</c:v>
                </c:pt>
                <c:pt idx="486">
                  <c:v>54.343954</c:v>
                </c:pt>
                <c:pt idx="487">
                  <c:v>54.342260</c:v>
                </c:pt>
                <c:pt idx="488">
                  <c:v>54.340586</c:v>
                </c:pt>
                <c:pt idx="489">
                  <c:v>54.338932</c:v>
                </c:pt>
                <c:pt idx="490">
                  <c:v>54.337298</c:v>
                </c:pt>
                <c:pt idx="491">
                  <c:v>54.335683</c:v>
                </c:pt>
                <c:pt idx="492">
                  <c:v>54.334087</c:v>
                </c:pt>
                <c:pt idx="493">
                  <c:v>54.332509</c:v>
                </c:pt>
                <c:pt idx="494">
                  <c:v>54.330951</c:v>
                </c:pt>
                <c:pt idx="495">
                  <c:v>54.329411</c:v>
                </c:pt>
                <c:pt idx="496">
                  <c:v>54.327889</c:v>
                </c:pt>
                <c:pt idx="497">
                  <c:v>54.326385</c:v>
                </c:pt>
                <c:pt idx="498">
                  <c:v>54.324898</c:v>
                </c:pt>
                <c:pt idx="499">
                  <c:v>54.323430</c:v>
                </c:pt>
                <c:pt idx="500">
                  <c:v>54.321978</c:v>
                </c:pt>
                <c:pt idx="501">
                  <c:v>54.320544</c:v>
                </c:pt>
                <c:pt idx="502">
                  <c:v>54.319127</c:v>
                </c:pt>
                <c:pt idx="503">
                  <c:v>54.317726</c:v>
                </c:pt>
                <c:pt idx="504">
                  <c:v>54.316343</c:v>
                </c:pt>
                <c:pt idx="505">
                  <c:v>54.314975</c:v>
                </c:pt>
                <c:pt idx="506">
                  <c:v>54.313623</c:v>
                </c:pt>
                <c:pt idx="507">
                  <c:v>54.312288</c:v>
                </c:pt>
                <c:pt idx="508">
                  <c:v>54.310968</c:v>
                </c:pt>
                <c:pt idx="509">
                  <c:v>54.309664</c:v>
                </c:pt>
                <c:pt idx="510">
                  <c:v>54.308375</c:v>
                </c:pt>
                <c:pt idx="511">
                  <c:v>54.307102</c:v>
                </c:pt>
                <c:pt idx="512">
                  <c:v>54.305843</c:v>
                </c:pt>
                <c:pt idx="513">
                  <c:v>54.304600</c:v>
                </c:pt>
                <c:pt idx="514">
                  <c:v>54.303371</c:v>
                </c:pt>
                <c:pt idx="515">
                  <c:v>54.302156</c:v>
                </c:pt>
                <c:pt idx="516">
                  <c:v>54.300956</c:v>
                </c:pt>
                <c:pt idx="517">
                  <c:v>54.299770</c:v>
                </c:pt>
                <c:pt idx="518">
                  <c:v>54.298598</c:v>
                </c:pt>
                <c:pt idx="519">
                  <c:v>54.297440</c:v>
                </c:pt>
                <c:pt idx="520">
                  <c:v>54.296296</c:v>
                </c:pt>
                <c:pt idx="521">
                  <c:v>54.295165</c:v>
                </c:pt>
                <c:pt idx="522">
                  <c:v>54.294048</c:v>
                </c:pt>
                <c:pt idx="523">
                  <c:v>54.292943</c:v>
                </c:pt>
                <c:pt idx="524">
                  <c:v>54.291852</c:v>
                </c:pt>
                <c:pt idx="525">
                  <c:v>54.290774</c:v>
                </c:pt>
                <c:pt idx="526">
                  <c:v>54.289708</c:v>
                </c:pt>
                <c:pt idx="527">
                  <c:v>54.288655</c:v>
                </c:pt>
                <c:pt idx="528">
                  <c:v>54.287614</c:v>
                </c:pt>
                <c:pt idx="529">
                  <c:v>54.286586</c:v>
                </c:pt>
                <c:pt idx="530">
                  <c:v>54.285570</c:v>
                </c:pt>
                <c:pt idx="531">
                  <c:v>54.284565</c:v>
                </c:pt>
                <c:pt idx="532">
                  <c:v>54.283573</c:v>
                </c:pt>
                <c:pt idx="533">
                  <c:v>54.282593</c:v>
                </c:pt>
                <c:pt idx="534">
                  <c:v>54.281623</c:v>
                </c:pt>
                <c:pt idx="535">
                  <c:v>54.280666</c:v>
                </c:pt>
                <c:pt idx="536">
                  <c:v>54.279720</c:v>
                </c:pt>
                <c:pt idx="537">
                  <c:v>54.278785</c:v>
                </c:pt>
                <c:pt idx="538">
                  <c:v>54.277860</c:v>
                </c:pt>
                <c:pt idx="539">
                  <c:v>54.276947</c:v>
                </c:pt>
                <c:pt idx="540">
                  <c:v>54.276045</c:v>
                </c:pt>
                <c:pt idx="541">
                  <c:v>54.275153</c:v>
                </c:pt>
                <c:pt idx="542">
                  <c:v>54.274272</c:v>
                </c:pt>
                <c:pt idx="543">
                  <c:v>54.273401</c:v>
                </c:pt>
                <c:pt idx="544">
                  <c:v>54.272541</c:v>
                </c:pt>
                <c:pt idx="545">
                  <c:v>54.271691</c:v>
                </c:pt>
                <c:pt idx="546">
                  <c:v>54.266738</c:v>
                </c:pt>
                <c:pt idx="547">
                  <c:v>54.257965</c:v>
                </c:pt>
                <c:pt idx="548">
                  <c:v>54.245637</c:v>
                </c:pt>
                <c:pt idx="549">
                  <c:v>54.230003</c:v>
                </c:pt>
                <c:pt idx="550">
                  <c:v>54.211300</c:v>
                </c:pt>
                <c:pt idx="551">
                  <c:v>54.189748</c:v>
                </c:pt>
                <c:pt idx="552">
                  <c:v>54.165555</c:v>
                </c:pt>
                <c:pt idx="553">
                  <c:v>54.138916</c:v>
                </c:pt>
                <c:pt idx="554">
                  <c:v>54.110016</c:v>
                </c:pt>
                <c:pt idx="555">
                  <c:v>54.079027</c:v>
                </c:pt>
                <c:pt idx="556">
                  <c:v>54.046111</c:v>
                </c:pt>
                <c:pt idx="557">
                  <c:v>54.011420</c:v>
                </c:pt>
                <c:pt idx="558">
                  <c:v>53.975097</c:v>
                </c:pt>
                <c:pt idx="559">
                  <c:v>53.937277</c:v>
                </c:pt>
                <c:pt idx="560">
                  <c:v>53.898085</c:v>
                </c:pt>
                <c:pt idx="561">
                  <c:v>53.857638</c:v>
                </c:pt>
                <c:pt idx="562">
                  <c:v>53.816048</c:v>
                </c:pt>
                <c:pt idx="563">
                  <c:v>53.773418</c:v>
                </c:pt>
                <c:pt idx="564">
                  <c:v>53.729845</c:v>
                </c:pt>
                <c:pt idx="565">
                  <c:v>53.685421</c:v>
                </c:pt>
                <c:pt idx="566">
                  <c:v>53.640229</c:v>
                </c:pt>
                <c:pt idx="567">
                  <c:v>53.594350</c:v>
                </c:pt>
                <c:pt idx="568">
                  <c:v>53.547859</c:v>
                </c:pt>
                <c:pt idx="569">
                  <c:v>53.500825</c:v>
                </c:pt>
                <c:pt idx="570">
                  <c:v>53.453313</c:v>
                </c:pt>
                <c:pt idx="571">
                  <c:v>53.405383</c:v>
                </c:pt>
                <c:pt idx="572">
                  <c:v>53.357094</c:v>
                </c:pt>
                <c:pt idx="573">
                  <c:v>53.308498</c:v>
                </c:pt>
                <c:pt idx="574">
                  <c:v>53.259645</c:v>
                </c:pt>
                <c:pt idx="575">
                  <c:v>53.210580</c:v>
                </c:pt>
                <c:pt idx="576">
                  <c:v>53.161348</c:v>
                </c:pt>
                <c:pt idx="577">
                  <c:v>53.111988</c:v>
                </c:pt>
                <c:pt idx="578">
                  <c:v>53.062537</c:v>
                </c:pt>
                <c:pt idx="579">
                  <c:v>53.013030</c:v>
                </c:pt>
                <c:pt idx="580">
                  <c:v>52.963501</c:v>
                </c:pt>
                <c:pt idx="581">
                  <c:v>52.913978</c:v>
                </c:pt>
                <c:pt idx="582">
                  <c:v>52.864490</c:v>
                </c:pt>
                <c:pt idx="583">
                  <c:v>52.815063</c:v>
                </c:pt>
                <c:pt idx="584">
                  <c:v>52.765720</c:v>
                </c:pt>
                <c:pt idx="585">
                  <c:v>52.716485</c:v>
                </c:pt>
                <c:pt idx="586">
                  <c:v>52.667378</c:v>
                </c:pt>
                <c:pt idx="587">
                  <c:v>52.618417</c:v>
                </c:pt>
                <c:pt idx="588">
                  <c:v>52.569621</c:v>
                </c:pt>
                <c:pt idx="589">
                  <c:v>52.521005</c:v>
                </c:pt>
                <c:pt idx="590">
                  <c:v>52.472585</c:v>
                </c:pt>
                <c:pt idx="591">
                  <c:v>52.424375</c:v>
                </c:pt>
                <c:pt idx="592">
                  <c:v>52.376386</c:v>
                </c:pt>
                <c:pt idx="593">
                  <c:v>52.328632</c:v>
                </c:pt>
                <c:pt idx="594">
                  <c:v>52.281121</c:v>
                </c:pt>
                <c:pt idx="595">
                  <c:v>52.233864</c:v>
                </c:pt>
                <c:pt idx="596">
                  <c:v>52.186870</c:v>
                </c:pt>
                <c:pt idx="597">
                  <c:v>52.140147</c:v>
                </c:pt>
                <c:pt idx="598">
                  <c:v>52.093702</c:v>
                </c:pt>
                <c:pt idx="599">
                  <c:v>52.047541</c:v>
                </c:pt>
                <c:pt idx="600">
                  <c:v>52.001670</c:v>
                </c:pt>
                <c:pt idx="601">
                  <c:v>51.956096</c:v>
                </c:pt>
                <c:pt idx="602">
                  <c:v>51.910821</c:v>
                </c:pt>
                <c:pt idx="603">
                  <c:v>51.865851</c:v>
                </c:pt>
                <c:pt idx="604">
                  <c:v>51.821189</c:v>
                </c:pt>
                <c:pt idx="605">
                  <c:v>51.776838</c:v>
                </c:pt>
                <c:pt idx="606">
                  <c:v>51.732801</c:v>
                </c:pt>
                <c:pt idx="607">
                  <c:v>51.689080</c:v>
                </c:pt>
                <c:pt idx="608">
                  <c:v>51.645678</c:v>
                </c:pt>
                <c:pt idx="609">
                  <c:v>51.602595</c:v>
                </c:pt>
                <c:pt idx="610">
                  <c:v>51.559834</c:v>
                </c:pt>
                <c:pt idx="611">
                  <c:v>51.517394</c:v>
                </c:pt>
                <c:pt idx="612">
                  <c:v>51.475277</c:v>
                </c:pt>
                <c:pt idx="613">
                  <c:v>51.433483</c:v>
                </c:pt>
                <c:pt idx="614">
                  <c:v>51.392012</c:v>
                </c:pt>
                <c:pt idx="615">
                  <c:v>51.350864</c:v>
                </c:pt>
                <c:pt idx="616">
                  <c:v>51.310039</c:v>
                </c:pt>
                <c:pt idx="617">
                  <c:v>51.269536</c:v>
                </c:pt>
                <c:pt idx="618">
                  <c:v>51.229355</c:v>
                </c:pt>
                <c:pt idx="619">
                  <c:v>51.189494</c:v>
                </c:pt>
                <c:pt idx="620">
                  <c:v>51.149953</c:v>
                </c:pt>
                <c:pt idx="621">
                  <c:v>51.110731</c:v>
                </c:pt>
                <c:pt idx="622">
                  <c:v>51.071826</c:v>
                </c:pt>
                <c:pt idx="623">
                  <c:v>51.033237</c:v>
                </c:pt>
                <c:pt idx="624">
                  <c:v>50.994962</c:v>
                </c:pt>
                <c:pt idx="625">
                  <c:v>50.957000</c:v>
                </c:pt>
                <c:pt idx="626">
                  <c:v>50.919348</c:v>
                </c:pt>
                <c:pt idx="627">
                  <c:v>50.882007</c:v>
                </c:pt>
                <c:pt idx="628">
                  <c:v>50.844972</c:v>
                </c:pt>
                <c:pt idx="629">
                  <c:v>50.808243</c:v>
                </c:pt>
                <c:pt idx="630">
                  <c:v>50.771817</c:v>
                </c:pt>
                <c:pt idx="631">
                  <c:v>50.735692</c:v>
                </c:pt>
                <c:pt idx="632">
                  <c:v>50.699867</c:v>
                </c:pt>
                <c:pt idx="633">
                  <c:v>50.664338</c:v>
                </c:pt>
                <c:pt idx="634">
                  <c:v>50.629105</c:v>
                </c:pt>
                <c:pt idx="635">
                  <c:v>50.594164</c:v>
                </c:pt>
                <c:pt idx="636">
                  <c:v>50.559513</c:v>
                </c:pt>
                <c:pt idx="637">
                  <c:v>50.525150</c:v>
                </c:pt>
                <c:pt idx="638">
                  <c:v>50.491072</c:v>
                </c:pt>
                <c:pt idx="639">
                  <c:v>50.457278</c:v>
                </c:pt>
                <c:pt idx="640">
                  <c:v>50.423764</c:v>
                </c:pt>
                <c:pt idx="641">
                  <c:v>50.390529</c:v>
                </c:pt>
                <c:pt idx="642">
                  <c:v>50.357570</c:v>
                </c:pt>
                <c:pt idx="643">
                  <c:v>50.324885</c:v>
                </c:pt>
                <c:pt idx="644">
                  <c:v>50.292470</c:v>
                </c:pt>
                <c:pt idx="645">
                  <c:v>50.260325</c:v>
                </c:pt>
                <c:pt idx="646">
                  <c:v>50.228446</c:v>
                </c:pt>
                <c:pt idx="647">
                  <c:v>50.196830</c:v>
                </c:pt>
                <c:pt idx="648">
                  <c:v>50.165476</c:v>
                </c:pt>
                <c:pt idx="649">
                  <c:v>50.134381</c:v>
                </c:pt>
                <c:pt idx="650">
                  <c:v>50.103543</c:v>
                </c:pt>
                <c:pt idx="651">
                  <c:v>50.072958</c:v>
                </c:pt>
                <c:pt idx="652">
                  <c:v>50.042626</c:v>
                </c:pt>
                <c:pt idx="653">
                  <c:v>50.012542</c:v>
                </c:pt>
                <c:pt idx="654">
                  <c:v>49.982706</c:v>
                </c:pt>
                <c:pt idx="655">
                  <c:v>49.953114</c:v>
                </c:pt>
                <c:pt idx="656">
                  <c:v>49.923765</c:v>
                </c:pt>
                <c:pt idx="657">
                  <c:v>49.894655</c:v>
                </c:pt>
                <c:pt idx="658">
                  <c:v>49.865782</c:v>
                </c:pt>
                <c:pt idx="659">
                  <c:v>49.837145</c:v>
                </c:pt>
                <c:pt idx="660">
                  <c:v>49.808741</c:v>
                </c:pt>
                <c:pt idx="661">
                  <c:v>49.780567</c:v>
                </c:pt>
                <c:pt idx="662">
                  <c:v>49.752621</c:v>
                </c:pt>
                <c:pt idx="663">
                  <c:v>49.724902</c:v>
                </c:pt>
                <c:pt idx="664">
                  <c:v>49.697406</c:v>
                </c:pt>
                <c:pt idx="665">
                  <c:v>49.670131</c:v>
                </c:pt>
                <c:pt idx="666">
                  <c:v>49.643076</c:v>
                </c:pt>
                <c:pt idx="667">
                  <c:v>49.616238</c:v>
                </c:pt>
                <c:pt idx="668">
                  <c:v>49.589615</c:v>
                </c:pt>
                <c:pt idx="669">
                  <c:v>49.563204</c:v>
                </c:pt>
                <c:pt idx="670">
                  <c:v>49.537005</c:v>
                </c:pt>
                <c:pt idx="671">
                  <c:v>49.511013</c:v>
                </c:pt>
                <c:pt idx="672">
                  <c:v>49.485228</c:v>
                </c:pt>
                <c:pt idx="673">
                  <c:v>49.459648</c:v>
                </c:pt>
                <c:pt idx="674">
                  <c:v>49.434269</c:v>
                </c:pt>
                <c:pt idx="675">
                  <c:v>49.409091</c:v>
                </c:pt>
                <c:pt idx="676">
                  <c:v>49.384111</c:v>
                </c:pt>
                <c:pt idx="677">
                  <c:v>49.359327</c:v>
                </c:pt>
                <c:pt idx="678">
                  <c:v>49.334737</c:v>
                </c:pt>
                <c:pt idx="679">
                  <c:v>49.310340</c:v>
                </c:pt>
                <c:pt idx="680">
                  <c:v>49.286133</c:v>
                </c:pt>
                <c:pt idx="681">
                  <c:v>49.262114</c:v>
                </c:pt>
                <c:pt idx="682">
                  <c:v>49.238281</c:v>
                </c:pt>
                <c:pt idx="683">
                  <c:v>49.214634</c:v>
                </c:pt>
                <c:pt idx="684">
                  <c:v>49.191169</c:v>
                </c:pt>
                <c:pt idx="685">
                  <c:v>49.167884</c:v>
                </c:pt>
                <c:pt idx="686">
                  <c:v>49.144779</c:v>
                </c:pt>
                <c:pt idx="687">
                  <c:v>49.121851</c:v>
                </c:pt>
                <c:pt idx="688">
                  <c:v>49.099099</c:v>
                </c:pt>
                <c:pt idx="689">
                  <c:v>49.076520</c:v>
                </c:pt>
                <c:pt idx="690">
                  <c:v>49.054113</c:v>
                </c:pt>
                <c:pt idx="691">
                  <c:v>49.031877</c:v>
                </c:pt>
                <c:pt idx="692">
                  <c:v>49.009809</c:v>
                </c:pt>
                <c:pt idx="693">
                  <c:v>48.987908</c:v>
                </c:pt>
                <c:pt idx="694">
                  <c:v>48.966171</c:v>
                </c:pt>
                <c:pt idx="695">
                  <c:v>48.944599</c:v>
                </c:pt>
                <c:pt idx="696">
                  <c:v>48.923188</c:v>
                </c:pt>
                <c:pt idx="697">
                  <c:v>48.901938</c:v>
                </c:pt>
                <c:pt idx="698">
                  <c:v>48.880846</c:v>
                </c:pt>
                <c:pt idx="699">
                  <c:v>48.859911</c:v>
                </c:pt>
                <c:pt idx="700">
                  <c:v>48.839132</c:v>
                </c:pt>
                <c:pt idx="701">
                  <c:v>48.818506</c:v>
                </c:pt>
                <c:pt idx="702">
                  <c:v>48.798033</c:v>
                </c:pt>
                <c:pt idx="703">
                  <c:v>48.777711</c:v>
                </c:pt>
                <c:pt idx="704">
                  <c:v>48.757539</c:v>
                </c:pt>
                <c:pt idx="705">
                  <c:v>48.737514</c:v>
                </c:pt>
                <c:pt idx="706">
                  <c:v>48.717636</c:v>
                </c:pt>
                <c:pt idx="707">
                  <c:v>48.697903</c:v>
                </c:pt>
                <c:pt idx="708">
                  <c:v>48.678314</c:v>
                </c:pt>
                <c:pt idx="709">
                  <c:v>48.658866</c:v>
                </c:pt>
                <c:pt idx="710">
                  <c:v>48.639560</c:v>
                </c:pt>
                <c:pt idx="711">
                  <c:v>48.620393</c:v>
                </c:pt>
                <c:pt idx="712">
                  <c:v>48.601364</c:v>
                </c:pt>
                <c:pt idx="713">
                  <c:v>48.582472</c:v>
                </c:pt>
                <c:pt idx="714">
                  <c:v>48.563715</c:v>
                </c:pt>
                <c:pt idx="715">
                  <c:v>48.545092</c:v>
                </c:pt>
                <c:pt idx="716">
                  <c:v>48.526602</c:v>
                </c:pt>
                <c:pt idx="717">
                  <c:v>48.508244</c:v>
                </c:pt>
                <c:pt idx="718">
                  <c:v>48.490015</c:v>
                </c:pt>
                <c:pt idx="719">
                  <c:v>48.471916</c:v>
                </c:pt>
                <c:pt idx="720">
                  <c:v>48.453944</c:v>
                </c:pt>
                <c:pt idx="721">
                  <c:v>48.436099</c:v>
                </c:pt>
                <c:pt idx="722">
                  <c:v>48.418379</c:v>
                </c:pt>
                <c:pt idx="723">
                  <c:v>48.400783</c:v>
                </c:pt>
                <c:pt idx="724">
                  <c:v>48.383311</c:v>
                </c:pt>
                <c:pt idx="725">
                  <c:v>48.365959</c:v>
                </c:pt>
                <c:pt idx="726">
                  <c:v>48.348729</c:v>
                </c:pt>
                <c:pt idx="727">
                  <c:v>48.331617</c:v>
                </c:pt>
                <c:pt idx="728">
                  <c:v>48.314624</c:v>
                </c:pt>
                <c:pt idx="729">
                  <c:v>48.297748</c:v>
                </c:pt>
                <c:pt idx="730">
                  <c:v>48.280988</c:v>
                </c:pt>
                <c:pt idx="731">
                  <c:v>48.264343</c:v>
                </c:pt>
                <c:pt idx="732">
                  <c:v>48.247812</c:v>
                </c:pt>
                <c:pt idx="733">
                  <c:v>48.231394</c:v>
                </c:pt>
                <c:pt idx="734">
                  <c:v>48.215087</c:v>
                </c:pt>
                <c:pt idx="735">
                  <c:v>48.198891</c:v>
                </c:pt>
                <c:pt idx="736">
                  <c:v>48.182805</c:v>
                </c:pt>
                <c:pt idx="737">
                  <c:v>48.166827</c:v>
                </c:pt>
                <c:pt idx="738">
                  <c:v>48.150957</c:v>
                </c:pt>
                <c:pt idx="739">
                  <c:v>48.135193</c:v>
                </c:pt>
                <c:pt idx="740">
                  <c:v>48.119535</c:v>
                </c:pt>
                <c:pt idx="741">
                  <c:v>48.103982</c:v>
                </c:pt>
                <c:pt idx="742">
                  <c:v>48.088532</c:v>
                </c:pt>
                <c:pt idx="743">
                  <c:v>48.073185</c:v>
                </c:pt>
                <c:pt idx="744">
                  <c:v>48.057940</c:v>
                </c:pt>
                <c:pt idx="745">
                  <c:v>48.042796</c:v>
                </c:pt>
                <c:pt idx="746">
                  <c:v>48.027751</c:v>
                </c:pt>
                <c:pt idx="747">
                  <c:v>48.012806</c:v>
                </c:pt>
                <c:pt idx="748">
                  <c:v>47.997959</c:v>
                </c:pt>
                <c:pt idx="749">
                  <c:v>47.983208</c:v>
                </c:pt>
                <c:pt idx="750">
                  <c:v>47.968554</c:v>
                </c:pt>
                <c:pt idx="751">
                  <c:v>47.953996</c:v>
                </c:pt>
                <c:pt idx="752">
                  <c:v>47.939532</c:v>
                </c:pt>
                <c:pt idx="753">
                  <c:v>47.925162</c:v>
                </c:pt>
                <c:pt idx="754">
                  <c:v>47.910884</c:v>
                </c:pt>
                <c:pt idx="755">
                  <c:v>47.896699</c:v>
                </c:pt>
                <c:pt idx="756">
                  <c:v>47.882605</c:v>
                </c:pt>
                <c:pt idx="757">
                  <c:v>47.868601</c:v>
                </c:pt>
                <c:pt idx="758">
                  <c:v>47.854687</c:v>
                </c:pt>
                <c:pt idx="759">
                  <c:v>47.840862</c:v>
                </c:pt>
                <c:pt idx="760">
                  <c:v>47.827124</c:v>
                </c:pt>
                <c:pt idx="761">
                  <c:v>47.813474</c:v>
                </c:pt>
                <c:pt idx="762">
                  <c:v>47.799911</c:v>
                </c:pt>
                <c:pt idx="763">
                  <c:v>47.786433</c:v>
                </c:pt>
                <c:pt idx="764">
                  <c:v>47.773040</c:v>
                </c:pt>
                <c:pt idx="765">
                  <c:v>47.759731</c:v>
                </c:pt>
                <c:pt idx="766">
                  <c:v>47.746505</c:v>
                </c:pt>
                <c:pt idx="767">
                  <c:v>47.733362</c:v>
                </c:pt>
                <c:pt idx="768">
                  <c:v>47.720302</c:v>
                </c:pt>
                <c:pt idx="769">
                  <c:v>47.707322</c:v>
                </c:pt>
                <c:pt idx="770">
                  <c:v>47.694423</c:v>
                </c:pt>
                <c:pt idx="771">
                  <c:v>47.681604</c:v>
                </c:pt>
                <c:pt idx="772">
                  <c:v>47.668864</c:v>
                </c:pt>
                <c:pt idx="773">
                  <c:v>47.656203</c:v>
                </c:pt>
                <c:pt idx="774">
                  <c:v>47.643619</c:v>
                </c:pt>
                <c:pt idx="775">
                  <c:v>47.631113</c:v>
                </c:pt>
                <c:pt idx="776">
                  <c:v>47.618683</c:v>
                </c:pt>
                <c:pt idx="777">
                  <c:v>47.606329</c:v>
                </c:pt>
                <c:pt idx="778">
                  <c:v>47.594050</c:v>
                </c:pt>
                <c:pt idx="779">
                  <c:v>47.581845</c:v>
                </c:pt>
                <c:pt idx="780">
                  <c:v>47.569715</c:v>
                </c:pt>
                <c:pt idx="781">
                  <c:v>47.557657</c:v>
                </c:pt>
                <c:pt idx="782">
                  <c:v>47.545673</c:v>
                </c:pt>
                <c:pt idx="783">
                  <c:v>47.533760</c:v>
                </c:pt>
                <c:pt idx="784">
                  <c:v>47.521919</c:v>
                </c:pt>
                <c:pt idx="785">
                  <c:v>47.510149</c:v>
                </c:pt>
                <c:pt idx="786">
                  <c:v>47.498449</c:v>
                </c:pt>
                <c:pt idx="787">
                  <c:v>47.486819</c:v>
                </c:pt>
                <c:pt idx="788">
                  <c:v>47.475257</c:v>
                </c:pt>
                <c:pt idx="789">
                  <c:v>47.463765</c:v>
                </c:pt>
                <c:pt idx="790">
                  <c:v>47.452340</c:v>
                </c:pt>
                <c:pt idx="791">
                  <c:v>47.440982</c:v>
                </c:pt>
                <c:pt idx="792">
                  <c:v>47.429692</c:v>
                </c:pt>
                <c:pt idx="793">
                  <c:v>47.418467</c:v>
                </c:pt>
                <c:pt idx="794">
                  <c:v>47.407309</c:v>
                </c:pt>
                <c:pt idx="795">
                  <c:v>47.396215</c:v>
                </c:pt>
                <c:pt idx="796">
                  <c:v>47.385186</c:v>
                </c:pt>
                <c:pt idx="797">
                  <c:v>47.374222</c:v>
                </c:pt>
                <c:pt idx="798">
                  <c:v>47.363320</c:v>
                </c:pt>
                <c:pt idx="799">
                  <c:v>47.352482</c:v>
                </c:pt>
                <c:pt idx="800">
                  <c:v>47.341707</c:v>
                </c:pt>
                <c:pt idx="801">
                  <c:v>47.330994</c:v>
                </c:pt>
                <c:pt idx="802">
                  <c:v>47.320342</c:v>
                </c:pt>
                <c:pt idx="803">
                  <c:v>47.309751</c:v>
                </c:pt>
                <c:pt idx="804">
                  <c:v>47.299221</c:v>
                </c:pt>
                <c:pt idx="805">
                  <c:v>47.288751</c:v>
                </c:pt>
                <c:pt idx="806">
                  <c:v>47.278341</c:v>
                </c:pt>
                <c:pt idx="807">
                  <c:v>47.267989</c:v>
                </c:pt>
                <c:pt idx="808">
                  <c:v>47.257697</c:v>
                </c:pt>
                <c:pt idx="809">
                  <c:v>47.247462</c:v>
                </c:pt>
                <c:pt idx="810">
                  <c:v>47.237286</c:v>
                </c:pt>
                <c:pt idx="811">
                  <c:v>47.227166</c:v>
                </c:pt>
                <c:pt idx="812">
                  <c:v>47.217104</c:v>
                </c:pt>
                <c:pt idx="813">
                  <c:v>47.207098</c:v>
                </c:pt>
                <c:pt idx="814">
                  <c:v>47.197148</c:v>
                </c:pt>
                <c:pt idx="815">
                  <c:v>47.187253</c:v>
                </c:pt>
                <c:pt idx="816">
                  <c:v>47.177413</c:v>
                </c:pt>
                <c:pt idx="817">
                  <c:v>47.167629</c:v>
                </c:pt>
                <c:pt idx="818">
                  <c:v>47.157898</c:v>
                </c:pt>
                <c:pt idx="819">
                  <c:v>47.148221</c:v>
                </c:pt>
                <c:pt idx="820">
                  <c:v>47.138598</c:v>
                </c:pt>
                <c:pt idx="821">
                  <c:v>47.129027</c:v>
                </c:pt>
                <c:pt idx="822">
                  <c:v>47.119510</c:v>
                </c:pt>
                <c:pt idx="823">
                  <c:v>47.110044</c:v>
                </c:pt>
                <c:pt idx="824">
                  <c:v>47.100630</c:v>
                </c:pt>
                <c:pt idx="825">
                  <c:v>47.091268</c:v>
                </c:pt>
                <c:pt idx="826">
                  <c:v>47.081956</c:v>
                </c:pt>
                <c:pt idx="827">
                  <c:v>47.072696</c:v>
                </c:pt>
                <c:pt idx="828">
                  <c:v>47.063485</c:v>
                </c:pt>
                <c:pt idx="829">
                  <c:v>47.054324</c:v>
                </c:pt>
                <c:pt idx="830">
                  <c:v>47.045213</c:v>
                </c:pt>
                <c:pt idx="831">
                  <c:v>47.036151</c:v>
                </c:pt>
                <c:pt idx="832">
                  <c:v>47.027138</c:v>
                </c:pt>
                <c:pt idx="833">
                  <c:v>47.018173</c:v>
                </c:pt>
                <c:pt idx="834">
                  <c:v>47.009256</c:v>
                </c:pt>
                <c:pt idx="835">
                  <c:v>47.000387</c:v>
                </c:pt>
                <c:pt idx="836">
                  <c:v>46.991565</c:v>
                </c:pt>
                <c:pt idx="837">
                  <c:v>46.982790</c:v>
                </c:pt>
                <c:pt idx="838">
                  <c:v>46.974061</c:v>
                </c:pt>
                <c:pt idx="839">
                  <c:v>46.965379</c:v>
                </c:pt>
                <c:pt idx="840">
                  <c:v>46.956743</c:v>
                </c:pt>
                <c:pt idx="841">
                  <c:v>46.948153</c:v>
                </c:pt>
                <c:pt idx="842">
                  <c:v>46.939608</c:v>
                </c:pt>
                <c:pt idx="843">
                  <c:v>46.931107</c:v>
                </c:pt>
                <c:pt idx="844">
                  <c:v>46.922652</c:v>
                </c:pt>
                <c:pt idx="845">
                  <c:v>46.914240</c:v>
                </c:pt>
                <c:pt idx="846">
                  <c:v>46.905873</c:v>
                </c:pt>
                <c:pt idx="847">
                  <c:v>46.897549</c:v>
                </c:pt>
                <c:pt idx="848">
                  <c:v>46.889269</c:v>
                </c:pt>
                <c:pt idx="849">
                  <c:v>46.881032</c:v>
                </c:pt>
                <c:pt idx="850">
                  <c:v>46.872837</c:v>
                </c:pt>
                <c:pt idx="851">
                  <c:v>46.864685</c:v>
                </c:pt>
                <c:pt idx="852">
                  <c:v>46.856575</c:v>
                </c:pt>
                <c:pt idx="853">
                  <c:v>46.848507</c:v>
                </c:pt>
                <c:pt idx="854">
                  <c:v>46.840481</c:v>
                </c:pt>
                <c:pt idx="855">
                  <c:v>46.832495</c:v>
                </c:pt>
                <c:pt idx="856">
                  <c:v>46.824551</c:v>
                </c:pt>
                <c:pt idx="857">
                  <c:v>46.816647</c:v>
                </c:pt>
                <c:pt idx="858">
                  <c:v>46.808784</c:v>
                </c:pt>
                <c:pt idx="859">
                  <c:v>46.800961</c:v>
                </c:pt>
                <c:pt idx="860">
                  <c:v>46.793177</c:v>
                </c:pt>
                <c:pt idx="861">
                  <c:v>46.785434</c:v>
                </c:pt>
                <c:pt idx="862">
                  <c:v>46.777729</c:v>
                </c:pt>
                <c:pt idx="863">
                  <c:v>46.770064</c:v>
                </c:pt>
                <c:pt idx="864">
                  <c:v>46.762437</c:v>
                </c:pt>
                <c:pt idx="865">
                  <c:v>46.754849</c:v>
                </c:pt>
                <c:pt idx="866">
                  <c:v>46.747299</c:v>
                </c:pt>
                <c:pt idx="867">
                  <c:v>46.739786</c:v>
                </c:pt>
                <c:pt idx="868">
                  <c:v>46.732312</c:v>
                </c:pt>
                <c:pt idx="869">
                  <c:v>46.724875</c:v>
                </c:pt>
                <c:pt idx="870">
                  <c:v>46.717475</c:v>
                </c:pt>
                <c:pt idx="871">
                  <c:v>46.710113</c:v>
                </c:pt>
                <c:pt idx="872">
                  <c:v>46.702787</c:v>
                </c:pt>
                <c:pt idx="873">
                  <c:v>46.695497</c:v>
                </c:pt>
                <c:pt idx="874">
                  <c:v>46.688243</c:v>
                </c:pt>
                <c:pt idx="875">
                  <c:v>46.681026</c:v>
                </c:pt>
                <c:pt idx="876">
                  <c:v>46.673844</c:v>
                </c:pt>
                <c:pt idx="877">
                  <c:v>46.666698</c:v>
                </c:pt>
                <c:pt idx="878">
                  <c:v>46.659587</c:v>
                </c:pt>
                <c:pt idx="879">
                  <c:v>46.652511</c:v>
                </c:pt>
                <c:pt idx="880">
                  <c:v>46.645470</c:v>
                </c:pt>
                <c:pt idx="881">
                  <c:v>46.638463</c:v>
                </c:pt>
                <c:pt idx="882">
                  <c:v>46.631491</c:v>
                </c:pt>
                <c:pt idx="883">
                  <c:v>46.624553</c:v>
                </c:pt>
                <c:pt idx="884">
                  <c:v>46.617649</c:v>
                </c:pt>
                <c:pt idx="885">
                  <c:v>46.610778</c:v>
                </c:pt>
                <c:pt idx="886">
                  <c:v>46.603941</c:v>
                </c:pt>
                <c:pt idx="887">
                  <c:v>46.597137</c:v>
                </c:pt>
                <c:pt idx="888">
                  <c:v>46.590366</c:v>
                </c:pt>
                <c:pt idx="889">
                  <c:v>46.583628</c:v>
                </c:pt>
                <c:pt idx="890">
                  <c:v>46.576923</c:v>
                </c:pt>
                <c:pt idx="891">
                  <c:v>46.570249</c:v>
                </c:pt>
                <c:pt idx="892">
                  <c:v>46.563609</c:v>
                </c:pt>
                <c:pt idx="893">
                  <c:v>46.557000</c:v>
                </c:pt>
                <c:pt idx="894">
                  <c:v>46.550423</c:v>
                </c:pt>
                <c:pt idx="895">
                  <c:v>46.543877</c:v>
                </c:pt>
                <c:pt idx="896">
                  <c:v>46.537363</c:v>
                </c:pt>
                <c:pt idx="897">
                  <c:v>46.530880</c:v>
                </c:pt>
                <c:pt idx="898">
                  <c:v>46.524428</c:v>
                </c:pt>
                <c:pt idx="899">
                  <c:v>46.518007</c:v>
                </c:pt>
                <c:pt idx="900">
                  <c:v>46.511616</c:v>
                </c:pt>
                <c:pt idx="901">
                  <c:v>46.505256</c:v>
                </c:pt>
                <c:pt idx="902">
                  <c:v>46.499165</c:v>
                </c:pt>
                <c:pt idx="903">
                  <c:v>46.494265</c:v>
                </c:pt>
                <c:pt idx="904">
                  <c:v>46.489388</c:v>
                </c:pt>
                <c:pt idx="905">
                  <c:v>46.484535</c:v>
                </c:pt>
                <c:pt idx="906">
                  <c:v>46.479704</c:v>
                </c:pt>
                <c:pt idx="907">
                  <c:v>46.474896</c:v>
                </c:pt>
                <c:pt idx="908">
                  <c:v>46.470111</c:v>
                </c:pt>
                <c:pt idx="909">
                  <c:v>46.465349</c:v>
                </c:pt>
                <c:pt idx="910">
                  <c:v>46.460608</c:v>
                </c:pt>
                <c:pt idx="911">
                  <c:v>46.455890</c:v>
                </c:pt>
                <c:pt idx="912">
                  <c:v>46.451194</c:v>
                </c:pt>
                <c:pt idx="913">
                  <c:v>46.446520</c:v>
                </c:pt>
                <c:pt idx="914">
                  <c:v>46.441868</c:v>
                </c:pt>
                <c:pt idx="915">
                  <c:v>46.437238</c:v>
                </c:pt>
                <c:pt idx="916">
                  <c:v>46.432629</c:v>
                </c:pt>
                <c:pt idx="917">
                  <c:v>46.428042</c:v>
                </c:pt>
                <c:pt idx="918">
                  <c:v>46.423476</c:v>
                </c:pt>
                <c:pt idx="919">
                  <c:v>46.418931</c:v>
                </c:pt>
                <c:pt idx="920">
                  <c:v>46.414407</c:v>
                </c:pt>
                <c:pt idx="921">
                  <c:v>46.409904</c:v>
                </c:pt>
                <c:pt idx="922">
                  <c:v>46.405423</c:v>
                </c:pt>
                <c:pt idx="923">
                  <c:v>46.400961</c:v>
                </c:pt>
                <c:pt idx="924">
                  <c:v>46.396521</c:v>
                </c:pt>
                <c:pt idx="925">
                  <c:v>46.392101</c:v>
                </c:pt>
                <c:pt idx="926">
                  <c:v>46.387701</c:v>
                </c:pt>
                <c:pt idx="927">
                  <c:v>46.383321</c:v>
                </c:pt>
                <c:pt idx="928">
                  <c:v>46.378962</c:v>
                </c:pt>
                <c:pt idx="929">
                  <c:v>46.374622</c:v>
                </c:pt>
                <c:pt idx="930">
                  <c:v>46.370303</c:v>
                </c:pt>
                <c:pt idx="931">
                  <c:v>46.366003</c:v>
                </c:pt>
                <c:pt idx="932">
                  <c:v>46.361723</c:v>
                </c:pt>
                <c:pt idx="933">
                  <c:v>46.357462</c:v>
                </c:pt>
                <c:pt idx="934">
                  <c:v>46.353221</c:v>
                </c:pt>
                <c:pt idx="935">
                  <c:v>46.348999</c:v>
                </c:pt>
                <c:pt idx="936">
                  <c:v>46.344797</c:v>
                </c:pt>
                <c:pt idx="937">
                  <c:v>46.340613</c:v>
                </c:pt>
                <c:pt idx="938">
                  <c:v>46.336449</c:v>
                </c:pt>
                <c:pt idx="939">
                  <c:v>46.332303</c:v>
                </c:pt>
                <c:pt idx="940">
                  <c:v>46.328176</c:v>
                </c:pt>
                <c:pt idx="941">
                  <c:v>46.324068</c:v>
                </c:pt>
                <c:pt idx="942">
                  <c:v>46.319979</c:v>
                </c:pt>
                <c:pt idx="943">
                  <c:v>46.315907</c:v>
                </c:pt>
                <c:pt idx="944">
                  <c:v>46.311855</c:v>
                </c:pt>
                <c:pt idx="945">
                  <c:v>46.307820</c:v>
                </c:pt>
                <c:pt idx="946">
                  <c:v>46.303804</c:v>
                </c:pt>
                <c:pt idx="947">
                  <c:v>46.299806</c:v>
                </c:pt>
                <c:pt idx="948">
                  <c:v>46.295825</c:v>
                </c:pt>
                <c:pt idx="949">
                  <c:v>46.291863</c:v>
                </c:pt>
                <c:pt idx="950">
                  <c:v>46.287918</c:v>
                </c:pt>
                <c:pt idx="951">
                  <c:v>46.283991</c:v>
                </c:pt>
                <c:pt idx="952">
                  <c:v>46.280082</c:v>
                </c:pt>
                <c:pt idx="953">
                  <c:v>46.276190</c:v>
                </c:pt>
                <c:pt idx="954">
                  <c:v>46.272316</c:v>
                </c:pt>
                <c:pt idx="955">
                  <c:v>46.268459</c:v>
                </c:pt>
                <c:pt idx="956">
                  <c:v>46.264619</c:v>
                </c:pt>
                <c:pt idx="957">
                  <c:v>46.260796</c:v>
                </c:pt>
                <c:pt idx="958">
                  <c:v>46.256990</c:v>
                </c:pt>
                <c:pt idx="959">
                  <c:v>46.253201</c:v>
                </c:pt>
                <c:pt idx="960">
                  <c:v>46.249429</c:v>
                </c:pt>
                <c:pt idx="961">
                  <c:v>46.245673</c:v>
                </c:pt>
                <c:pt idx="962">
                  <c:v>46.241935</c:v>
                </c:pt>
                <c:pt idx="963">
                  <c:v>46.238213</c:v>
                </c:pt>
                <c:pt idx="964">
                  <c:v>46.234507</c:v>
                </c:pt>
                <c:pt idx="965">
                  <c:v>46.230818</c:v>
                </c:pt>
                <c:pt idx="966">
                  <c:v>46.227145</c:v>
                </c:pt>
                <c:pt idx="967">
                  <c:v>46.223488</c:v>
                </c:pt>
                <c:pt idx="968">
                  <c:v>46.219847</c:v>
                </c:pt>
                <c:pt idx="969">
                  <c:v>46.216223</c:v>
                </c:pt>
                <c:pt idx="970">
                  <c:v>46.212614</c:v>
                </c:pt>
                <c:pt idx="971">
                  <c:v>46.209022</c:v>
                </c:pt>
                <c:pt idx="972">
                  <c:v>46.205445</c:v>
                </c:pt>
                <c:pt idx="973">
                  <c:v>46.201884</c:v>
                </c:pt>
                <c:pt idx="974">
                  <c:v>46.198338</c:v>
                </c:pt>
                <c:pt idx="975">
                  <c:v>46.194808</c:v>
                </c:pt>
                <c:pt idx="976">
                  <c:v>46.191294</c:v>
                </c:pt>
                <c:pt idx="977">
                  <c:v>46.187795</c:v>
                </c:pt>
                <c:pt idx="978">
                  <c:v>46.184311</c:v>
                </c:pt>
                <c:pt idx="979">
                  <c:v>46.180842</c:v>
                </c:pt>
                <c:pt idx="980">
                  <c:v>46.177389</c:v>
                </c:pt>
                <c:pt idx="981">
                  <c:v>46.173951</c:v>
                </c:pt>
                <c:pt idx="982">
                  <c:v>46.170528</c:v>
                </c:pt>
                <c:pt idx="983">
                  <c:v>46.167120</c:v>
                </c:pt>
                <c:pt idx="984">
                  <c:v>46.163726</c:v>
                </c:pt>
                <c:pt idx="985">
                  <c:v>46.160348</c:v>
                </c:pt>
                <c:pt idx="986">
                  <c:v>46.156984</c:v>
                </c:pt>
                <c:pt idx="987">
                  <c:v>46.153634</c:v>
                </c:pt>
                <c:pt idx="988">
                  <c:v>46.150300</c:v>
                </c:pt>
                <c:pt idx="989">
                  <c:v>46.146980</c:v>
                </c:pt>
                <c:pt idx="990">
                  <c:v>46.143674</c:v>
                </c:pt>
                <c:pt idx="991">
                  <c:v>46.140382</c:v>
                </c:pt>
                <c:pt idx="992">
                  <c:v>46.137105</c:v>
                </c:pt>
                <c:pt idx="993">
                  <c:v>46.133842</c:v>
                </c:pt>
                <c:pt idx="994">
                  <c:v>46.130594</c:v>
                </c:pt>
                <c:pt idx="995">
                  <c:v>46.127359</c:v>
                </c:pt>
                <c:pt idx="996">
                  <c:v>46.124138</c:v>
                </c:pt>
                <c:pt idx="997">
                  <c:v>46.120931</c:v>
                </c:pt>
                <c:pt idx="998">
                  <c:v>46.117739</c:v>
                </c:pt>
                <c:pt idx="999">
                  <c:v>46.114560</c:v>
                </c:pt>
                <c:pt idx="1000">
                  <c:v>46.111394</c:v>
                </c:pt>
                <c:pt idx="1001">
                  <c:v>46.108242</c:v>
                </c:pt>
                <c:pt idx="1002">
                  <c:v>46.105104</c:v>
                </c:pt>
                <c:pt idx="1003">
                  <c:v>46.101980</c:v>
                </c:pt>
                <c:pt idx="1004">
                  <c:v>46.098869</c:v>
                </c:pt>
                <c:pt idx="1005">
                  <c:v>46.095771</c:v>
                </c:pt>
                <c:pt idx="1006">
                  <c:v>46.092687</c:v>
                </c:pt>
                <c:pt idx="1007">
                  <c:v>46.089616</c:v>
                </c:pt>
                <c:pt idx="1008">
                  <c:v>46.086558</c:v>
                </c:pt>
                <c:pt idx="1009">
                  <c:v>46.083513</c:v>
                </c:pt>
                <c:pt idx="1010">
                  <c:v>46.080482</c:v>
                </c:pt>
                <c:pt idx="1011">
                  <c:v>46.077463</c:v>
                </c:pt>
                <c:pt idx="1012">
                  <c:v>46.074457</c:v>
                </c:pt>
                <c:pt idx="1013">
                  <c:v>46.071465</c:v>
                </c:pt>
                <c:pt idx="1014">
                  <c:v>46.068485</c:v>
                </c:pt>
                <c:pt idx="1015">
                  <c:v>46.065518</c:v>
                </c:pt>
                <c:pt idx="1016">
                  <c:v>46.062563</c:v>
                </c:pt>
                <c:pt idx="1017">
                  <c:v>46.059622</c:v>
                </c:pt>
                <c:pt idx="1018">
                  <c:v>46.056692</c:v>
                </c:pt>
                <c:pt idx="1019">
                  <c:v>46.053776</c:v>
                </c:pt>
                <c:pt idx="1020">
                  <c:v>46.050872</c:v>
                </c:pt>
                <c:pt idx="1021">
                  <c:v>46.047980</c:v>
                </c:pt>
                <c:pt idx="1022">
                  <c:v>46.045101</c:v>
                </c:pt>
                <c:pt idx="1023">
                  <c:v>46.042234</c:v>
                </c:pt>
                <c:pt idx="1024">
                  <c:v>46.039379</c:v>
                </c:pt>
                <c:pt idx="1025">
                  <c:v>46.036537</c:v>
                </c:pt>
                <c:pt idx="1026">
                  <c:v>46.033706</c:v>
                </c:pt>
                <c:pt idx="1027">
                  <c:v>46.030888</c:v>
                </c:pt>
                <c:pt idx="1028">
                  <c:v>46.028082</c:v>
                </c:pt>
                <c:pt idx="1029">
                  <c:v>46.025288</c:v>
                </c:pt>
                <c:pt idx="1030">
                  <c:v>46.022505</c:v>
                </c:pt>
                <c:pt idx="1031">
                  <c:v>46.019735</c:v>
                </c:pt>
                <c:pt idx="1032">
                  <c:v>46.016976</c:v>
                </c:pt>
                <c:pt idx="1033">
                  <c:v>46.014229</c:v>
                </c:pt>
                <c:pt idx="1034">
                  <c:v>46.011494</c:v>
                </c:pt>
                <c:pt idx="1035">
                  <c:v>46.008770</c:v>
                </c:pt>
                <c:pt idx="1036">
                  <c:v>46.006058</c:v>
                </c:pt>
                <c:pt idx="1037">
                  <c:v>46.003358</c:v>
                </c:pt>
                <c:pt idx="1038">
                  <c:v>46.000669</c:v>
                </c:pt>
                <c:pt idx="1039">
                  <c:v>45.997992</c:v>
                </c:pt>
                <c:pt idx="1040">
                  <c:v>45.995326</c:v>
                </c:pt>
                <c:pt idx="1041">
                  <c:v>45.992671</c:v>
                </c:pt>
                <c:pt idx="1042">
                  <c:v>45.990027</c:v>
                </c:pt>
                <c:pt idx="1043">
                  <c:v>45.987395</c:v>
                </c:pt>
                <c:pt idx="1044">
                  <c:v>45.984774</c:v>
                </c:pt>
                <c:pt idx="1045">
                  <c:v>45.982164</c:v>
                </c:pt>
                <c:pt idx="1046">
                  <c:v>45.979566</c:v>
                </c:pt>
                <c:pt idx="1047">
                  <c:v>45.976978</c:v>
                </c:pt>
                <c:pt idx="1048">
                  <c:v>45.974401</c:v>
                </c:pt>
                <c:pt idx="1049">
                  <c:v>45.971836</c:v>
                </c:pt>
                <c:pt idx="1050">
                  <c:v>45.969281</c:v>
                </c:pt>
                <c:pt idx="1051">
                  <c:v>45.966737</c:v>
                </c:pt>
                <c:pt idx="1052">
                  <c:v>45.964203</c:v>
                </c:pt>
                <c:pt idx="1053">
                  <c:v>45.961681</c:v>
                </c:pt>
                <c:pt idx="1054">
                  <c:v>45.959169</c:v>
                </c:pt>
                <c:pt idx="1055">
                  <c:v>45.956668</c:v>
                </c:pt>
                <c:pt idx="1056">
                  <c:v>45.954178</c:v>
                </c:pt>
                <c:pt idx="1057">
                  <c:v>45.951698</c:v>
                </c:pt>
                <c:pt idx="1058">
                  <c:v>45.949228</c:v>
                </c:pt>
                <c:pt idx="1059">
                  <c:v>45.946770</c:v>
                </c:pt>
                <c:pt idx="1060">
                  <c:v>45.944321</c:v>
                </c:pt>
                <c:pt idx="1061">
                  <c:v>45.941883</c:v>
                </c:pt>
                <c:pt idx="1062">
                  <c:v>45.939455</c:v>
                </c:pt>
                <c:pt idx="1063">
                  <c:v>45.937038</c:v>
                </c:pt>
                <c:pt idx="1064">
                  <c:v>45.934631</c:v>
                </c:pt>
                <c:pt idx="1065">
                  <c:v>45.932234</c:v>
                </c:pt>
                <c:pt idx="1066">
                  <c:v>45.929847</c:v>
                </c:pt>
                <c:pt idx="1067">
                  <c:v>45.927470</c:v>
                </c:pt>
                <c:pt idx="1068">
                  <c:v>45.925104</c:v>
                </c:pt>
                <c:pt idx="1069">
                  <c:v>45.922747</c:v>
                </c:pt>
                <c:pt idx="1070">
                  <c:v>45.920401</c:v>
                </c:pt>
                <c:pt idx="1071">
                  <c:v>45.918064</c:v>
                </c:pt>
                <c:pt idx="1072">
                  <c:v>45.915738</c:v>
                </c:pt>
                <c:pt idx="1073">
                  <c:v>45.913421</c:v>
                </c:pt>
                <c:pt idx="1074">
                  <c:v>45.911114</c:v>
                </c:pt>
                <c:pt idx="1075">
                  <c:v>45.908817</c:v>
                </c:pt>
                <c:pt idx="1076">
                  <c:v>45.906529</c:v>
                </c:pt>
                <c:pt idx="1077">
                  <c:v>45.904252</c:v>
                </c:pt>
                <c:pt idx="1078">
                  <c:v>45.901983</c:v>
                </c:pt>
                <c:pt idx="1079">
                  <c:v>45.899725</c:v>
                </c:pt>
                <c:pt idx="1080">
                  <c:v>45.897476</c:v>
                </c:pt>
                <c:pt idx="1081">
                  <c:v>45.895237</c:v>
                </c:pt>
                <c:pt idx="1082">
                  <c:v>45.893007</c:v>
                </c:pt>
                <c:pt idx="1083">
                  <c:v>45.890787</c:v>
                </c:pt>
                <c:pt idx="1084">
                  <c:v>45.888576</c:v>
                </c:pt>
                <c:pt idx="1085">
                  <c:v>45.886374</c:v>
                </c:pt>
                <c:pt idx="1086">
                  <c:v>45.884182</c:v>
                </c:pt>
                <c:pt idx="1087">
                  <c:v>45.881999</c:v>
                </c:pt>
                <c:pt idx="1088">
                  <c:v>45.879826</c:v>
                </c:pt>
                <c:pt idx="1089">
                  <c:v>45.877661</c:v>
                </c:pt>
                <c:pt idx="1090">
                  <c:v>45.875506</c:v>
                </c:pt>
                <c:pt idx="1091">
                  <c:v>45.873360</c:v>
                </c:pt>
                <c:pt idx="1092">
                  <c:v>45.871223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'sedation'!$AA$4</c:f>
              <c:strCache>
                <c:ptCount val="1"/>
                <c:pt idx="0">
                  <c:v>60 min</c:v>
                </c:pt>
              </c:strCache>
            </c:strRef>
          </c:tx>
          <c:spPr>
            <a:noFill/>
            <a:ln w="25400" cap="flat">
              <a:solidFill>
                <a:schemeClr val="accent4">
                  <a:hueOff val="-476017"/>
                  <a:lumOff val="-10042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4">
                  <a:hueOff val="-476017"/>
                  <a:lumOff val="-10042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'sedation'!$AA$5:$AA$1097</c:f>
              <c:numCache>
                <c:ptCount val="1093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92.984975</c:v>
                </c:pt>
                <c:pt idx="7">
                  <c:v>92.944954</c:v>
                </c:pt>
                <c:pt idx="8">
                  <c:v>92.882938</c:v>
                </c:pt>
                <c:pt idx="9">
                  <c:v>92.800776</c:v>
                </c:pt>
                <c:pt idx="10">
                  <c:v>92.699934</c:v>
                </c:pt>
                <c:pt idx="11">
                  <c:v>92.581677</c:v>
                </c:pt>
                <c:pt idx="12">
                  <c:v>92.447140</c:v>
                </c:pt>
                <c:pt idx="13">
                  <c:v>92.297362</c:v>
                </c:pt>
                <c:pt idx="14">
                  <c:v>92.133313</c:v>
                </c:pt>
                <c:pt idx="15">
                  <c:v>91.955901</c:v>
                </c:pt>
                <c:pt idx="16">
                  <c:v>91.765985</c:v>
                </c:pt>
                <c:pt idx="17">
                  <c:v>91.564381</c:v>
                </c:pt>
                <c:pt idx="18">
                  <c:v>91.351862</c:v>
                </c:pt>
                <c:pt idx="19">
                  <c:v>91.129165</c:v>
                </c:pt>
                <c:pt idx="20">
                  <c:v>90.896995</c:v>
                </c:pt>
                <c:pt idx="21">
                  <c:v>90.656022</c:v>
                </c:pt>
                <c:pt idx="22">
                  <c:v>90.406887</c:v>
                </c:pt>
                <c:pt idx="23">
                  <c:v>90.150203</c:v>
                </c:pt>
                <c:pt idx="24">
                  <c:v>89.886552</c:v>
                </c:pt>
                <c:pt idx="25">
                  <c:v>89.616494</c:v>
                </c:pt>
                <c:pt idx="26">
                  <c:v>89.340558</c:v>
                </c:pt>
                <c:pt idx="27">
                  <c:v>89.059254</c:v>
                </c:pt>
                <c:pt idx="28">
                  <c:v>88.773064</c:v>
                </c:pt>
                <c:pt idx="29">
                  <c:v>88.482448</c:v>
                </c:pt>
                <c:pt idx="30">
                  <c:v>88.187846</c:v>
                </c:pt>
                <c:pt idx="31">
                  <c:v>87.889675</c:v>
                </c:pt>
                <c:pt idx="32">
                  <c:v>87.588332</c:v>
                </c:pt>
                <c:pt idx="33">
                  <c:v>87.284193</c:v>
                </c:pt>
                <c:pt idx="34">
                  <c:v>86.977617</c:v>
                </c:pt>
                <c:pt idx="35">
                  <c:v>86.668943</c:v>
                </c:pt>
                <c:pt idx="36">
                  <c:v>86.358494</c:v>
                </c:pt>
                <c:pt idx="37">
                  <c:v>86.046574</c:v>
                </c:pt>
                <c:pt idx="38">
                  <c:v>85.733473</c:v>
                </c:pt>
                <c:pt idx="39">
                  <c:v>85.419463</c:v>
                </c:pt>
                <c:pt idx="40">
                  <c:v>85.104803</c:v>
                </c:pt>
                <c:pt idx="41">
                  <c:v>84.789736</c:v>
                </c:pt>
                <c:pt idx="42">
                  <c:v>84.474493</c:v>
                </c:pt>
                <c:pt idx="43">
                  <c:v>84.159290</c:v>
                </c:pt>
                <c:pt idx="44">
                  <c:v>83.844331</c:v>
                </c:pt>
                <c:pt idx="45">
                  <c:v>83.529807</c:v>
                </c:pt>
                <c:pt idx="46">
                  <c:v>83.215900</c:v>
                </c:pt>
                <c:pt idx="47">
                  <c:v>82.902778</c:v>
                </c:pt>
                <c:pt idx="48">
                  <c:v>82.590600</c:v>
                </c:pt>
                <c:pt idx="49">
                  <c:v>82.279515</c:v>
                </c:pt>
                <c:pt idx="50">
                  <c:v>81.969661</c:v>
                </c:pt>
                <c:pt idx="51">
                  <c:v>81.661169</c:v>
                </c:pt>
                <c:pt idx="52">
                  <c:v>81.354159</c:v>
                </c:pt>
                <c:pt idx="53">
                  <c:v>81.048743</c:v>
                </c:pt>
                <c:pt idx="54">
                  <c:v>80.745028</c:v>
                </c:pt>
                <c:pt idx="55">
                  <c:v>80.443109</c:v>
                </c:pt>
                <c:pt idx="56">
                  <c:v>80.143077</c:v>
                </c:pt>
                <c:pt idx="57">
                  <c:v>79.845016</c:v>
                </c:pt>
                <c:pt idx="58">
                  <c:v>79.549001</c:v>
                </c:pt>
                <c:pt idx="59">
                  <c:v>79.255104</c:v>
                </c:pt>
                <c:pt idx="60">
                  <c:v>78.963389</c:v>
                </c:pt>
                <c:pt idx="61">
                  <c:v>78.673916</c:v>
                </c:pt>
                <c:pt idx="62">
                  <c:v>78.386739</c:v>
                </c:pt>
                <c:pt idx="63">
                  <c:v>78.101907</c:v>
                </c:pt>
                <c:pt idx="64">
                  <c:v>77.819464</c:v>
                </c:pt>
                <c:pt idx="65">
                  <c:v>77.539451</c:v>
                </c:pt>
                <c:pt idx="66">
                  <c:v>77.261903</c:v>
                </c:pt>
                <c:pt idx="67">
                  <c:v>76.986852</c:v>
                </c:pt>
                <c:pt idx="68">
                  <c:v>76.714326</c:v>
                </c:pt>
                <c:pt idx="69">
                  <c:v>76.444349</c:v>
                </c:pt>
                <c:pt idx="70">
                  <c:v>76.176944</c:v>
                </c:pt>
                <c:pt idx="71">
                  <c:v>75.912128</c:v>
                </c:pt>
                <c:pt idx="72">
                  <c:v>75.649916</c:v>
                </c:pt>
                <c:pt idx="73">
                  <c:v>75.390321</c:v>
                </c:pt>
                <c:pt idx="74">
                  <c:v>75.133352</c:v>
                </c:pt>
                <c:pt idx="75">
                  <c:v>74.879017</c:v>
                </c:pt>
                <c:pt idx="76">
                  <c:v>74.627320</c:v>
                </c:pt>
                <c:pt idx="77">
                  <c:v>74.378265</c:v>
                </c:pt>
                <c:pt idx="78">
                  <c:v>74.131852</c:v>
                </c:pt>
                <c:pt idx="79">
                  <c:v>73.888080</c:v>
                </c:pt>
                <c:pt idx="80">
                  <c:v>73.646946</c:v>
                </c:pt>
                <c:pt idx="81">
                  <c:v>73.408445</c:v>
                </c:pt>
                <c:pt idx="82">
                  <c:v>73.172572</c:v>
                </c:pt>
                <c:pt idx="83">
                  <c:v>72.939318</c:v>
                </c:pt>
                <c:pt idx="84">
                  <c:v>72.708675</c:v>
                </c:pt>
                <c:pt idx="85">
                  <c:v>72.480632</c:v>
                </c:pt>
                <c:pt idx="86">
                  <c:v>72.255178</c:v>
                </c:pt>
                <c:pt idx="87">
                  <c:v>72.032300</c:v>
                </c:pt>
                <c:pt idx="88">
                  <c:v>71.811985</c:v>
                </c:pt>
                <c:pt idx="89">
                  <c:v>71.594218</c:v>
                </c:pt>
                <c:pt idx="90">
                  <c:v>71.378983</c:v>
                </c:pt>
                <c:pt idx="91">
                  <c:v>71.166265</c:v>
                </c:pt>
                <c:pt idx="92">
                  <c:v>70.956047</c:v>
                </c:pt>
                <c:pt idx="93">
                  <c:v>70.748311</c:v>
                </c:pt>
                <c:pt idx="94">
                  <c:v>70.543038</c:v>
                </c:pt>
                <c:pt idx="95">
                  <c:v>70.340210</c:v>
                </c:pt>
                <c:pt idx="96">
                  <c:v>70.139808</c:v>
                </c:pt>
                <c:pt idx="97">
                  <c:v>69.941811</c:v>
                </c:pt>
                <c:pt idx="98">
                  <c:v>69.746200</c:v>
                </c:pt>
                <c:pt idx="99">
                  <c:v>69.552953</c:v>
                </c:pt>
                <c:pt idx="100">
                  <c:v>69.362051</c:v>
                </c:pt>
                <c:pt idx="101">
                  <c:v>69.173470</c:v>
                </c:pt>
                <c:pt idx="102">
                  <c:v>68.987191</c:v>
                </c:pt>
                <c:pt idx="103">
                  <c:v>68.803191</c:v>
                </c:pt>
                <c:pt idx="104">
                  <c:v>68.621448</c:v>
                </c:pt>
                <c:pt idx="105">
                  <c:v>68.441940</c:v>
                </c:pt>
                <c:pt idx="106">
                  <c:v>68.264644</c:v>
                </c:pt>
                <c:pt idx="107">
                  <c:v>68.089539</c:v>
                </c:pt>
                <c:pt idx="108">
                  <c:v>67.916601</c:v>
                </c:pt>
                <c:pt idx="109">
                  <c:v>67.745809</c:v>
                </c:pt>
                <c:pt idx="110">
                  <c:v>67.577138</c:v>
                </c:pt>
                <c:pt idx="111">
                  <c:v>67.410567</c:v>
                </c:pt>
                <c:pt idx="112">
                  <c:v>67.246073</c:v>
                </c:pt>
                <c:pt idx="113">
                  <c:v>67.083633</c:v>
                </c:pt>
                <c:pt idx="114">
                  <c:v>66.923224</c:v>
                </c:pt>
                <c:pt idx="115">
                  <c:v>66.764824</c:v>
                </c:pt>
                <c:pt idx="116">
                  <c:v>66.608410</c:v>
                </c:pt>
                <c:pt idx="117">
                  <c:v>66.453960</c:v>
                </c:pt>
                <c:pt idx="118">
                  <c:v>66.301450</c:v>
                </c:pt>
                <c:pt idx="119">
                  <c:v>66.150859</c:v>
                </c:pt>
                <c:pt idx="120">
                  <c:v>66.002165</c:v>
                </c:pt>
                <c:pt idx="121">
                  <c:v>65.855344</c:v>
                </c:pt>
                <c:pt idx="122">
                  <c:v>65.710376</c:v>
                </c:pt>
                <c:pt idx="123">
                  <c:v>65.567237</c:v>
                </c:pt>
                <c:pt idx="124">
                  <c:v>65.425907</c:v>
                </c:pt>
                <c:pt idx="125">
                  <c:v>65.286363</c:v>
                </c:pt>
                <c:pt idx="126">
                  <c:v>65.148585</c:v>
                </c:pt>
                <c:pt idx="127">
                  <c:v>65.012550</c:v>
                </c:pt>
                <c:pt idx="128">
                  <c:v>64.878238</c:v>
                </c:pt>
                <c:pt idx="129">
                  <c:v>64.745627</c:v>
                </c:pt>
                <c:pt idx="130">
                  <c:v>64.614696</c:v>
                </c:pt>
                <c:pt idx="131">
                  <c:v>64.485426</c:v>
                </c:pt>
                <c:pt idx="132">
                  <c:v>64.357794</c:v>
                </c:pt>
                <c:pt idx="133">
                  <c:v>64.231782</c:v>
                </c:pt>
                <c:pt idx="134">
                  <c:v>64.107369</c:v>
                </c:pt>
                <c:pt idx="135">
                  <c:v>63.984534</c:v>
                </c:pt>
                <c:pt idx="136">
                  <c:v>63.863259</c:v>
                </c:pt>
                <c:pt idx="137">
                  <c:v>63.743523</c:v>
                </c:pt>
                <c:pt idx="138">
                  <c:v>63.625307</c:v>
                </c:pt>
                <c:pt idx="139">
                  <c:v>63.508592</c:v>
                </c:pt>
                <c:pt idx="140">
                  <c:v>63.393359</c:v>
                </c:pt>
                <c:pt idx="141">
                  <c:v>63.279590</c:v>
                </c:pt>
                <c:pt idx="142">
                  <c:v>63.167264</c:v>
                </c:pt>
                <c:pt idx="143">
                  <c:v>63.056365</c:v>
                </c:pt>
                <c:pt idx="144">
                  <c:v>62.946874</c:v>
                </c:pt>
                <c:pt idx="145">
                  <c:v>62.838773</c:v>
                </c:pt>
                <c:pt idx="146">
                  <c:v>62.732045</c:v>
                </c:pt>
                <c:pt idx="147">
                  <c:v>62.626670</c:v>
                </c:pt>
                <c:pt idx="148">
                  <c:v>62.522633</c:v>
                </c:pt>
                <c:pt idx="149">
                  <c:v>62.419916</c:v>
                </c:pt>
                <c:pt idx="150">
                  <c:v>62.318502</c:v>
                </c:pt>
                <c:pt idx="151">
                  <c:v>62.218375</c:v>
                </c:pt>
                <c:pt idx="152">
                  <c:v>62.119516</c:v>
                </c:pt>
                <c:pt idx="153">
                  <c:v>62.021911</c:v>
                </c:pt>
                <c:pt idx="154">
                  <c:v>61.925544</c:v>
                </c:pt>
                <c:pt idx="155">
                  <c:v>61.830397</c:v>
                </c:pt>
                <c:pt idx="156">
                  <c:v>61.736455</c:v>
                </c:pt>
                <c:pt idx="157">
                  <c:v>61.643703</c:v>
                </c:pt>
                <c:pt idx="158">
                  <c:v>61.552125</c:v>
                </c:pt>
                <c:pt idx="159">
                  <c:v>61.461707</c:v>
                </c:pt>
                <c:pt idx="160">
                  <c:v>61.372432</c:v>
                </c:pt>
                <c:pt idx="161">
                  <c:v>61.284286</c:v>
                </c:pt>
                <c:pt idx="162">
                  <c:v>61.197254</c:v>
                </c:pt>
                <c:pt idx="163">
                  <c:v>61.111323</c:v>
                </c:pt>
                <c:pt idx="164">
                  <c:v>61.026477</c:v>
                </c:pt>
                <c:pt idx="165">
                  <c:v>60.942702</c:v>
                </c:pt>
                <c:pt idx="166">
                  <c:v>60.859986</c:v>
                </c:pt>
                <c:pt idx="167">
                  <c:v>60.778312</c:v>
                </c:pt>
                <c:pt idx="168">
                  <c:v>60.697670</c:v>
                </c:pt>
                <c:pt idx="169">
                  <c:v>60.618043</c:v>
                </c:pt>
                <c:pt idx="170">
                  <c:v>60.539421</c:v>
                </c:pt>
                <c:pt idx="171">
                  <c:v>60.461789</c:v>
                </c:pt>
                <c:pt idx="172">
                  <c:v>60.385135</c:v>
                </c:pt>
                <c:pt idx="173">
                  <c:v>60.309445</c:v>
                </c:pt>
                <c:pt idx="174">
                  <c:v>60.234708</c:v>
                </c:pt>
                <c:pt idx="175">
                  <c:v>60.160911</c:v>
                </c:pt>
                <c:pt idx="176">
                  <c:v>60.088041</c:v>
                </c:pt>
                <c:pt idx="177">
                  <c:v>60.016087</c:v>
                </c:pt>
                <c:pt idx="178">
                  <c:v>59.945037</c:v>
                </c:pt>
                <c:pt idx="179">
                  <c:v>59.874879</c:v>
                </c:pt>
                <c:pt idx="180">
                  <c:v>59.805601</c:v>
                </c:pt>
                <c:pt idx="181">
                  <c:v>59.737192</c:v>
                </c:pt>
                <c:pt idx="182">
                  <c:v>59.669641</c:v>
                </c:pt>
                <c:pt idx="183">
                  <c:v>59.602936</c:v>
                </c:pt>
                <c:pt idx="184">
                  <c:v>59.537067</c:v>
                </c:pt>
                <c:pt idx="185">
                  <c:v>59.472022</c:v>
                </c:pt>
                <c:pt idx="186">
                  <c:v>59.407792</c:v>
                </c:pt>
                <c:pt idx="187">
                  <c:v>59.344364</c:v>
                </c:pt>
                <c:pt idx="188">
                  <c:v>59.281730</c:v>
                </c:pt>
                <c:pt idx="189">
                  <c:v>59.219878</c:v>
                </c:pt>
                <c:pt idx="190">
                  <c:v>59.158799</c:v>
                </c:pt>
                <c:pt idx="191">
                  <c:v>59.098483</c:v>
                </c:pt>
                <c:pt idx="192">
                  <c:v>59.038919</c:v>
                </c:pt>
                <c:pt idx="193">
                  <c:v>58.980098</c:v>
                </c:pt>
                <c:pt idx="194">
                  <c:v>58.922010</c:v>
                </c:pt>
                <c:pt idx="195">
                  <c:v>58.864646</c:v>
                </c:pt>
                <c:pt idx="196">
                  <c:v>58.807997</c:v>
                </c:pt>
                <c:pt idx="197">
                  <c:v>58.752053</c:v>
                </c:pt>
                <c:pt idx="198">
                  <c:v>58.696805</c:v>
                </c:pt>
                <c:pt idx="199">
                  <c:v>58.642244</c:v>
                </c:pt>
                <c:pt idx="200">
                  <c:v>58.588361</c:v>
                </c:pt>
                <c:pt idx="201">
                  <c:v>58.535148</c:v>
                </c:pt>
                <c:pt idx="202">
                  <c:v>58.482596</c:v>
                </c:pt>
                <c:pt idx="203">
                  <c:v>58.430696</c:v>
                </c:pt>
                <c:pt idx="204">
                  <c:v>58.379440</c:v>
                </c:pt>
                <c:pt idx="205">
                  <c:v>58.328820</c:v>
                </c:pt>
                <c:pt idx="206">
                  <c:v>58.278827</c:v>
                </c:pt>
                <c:pt idx="207">
                  <c:v>58.229454</c:v>
                </c:pt>
                <c:pt idx="208">
                  <c:v>58.180692</c:v>
                </c:pt>
                <c:pt idx="209">
                  <c:v>58.132535</c:v>
                </c:pt>
                <c:pt idx="210">
                  <c:v>58.084972</c:v>
                </c:pt>
                <c:pt idx="211">
                  <c:v>58.037999</c:v>
                </c:pt>
                <c:pt idx="212">
                  <c:v>57.991606</c:v>
                </c:pt>
                <c:pt idx="213">
                  <c:v>57.945786</c:v>
                </c:pt>
                <c:pt idx="214">
                  <c:v>57.900532</c:v>
                </c:pt>
                <c:pt idx="215">
                  <c:v>57.855837</c:v>
                </c:pt>
                <c:pt idx="216">
                  <c:v>57.811694</c:v>
                </c:pt>
                <c:pt idx="217">
                  <c:v>57.768095</c:v>
                </c:pt>
                <c:pt idx="218">
                  <c:v>57.725033</c:v>
                </c:pt>
                <c:pt idx="219">
                  <c:v>57.682503</c:v>
                </c:pt>
                <c:pt idx="220">
                  <c:v>57.640496</c:v>
                </c:pt>
                <c:pt idx="221">
                  <c:v>57.599007</c:v>
                </c:pt>
                <c:pt idx="222">
                  <c:v>57.558028</c:v>
                </c:pt>
                <c:pt idx="223">
                  <c:v>57.517553</c:v>
                </c:pt>
                <c:pt idx="224">
                  <c:v>57.477577</c:v>
                </c:pt>
                <c:pt idx="225">
                  <c:v>57.438091</c:v>
                </c:pt>
                <c:pt idx="226">
                  <c:v>57.399091</c:v>
                </c:pt>
                <c:pt idx="227">
                  <c:v>57.360570</c:v>
                </c:pt>
                <c:pt idx="228">
                  <c:v>57.322522</c:v>
                </c:pt>
                <c:pt idx="229">
                  <c:v>57.284941</c:v>
                </c:pt>
                <c:pt idx="230">
                  <c:v>57.247821</c:v>
                </c:pt>
                <c:pt idx="231">
                  <c:v>57.211156</c:v>
                </c:pt>
                <c:pt idx="232">
                  <c:v>57.174940</c:v>
                </c:pt>
                <c:pt idx="233">
                  <c:v>57.139169</c:v>
                </c:pt>
                <c:pt idx="234">
                  <c:v>57.103835</c:v>
                </c:pt>
                <c:pt idx="235">
                  <c:v>57.068934</c:v>
                </c:pt>
                <c:pt idx="236">
                  <c:v>57.034460</c:v>
                </c:pt>
                <c:pt idx="237">
                  <c:v>57.000408</c:v>
                </c:pt>
                <c:pt idx="238">
                  <c:v>56.966772</c:v>
                </c:pt>
                <c:pt idx="239">
                  <c:v>56.933548</c:v>
                </c:pt>
                <c:pt idx="240">
                  <c:v>56.900729</c:v>
                </c:pt>
                <c:pt idx="241">
                  <c:v>56.868312</c:v>
                </c:pt>
                <c:pt idx="242">
                  <c:v>56.836290</c:v>
                </c:pt>
                <c:pt idx="243">
                  <c:v>56.804659</c:v>
                </c:pt>
                <c:pt idx="244">
                  <c:v>56.773414</c:v>
                </c:pt>
                <c:pt idx="245">
                  <c:v>56.742550</c:v>
                </c:pt>
                <c:pt idx="246">
                  <c:v>56.712063</c:v>
                </c:pt>
                <c:pt idx="247">
                  <c:v>56.681947</c:v>
                </c:pt>
                <c:pt idx="248">
                  <c:v>56.652198</c:v>
                </c:pt>
                <c:pt idx="249">
                  <c:v>56.622811</c:v>
                </c:pt>
                <c:pt idx="250">
                  <c:v>56.593782</c:v>
                </c:pt>
                <c:pt idx="251">
                  <c:v>56.565107</c:v>
                </c:pt>
                <c:pt idx="252">
                  <c:v>56.536780</c:v>
                </c:pt>
                <c:pt idx="253">
                  <c:v>56.508798</c:v>
                </c:pt>
                <c:pt idx="254">
                  <c:v>56.481156</c:v>
                </c:pt>
                <c:pt idx="255">
                  <c:v>56.453850</c:v>
                </c:pt>
                <c:pt idx="256">
                  <c:v>56.426876</c:v>
                </c:pt>
                <c:pt idx="257">
                  <c:v>56.400230</c:v>
                </c:pt>
                <c:pt idx="258">
                  <c:v>56.373907</c:v>
                </c:pt>
                <c:pt idx="259">
                  <c:v>56.347904</c:v>
                </c:pt>
                <c:pt idx="260">
                  <c:v>56.322216</c:v>
                </c:pt>
                <c:pt idx="261">
                  <c:v>56.296840</c:v>
                </c:pt>
                <c:pt idx="262">
                  <c:v>56.271771</c:v>
                </c:pt>
                <c:pt idx="263">
                  <c:v>56.247007</c:v>
                </c:pt>
                <c:pt idx="264">
                  <c:v>56.222542</c:v>
                </c:pt>
                <c:pt idx="265">
                  <c:v>56.198374</c:v>
                </c:pt>
                <c:pt idx="266">
                  <c:v>56.174499</c:v>
                </c:pt>
                <c:pt idx="267">
                  <c:v>56.150913</c:v>
                </c:pt>
                <c:pt idx="268">
                  <c:v>56.127612</c:v>
                </c:pt>
                <c:pt idx="269">
                  <c:v>56.104594</c:v>
                </c:pt>
                <c:pt idx="270">
                  <c:v>56.081853</c:v>
                </c:pt>
                <c:pt idx="271">
                  <c:v>56.059388</c:v>
                </c:pt>
                <c:pt idx="272">
                  <c:v>56.037195</c:v>
                </c:pt>
                <c:pt idx="273">
                  <c:v>56.015269</c:v>
                </c:pt>
                <c:pt idx="274">
                  <c:v>55.993609</c:v>
                </c:pt>
                <c:pt idx="275">
                  <c:v>55.972210</c:v>
                </c:pt>
                <c:pt idx="276">
                  <c:v>55.951070</c:v>
                </c:pt>
                <c:pt idx="277">
                  <c:v>55.930185</c:v>
                </c:pt>
                <c:pt idx="278">
                  <c:v>55.909552</c:v>
                </c:pt>
                <c:pt idx="279">
                  <c:v>55.889168</c:v>
                </c:pt>
                <c:pt idx="280">
                  <c:v>55.869030</c:v>
                </c:pt>
                <c:pt idx="281">
                  <c:v>55.849135</c:v>
                </c:pt>
                <c:pt idx="282">
                  <c:v>55.829480</c:v>
                </c:pt>
                <c:pt idx="283">
                  <c:v>55.810062</c:v>
                </c:pt>
                <c:pt idx="284">
                  <c:v>55.790878</c:v>
                </c:pt>
                <c:pt idx="285">
                  <c:v>55.771925</c:v>
                </c:pt>
                <c:pt idx="286">
                  <c:v>55.753200</c:v>
                </c:pt>
                <c:pt idx="287">
                  <c:v>55.734700</c:v>
                </c:pt>
                <c:pt idx="288">
                  <c:v>55.716424</c:v>
                </c:pt>
                <c:pt idx="289">
                  <c:v>55.698367</c:v>
                </c:pt>
                <c:pt idx="290">
                  <c:v>55.680528</c:v>
                </c:pt>
                <c:pt idx="291">
                  <c:v>55.662903</c:v>
                </c:pt>
                <c:pt idx="292">
                  <c:v>55.645491</c:v>
                </c:pt>
                <c:pt idx="293">
                  <c:v>55.628287</c:v>
                </c:pt>
                <c:pt idx="294">
                  <c:v>55.611291</c:v>
                </c:pt>
                <c:pt idx="295">
                  <c:v>55.594499</c:v>
                </c:pt>
                <c:pt idx="296">
                  <c:v>55.577908</c:v>
                </c:pt>
                <c:pt idx="297">
                  <c:v>55.561517</c:v>
                </c:pt>
                <c:pt idx="298">
                  <c:v>55.545323</c:v>
                </c:pt>
                <c:pt idx="299">
                  <c:v>55.529323</c:v>
                </c:pt>
                <c:pt idx="300">
                  <c:v>55.513516</c:v>
                </c:pt>
                <c:pt idx="301">
                  <c:v>55.497898</c:v>
                </c:pt>
                <c:pt idx="302">
                  <c:v>55.482468</c:v>
                </c:pt>
                <c:pt idx="303">
                  <c:v>55.467222</c:v>
                </c:pt>
                <c:pt idx="304">
                  <c:v>55.452160</c:v>
                </c:pt>
                <c:pt idx="305">
                  <c:v>55.437278</c:v>
                </c:pt>
                <c:pt idx="306">
                  <c:v>55.422575</c:v>
                </c:pt>
                <c:pt idx="307">
                  <c:v>55.408048</c:v>
                </c:pt>
                <c:pt idx="308">
                  <c:v>55.393695</c:v>
                </c:pt>
                <c:pt idx="309">
                  <c:v>55.379514</c:v>
                </c:pt>
                <c:pt idx="310">
                  <c:v>55.365503</c:v>
                </c:pt>
                <c:pt idx="311">
                  <c:v>55.351660</c:v>
                </c:pt>
                <c:pt idx="312">
                  <c:v>55.337983</c:v>
                </c:pt>
                <c:pt idx="313">
                  <c:v>55.324469</c:v>
                </c:pt>
                <c:pt idx="314">
                  <c:v>55.311118</c:v>
                </c:pt>
                <c:pt idx="315">
                  <c:v>55.297926</c:v>
                </c:pt>
                <c:pt idx="316">
                  <c:v>55.284892</c:v>
                </c:pt>
                <c:pt idx="317">
                  <c:v>55.272014</c:v>
                </c:pt>
                <c:pt idx="318">
                  <c:v>55.259290</c:v>
                </c:pt>
                <c:pt idx="319">
                  <c:v>55.246718</c:v>
                </c:pt>
                <c:pt idx="320">
                  <c:v>55.234296</c:v>
                </c:pt>
                <c:pt idx="321">
                  <c:v>55.222023</c:v>
                </c:pt>
                <c:pt idx="322">
                  <c:v>55.209897</c:v>
                </c:pt>
                <c:pt idx="323">
                  <c:v>55.197916</c:v>
                </c:pt>
                <c:pt idx="324">
                  <c:v>55.186078</c:v>
                </c:pt>
                <c:pt idx="325">
                  <c:v>55.174381</c:v>
                </c:pt>
                <c:pt idx="326">
                  <c:v>55.162825</c:v>
                </c:pt>
                <c:pt idx="327">
                  <c:v>55.151406</c:v>
                </c:pt>
                <c:pt idx="328">
                  <c:v>55.140123</c:v>
                </c:pt>
                <c:pt idx="329">
                  <c:v>55.128976</c:v>
                </c:pt>
                <c:pt idx="330">
                  <c:v>55.117961</c:v>
                </c:pt>
                <c:pt idx="331">
                  <c:v>55.107078</c:v>
                </c:pt>
                <c:pt idx="332">
                  <c:v>55.096325</c:v>
                </c:pt>
                <c:pt idx="333">
                  <c:v>55.085700</c:v>
                </c:pt>
                <c:pt idx="334">
                  <c:v>55.075202</c:v>
                </c:pt>
                <c:pt idx="335">
                  <c:v>55.064829</c:v>
                </c:pt>
                <c:pt idx="336">
                  <c:v>55.054580</c:v>
                </c:pt>
                <c:pt idx="337">
                  <c:v>55.044453</c:v>
                </c:pt>
                <c:pt idx="338">
                  <c:v>55.034447</c:v>
                </c:pt>
                <c:pt idx="339">
                  <c:v>55.024561</c:v>
                </c:pt>
                <c:pt idx="340">
                  <c:v>55.014792</c:v>
                </c:pt>
                <c:pt idx="341">
                  <c:v>55.005139</c:v>
                </c:pt>
                <c:pt idx="342">
                  <c:v>54.995602</c:v>
                </c:pt>
                <c:pt idx="343">
                  <c:v>54.986178</c:v>
                </c:pt>
                <c:pt idx="344">
                  <c:v>54.976867</c:v>
                </c:pt>
                <c:pt idx="345">
                  <c:v>54.967666</c:v>
                </c:pt>
                <c:pt idx="346">
                  <c:v>54.958575</c:v>
                </c:pt>
                <c:pt idx="347">
                  <c:v>54.949593</c:v>
                </c:pt>
                <c:pt idx="348">
                  <c:v>54.940717</c:v>
                </c:pt>
                <c:pt idx="349">
                  <c:v>54.931947</c:v>
                </c:pt>
                <c:pt idx="350">
                  <c:v>54.923282</c:v>
                </c:pt>
                <c:pt idx="351">
                  <c:v>54.914719</c:v>
                </c:pt>
                <c:pt idx="352">
                  <c:v>54.906259</c:v>
                </c:pt>
                <c:pt idx="353">
                  <c:v>54.897899</c:v>
                </c:pt>
                <c:pt idx="354">
                  <c:v>54.889639</c:v>
                </c:pt>
                <c:pt idx="355">
                  <c:v>54.881477</c:v>
                </c:pt>
                <c:pt idx="356">
                  <c:v>54.873412</c:v>
                </c:pt>
                <c:pt idx="357">
                  <c:v>54.865443</c:v>
                </c:pt>
                <c:pt idx="358">
                  <c:v>54.857569</c:v>
                </c:pt>
                <c:pt idx="359">
                  <c:v>54.849788</c:v>
                </c:pt>
                <c:pt idx="360">
                  <c:v>54.842100</c:v>
                </c:pt>
                <c:pt idx="361">
                  <c:v>54.834504</c:v>
                </c:pt>
                <c:pt idx="362">
                  <c:v>54.826998</c:v>
                </c:pt>
                <c:pt idx="363">
                  <c:v>54.819581</c:v>
                </c:pt>
                <c:pt idx="364">
                  <c:v>54.812252</c:v>
                </c:pt>
                <c:pt idx="365">
                  <c:v>54.805010</c:v>
                </c:pt>
                <c:pt idx="366">
                  <c:v>54.797855</c:v>
                </c:pt>
                <c:pt idx="367">
                  <c:v>54.790784</c:v>
                </c:pt>
                <c:pt idx="368">
                  <c:v>54.783797</c:v>
                </c:pt>
                <c:pt idx="369">
                  <c:v>54.776894</c:v>
                </c:pt>
                <c:pt idx="370">
                  <c:v>54.770072</c:v>
                </c:pt>
                <c:pt idx="371">
                  <c:v>54.763332</c:v>
                </c:pt>
                <c:pt idx="372">
                  <c:v>54.756671</c:v>
                </c:pt>
                <c:pt idx="373">
                  <c:v>54.750090</c:v>
                </c:pt>
                <c:pt idx="374">
                  <c:v>54.743587</c:v>
                </c:pt>
                <c:pt idx="375">
                  <c:v>54.737161</c:v>
                </c:pt>
                <c:pt idx="376">
                  <c:v>54.730811</c:v>
                </c:pt>
                <c:pt idx="377">
                  <c:v>54.724537</c:v>
                </c:pt>
                <c:pt idx="378">
                  <c:v>54.718337</c:v>
                </c:pt>
                <c:pt idx="379">
                  <c:v>54.712211</c:v>
                </c:pt>
                <c:pt idx="380">
                  <c:v>54.706157</c:v>
                </c:pt>
                <c:pt idx="381">
                  <c:v>54.700176</c:v>
                </c:pt>
                <c:pt idx="382">
                  <c:v>54.694265</c:v>
                </c:pt>
                <c:pt idx="383">
                  <c:v>54.688424</c:v>
                </c:pt>
                <c:pt idx="384">
                  <c:v>54.682653</c:v>
                </c:pt>
                <c:pt idx="385">
                  <c:v>54.676950</c:v>
                </c:pt>
                <c:pt idx="386">
                  <c:v>54.671315</c:v>
                </c:pt>
                <c:pt idx="387">
                  <c:v>54.665747</c:v>
                </c:pt>
                <c:pt idx="388">
                  <c:v>54.660245</c:v>
                </c:pt>
                <c:pt idx="389">
                  <c:v>54.654808</c:v>
                </c:pt>
                <c:pt idx="390">
                  <c:v>54.649435</c:v>
                </c:pt>
                <c:pt idx="391">
                  <c:v>54.644126</c:v>
                </c:pt>
                <c:pt idx="392">
                  <c:v>54.638881</c:v>
                </c:pt>
                <c:pt idx="393">
                  <c:v>54.633697</c:v>
                </c:pt>
                <c:pt idx="394">
                  <c:v>54.628575</c:v>
                </c:pt>
                <c:pt idx="395">
                  <c:v>54.623513</c:v>
                </c:pt>
                <c:pt idx="396">
                  <c:v>54.618512</c:v>
                </c:pt>
                <c:pt idx="397">
                  <c:v>54.613570</c:v>
                </c:pt>
                <c:pt idx="398">
                  <c:v>54.608686</c:v>
                </c:pt>
                <c:pt idx="399">
                  <c:v>54.603860</c:v>
                </c:pt>
                <c:pt idx="400">
                  <c:v>54.599092</c:v>
                </c:pt>
                <c:pt idx="401">
                  <c:v>54.594380</c:v>
                </c:pt>
                <c:pt idx="402">
                  <c:v>54.589724</c:v>
                </c:pt>
                <c:pt idx="403">
                  <c:v>54.585123</c:v>
                </c:pt>
                <c:pt idx="404">
                  <c:v>54.580576</c:v>
                </c:pt>
                <c:pt idx="405">
                  <c:v>54.576084</c:v>
                </c:pt>
                <c:pt idx="406">
                  <c:v>54.571644</c:v>
                </c:pt>
                <c:pt idx="407">
                  <c:v>54.567257</c:v>
                </c:pt>
                <c:pt idx="408">
                  <c:v>54.562922</c:v>
                </c:pt>
                <c:pt idx="409">
                  <c:v>54.558639</c:v>
                </c:pt>
                <c:pt idx="410">
                  <c:v>54.554406</c:v>
                </c:pt>
                <c:pt idx="411">
                  <c:v>54.550223</c:v>
                </c:pt>
                <c:pt idx="412">
                  <c:v>54.546090</c:v>
                </c:pt>
                <c:pt idx="413">
                  <c:v>54.542006</c:v>
                </c:pt>
                <c:pt idx="414">
                  <c:v>54.537970</c:v>
                </c:pt>
                <c:pt idx="415">
                  <c:v>54.533982</c:v>
                </c:pt>
                <c:pt idx="416">
                  <c:v>54.530041</c:v>
                </c:pt>
                <c:pt idx="417">
                  <c:v>54.526147</c:v>
                </c:pt>
                <c:pt idx="418">
                  <c:v>54.522299</c:v>
                </c:pt>
                <c:pt idx="419">
                  <c:v>54.518497</c:v>
                </c:pt>
                <c:pt idx="420">
                  <c:v>54.514739</c:v>
                </c:pt>
                <c:pt idx="421">
                  <c:v>54.511026</c:v>
                </c:pt>
                <c:pt idx="422">
                  <c:v>54.507357</c:v>
                </c:pt>
                <c:pt idx="423">
                  <c:v>54.503731</c:v>
                </c:pt>
                <c:pt idx="424">
                  <c:v>54.500148</c:v>
                </c:pt>
                <c:pt idx="425">
                  <c:v>54.496608</c:v>
                </c:pt>
                <c:pt idx="426">
                  <c:v>54.493110</c:v>
                </c:pt>
                <c:pt idx="427">
                  <c:v>54.489652</c:v>
                </c:pt>
                <c:pt idx="428">
                  <c:v>54.486236</c:v>
                </c:pt>
                <c:pt idx="429">
                  <c:v>54.482861</c:v>
                </c:pt>
                <c:pt idx="430">
                  <c:v>54.479525</c:v>
                </c:pt>
                <c:pt idx="431">
                  <c:v>54.476228</c:v>
                </c:pt>
                <c:pt idx="432">
                  <c:v>54.472971</c:v>
                </c:pt>
                <c:pt idx="433">
                  <c:v>54.469752</c:v>
                </c:pt>
                <c:pt idx="434">
                  <c:v>54.466572</c:v>
                </c:pt>
                <c:pt idx="435">
                  <c:v>54.463428</c:v>
                </c:pt>
                <c:pt idx="436">
                  <c:v>54.460322</c:v>
                </c:pt>
                <c:pt idx="437">
                  <c:v>54.457253</c:v>
                </c:pt>
                <c:pt idx="438">
                  <c:v>54.454220</c:v>
                </c:pt>
                <c:pt idx="439">
                  <c:v>54.451223</c:v>
                </c:pt>
                <c:pt idx="440">
                  <c:v>54.448262</c:v>
                </c:pt>
                <c:pt idx="441">
                  <c:v>54.445335</c:v>
                </c:pt>
                <c:pt idx="442">
                  <c:v>54.442443</c:v>
                </c:pt>
                <c:pt idx="443">
                  <c:v>54.439586</c:v>
                </c:pt>
                <c:pt idx="444">
                  <c:v>54.436762</c:v>
                </c:pt>
                <c:pt idx="445">
                  <c:v>54.433971</c:v>
                </c:pt>
                <c:pt idx="446">
                  <c:v>54.431213</c:v>
                </c:pt>
                <c:pt idx="447">
                  <c:v>54.428488</c:v>
                </c:pt>
                <c:pt idx="448">
                  <c:v>54.425796</c:v>
                </c:pt>
                <c:pt idx="449">
                  <c:v>54.423135</c:v>
                </c:pt>
                <c:pt idx="450">
                  <c:v>54.420505</c:v>
                </c:pt>
                <c:pt idx="451">
                  <c:v>54.417907</c:v>
                </c:pt>
                <c:pt idx="452">
                  <c:v>54.415339</c:v>
                </c:pt>
                <c:pt idx="453">
                  <c:v>54.412802</c:v>
                </c:pt>
                <c:pt idx="454">
                  <c:v>54.410295</c:v>
                </c:pt>
                <c:pt idx="455">
                  <c:v>54.407817</c:v>
                </c:pt>
                <c:pt idx="456">
                  <c:v>54.405369</c:v>
                </c:pt>
                <c:pt idx="457">
                  <c:v>54.402949</c:v>
                </c:pt>
                <c:pt idx="458">
                  <c:v>54.400558</c:v>
                </c:pt>
                <c:pt idx="459">
                  <c:v>54.398196</c:v>
                </c:pt>
                <c:pt idx="460">
                  <c:v>54.395861</c:v>
                </c:pt>
                <c:pt idx="461">
                  <c:v>54.393554</c:v>
                </c:pt>
                <c:pt idx="462">
                  <c:v>54.391274</c:v>
                </c:pt>
                <c:pt idx="463">
                  <c:v>54.389021</c:v>
                </c:pt>
                <c:pt idx="464">
                  <c:v>54.386795</c:v>
                </c:pt>
                <c:pt idx="465">
                  <c:v>54.384595</c:v>
                </c:pt>
                <c:pt idx="466">
                  <c:v>54.382421</c:v>
                </c:pt>
                <c:pt idx="467">
                  <c:v>54.380273</c:v>
                </c:pt>
                <c:pt idx="468">
                  <c:v>54.378150</c:v>
                </c:pt>
                <c:pt idx="469">
                  <c:v>54.376052</c:v>
                </c:pt>
                <c:pt idx="470">
                  <c:v>54.373979</c:v>
                </c:pt>
                <c:pt idx="471">
                  <c:v>54.371931</c:v>
                </c:pt>
                <c:pt idx="472">
                  <c:v>54.369907</c:v>
                </c:pt>
                <c:pt idx="473">
                  <c:v>54.367906</c:v>
                </c:pt>
                <c:pt idx="474">
                  <c:v>54.365930</c:v>
                </c:pt>
                <c:pt idx="475">
                  <c:v>54.363976</c:v>
                </c:pt>
                <c:pt idx="476">
                  <c:v>54.362046</c:v>
                </c:pt>
                <c:pt idx="477">
                  <c:v>54.360138</c:v>
                </c:pt>
                <c:pt idx="478">
                  <c:v>54.358253</c:v>
                </c:pt>
                <c:pt idx="479">
                  <c:v>54.356391</c:v>
                </c:pt>
                <c:pt idx="480">
                  <c:v>54.354550</c:v>
                </c:pt>
                <c:pt idx="481">
                  <c:v>54.352731</c:v>
                </c:pt>
                <c:pt idx="482">
                  <c:v>54.350934</c:v>
                </c:pt>
                <c:pt idx="483">
                  <c:v>54.349157</c:v>
                </c:pt>
                <c:pt idx="484">
                  <c:v>54.347402</c:v>
                </c:pt>
                <c:pt idx="485">
                  <c:v>54.345668</c:v>
                </c:pt>
                <c:pt idx="486">
                  <c:v>54.343954</c:v>
                </c:pt>
                <c:pt idx="487">
                  <c:v>54.342260</c:v>
                </c:pt>
                <c:pt idx="488">
                  <c:v>54.340586</c:v>
                </c:pt>
                <c:pt idx="489">
                  <c:v>54.338932</c:v>
                </c:pt>
                <c:pt idx="490">
                  <c:v>54.337298</c:v>
                </c:pt>
                <c:pt idx="491">
                  <c:v>54.335683</c:v>
                </c:pt>
                <c:pt idx="492">
                  <c:v>54.334087</c:v>
                </c:pt>
                <c:pt idx="493">
                  <c:v>54.332509</c:v>
                </c:pt>
                <c:pt idx="494">
                  <c:v>54.330951</c:v>
                </c:pt>
                <c:pt idx="495">
                  <c:v>54.329411</c:v>
                </c:pt>
                <c:pt idx="496">
                  <c:v>54.327889</c:v>
                </c:pt>
                <c:pt idx="497">
                  <c:v>54.326385</c:v>
                </c:pt>
                <c:pt idx="498">
                  <c:v>54.324898</c:v>
                </c:pt>
                <c:pt idx="499">
                  <c:v>54.323430</c:v>
                </c:pt>
                <c:pt idx="500">
                  <c:v>54.321978</c:v>
                </c:pt>
                <c:pt idx="501">
                  <c:v>54.320544</c:v>
                </c:pt>
                <c:pt idx="502">
                  <c:v>54.319127</c:v>
                </c:pt>
                <c:pt idx="503">
                  <c:v>54.317726</c:v>
                </c:pt>
                <c:pt idx="504">
                  <c:v>54.316343</c:v>
                </c:pt>
                <c:pt idx="505">
                  <c:v>54.314975</c:v>
                </c:pt>
                <c:pt idx="506">
                  <c:v>54.313623</c:v>
                </c:pt>
                <c:pt idx="507">
                  <c:v>54.312288</c:v>
                </c:pt>
                <c:pt idx="508">
                  <c:v>54.310968</c:v>
                </c:pt>
                <c:pt idx="509">
                  <c:v>54.309664</c:v>
                </c:pt>
                <c:pt idx="510">
                  <c:v>54.308375</c:v>
                </c:pt>
                <c:pt idx="511">
                  <c:v>54.307102</c:v>
                </c:pt>
                <c:pt idx="512">
                  <c:v>54.305843</c:v>
                </c:pt>
                <c:pt idx="513">
                  <c:v>54.304600</c:v>
                </c:pt>
                <c:pt idx="514">
                  <c:v>54.303371</c:v>
                </c:pt>
                <c:pt idx="515">
                  <c:v>54.302156</c:v>
                </c:pt>
                <c:pt idx="516">
                  <c:v>54.300956</c:v>
                </c:pt>
                <c:pt idx="517">
                  <c:v>54.299770</c:v>
                </c:pt>
                <c:pt idx="518">
                  <c:v>54.298598</c:v>
                </c:pt>
                <c:pt idx="519">
                  <c:v>54.297440</c:v>
                </c:pt>
                <c:pt idx="520">
                  <c:v>54.296296</c:v>
                </c:pt>
                <c:pt idx="521">
                  <c:v>54.295165</c:v>
                </c:pt>
                <c:pt idx="522">
                  <c:v>54.294048</c:v>
                </c:pt>
                <c:pt idx="523">
                  <c:v>54.292943</c:v>
                </c:pt>
                <c:pt idx="524">
                  <c:v>54.291852</c:v>
                </c:pt>
                <c:pt idx="525">
                  <c:v>54.290774</c:v>
                </c:pt>
                <c:pt idx="526">
                  <c:v>54.289708</c:v>
                </c:pt>
                <c:pt idx="527">
                  <c:v>54.288655</c:v>
                </c:pt>
                <c:pt idx="528">
                  <c:v>54.287614</c:v>
                </c:pt>
                <c:pt idx="529">
                  <c:v>54.286586</c:v>
                </c:pt>
                <c:pt idx="530">
                  <c:v>54.285570</c:v>
                </c:pt>
                <c:pt idx="531">
                  <c:v>54.284565</c:v>
                </c:pt>
                <c:pt idx="532">
                  <c:v>54.283573</c:v>
                </c:pt>
                <c:pt idx="533">
                  <c:v>54.282593</c:v>
                </c:pt>
                <c:pt idx="534">
                  <c:v>54.281623</c:v>
                </c:pt>
                <c:pt idx="535">
                  <c:v>54.280666</c:v>
                </c:pt>
                <c:pt idx="536">
                  <c:v>54.279720</c:v>
                </c:pt>
                <c:pt idx="537">
                  <c:v>54.278785</c:v>
                </c:pt>
                <c:pt idx="538">
                  <c:v>54.277860</c:v>
                </c:pt>
                <c:pt idx="539">
                  <c:v>54.276947</c:v>
                </c:pt>
                <c:pt idx="540">
                  <c:v>54.276045</c:v>
                </c:pt>
                <c:pt idx="541">
                  <c:v>54.275153</c:v>
                </c:pt>
                <c:pt idx="542">
                  <c:v>54.274272</c:v>
                </c:pt>
                <c:pt idx="543">
                  <c:v>54.273401</c:v>
                </c:pt>
                <c:pt idx="544">
                  <c:v>54.272541</c:v>
                </c:pt>
                <c:pt idx="545">
                  <c:v>54.271691</c:v>
                </c:pt>
                <c:pt idx="546">
                  <c:v>54.270850</c:v>
                </c:pt>
                <c:pt idx="547">
                  <c:v>54.270020</c:v>
                </c:pt>
                <c:pt idx="548">
                  <c:v>54.269199</c:v>
                </c:pt>
                <c:pt idx="549">
                  <c:v>54.268389</c:v>
                </c:pt>
                <c:pt idx="550">
                  <c:v>54.267587</c:v>
                </c:pt>
                <c:pt idx="551">
                  <c:v>54.266795</c:v>
                </c:pt>
                <c:pt idx="552">
                  <c:v>54.266013</c:v>
                </c:pt>
                <c:pt idx="553">
                  <c:v>54.265240</c:v>
                </c:pt>
                <c:pt idx="554">
                  <c:v>54.264476</c:v>
                </c:pt>
                <c:pt idx="555">
                  <c:v>54.263721</c:v>
                </c:pt>
                <c:pt idx="556">
                  <c:v>54.262975</c:v>
                </c:pt>
                <c:pt idx="557">
                  <c:v>54.262237</c:v>
                </c:pt>
                <c:pt idx="558">
                  <c:v>54.261509</c:v>
                </c:pt>
                <c:pt idx="559">
                  <c:v>54.260789</c:v>
                </c:pt>
                <c:pt idx="560">
                  <c:v>54.260077</c:v>
                </c:pt>
                <c:pt idx="561">
                  <c:v>54.259374</c:v>
                </c:pt>
                <c:pt idx="562">
                  <c:v>54.258679</c:v>
                </c:pt>
                <c:pt idx="563">
                  <c:v>54.257993</c:v>
                </c:pt>
                <c:pt idx="564">
                  <c:v>54.257314</c:v>
                </c:pt>
                <c:pt idx="565">
                  <c:v>54.256644</c:v>
                </c:pt>
                <c:pt idx="566">
                  <c:v>54.255981</c:v>
                </c:pt>
                <c:pt idx="567">
                  <c:v>54.255326</c:v>
                </c:pt>
                <c:pt idx="568">
                  <c:v>54.254680</c:v>
                </c:pt>
                <c:pt idx="569">
                  <c:v>54.254040</c:v>
                </c:pt>
                <c:pt idx="570">
                  <c:v>54.253408</c:v>
                </c:pt>
                <c:pt idx="571">
                  <c:v>54.252784</c:v>
                </c:pt>
                <c:pt idx="572">
                  <c:v>54.252167</c:v>
                </c:pt>
                <c:pt idx="573">
                  <c:v>54.251558</c:v>
                </c:pt>
                <c:pt idx="574">
                  <c:v>54.250955</c:v>
                </c:pt>
                <c:pt idx="575">
                  <c:v>54.250360</c:v>
                </c:pt>
                <c:pt idx="576">
                  <c:v>54.249771</c:v>
                </c:pt>
                <c:pt idx="577">
                  <c:v>54.249190</c:v>
                </c:pt>
                <c:pt idx="578">
                  <c:v>54.248616</c:v>
                </c:pt>
                <c:pt idx="579">
                  <c:v>54.248048</c:v>
                </c:pt>
                <c:pt idx="580">
                  <c:v>54.247487</c:v>
                </c:pt>
                <c:pt idx="581">
                  <c:v>54.246933</c:v>
                </c:pt>
                <c:pt idx="582">
                  <c:v>54.246385</c:v>
                </c:pt>
                <c:pt idx="583">
                  <c:v>54.245844</c:v>
                </c:pt>
                <c:pt idx="584">
                  <c:v>54.245309</c:v>
                </c:pt>
                <c:pt idx="585">
                  <c:v>54.244780</c:v>
                </c:pt>
                <c:pt idx="586">
                  <c:v>54.244258</c:v>
                </c:pt>
                <c:pt idx="587">
                  <c:v>54.243742</c:v>
                </c:pt>
                <c:pt idx="588">
                  <c:v>54.243231</c:v>
                </c:pt>
                <c:pt idx="589">
                  <c:v>54.242727</c:v>
                </c:pt>
                <c:pt idx="590">
                  <c:v>54.242229</c:v>
                </c:pt>
                <c:pt idx="591">
                  <c:v>54.241737</c:v>
                </c:pt>
                <c:pt idx="592">
                  <c:v>54.241251</c:v>
                </c:pt>
                <c:pt idx="593">
                  <c:v>54.240770</c:v>
                </c:pt>
                <c:pt idx="594">
                  <c:v>54.240295</c:v>
                </c:pt>
                <c:pt idx="595">
                  <c:v>54.239826</c:v>
                </c:pt>
                <c:pt idx="596">
                  <c:v>54.239362</c:v>
                </c:pt>
                <c:pt idx="597">
                  <c:v>54.238904</c:v>
                </c:pt>
                <c:pt idx="598">
                  <c:v>54.238451</c:v>
                </c:pt>
                <c:pt idx="599">
                  <c:v>54.238003</c:v>
                </c:pt>
                <c:pt idx="600">
                  <c:v>54.237561</c:v>
                </c:pt>
                <c:pt idx="601">
                  <c:v>54.237124</c:v>
                </c:pt>
                <c:pt idx="602">
                  <c:v>54.236692</c:v>
                </c:pt>
                <c:pt idx="603">
                  <c:v>54.236265</c:v>
                </c:pt>
                <c:pt idx="604">
                  <c:v>54.235844</c:v>
                </c:pt>
                <c:pt idx="605">
                  <c:v>54.235427</c:v>
                </c:pt>
                <c:pt idx="606">
                  <c:v>54.235015</c:v>
                </c:pt>
                <c:pt idx="607">
                  <c:v>54.234608</c:v>
                </c:pt>
                <c:pt idx="608">
                  <c:v>54.234206</c:v>
                </c:pt>
                <c:pt idx="609">
                  <c:v>54.233809</c:v>
                </c:pt>
                <c:pt idx="610">
                  <c:v>54.233416</c:v>
                </c:pt>
                <c:pt idx="611">
                  <c:v>54.233028</c:v>
                </c:pt>
                <c:pt idx="612">
                  <c:v>54.232645</c:v>
                </c:pt>
                <c:pt idx="613">
                  <c:v>54.232266</c:v>
                </c:pt>
                <c:pt idx="614">
                  <c:v>54.231892</c:v>
                </c:pt>
                <c:pt idx="615">
                  <c:v>54.231522</c:v>
                </c:pt>
                <c:pt idx="616">
                  <c:v>54.231156</c:v>
                </c:pt>
                <c:pt idx="617">
                  <c:v>54.230795</c:v>
                </c:pt>
                <c:pt idx="618">
                  <c:v>54.230438</c:v>
                </c:pt>
                <c:pt idx="619">
                  <c:v>54.230085</c:v>
                </c:pt>
                <c:pt idx="620">
                  <c:v>54.229736</c:v>
                </c:pt>
                <c:pt idx="621">
                  <c:v>54.229392</c:v>
                </c:pt>
                <c:pt idx="622">
                  <c:v>54.229051</c:v>
                </c:pt>
                <c:pt idx="623">
                  <c:v>54.228715</c:v>
                </c:pt>
                <c:pt idx="624">
                  <c:v>54.228383</c:v>
                </c:pt>
                <c:pt idx="625">
                  <c:v>54.228054</c:v>
                </c:pt>
                <c:pt idx="626">
                  <c:v>54.227730</c:v>
                </c:pt>
                <c:pt idx="627">
                  <c:v>54.227409</c:v>
                </c:pt>
                <c:pt idx="628">
                  <c:v>54.227092</c:v>
                </c:pt>
                <c:pt idx="629">
                  <c:v>54.226779</c:v>
                </c:pt>
                <c:pt idx="630">
                  <c:v>54.226469</c:v>
                </c:pt>
                <c:pt idx="631">
                  <c:v>54.226163</c:v>
                </c:pt>
                <c:pt idx="632">
                  <c:v>54.225861</c:v>
                </c:pt>
                <c:pt idx="633">
                  <c:v>54.225563</c:v>
                </c:pt>
                <c:pt idx="634">
                  <c:v>54.225268</c:v>
                </c:pt>
                <c:pt idx="635">
                  <c:v>54.224976</c:v>
                </c:pt>
                <c:pt idx="636">
                  <c:v>54.224688</c:v>
                </c:pt>
                <c:pt idx="637">
                  <c:v>54.224403</c:v>
                </c:pt>
                <c:pt idx="638">
                  <c:v>54.224122</c:v>
                </c:pt>
                <c:pt idx="639">
                  <c:v>54.223844</c:v>
                </c:pt>
                <c:pt idx="640">
                  <c:v>54.223569</c:v>
                </c:pt>
                <c:pt idx="641">
                  <c:v>54.223297</c:v>
                </c:pt>
                <c:pt idx="642">
                  <c:v>54.223029</c:v>
                </c:pt>
                <c:pt idx="643">
                  <c:v>54.222764</c:v>
                </c:pt>
                <c:pt idx="644">
                  <c:v>54.222502</c:v>
                </c:pt>
                <c:pt idx="645">
                  <c:v>54.222243</c:v>
                </c:pt>
                <c:pt idx="646">
                  <c:v>54.221988</c:v>
                </c:pt>
                <c:pt idx="647">
                  <c:v>54.221735</c:v>
                </c:pt>
                <c:pt idx="648">
                  <c:v>54.221485</c:v>
                </c:pt>
                <c:pt idx="649">
                  <c:v>54.221238</c:v>
                </c:pt>
                <c:pt idx="650">
                  <c:v>54.220994</c:v>
                </c:pt>
                <c:pt idx="651">
                  <c:v>54.220753</c:v>
                </c:pt>
                <c:pt idx="652">
                  <c:v>54.220515</c:v>
                </c:pt>
                <c:pt idx="653">
                  <c:v>54.220280</c:v>
                </c:pt>
                <c:pt idx="654">
                  <c:v>54.220047</c:v>
                </c:pt>
                <c:pt idx="655">
                  <c:v>54.219818</c:v>
                </c:pt>
                <c:pt idx="656">
                  <c:v>54.219590</c:v>
                </c:pt>
                <c:pt idx="657">
                  <c:v>54.219366</c:v>
                </c:pt>
                <c:pt idx="658">
                  <c:v>54.219144</c:v>
                </c:pt>
                <c:pt idx="659">
                  <c:v>54.218925</c:v>
                </c:pt>
                <c:pt idx="660">
                  <c:v>54.218709</c:v>
                </c:pt>
                <c:pt idx="661">
                  <c:v>54.218495</c:v>
                </c:pt>
                <c:pt idx="662">
                  <c:v>54.218284</c:v>
                </c:pt>
                <c:pt idx="663">
                  <c:v>54.218075</c:v>
                </c:pt>
                <c:pt idx="664">
                  <c:v>54.217868</c:v>
                </c:pt>
                <c:pt idx="665">
                  <c:v>54.217664</c:v>
                </c:pt>
                <c:pt idx="666">
                  <c:v>54.217463</c:v>
                </c:pt>
                <c:pt idx="667">
                  <c:v>54.217264</c:v>
                </c:pt>
                <c:pt idx="668">
                  <c:v>54.217067</c:v>
                </c:pt>
                <c:pt idx="669">
                  <c:v>54.216872</c:v>
                </c:pt>
                <c:pt idx="670">
                  <c:v>54.216680</c:v>
                </c:pt>
                <c:pt idx="671">
                  <c:v>54.216490</c:v>
                </c:pt>
                <c:pt idx="672">
                  <c:v>54.216303</c:v>
                </c:pt>
                <c:pt idx="673">
                  <c:v>54.216117</c:v>
                </c:pt>
                <c:pt idx="674">
                  <c:v>54.215934</c:v>
                </c:pt>
                <c:pt idx="675">
                  <c:v>54.215753</c:v>
                </c:pt>
                <c:pt idx="676">
                  <c:v>54.215574</c:v>
                </c:pt>
                <c:pt idx="677">
                  <c:v>54.215398</c:v>
                </c:pt>
                <c:pt idx="678">
                  <c:v>54.215223</c:v>
                </c:pt>
                <c:pt idx="679">
                  <c:v>54.215050</c:v>
                </c:pt>
                <c:pt idx="680">
                  <c:v>54.214880</c:v>
                </c:pt>
                <c:pt idx="681">
                  <c:v>54.214711</c:v>
                </c:pt>
                <c:pt idx="682">
                  <c:v>54.214545</c:v>
                </c:pt>
                <c:pt idx="683">
                  <c:v>54.214380</c:v>
                </c:pt>
                <c:pt idx="684">
                  <c:v>54.214218</c:v>
                </c:pt>
                <c:pt idx="685">
                  <c:v>54.214057</c:v>
                </c:pt>
                <c:pt idx="686">
                  <c:v>54.213898</c:v>
                </c:pt>
                <c:pt idx="687">
                  <c:v>54.213741</c:v>
                </c:pt>
                <c:pt idx="688">
                  <c:v>54.213586</c:v>
                </c:pt>
                <c:pt idx="689">
                  <c:v>54.213433</c:v>
                </c:pt>
                <c:pt idx="690">
                  <c:v>54.213282</c:v>
                </c:pt>
                <c:pt idx="691">
                  <c:v>54.213132</c:v>
                </c:pt>
                <c:pt idx="692">
                  <c:v>54.212985</c:v>
                </c:pt>
                <c:pt idx="693">
                  <c:v>54.212839</c:v>
                </c:pt>
                <c:pt idx="694">
                  <c:v>54.212694</c:v>
                </c:pt>
                <c:pt idx="695">
                  <c:v>54.212552</c:v>
                </c:pt>
                <c:pt idx="696">
                  <c:v>54.212411</c:v>
                </c:pt>
                <c:pt idx="697">
                  <c:v>54.212272</c:v>
                </c:pt>
                <c:pt idx="698">
                  <c:v>54.212134</c:v>
                </c:pt>
                <c:pt idx="699">
                  <c:v>54.211998</c:v>
                </c:pt>
                <c:pt idx="700">
                  <c:v>54.211864</c:v>
                </c:pt>
                <c:pt idx="701">
                  <c:v>54.211731</c:v>
                </c:pt>
                <c:pt idx="702">
                  <c:v>54.211600</c:v>
                </c:pt>
                <c:pt idx="703">
                  <c:v>54.211471</c:v>
                </c:pt>
                <c:pt idx="704">
                  <c:v>54.211343</c:v>
                </c:pt>
                <c:pt idx="705">
                  <c:v>54.211216</c:v>
                </c:pt>
                <c:pt idx="706">
                  <c:v>54.211091</c:v>
                </c:pt>
                <c:pt idx="707">
                  <c:v>54.210968</c:v>
                </c:pt>
                <c:pt idx="708">
                  <c:v>54.210846</c:v>
                </c:pt>
                <c:pt idx="709">
                  <c:v>54.210725</c:v>
                </c:pt>
                <c:pt idx="710">
                  <c:v>54.210606</c:v>
                </c:pt>
                <c:pt idx="711">
                  <c:v>54.210488</c:v>
                </c:pt>
                <c:pt idx="712">
                  <c:v>54.210372</c:v>
                </c:pt>
                <c:pt idx="713">
                  <c:v>54.210257</c:v>
                </c:pt>
                <c:pt idx="714">
                  <c:v>54.210143</c:v>
                </c:pt>
                <c:pt idx="715">
                  <c:v>54.210031</c:v>
                </c:pt>
                <c:pt idx="716">
                  <c:v>54.209920</c:v>
                </c:pt>
                <c:pt idx="717">
                  <c:v>54.209810</c:v>
                </c:pt>
                <c:pt idx="718">
                  <c:v>54.209702</c:v>
                </c:pt>
                <c:pt idx="719">
                  <c:v>54.209595</c:v>
                </c:pt>
                <c:pt idx="720">
                  <c:v>54.209489</c:v>
                </c:pt>
                <c:pt idx="721">
                  <c:v>54.209385</c:v>
                </c:pt>
                <c:pt idx="722">
                  <c:v>54.209282</c:v>
                </c:pt>
                <c:pt idx="723">
                  <c:v>54.209180</c:v>
                </c:pt>
                <c:pt idx="724">
                  <c:v>54.209079</c:v>
                </c:pt>
                <c:pt idx="725">
                  <c:v>54.208979</c:v>
                </c:pt>
                <c:pt idx="726">
                  <c:v>54.204719</c:v>
                </c:pt>
                <c:pt idx="727">
                  <c:v>54.196581</c:v>
                </c:pt>
                <c:pt idx="728">
                  <c:v>54.184837</c:v>
                </c:pt>
                <c:pt idx="729">
                  <c:v>54.169738</c:v>
                </c:pt>
                <c:pt idx="730">
                  <c:v>54.151523</c:v>
                </c:pt>
                <c:pt idx="731">
                  <c:v>54.130415</c:v>
                </c:pt>
                <c:pt idx="732">
                  <c:v>54.106625</c:v>
                </c:pt>
                <c:pt idx="733">
                  <c:v>54.080352</c:v>
                </c:pt>
                <c:pt idx="734">
                  <c:v>54.051780</c:v>
                </c:pt>
                <c:pt idx="735">
                  <c:v>54.021086</c:v>
                </c:pt>
                <c:pt idx="736">
                  <c:v>53.988433</c:v>
                </c:pt>
                <c:pt idx="737">
                  <c:v>53.953976</c:v>
                </c:pt>
                <c:pt idx="738">
                  <c:v>53.917858</c:v>
                </c:pt>
                <c:pt idx="739">
                  <c:v>53.880217</c:v>
                </c:pt>
                <c:pt idx="740">
                  <c:v>53.841179</c:v>
                </c:pt>
                <c:pt idx="741">
                  <c:v>53.800864</c:v>
                </c:pt>
                <c:pt idx="742">
                  <c:v>53.759384</c:v>
                </c:pt>
                <c:pt idx="743">
                  <c:v>53.716844</c:v>
                </c:pt>
                <c:pt idx="744">
                  <c:v>53.673342</c:v>
                </c:pt>
                <c:pt idx="745">
                  <c:v>53.628971</c:v>
                </c:pt>
                <c:pt idx="746">
                  <c:v>53.583816</c:v>
                </c:pt>
                <c:pt idx="747">
                  <c:v>53.537959</c:v>
                </c:pt>
                <c:pt idx="748">
                  <c:v>53.491474</c:v>
                </c:pt>
                <c:pt idx="749">
                  <c:v>53.444433</c:v>
                </c:pt>
                <c:pt idx="750">
                  <c:v>53.396902</c:v>
                </c:pt>
                <c:pt idx="751">
                  <c:v>53.348942</c:v>
                </c:pt>
                <c:pt idx="752">
                  <c:v>53.300611</c:v>
                </c:pt>
                <c:pt idx="753">
                  <c:v>53.251964</c:v>
                </c:pt>
                <c:pt idx="754">
                  <c:v>53.203049</c:v>
                </c:pt>
                <c:pt idx="755">
                  <c:v>53.153915</c:v>
                </c:pt>
                <c:pt idx="756">
                  <c:v>53.104604</c:v>
                </c:pt>
                <c:pt idx="757">
                  <c:v>53.055158</c:v>
                </c:pt>
                <c:pt idx="758">
                  <c:v>53.005614</c:v>
                </c:pt>
                <c:pt idx="759">
                  <c:v>52.956009</c:v>
                </c:pt>
                <c:pt idx="760">
                  <c:v>52.906374</c:v>
                </c:pt>
                <c:pt idx="761">
                  <c:v>52.856740</c:v>
                </c:pt>
                <c:pt idx="762">
                  <c:v>52.807136</c:v>
                </c:pt>
                <c:pt idx="763">
                  <c:v>52.757588</c:v>
                </c:pt>
                <c:pt idx="764">
                  <c:v>52.708121</c:v>
                </c:pt>
                <c:pt idx="765">
                  <c:v>52.658756</c:v>
                </c:pt>
                <c:pt idx="766">
                  <c:v>52.609516</c:v>
                </c:pt>
                <c:pt idx="767">
                  <c:v>52.560419</c:v>
                </c:pt>
                <c:pt idx="768">
                  <c:v>52.511483</c:v>
                </c:pt>
                <c:pt idx="769">
                  <c:v>52.462725</c:v>
                </c:pt>
                <c:pt idx="770">
                  <c:v>52.414160</c:v>
                </c:pt>
                <c:pt idx="771">
                  <c:v>52.365803</c:v>
                </c:pt>
                <c:pt idx="772">
                  <c:v>52.317665</c:v>
                </c:pt>
                <c:pt idx="773">
                  <c:v>52.269759</c:v>
                </c:pt>
                <c:pt idx="774">
                  <c:v>52.222095</c:v>
                </c:pt>
                <c:pt idx="775">
                  <c:v>52.174684</c:v>
                </c:pt>
                <c:pt idx="776">
                  <c:v>52.127534</c:v>
                </c:pt>
                <c:pt idx="777">
                  <c:v>52.080653</c:v>
                </c:pt>
                <c:pt idx="778">
                  <c:v>52.034050</c:v>
                </c:pt>
                <c:pt idx="779">
                  <c:v>51.987730</c:v>
                </c:pt>
                <c:pt idx="780">
                  <c:v>51.941699</c:v>
                </c:pt>
                <c:pt idx="781">
                  <c:v>51.895964</c:v>
                </c:pt>
                <c:pt idx="782">
                  <c:v>51.850528</c:v>
                </c:pt>
                <c:pt idx="783">
                  <c:v>51.805396</c:v>
                </c:pt>
                <c:pt idx="784">
                  <c:v>51.760572</c:v>
                </c:pt>
                <c:pt idx="785">
                  <c:v>51.716059</c:v>
                </c:pt>
                <c:pt idx="786">
                  <c:v>51.671859</c:v>
                </c:pt>
                <c:pt idx="787">
                  <c:v>51.627976</c:v>
                </c:pt>
                <c:pt idx="788">
                  <c:v>51.584411</c:v>
                </c:pt>
                <c:pt idx="789">
                  <c:v>51.541166</c:v>
                </c:pt>
                <c:pt idx="790">
                  <c:v>51.498242</c:v>
                </c:pt>
                <c:pt idx="791">
                  <c:v>51.455640</c:v>
                </c:pt>
                <c:pt idx="792">
                  <c:v>51.413360</c:v>
                </c:pt>
                <c:pt idx="793">
                  <c:v>51.371405</c:v>
                </c:pt>
                <c:pt idx="794">
                  <c:v>51.329772</c:v>
                </c:pt>
                <c:pt idx="795">
                  <c:v>51.288463</c:v>
                </c:pt>
                <c:pt idx="796">
                  <c:v>51.247477</c:v>
                </c:pt>
                <c:pt idx="797">
                  <c:v>51.206814</c:v>
                </c:pt>
                <c:pt idx="798">
                  <c:v>51.166473</c:v>
                </c:pt>
                <c:pt idx="799">
                  <c:v>51.126453</c:v>
                </c:pt>
                <c:pt idx="800">
                  <c:v>51.086753</c:v>
                </c:pt>
                <c:pt idx="801">
                  <c:v>51.047373</c:v>
                </c:pt>
                <c:pt idx="802">
                  <c:v>51.008310</c:v>
                </c:pt>
                <c:pt idx="803">
                  <c:v>50.969564</c:v>
                </c:pt>
                <c:pt idx="804">
                  <c:v>50.931133</c:v>
                </c:pt>
                <c:pt idx="805">
                  <c:v>50.893015</c:v>
                </c:pt>
                <c:pt idx="806">
                  <c:v>50.855209</c:v>
                </c:pt>
                <c:pt idx="807">
                  <c:v>50.817713</c:v>
                </c:pt>
                <c:pt idx="808">
                  <c:v>50.780525</c:v>
                </c:pt>
                <c:pt idx="809">
                  <c:v>50.743643</c:v>
                </c:pt>
                <c:pt idx="810">
                  <c:v>50.707065</c:v>
                </c:pt>
                <c:pt idx="811">
                  <c:v>50.670789</c:v>
                </c:pt>
                <c:pt idx="812">
                  <c:v>50.634813</c:v>
                </c:pt>
                <c:pt idx="813">
                  <c:v>50.599135</c:v>
                </c:pt>
                <c:pt idx="814">
                  <c:v>50.563752</c:v>
                </c:pt>
                <c:pt idx="815">
                  <c:v>50.528663</c:v>
                </c:pt>
                <c:pt idx="816">
                  <c:v>50.493864</c:v>
                </c:pt>
                <c:pt idx="817">
                  <c:v>50.459355</c:v>
                </c:pt>
                <c:pt idx="818">
                  <c:v>50.425132</c:v>
                </c:pt>
                <c:pt idx="819">
                  <c:v>50.391192</c:v>
                </c:pt>
                <c:pt idx="820">
                  <c:v>50.357535</c:v>
                </c:pt>
                <c:pt idx="821">
                  <c:v>50.324156</c:v>
                </c:pt>
                <c:pt idx="822">
                  <c:v>50.291055</c:v>
                </c:pt>
                <c:pt idx="823">
                  <c:v>50.258228</c:v>
                </c:pt>
                <c:pt idx="824">
                  <c:v>50.225672</c:v>
                </c:pt>
                <c:pt idx="825">
                  <c:v>50.193387</c:v>
                </c:pt>
                <c:pt idx="826">
                  <c:v>50.161368</c:v>
                </c:pt>
                <c:pt idx="827">
                  <c:v>50.129615</c:v>
                </c:pt>
                <c:pt idx="828">
                  <c:v>50.098123</c:v>
                </c:pt>
                <c:pt idx="829">
                  <c:v>50.066891</c:v>
                </c:pt>
                <c:pt idx="830">
                  <c:v>50.035917</c:v>
                </c:pt>
                <c:pt idx="831">
                  <c:v>50.005197</c:v>
                </c:pt>
                <c:pt idx="832">
                  <c:v>49.974731</c:v>
                </c:pt>
                <c:pt idx="833">
                  <c:v>49.944514</c:v>
                </c:pt>
                <c:pt idx="834">
                  <c:v>49.914545</c:v>
                </c:pt>
                <c:pt idx="835">
                  <c:v>49.884821</c:v>
                </c:pt>
                <c:pt idx="836">
                  <c:v>49.855341</c:v>
                </c:pt>
                <c:pt idx="837">
                  <c:v>49.826101</c:v>
                </c:pt>
                <c:pt idx="838">
                  <c:v>49.797099</c:v>
                </c:pt>
                <c:pt idx="839">
                  <c:v>49.768333</c:v>
                </c:pt>
                <c:pt idx="840">
                  <c:v>49.739801</c:v>
                </c:pt>
                <c:pt idx="841">
                  <c:v>49.711500</c:v>
                </c:pt>
                <c:pt idx="842">
                  <c:v>49.683429</c:v>
                </c:pt>
                <c:pt idx="843">
                  <c:v>49.655584</c:v>
                </c:pt>
                <c:pt idx="844">
                  <c:v>49.627963</c:v>
                </c:pt>
                <c:pt idx="845">
                  <c:v>49.600565</c:v>
                </c:pt>
                <c:pt idx="846">
                  <c:v>49.573387</c:v>
                </c:pt>
                <c:pt idx="847">
                  <c:v>49.546426</c:v>
                </c:pt>
                <c:pt idx="848">
                  <c:v>49.519682</c:v>
                </c:pt>
                <c:pt idx="849">
                  <c:v>49.493151</c:v>
                </c:pt>
                <c:pt idx="850">
                  <c:v>49.466831</c:v>
                </c:pt>
                <c:pt idx="851">
                  <c:v>49.440720</c:v>
                </c:pt>
                <c:pt idx="852">
                  <c:v>49.414817</c:v>
                </c:pt>
                <c:pt idx="853">
                  <c:v>49.389119</c:v>
                </c:pt>
                <c:pt idx="854">
                  <c:v>49.363623</c:v>
                </c:pt>
                <c:pt idx="855">
                  <c:v>49.338329</c:v>
                </c:pt>
                <c:pt idx="856">
                  <c:v>49.313234</c:v>
                </c:pt>
                <c:pt idx="857">
                  <c:v>49.288335</c:v>
                </c:pt>
                <c:pt idx="858">
                  <c:v>49.263632</c:v>
                </c:pt>
                <c:pt idx="859">
                  <c:v>49.239121</c:v>
                </c:pt>
                <c:pt idx="860">
                  <c:v>49.214801</c:v>
                </c:pt>
                <c:pt idx="861">
                  <c:v>49.190671</c:v>
                </c:pt>
                <c:pt idx="862">
                  <c:v>49.166727</c:v>
                </c:pt>
                <c:pt idx="863">
                  <c:v>49.142969</c:v>
                </c:pt>
                <c:pt idx="864">
                  <c:v>49.119395</c:v>
                </c:pt>
                <c:pt idx="865">
                  <c:v>49.096002</c:v>
                </c:pt>
                <c:pt idx="866">
                  <c:v>49.072788</c:v>
                </c:pt>
                <c:pt idx="867">
                  <c:v>49.049753</c:v>
                </c:pt>
                <c:pt idx="868">
                  <c:v>49.026894</c:v>
                </c:pt>
                <c:pt idx="869">
                  <c:v>49.004209</c:v>
                </c:pt>
                <c:pt idx="870">
                  <c:v>48.981697</c:v>
                </c:pt>
                <c:pt idx="871">
                  <c:v>48.959356</c:v>
                </c:pt>
                <c:pt idx="872">
                  <c:v>48.937183</c:v>
                </c:pt>
                <c:pt idx="873">
                  <c:v>48.915179</c:v>
                </c:pt>
                <c:pt idx="874">
                  <c:v>48.893340</c:v>
                </c:pt>
                <c:pt idx="875">
                  <c:v>48.871665</c:v>
                </c:pt>
                <c:pt idx="876">
                  <c:v>48.850153</c:v>
                </c:pt>
                <c:pt idx="877">
                  <c:v>48.828802</c:v>
                </c:pt>
                <c:pt idx="878">
                  <c:v>48.807610</c:v>
                </c:pt>
                <c:pt idx="879">
                  <c:v>48.786576</c:v>
                </c:pt>
                <c:pt idx="880">
                  <c:v>48.765698</c:v>
                </c:pt>
                <c:pt idx="881">
                  <c:v>48.744975</c:v>
                </c:pt>
                <c:pt idx="882">
                  <c:v>48.724404</c:v>
                </c:pt>
                <c:pt idx="883">
                  <c:v>48.703986</c:v>
                </c:pt>
                <c:pt idx="884">
                  <c:v>48.683717</c:v>
                </c:pt>
                <c:pt idx="885">
                  <c:v>48.663597</c:v>
                </c:pt>
                <c:pt idx="886">
                  <c:v>48.643624</c:v>
                </c:pt>
                <c:pt idx="887">
                  <c:v>48.623796</c:v>
                </c:pt>
                <c:pt idx="888">
                  <c:v>48.604113</c:v>
                </c:pt>
                <c:pt idx="889">
                  <c:v>48.584573</c:v>
                </c:pt>
                <c:pt idx="890">
                  <c:v>48.565174</c:v>
                </c:pt>
                <c:pt idx="891">
                  <c:v>48.545915</c:v>
                </c:pt>
                <c:pt idx="892">
                  <c:v>48.526795</c:v>
                </c:pt>
                <c:pt idx="893">
                  <c:v>48.507812</c:v>
                </c:pt>
                <c:pt idx="894">
                  <c:v>48.488965</c:v>
                </c:pt>
                <c:pt idx="895">
                  <c:v>48.470253</c:v>
                </c:pt>
                <c:pt idx="896">
                  <c:v>48.451674</c:v>
                </c:pt>
                <c:pt idx="897">
                  <c:v>48.433228</c:v>
                </c:pt>
                <c:pt idx="898">
                  <c:v>48.414912</c:v>
                </c:pt>
                <c:pt idx="899">
                  <c:v>48.396725</c:v>
                </c:pt>
                <c:pt idx="900">
                  <c:v>48.378667</c:v>
                </c:pt>
                <c:pt idx="901">
                  <c:v>48.360736</c:v>
                </c:pt>
                <c:pt idx="902">
                  <c:v>48.342931</c:v>
                </c:pt>
                <c:pt idx="903">
                  <c:v>48.325250</c:v>
                </c:pt>
                <c:pt idx="904">
                  <c:v>48.307693</c:v>
                </c:pt>
                <c:pt idx="905">
                  <c:v>48.290258</c:v>
                </c:pt>
                <c:pt idx="906">
                  <c:v>48.272944</c:v>
                </c:pt>
                <c:pt idx="907">
                  <c:v>48.255750</c:v>
                </c:pt>
                <c:pt idx="908">
                  <c:v>48.238675</c:v>
                </c:pt>
                <c:pt idx="909">
                  <c:v>48.221718</c:v>
                </c:pt>
                <c:pt idx="910">
                  <c:v>48.204877</c:v>
                </c:pt>
                <c:pt idx="911">
                  <c:v>48.188152</c:v>
                </c:pt>
                <c:pt idx="912">
                  <c:v>48.171541</c:v>
                </c:pt>
                <c:pt idx="913">
                  <c:v>48.155043</c:v>
                </c:pt>
                <c:pt idx="914">
                  <c:v>48.138658</c:v>
                </c:pt>
                <c:pt idx="915">
                  <c:v>48.122384</c:v>
                </c:pt>
                <c:pt idx="916">
                  <c:v>48.106220</c:v>
                </c:pt>
                <c:pt idx="917">
                  <c:v>48.090165</c:v>
                </c:pt>
                <c:pt idx="918">
                  <c:v>48.074218</c:v>
                </c:pt>
                <c:pt idx="919">
                  <c:v>48.058379</c:v>
                </c:pt>
                <c:pt idx="920">
                  <c:v>48.042645</c:v>
                </c:pt>
                <c:pt idx="921">
                  <c:v>48.027017</c:v>
                </c:pt>
                <c:pt idx="922">
                  <c:v>48.011493</c:v>
                </c:pt>
                <c:pt idx="923">
                  <c:v>47.996072</c:v>
                </c:pt>
                <c:pt idx="924">
                  <c:v>47.980753</c:v>
                </c:pt>
                <c:pt idx="925">
                  <c:v>47.965536</c:v>
                </c:pt>
                <c:pt idx="926">
                  <c:v>47.950419</c:v>
                </c:pt>
                <c:pt idx="927">
                  <c:v>47.935401</c:v>
                </c:pt>
                <c:pt idx="928">
                  <c:v>47.920482</c:v>
                </c:pt>
                <c:pt idx="929">
                  <c:v>47.905661</c:v>
                </c:pt>
                <c:pt idx="930">
                  <c:v>47.890937</c:v>
                </c:pt>
                <c:pt idx="931">
                  <c:v>47.876308</c:v>
                </c:pt>
                <c:pt idx="932">
                  <c:v>47.861775</c:v>
                </c:pt>
                <c:pt idx="933">
                  <c:v>47.847335</c:v>
                </c:pt>
                <c:pt idx="934">
                  <c:v>47.832989</c:v>
                </c:pt>
                <c:pt idx="935">
                  <c:v>47.818736</c:v>
                </c:pt>
                <c:pt idx="936">
                  <c:v>47.804574</c:v>
                </c:pt>
                <c:pt idx="937">
                  <c:v>47.790504</c:v>
                </c:pt>
                <c:pt idx="938">
                  <c:v>47.776523</c:v>
                </c:pt>
                <c:pt idx="939">
                  <c:v>47.762631</c:v>
                </c:pt>
                <c:pt idx="940">
                  <c:v>47.748828</c:v>
                </c:pt>
                <c:pt idx="941">
                  <c:v>47.735113</c:v>
                </c:pt>
                <c:pt idx="942">
                  <c:v>47.721484</c:v>
                </c:pt>
                <c:pt idx="943">
                  <c:v>47.707942</c:v>
                </c:pt>
                <c:pt idx="944">
                  <c:v>47.694485</c:v>
                </c:pt>
                <c:pt idx="945">
                  <c:v>47.681113</c:v>
                </c:pt>
                <c:pt idx="946">
                  <c:v>47.667824</c:v>
                </c:pt>
                <c:pt idx="947">
                  <c:v>47.654619</c:v>
                </c:pt>
                <c:pt idx="948">
                  <c:v>47.641496</c:v>
                </c:pt>
                <c:pt idx="949">
                  <c:v>47.628455</c:v>
                </c:pt>
                <c:pt idx="950">
                  <c:v>47.615495</c:v>
                </c:pt>
                <c:pt idx="951">
                  <c:v>47.602615</c:v>
                </c:pt>
                <c:pt idx="952">
                  <c:v>47.589815</c:v>
                </c:pt>
                <c:pt idx="953">
                  <c:v>47.577094</c:v>
                </c:pt>
                <c:pt idx="954">
                  <c:v>47.564451</c:v>
                </c:pt>
                <c:pt idx="955">
                  <c:v>47.551886</c:v>
                </c:pt>
                <c:pt idx="956">
                  <c:v>47.539397</c:v>
                </c:pt>
                <c:pt idx="957">
                  <c:v>47.526985</c:v>
                </c:pt>
                <c:pt idx="958">
                  <c:v>47.514648</c:v>
                </c:pt>
                <c:pt idx="959">
                  <c:v>47.502387</c:v>
                </c:pt>
                <c:pt idx="960">
                  <c:v>47.490199</c:v>
                </c:pt>
                <c:pt idx="961">
                  <c:v>47.478086</c:v>
                </c:pt>
                <c:pt idx="962">
                  <c:v>47.466045</c:v>
                </c:pt>
                <c:pt idx="963">
                  <c:v>47.454077</c:v>
                </c:pt>
                <c:pt idx="964">
                  <c:v>47.442181</c:v>
                </c:pt>
                <c:pt idx="965">
                  <c:v>47.430356</c:v>
                </c:pt>
                <c:pt idx="966">
                  <c:v>47.418602</c:v>
                </c:pt>
                <c:pt idx="967">
                  <c:v>47.406918</c:v>
                </c:pt>
                <c:pt idx="968">
                  <c:v>47.395303</c:v>
                </c:pt>
                <c:pt idx="969">
                  <c:v>47.383757</c:v>
                </c:pt>
                <c:pt idx="970">
                  <c:v>47.372280</c:v>
                </c:pt>
                <c:pt idx="971">
                  <c:v>47.360870</c:v>
                </c:pt>
                <c:pt idx="972">
                  <c:v>47.349527</c:v>
                </c:pt>
                <c:pt idx="973">
                  <c:v>47.338252</c:v>
                </c:pt>
                <c:pt idx="974">
                  <c:v>47.327042</c:v>
                </c:pt>
                <c:pt idx="975">
                  <c:v>47.315898</c:v>
                </c:pt>
                <c:pt idx="976">
                  <c:v>47.304819</c:v>
                </c:pt>
                <c:pt idx="977">
                  <c:v>47.293804</c:v>
                </c:pt>
                <c:pt idx="978">
                  <c:v>47.282854</c:v>
                </c:pt>
                <c:pt idx="979">
                  <c:v>47.271967</c:v>
                </c:pt>
                <c:pt idx="980">
                  <c:v>47.261142</c:v>
                </c:pt>
                <c:pt idx="981">
                  <c:v>47.250381</c:v>
                </c:pt>
                <c:pt idx="982">
                  <c:v>47.239681</c:v>
                </c:pt>
                <c:pt idx="983">
                  <c:v>47.229043</c:v>
                </c:pt>
                <c:pt idx="984">
                  <c:v>47.218466</c:v>
                </c:pt>
                <c:pt idx="985">
                  <c:v>47.207949</c:v>
                </c:pt>
                <c:pt idx="986">
                  <c:v>47.197492</c:v>
                </c:pt>
                <c:pt idx="987">
                  <c:v>47.187095</c:v>
                </c:pt>
                <c:pt idx="988">
                  <c:v>47.176756</c:v>
                </c:pt>
                <c:pt idx="989">
                  <c:v>47.166477</c:v>
                </c:pt>
                <c:pt idx="990">
                  <c:v>47.156255</c:v>
                </c:pt>
                <c:pt idx="991">
                  <c:v>47.146091</c:v>
                </c:pt>
                <c:pt idx="992">
                  <c:v>47.135985</c:v>
                </c:pt>
                <c:pt idx="993">
                  <c:v>47.125935</c:v>
                </c:pt>
                <c:pt idx="994">
                  <c:v>47.115941</c:v>
                </c:pt>
                <c:pt idx="995">
                  <c:v>47.106004</c:v>
                </c:pt>
                <c:pt idx="996">
                  <c:v>47.096121</c:v>
                </c:pt>
                <c:pt idx="997">
                  <c:v>47.086294</c:v>
                </c:pt>
                <c:pt idx="998">
                  <c:v>47.076522</c:v>
                </c:pt>
                <c:pt idx="999">
                  <c:v>47.066803</c:v>
                </c:pt>
                <c:pt idx="1000">
                  <c:v>47.057139</c:v>
                </c:pt>
                <c:pt idx="1001">
                  <c:v>47.047527</c:v>
                </c:pt>
                <c:pt idx="1002">
                  <c:v>47.037969</c:v>
                </c:pt>
                <c:pt idx="1003">
                  <c:v>47.028463</c:v>
                </c:pt>
                <c:pt idx="1004">
                  <c:v>47.019009</c:v>
                </c:pt>
                <c:pt idx="1005">
                  <c:v>47.009607</c:v>
                </c:pt>
                <c:pt idx="1006">
                  <c:v>47.000257</c:v>
                </c:pt>
                <c:pt idx="1007">
                  <c:v>46.990957</c:v>
                </c:pt>
                <c:pt idx="1008">
                  <c:v>46.981708</c:v>
                </c:pt>
                <c:pt idx="1009">
                  <c:v>46.972509</c:v>
                </c:pt>
                <c:pt idx="1010">
                  <c:v>46.963360</c:v>
                </c:pt>
                <c:pt idx="1011">
                  <c:v>46.954261</c:v>
                </c:pt>
                <c:pt idx="1012">
                  <c:v>46.945210</c:v>
                </c:pt>
                <c:pt idx="1013">
                  <c:v>46.936209</c:v>
                </c:pt>
                <c:pt idx="1014">
                  <c:v>46.927255</c:v>
                </c:pt>
                <c:pt idx="1015">
                  <c:v>46.918350</c:v>
                </c:pt>
                <c:pt idx="1016">
                  <c:v>46.909492</c:v>
                </c:pt>
                <c:pt idx="1017">
                  <c:v>46.900682</c:v>
                </c:pt>
                <c:pt idx="1018">
                  <c:v>46.891918</c:v>
                </c:pt>
                <c:pt idx="1019">
                  <c:v>46.883201</c:v>
                </c:pt>
                <c:pt idx="1020">
                  <c:v>46.874531</c:v>
                </c:pt>
                <c:pt idx="1021">
                  <c:v>46.865906</c:v>
                </c:pt>
                <c:pt idx="1022">
                  <c:v>46.857327</c:v>
                </c:pt>
                <c:pt idx="1023">
                  <c:v>46.848793</c:v>
                </c:pt>
                <c:pt idx="1024">
                  <c:v>46.840304</c:v>
                </c:pt>
                <c:pt idx="1025">
                  <c:v>46.831860</c:v>
                </c:pt>
                <c:pt idx="1026">
                  <c:v>46.823460</c:v>
                </c:pt>
                <c:pt idx="1027">
                  <c:v>46.815104</c:v>
                </c:pt>
                <c:pt idx="1028">
                  <c:v>46.806792</c:v>
                </c:pt>
                <c:pt idx="1029">
                  <c:v>46.798523</c:v>
                </c:pt>
                <c:pt idx="1030">
                  <c:v>46.790297</c:v>
                </c:pt>
                <c:pt idx="1031">
                  <c:v>46.782114</c:v>
                </c:pt>
                <c:pt idx="1032">
                  <c:v>46.773974</c:v>
                </c:pt>
                <c:pt idx="1033">
                  <c:v>46.765875</c:v>
                </c:pt>
                <c:pt idx="1034">
                  <c:v>46.757818</c:v>
                </c:pt>
                <c:pt idx="1035">
                  <c:v>46.749803</c:v>
                </c:pt>
                <c:pt idx="1036">
                  <c:v>46.741830</c:v>
                </c:pt>
                <c:pt idx="1037">
                  <c:v>46.733897</c:v>
                </c:pt>
                <c:pt idx="1038">
                  <c:v>46.726004</c:v>
                </c:pt>
                <c:pt idx="1039">
                  <c:v>46.718153</c:v>
                </c:pt>
                <c:pt idx="1040">
                  <c:v>46.710341</c:v>
                </c:pt>
                <c:pt idx="1041">
                  <c:v>46.702569</c:v>
                </c:pt>
                <c:pt idx="1042">
                  <c:v>46.694837</c:v>
                </c:pt>
                <c:pt idx="1043">
                  <c:v>46.687144</c:v>
                </c:pt>
                <c:pt idx="1044">
                  <c:v>46.679490</c:v>
                </c:pt>
                <c:pt idx="1045">
                  <c:v>46.671875</c:v>
                </c:pt>
                <c:pt idx="1046">
                  <c:v>46.664299</c:v>
                </c:pt>
                <c:pt idx="1047">
                  <c:v>46.656761</c:v>
                </c:pt>
                <c:pt idx="1048">
                  <c:v>46.649260</c:v>
                </c:pt>
                <c:pt idx="1049">
                  <c:v>46.641798</c:v>
                </c:pt>
                <c:pt idx="1050">
                  <c:v>46.634373</c:v>
                </c:pt>
                <c:pt idx="1051">
                  <c:v>46.626985</c:v>
                </c:pt>
                <c:pt idx="1052">
                  <c:v>46.619634</c:v>
                </c:pt>
                <c:pt idx="1053">
                  <c:v>46.612320</c:v>
                </c:pt>
                <c:pt idx="1054">
                  <c:v>46.605042</c:v>
                </c:pt>
                <c:pt idx="1055">
                  <c:v>46.597801</c:v>
                </c:pt>
                <c:pt idx="1056">
                  <c:v>46.590595</c:v>
                </c:pt>
                <c:pt idx="1057">
                  <c:v>46.583425</c:v>
                </c:pt>
                <c:pt idx="1058">
                  <c:v>46.576291</c:v>
                </c:pt>
                <c:pt idx="1059">
                  <c:v>46.569193</c:v>
                </c:pt>
                <c:pt idx="1060">
                  <c:v>46.562129</c:v>
                </c:pt>
                <c:pt idx="1061">
                  <c:v>46.555100</c:v>
                </c:pt>
                <c:pt idx="1062">
                  <c:v>46.548106</c:v>
                </c:pt>
                <c:pt idx="1063">
                  <c:v>46.541146</c:v>
                </c:pt>
                <c:pt idx="1064">
                  <c:v>46.534220</c:v>
                </c:pt>
                <c:pt idx="1065">
                  <c:v>46.527328</c:v>
                </c:pt>
                <c:pt idx="1066">
                  <c:v>46.520470</c:v>
                </c:pt>
                <c:pt idx="1067">
                  <c:v>46.513645</c:v>
                </c:pt>
                <c:pt idx="1068">
                  <c:v>46.506854</c:v>
                </c:pt>
                <c:pt idx="1069">
                  <c:v>46.500096</c:v>
                </c:pt>
                <c:pt idx="1070">
                  <c:v>46.494844</c:v>
                </c:pt>
                <c:pt idx="1071">
                  <c:v>46.489638</c:v>
                </c:pt>
                <c:pt idx="1072">
                  <c:v>46.484458</c:v>
                </c:pt>
                <c:pt idx="1073">
                  <c:v>46.479303</c:v>
                </c:pt>
                <c:pt idx="1074">
                  <c:v>46.474173</c:v>
                </c:pt>
                <c:pt idx="1075">
                  <c:v>46.469068</c:v>
                </c:pt>
                <c:pt idx="1076">
                  <c:v>46.463987</c:v>
                </c:pt>
                <c:pt idx="1077">
                  <c:v>46.458930</c:v>
                </c:pt>
                <c:pt idx="1078">
                  <c:v>46.453898</c:v>
                </c:pt>
                <c:pt idx="1079">
                  <c:v>46.448890</c:v>
                </c:pt>
                <c:pt idx="1080">
                  <c:v>46.443907</c:v>
                </c:pt>
                <c:pt idx="1081">
                  <c:v>46.438947</c:v>
                </c:pt>
                <c:pt idx="1082">
                  <c:v>46.434010</c:v>
                </c:pt>
                <c:pt idx="1083">
                  <c:v>46.429097</c:v>
                </c:pt>
                <c:pt idx="1084">
                  <c:v>46.424208</c:v>
                </c:pt>
                <c:pt idx="1085">
                  <c:v>46.419342</c:v>
                </c:pt>
                <c:pt idx="1086">
                  <c:v>46.414499</c:v>
                </c:pt>
                <c:pt idx="1087">
                  <c:v>46.409679</c:v>
                </c:pt>
                <c:pt idx="1088">
                  <c:v>46.404882</c:v>
                </c:pt>
                <c:pt idx="1089">
                  <c:v>46.400108</c:v>
                </c:pt>
                <c:pt idx="1090">
                  <c:v>46.395356</c:v>
                </c:pt>
                <c:pt idx="1091">
                  <c:v>46.390626</c:v>
                </c:pt>
                <c:pt idx="1092">
                  <c:v>46.385919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'sedation'!$AB$4</c:f>
              <c:strCache>
                <c:ptCount val="1"/>
                <c:pt idx="0">
                  <c:v>75 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'sedation'!$J$5:$J$1097</c:f>
              <c:numCache>
                <c:ptCount val="1093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</c:numCache>
            </c:numRef>
          </c:xVal>
          <c:yVal>
            <c:numRef>
              <c:f>'sedation'!$AB$5:$AB$1097</c:f>
              <c:numCache>
                <c:ptCount val="1093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92.984975</c:v>
                </c:pt>
                <c:pt idx="7">
                  <c:v>92.944954</c:v>
                </c:pt>
                <c:pt idx="8">
                  <c:v>92.882938</c:v>
                </c:pt>
                <c:pt idx="9">
                  <c:v>92.800776</c:v>
                </c:pt>
                <c:pt idx="10">
                  <c:v>92.699934</c:v>
                </c:pt>
                <c:pt idx="11">
                  <c:v>92.581677</c:v>
                </c:pt>
                <c:pt idx="12">
                  <c:v>92.447140</c:v>
                </c:pt>
                <c:pt idx="13">
                  <c:v>92.297362</c:v>
                </c:pt>
                <c:pt idx="14">
                  <c:v>92.133313</c:v>
                </c:pt>
                <c:pt idx="15">
                  <c:v>91.955901</c:v>
                </c:pt>
                <c:pt idx="16">
                  <c:v>91.765985</c:v>
                </c:pt>
                <c:pt idx="17">
                  <c:v>91.564381</c:v>
                </c:pt>
                <c:pt idx="18">
                  <c:v>91.351862</c:v>
                </c:pt>
                <c:pt idx="19">
                  <c:v>91.129165</c:v>
                </c:pt>
                <c:pt idx="20">
                  <c:v>90.896995</c:v>
                </c:pt>
                <c:pt idx="21">
                  <c:v>90.656022</c:v>
                </c:pt>
                <c:pt idx="22">
                  <c:v>90.406887</c:v>
                </c:pt>
                <c:pt idx="23">
                  <c:v>90.150203</c:v>
                </c:pt>
                <c:pt idx="24">
                  <c:v>89.886552</c:v>
                </c:pt>
                <c:pt idx="25">
                  <c:v>89.616494</c:v>
                </c:pt>
                <c:pt idx="26">
                  <c:v>89.340558</c:v>
                </c:pt>
                <c:pt idx="27">
                  <c:v>89.059254</c:v>
                </c:pt>
                <c:pt idx="28">
                  <c:v>88.773064</c:v>
                </c:pt>
                <c:pt idx="29">
                  <c:v>88.482448</c:v>
                </c:pt>
                <c:pt idx="30">
                  <c:v>88.187846</c:v>
                </c:pt>
                <c:pt idx="31">
                  <c:v>87.889675</c:v>
                </c:pt>
                <c:pt idx="32">
                  <c:v>87.588332</c:v>
                </c:pt>
                <c:pt idx="33">
                  <c:v>87.284193</c:v>
                </c:pt>
                <c:pt idx="34">
                  <c:v>86.977617</c:v>
                </c:pt>
                <c:pt idx="35">
                  <c:v>86.668943</c:v>
                </c:pt>
                <c:pt idx="36">
                  <c:v>86.358494</c:v>
                </c:pt>
                <c:pt idx="37">
                  <c:v>86.046574</c:v>
                </c:pt>
                <c:pt idx="38">
                  <c:v>85.733473</c:v>
                </c:pt>
                <c:pt idx="39">
                  <c:v>85.419463</c:v>
                </c:pt>
                <c:pt idx="40">
                  <c:v>85.104803</c:v>
                </c:pt>
                <c:pt idx="41">
                  <c:v>84.789736</c:v>
                </c:pt>
                <c:pt idx="42">
                  <c:v>84.474493</c:v>
                </c:pt>
                <c:pt idx="43">
                  <c:v>84.159290</c:v>
                </c:pt>
                <c:pt idx="44">
                  <c:v>83.844331</c:v>
                </c:pt>
                <c:pt idx="45">
                  <c:v>83.529807</c:v>
                </c:pt>
                <c:pt idx="46">
                  <c:v>83.215900</c:v>
                </c:pt>
                <c:pt idx="47">
                  <c:v>82.902778</c:v>
                </c:pt>
                <c:pt idx="48">
                  <c:v>82.590600</c:v>
                </c:pt>
                <c:pt idx="49">
                  <c:v>82.279515</c:v>
                </c:pt>
                <c:pt idx="50">
                  <c:v>81.969661</c:v>
                </c:pt>
                <c:pt idx="51">
                  <c:v>81.661169</c:v>
                </c:pt>
                <c:pt idx="52">
                  <c:v>81.354159</c:v>
                </c:pt>
                <c:pt idx="53">
                  <c:v>81.048743</c:v>
                </c:pt>
                <c:pt idx="54">
                  <c:v>80.745028</c:v>
                </c:pt>
                <c:pt idx="55">
                  <c:v>80.443109</c:v>
                </c:pt>
                <c:pt idx="56">
                  <c:v>80.143077</c:v>
                </c:pt>
                <c:pt idx="57">
                  <c:v>79.845016</c:v>
                </c:pt>
                <c:pt idx="58">
                  <c:v>79.549001</c:v>
                </c:pt>
                <c:pt idx="59">
                  <c:v>79.255104</c:v>
                </c:pt>
                <c:pt idx="60">
                  <c:v>78.963389</c:v>
                </c:pt>
                <c:pt idx="61">
                  <c:v>78.673916</c:v>
                </c:pt>
                <c:pt idx="62">
                  <c:v>78.386739</c:v>
                </c:pt>
                <c:pt idx="63">
                  <c:v>78.101907</c:v>
                </c:pt>
                <c:pt idx="64">
                  <c:v>77.819464</c:v>
                </c:pt>
                <c:pt idx="65">
                  <c:v>77.539451</c:v>
                </c:pt>
                <c:pt idx="66">
                  <c:v>77.261903</c:v>
                </c:pt>
                <c:pt idx="67">
                  <c:v>76.986852</c:v>
                </c:pt>
                <c:pt idx="68">
                  <c:v>76.714326</c:v>
                </c:pt>
                <c:pt idx="69">
                  <c:v>76.444349</c:v>
                </c:pt>
                <c:pt idx="70">
                  <c:v>76.176944</c:v>
                </c:pt>
                <c:pt idx="71">
                  <c:v>75.912128</c:v>
                </c:pt>
                <c:pt idx="72">
                  <c:v>75.649916</c:v>
                </c:pt>
                <c:pt idx="73">
                  <c:v>75.390321</c:v>
                </c:pt>
                <c:pt idx="74">
                  <c:v>75.133352</c:v>
                </c:pt>
                <c:pt idx="75">
                  <c:v>74.879017</c:v>
                </c:pt>
                <c:pt idx="76">
                  <c:v>74.627320</c:v>
                </c:pt>
                <c:pt idx="77">
                  <c:v>74.378265</c:v>
                </c:pt>
                <c:pt idx="78">
                  <c:v>74.131852</c:v>
                </c:pt>
                <c:pt idx="79">
                  <c:v>73.888080</c:v>
                </c:pt>
                <c:pt idx="80">
                  <c:v>73.646946</c:v>
                </c:pt>
                <c:pt idx="81">
                  <c:v>73.408445</c:v>
                </c:pt>
                <c:pt idx="82">
                  <c:v>73.172572</c:v>
                </c:pt>
                <c:pt idx="83">
                  <c:v>72.939318</c:v>
                </c:pt>
                <c:pt idx="84">
                  <c:v>72.708675</c:v>
                </c:pt>
                <c:pt idx="85">
                  <c:v>72.480632</c:v>
                </c:pt>
                <c:pt idx="86">
                  <c:v>72.255178</c:v>
                </c:pt>
                <c:pt idx="87">
                  <c:v>72.032300</c:v>
                </c:pt>
                <c:pt idx="88">
                  <c:v>71.811985</c:v>
                </c:pt>
                <c:pt idx="89">
                  <c:v>71.594218</c:v>
                </c:pt>
                <c:pt idx="90">
                  <c:v>71.378983</c:v>
                </c:pt>
                <c:pt idx="91">
                  <c:v>71.166265</c:v>
                </c:pt>
                <c:pt idx="92">
                  <c:v>70.956047</c:v>
                </c:pt>
                <c:pt idx="93">
                  <c:v>70.748311</c:v>
                </c:pt>
                <c:pt idx="94">
                  <c:v>70.543038</c:v>
                </c:pt>
                <c:pt idx="95">
                  <c:v>70.340210</c:v>
                </c:pt>
                <c:pt idx="96">
                  <c:v>70.139808</c:v>
                </c:pt>
                <c:pt idx="97">
                  <c:v>69.941811</c:v>
                </c:pt>
                <c:pt idx="98">
                  <c:v>69.746200</c:v>
                </c:pt>
                <c:pt idx="99">
                  <c:v>69.552953</c:v>
                </c:pt>
                <c:pt idx="100">
                  <c:v>69.362051</c:v>
                </c:pt>
                <c:pt idx="101">
                  <c:v>69.173470</c:v>
                </c:pt>
                <c:pt idx="102">
                  <c:v>68.987191</c:v>
                </c:pt>
                <c:pt idx="103">
                  <c:v>68.803191</c:v>
                </c:pt>
                <c:pt idx="104">
                  <c:v>68.621448</c:v>
                </c:pt>
                <c:pt idx="105">
                  <c:v>68.441940</c:v>
                </c:pt>
                <c:pt idx="106">
                  <c:v>68.264644</c:v>
                </c:pt>
                <c:pt idx="107">
                  <c:v>68.089539</c:v>
                </c:pt>
                <c:pt idx="108">
                  <c:v>67.916601</c:v>
                </c:pt>
                <c:pt idx="109">
                  <c:v>67.745809</c:v>
                </c:pt>
                <c:pt idx="110">
                  <c:v>67.577138</c:v>
                </c:pt>
                <c:pt idx="111">
                  <c:v>67.410567</c:v>
                </c:pt>
                <c:pt idx="112">
                  <c:v>67.246073</c:v>
                </c:pt>
                <c:pt idx="113">
                  <c:v>67.083633</c:v>
                </c:pt>
                <c:pt idx="114">
                  <c:v>66.923224</c:v>
                </c:pt>
                <c:pt idx="115">
                  <c:v>66.764824</c:v>
                </c:pt>
                <c:pt idx="116">
                  <c:v>66.608410</c:v>
                </c:pt>
                <c:pt idx="117">
                  <c:v>66.453960</c:v>
                </c:pt>
                <c:pt idx="118">
                  <c:v>66.301450</c:v>
                </c:pt>
                <c:pt idx="119">
                  <c:v>66.150859</c:v>
                </c:pt>
                <c:pt idx="120">
                  <c:v>66.002165</c:v>
                </c:pt>
                <c:pt idx="121">
                  <c:v>65.855344</c:v>
                </c:pt>
                <c:pt idx="122">
                  <c:v>65.710376</c:v>
                </c:pt>
                <c:pt idx="123">
                  <c:v>65.567237</c:v>
                </c:pt>
                <c:pt idx="124">
                  <c:v>65.425907</c:v>
                </c:pt>
                <c:pt idx="125">
                  <c:v>65.286363</c:v>
                </c:pt>
                <c:pt idx="126">
                  <c:v>65.148585</c:v>
                </c:pt>
                <c:pt idx="127">
                  <c:v>65.012550</c:v>
                </c:pt>
                <c:pt idx="128">
                  <c:v>64.878238</c:v>
                </c:pt>
                <c:pt idx="129">
                  <c:v>64.745627</c:v>
                </c:pt>
                <c:pt idx="130">
                  <c:v>64.614696</c:v>
                </c:pt>
                <c:pt idx="131">
                  <c:v>64.485426</c:v>
                </c:pt>
                <c:pt idx="132">
                  <c:v>64.357794</c:v>
                </c:pt>
                <c:pt idx="133">
                  <c:v>64.231782</c:v>
                </c:pt>
                <c:pt idx="134">
                  <c:v>64.107369</c:v>
                </c:pt>
                <c:pt idx="135">
                  <c:v>63.984534</c:v>
                </c:pt>
                <c:pt idx="136">
                  <c:v>63.863259</c:v>
                </c:pt>
                <c:pt idx="137">
                  <c:v>63.743523</c:v>
                </c:pt>
                <c:pt idx="138">
                  <c:v>63.625307</c:v>
                </c:pt>
                <c:pt idx="139">
                  <c:v>63.508592</c:v>
                </c:pt>
                <c:pt idx="140">
                  <c:v>63.393359</c:v>
                </c:pt>
                <c:pt idx="141">
                  <c:v>63.279590</c:v>
                </c:pt>
                <c:pt idx="142">
                  <c:v>63.167264</c:v>
                </c:pt>
                <c:pt idx="143">
                  <c:v>63.056365</c:v>
                </c:pt>
                <c:pt idx="144">
                  <c:v>62.946874</c:v>
                </c:pt>
                <c:pt idx="145">
                  <c:v>62.838773</c:v>
                </c:pt>
                <c:pt idx="146">
                  <c:v>62.732045</c:v>
                </c:pt>
                <c:pt idx="147">
                  <c:v>62.626670</c:v>
                </c:pt>
                <c:pt idx="148">
                  <c:v>62.522633</c:v>
                </c:pt>
                <c:pt idx="149">
                  <c:v>62.419916</c:v>
                </c:pt>
                <c:pt idx="150">
                  <c:v>62.318502</c:v>
                </c:pt>
                <c:pt idx="151">
                  <c:v>62.218375</c:v>
                </c:pt>
                <c:pt idx="152">
                  <c:v>62.119516</c:v>
                </c:pt>
                <c:pt idx="153">
                  <c:v>62.021911</c:v>
                </c:pt>
                <c:pt idx="154">
                  <c:v>61.925544</c:v>
                </c:pt>
                <c:pt idx="155">
                  <c:v>61.830397</c:v>
                </c:pt>
                <c:pt idx="156">
                  <c:v>61.736455</c:v>
                </c:pt>
                <c:pt idx="157">
                  <c:v>61.643703</c:v>
                </c:pt>
                <c:pt idx="158">
                  <c:v>61.552125</c:v>
                </c:pt>
                <c:pt idx="159">
                  <c:v>61.461707</c:v>
                </c:pt>
                <c:pt idx="160">
                  <c:v>61.372432</c:v>
                </c:pt>
                <c:pt idx="161">
                  <c:v>61.284286</c:v>
                </c:pt>
                <c:pt idx="162">
                  <c:v>61.197254</c:v>
                </c:pt>
                <c:pt idx="163">
                  <c:v>61.111323</c:v>
                </c:pt>
                <c:pt idx="164">
                  <c:v>61.026477</c:v>
                </c:pt>
                <c:pt idx="165">
                  <c:v>60.942702</c:v>
                </c:pt>
                <c:pt idx="166">
                  <c:v>60.859986</c:v>
                </c:pt>
                <c:pt idx="167">
                  <c:v>60.778312</c:v>
                </c:pt>
                <c:pt idx="168">
                  <c:v>60.697670</c:v>
                </c:pt>
                <c:pt idx="169">
                  <c:v>60.618043</c:v>
                </c:pt>
                <c:pt idx="170">
                  <c:v>60.539421</c:v>
                </c:pt>
                <c:pt idx="171">
                  <c:v>60.461789</c:v>
                </c:pt>
                <c:pt idx="172">
                  <c:v>60.385135</c:v>
                </c:pt>
                <c:pt idx="173">
                  <c:v>60.309445</c:v>
                </c:pt>
                <c:pt idx="174">
                  <c:v>60.234708</c:v>
                </c:pt>
                <c:pt idx="175">
                  <c:v>60.160911</c:v>
                </c:pt>
                <c:pt idx="176">
                  <c:v>60.088041</c:v>
                </c:pt>
                <c:pt idx="177">
                  <c:v>60.016087</c:v>
                </c:pt>
                <c:pt idx="178">
                  <c:v>59.945037</c:v>
                </c:pt>
                <c:pt idx="179">
                  <c:v>59.874879</c:v>
                </c:pt>
                <c:pt idx="180">
                  <c:v>59.805601</c:v>
                </c:pt>
                <c:pt idx="181">
                  <c:v>59.737192</c:v>
                </c:pt>
                <c:pt idx="182">
                  <c:v>59.669641</c:v>
                </c:pt>
                <c:pt idx="183">
                  <c:v>59.602936</c:v>
                </c:pt>
                <c:pt idx="184">
                  <c:v>59.537067</c:v>
                </c:pt>
                <c:pt idx="185">
                  <c:v>59.472022</c:v>
                </c:pt>
                <c:pt idx="186">
                  <c:v>59.407792</c:v>
                </c:pt>
                <c:pt idx="187">
                  <c:v>59.344364</c:v>
                </c:pt>
                <c:pt idx="188">
                  <c:v>59.281730</c:v>
                </c:pt>
                <c:pt idx="189">
                  <c:v>59.219878</c:v>
                </c:pt>
                <c:pt idx="190">
                  <c:v>59.158799</c:v>
                </c:pt>
                <c:pt idx="191">
                  <c:v>59.098483</c:v>
                </c:pt>
                <c:pt idx="192">
                  <c:v>59.038919</c:v>
                </c:pt>
                <c:pt idx="193">
                  <c:v>58.980098</c:v>
                </c:pt>
                <c:pt idx="194">
                  <c:v>58.922010</c:v>
                </c:pt>
                <c:pt idx="195">
                  <c:v>58.864646</c:v>
                </c:pt>
                <c:pt idx="196">
                  <c:v>58.807997</c:v>
                </c:pt>
                <c:pt idx="197">
                  <c:v>58.752053</c:v>
                </c:pt>
                <c:pt idx="198">
                  <c:v>58.696805</c:v>
                </c:pt>
                <c:pt idx="199">
                  <c:v>58.642244</c:v>
                </c:pt>
                <c:pt idx="200">
                  <c:v>58.588361</c:v>
                </c:pt>
                <c:pt idx="201">
                  <c:v>58.535148</c:v>
                </c:pt>
                <c:pt idx="202">
                  <c:v>58.482596</c:v>
                </c:pt>
                <c:pt idx="203">
                  <c:v>58.430696</c:v>
                </c:pt>
                <c:pt idx="204">
                  <c:v>58.379440</c:v>
                </c:pt>
                <c:pt idx="205">
                  <c:v>58.328820</c:v>
                </c:pt>
                <c:pt idx="206">
                  <c:v>58.278827</c:v>
                </c:pt>
                <c:pt idx="207">
                  <c:v>58.229454</c:v>
                </c:pt>
                <c:pt idx="208">
                  <c:v>58.180692</c:v>
                </c:pt>
                <c:pt idx="209">
                  <c:v>58.132535</c:v>
                </c:pt>
                <c:pt idx="210">
                  <c:v>58.084972</c:v>
                </c:pt>
                <c:pt idx="211">
                  <c:v>58.037999</c:v>
                </c:pt>
                <c:pt idx="212">
                  <c:v>57.991606</c:v>
                </c:pt>
                <c:pt idx="213">
                  <c:v>57.945786</c:v>
                </c:pt>
                <c:pt idx="214">
                  <c:v>57.900532</c:v>
                </c:pt>
                <c:pt idx="215">
                  <c:v>57.855837</c:v>
                </c:pt>
                <c:pt idx="216">
                  <c:v>57.811694</c:v>
                </c:pt>
                <c:pt idx="217">
                  <c:v>57.768095</c:v>
                </c:pt>
                <c:pt idx="218">
                  <c:v>57.725033</c:v>
                </c:pt>
                <c:pt idx="219">
                  <c:v>57.682503</c:v>
                </c:pt>
                <c:pt idx="220">
                  <c:v>57.640496</c:v>
                </c:pt>
                <c:pt idx="221">
                  <c:v>57.599007</c:v>
                </c:pt>
                <c:pt idx="222">
                  <c:v>57.558028</c:v>
                </c:pt>
                <c:pt idx="223">
                  <c:v>57.517553</c:v>
                </c:pt>
                <c:pt idx="224">
                  <c:v>57.477577</c:v>
                </c:pt>
                <c:pt idx="225">
                  <c:v>57.438091</c:v>
                </c:pt>
                <c:pt idx="226">
                  <c:v>57.399091</c:v>
                </c:pt>
                <c:pt idx="227">
                  <c:v>57.360570</c:v>
                </c:pt>
                <c:pt idx="228">
                  <c:v>57.322522</c:v>
                </c:pt>
                <c:pt idx="229">
                  <c:v>57.284941</c:v>
                </c:pt>
                <c:pt idx="230">
                  <c:v>57.247821</c:v>
                </c:pt>
                <c:pt idx="231">
                  <c:v>57.211156</c:v>
                </c:pt>
                <c:pt idx="232">
                  <c:v>57.174940</c:v>
                </c:pt>
                <c:pt idx="233">
                  <c:v>57.139169</c:v>
                </c:pt>
                <c:pt idx="234">
                  <c:v>57.103835</c:v>
                </c:pt>
                <c:pt idx="235">
                  <c:v>57.068934</c:v>
                </c:pt>
                <c:pt idx="236">
                  <c:v>57.034460</c:v>
                </c:pt>
                <c:pt idx="237">
                  <c:v>57.000408</c:v>
                </c:pt>
                <c:pt idx="238">
                  <c:v>56.966772</c:v>
                </c:pt>
                <c:pt idx="239">
                  <c:v>56.933548</c:v>
                </c:pt>
                <c:pt idx="240">
                  <c:v>56.900729</c:v>
                </c:pt>
                <c:pt idx="241">
                  <c:v>56.868312</c:v>
                </c:pt>
                <c:pt idx="242">
                  <c:v>56.836290</c:v>
                </c:pt>
                <c:pt idx="243">
                  <c:v>56.804659</c:v>
                </c:pt>
                <c:pt idx="244">
                  <c:v>56.773414</c:v>
                </c:pt>
                <c:pt idx="245">
                  <c:v>56.742550</c:v>
                </c:pt>
                <c:pt idx="246">
                  <c:v>56.712063</c:v>
                </c:pt>
                <c:pt idx="247">
                  <c:v>56.681947</c:v>
                </c:pt>
                <c:pt idx="248">
                  <c:v>56.652198</c:v>
                </c:pt>
                <c:pt idx="249">
                  <c:v>56.622811</c:v>
                </c:pt>
                <c:pt idx="250">
                  <c:v>56.593782</c:v>
                </c:pt>
                <c:pt idx="251">
                  <c:v>56.565107</c:v>
                </c:pt>
                <c:pt idx="252">
                  <c:v>56.536780</c:v>
                </c:pt>
                <c:pt idx="253">
                  <c:v>56.508798</c:v>
                </c:pt>
                <c:pt idx="254">
                  <c:v>56.481156</c:v>
                </c:pt>
                <c:pt idx="255">
                  <c:v>56.453850</c:v>
                </c:pt>
                <c:pt idx="256">
                  <c:v>56.426876</c:v>
                </c:pt>
                <c:pt idx="257">
                  <c:v>56.400230</c:v>
                </c:pt>
                <c:pt idx="258">
                  <c:v>56.373907</c:v>
                </c:pt>
                <c:pt idx="259">
                  <c:v>56.347904</c:v>
                </c:pt>
                <c:pt idx="260">
                  <c:v>56.322216</c:v>
                </c:pt>
                <c:pt idx="261">
                  <c:v>56.296840</c:v>
                </c:pt>
                <c:pt idx="262">
                  <c:v>56.271771</c:v>
                </c:pt>
                <c:pt idx="263">
                  <c:v>56.247007</c:v>
                </c:pt>
                <c:pt idx="264">
                  <c:v>56.222542</c:v>
                </c:pt>
                <c:pt idx="265">
                  <c:v>56.198374</c:v>
                </c:pt>
                <c:pt idx="266">
                  <c:v>56.174499</c:v>
                </c:pt>
                <c:pt idx="267">
                  <c:v>56.150913</c:v>
                </c:pt>
                <c:pt idx="268">
                  <c:v>56.127612</c:v>
                </c:pt>
                <c:pt idx="269">
                  <c:v>56.104594</c:v>
                </c:pt>
                <c:pt idx="270">
                  <c:v>56.081853</c:v>
                </c:pt>
                <c:pt idx="271">
                  <c:v>56.059388</c:v>
                </c:pt>
                <c:pt idx="272">
                  <c:v>56.037195</c:v>
                </c:pt>
                <c:pt idx="273">
                  <c:v>56.015269</c:v>
                </c:pt>
                <c:pt idx="274">
                  <c:v>55.993609</c:v>
                </c:pt>
                <c:pt idx="275">
                  <c:v>55.972210</c:v>
                </c:pt>
                <c:pt idx="276">
                  <c:v>55.951070</c:v>
                </c:pt>
                <c:pt idx="277">
                  <c:v>55.930185</c:v>
                </c:pt>
                <c:pt idx="278">
                  <c:v>55.909552</c:v>
                </c:pt>
                <c:pt idx="279">
                  <c:v>55.889168</c:v>
                </c:pt>
                <c:pt idx="280">
                  <c:v>55.869030</c:v>
                </c:pt>
                <c:pt idx="281">
                  <c:v>55.849135</c:v>
                </c:pt>
                <c:pt idx="282">
                  <c:v>55.829480</c:v>
                </c:pt>
                <c:pt idx="283">
                  <c:v>55.810062</c:v>
                </c:pt>
                <c:pt idx="284">
                  <c:v>55.790878</c:v>
                </c:pt>
                <c:pt idx="285">
                  <c:v>55.771925</c:v>
                </c:pt>
                <c:pt idx="286">
                  <c:v>55.753200</c:v>
                </c:pt>
                <c:pt idx="287">
                  <c:v>55.734700</c:v>
                </c:pt>
                <c:pt idx="288">
                  <c:v>55.716424</c:v>
                </c:pt>
                <c:pt idx="289">
                  <c:v>55.698367</c:v>
                </c:pt>
                <c:pt idx="290">
                  <c:v>55.680528</c:v>
                </c:pt>
                <c:pt idx="291">
                  <c:v>55.662903</c:v>
                </c:pt>
                <c:pt idx="292">
                  <c:v>55.645491</c:v>
                </c:pt>
                <c:pt idx="293">
                  <c:v>55.628287</c:v>
                </c:pt>
                <c:pt idx="294">
                  <c:v>55.611291</c:v>
                </c:pt>
                <c:pt idx="295">
                  <c:v>55.594499</c:v>
                </c:pt>
                <c:pt idx="296">
                  <c:v>55.577908</c:v>
                </c:pt>
                <c:pt idx="297">
                  <c:v>55.561517</c:v>
                </c:pt>
                <c:pt idx="298">
                  <c:v>55.545323</c:v>
                </c:pt>
                <c:pt idx="299">
                  <c:v>55.529323</c:v>
                </c:pt>
                <c:pt idx="300">
                  <c:v>55.513516</c:v>
                </c:pt>
                <c:pt idx="301">
                  <c:v>55.497898</c:v>
                </c:pt>
                <c:pt idx="302">
                  <c:v>55.482468</c:v>
                </c:pt>
                <c:pt idx="303">
                  <c:v>55.467222</c:v>
                </c:pt>
                <c:pt idx="304">
                  <c:v>55.452160</c:v>
                </c:pt>
                <c:pt idx="305">
                  <c:v>55.437278</c:v>
                </c:pt>
                <c:pt idx="306">
                  <c:v>55.422575</c:v>
                </c:pt>
                <c:pt idx="307">
                  <c:v>55.408048</c:v>
                </c:pt>
                <c:pt idx="308">
                  <c:v>55.393695</c:v>
                </c:pt>
                <c:pt idx="309">
                  <c:v>55.379514</c:v>
                </c:pt>
                <c:pt idx="310">
                  <c:v>55.365503</c:v>
                </c:pt>
                <c:pt idx="311">
                  <c:v>55.351660</c:v>
                </c:pt>
                <c:pt idx="312">
                  <c:v>55.337983</c:v>
                </c:pt>
                <c:pt idx="313">
                  <c:v>55.324469</c:v>
                </c:pt>
                <c:pt idx="314">
                  <c:v>55.311118</c:v>
                </c:pt>
                <c:pt idx="315">
                  <c:v>55.297926</c:v>
                </c:pt>
                <c:pt idx="316">
                  <c:v>55.284892</c:v>
                </c:pt>
                <c:pt idx="317">
                  <c:v>55.272014</c:v>
                </c:pt>
                <c:pt idx="318">
                  <c:v>55.259290</c:v>
                </c:pt>
                <c:pt idx="319">
                  <c:v>55.246718</c:v>
                </c:pt>
                <c:pt idx="320">
                  <c:v>55.234296</c:v>
                </c:pt>
                <c:pt idx="321">
                  <c:v>55.222023</c:v>
                </c:pt>
                <c:pt idx="322">
                  <c:v>55.209897</c:v>
                </c:pt>
                <c:pt idx="323">
                  <c:v>55.197916</c:v>
                </c:pt>
                <c:pt idx="324">
                  <c:v>55.186078</c:v>
                </c:pt>
                <c:pt idx="325">
                  <c:v>55.174381</c:v>
                </c:pt>
                <c:pt idx="326">
                  <c:v>55.162825</c:v>
                </c:pt>
                <c:pt idx="327">
                  <c:v>55.151406</c:v>
                </c:pt>
                <c:pt idx="328">
                  <c:v>55.140123</c:v>
                </c:pt>
                <c:pt idx="329">
                  <c:v>55.128976</c:v>
                </c:pt>
                <c:pt idx="330">
                  <c:v>55.117961</c:v>
                </c:pt>
                <c:pt idx="331">
                  <c:v>55.107078</c:v>
                </c:pt>
                <c:pt idx="332">
                  <c:v>55.096325</c:v>
                </c:pt>
                <c:pt idx="333">
                  <c:v>55.085700</c:v>
                </c:pt>
                <c:pt idx="334">
                  <c:v>55.075202</c:v>
                </c:pt>
                <c:pt idx="335">
                  <c:v>55.064829</c:v>
                </c:pt>
                <c:pt idx="336">
                  <c:v>55.054580</c:v>
                </c:pt>
                <c:pt idx="337">
                  <c:v>55.044453</c:v>
                </c:pt>
                <c:pt idx="338">
                  <c:v>55.034447</c:v>
                </c:pt>
                <c:pt idx="339">
                  <c:v>55.024561</c:v>
                </c:pt>
                <c:pt idx="340">
                  <c:v>55.014792</c:v>
                </c:pt>
                <c:pt idx="341">
                  <c:v>55.005139</c:v>
                </c:pt>
                <c:pt idx="342">
                  <c:v>54.995602</c:v>
                </c:pt>
                <c:pt idx="343">
                  <c:v>54.986178</c:v>
                </c:pt>
                <c:pt idx="344">
                  <c:v>54.976867</c:v>
                </c:pt>
                <c:pt idx="345">
                  <c:v>54.967666</c:v>
                </c:pt>
                <c:pt idx="346">
                  <c:v>54.958575</c:v>
                </c:pt>
                <c:pt idx="347">
                  <c:v>54.949593</c:v>
                </c:pt>
                <c:pt idx="348">
                  <c:v>54.940717</c:v>
                </c:pt>
                <c:pt idx="349">
                  <c:v>54.931947</c:v>
                </c:pt>
                <c:pt idx="350">
                  <c:v>54.923282</c:v>
                </c:pt>
                <c:pt idx="351">
                  <c:v>54.914719</c:v>
                </c:pt>
                <c:pt idx="352">
                  <c:v>54.906259</c:v>
                </c:pt>
                <c:pt idx="353">
                  <c:v>54.897899</c:v>
                </c:pt>
                <c:pt idx="354">
                  <c:v>54.889639</c:v>
                </c:pt>
                <c:pt idx="355">
                  <c:v>54.881477</c:v>
                </c:pt>
                <c:pt idx="356">
                  <c:v>54.873412</c:v>
                </c:pt>
                <c:pt idx="357">
                  <c:v>54.865443</c:v>
                </c:pt>
                <c:pt idx="358">
                  <c:v>54.857569</c:v>
                </c:pt>
                <c:pt idx="359">
                  <c:v>54.849788</c:v>
                </c:pt>
                <c:pt idx="360">
                  <c:v>54.842100</c:v>
                </c:pt>
                <c:pt idx="361">
                  <c:v>54.834504</c:v>
                </c:pt>
                <c:pt idx="362">
                  <c:v>54.826998</c:v>
                </c:pt>
                <c:pt idx="363">
                  <c:v>54.819581</c:v>
                </c:pt>
                <c:pt idx="364">
                  <c:v>54.812252</c:v>
                </c:pt>
                <c:pt idx="365">
                  <c:v>54.805010</c:v>
                </c:pt>
                <c:pt idx="366">
                  <c:v>54.797855</c:v>
                </c:pt>
                <c:pt idx="367">
                  <c:v>54.790784</c:v>
                </c:pt>
                <c:pt idx="368">
                  <c:v>54.783797</c:v>
                </c:pt>
                <c:pt idx="369">
                  <c:v>54.776894</c:v>
                </c:pt>
                <c:pt idx="370">
                  <c:v>54.770072</c:v>
                </c:pt>
                <c:pt idx="371">
                  <c:v>54.763332</c:v>
                </c:pt>
                <c:pt idx="372">
                  <c:v>54.756671</c:v>
                </c:pt>
                <c:pt idx="373">
                  <c:v>54.750090</c:v>
                </c:pt>
                <c:pt idx="374">
                  <c:v>54.743587</c:v>
                </c:pt>
                <c:pt idx="375">
                  <c:v>54.737161</c:v>
                </c:pt>
                <c:pt idx="376">
                  <c:v>54.730811</c:v>
                </c:pt>
                <c:pt idx="377">
                  <c:v>54.724537</c:v>
                </c:pt>
                <c:pt idx="378">
                  <c:v>54.718337</c:v>
                </c:pt>
                <c:pt idx="379">
                  <c:v>54.712211</c:v>
                </c:pt>
                <c:pt idx="380">
                  <c:v>54.706157</c:v>
                </c:pt>
                <c:pt idx="381">
                  <c:v>54.700176</c:v>
                </c:pt>
                <c:pt idx="382">
                  <c:v>54.694265</c:v>
                </c:pt>
                <c:pt idx="383">
                  <c:v>54.688424</c:v>
                </c:pt>
                <c:pt idx="384">
                  <c:v>54.682653</c:v>
                </c:pt>
                <c:pt idx="385">
                  <c:v>54.676950</c:v>
                </c:pt>
                <c:pt idx="386">
                  <c:v>54.671315</c:v>
                </c:pt>
                <c:pt idx="387">
                  <c:v>54.665747</c:v>
                </c:pt>
                <c:pt idx="388">
                  <c:v>54.660245</c:v>
                </c:pt>
                <c:pt idx="389">
                  <c:v>54.654808</c:v>
                </c:pt>
                <c:pt idx="390">
                  <c:v>54.649435</c:v>
                </c:pt>
                <c:pt idx="391">
                  <c:v>54.644126</c:v>
                </c:pt>
                <c:pt idx="392">
                  <c:v>54.638881</c:v>
                </c:pt>
                <c:pt idx="393">
                  <c:v>54.633697</c:v>
                </c:pt>
                <c:pt idx="394">
                  <c:v>54.628575</c:v>
                </c:pt>
                <c:pt idx="395">
                  <c:v>54.623513</c:v>
                </c:pt>
                <c:pt idx="396">
                  <c:v>54.618512</c:v>
                </c:pt>
                <c:pt idx="397">
                  <c:v>54.613570</c:v>
                </c:pt>
                <c:pt idx="398">
                  <c:v>54.608686</c:v>
                </c:pt>
                <c:pt idx="399">
                  <c:v>54.603860</c:v>
                </c:pt>
                <c:pt idx="400">
                  <c:v>54.599092</c:v>
                </c:pt>
                <c:pt idx="401">
                  <c:v>54.594380</c:v>
                </c:pt>
                <c:pt idx="402">
                  <c:v>54.589724</c:v>
                </c:pt>
                <c:pt idx="403">
                  <c:v>54.585123</c:v>
                </c:pt>
                <c:pt idx="404">
                  <c:v>54.580576</c:v>
                </c:pt>
                <c:pt idx="405">
                  <c:v>54.576084</c:v>
                </c:pt>
                <c:pt idx="406">
                  <c:v>54.571644</c:v>
                </c:pt>
                <c:pt idx="407">
                  <c:v>54.567257</c:v>
                </c:pt>
                <c:pt idx="408">
                  <c:v>54.562922</c:v>
                </c:pt>
                <c:pt idx="409">
                  <c:v>54.558639</c:v>
                </c:pt>
                <c:pt idx="410">
                  <c:v>54.554406</c:v>
                </c:pt>
                <c:pt idx="411">
                  <c:v>54.550223</c:v>
                </c:pt>
                <c:pt idx="412">
                  <c:v>54.546090</c:v>
                </c:pt>
                <c:pt idx="413">
                  <c:v>54.542006</c:v>
                </c:pt>
                <c:pt idx="414">
                  <c:v>54.537970</c:v>
                </c:pt>
                <c:pt idx="415">
                  <c:v>54.533982</c:v>
                </c:pt>
                <c:pt idx="416">
                  <c:v>54.530041</c:v>
                </c:pt>
                <c:pt idx="417">
                  <c:v>54.526147</c:v>
                </c:pt>
                <c:pt idx="418">
                  <c:v>54.522299</c:v>
                </c:pt>
                <c:pt idx="419">
                  <c:v>54.518497</c:v>
                </c:pt>
                <c:pt idx="420">
                  <c:v>54.514739</c:v>
                </c:pt>
                <c:pt idx="421">
                  <c:v>54.511026</c:v>
                </c:pt>
                <c:pt idx="422">
                  <c:v>54.507357</c:v>
                </c:pt>
                <c:pt idx="423">
                  <c:v>54.503731</c:v>
                </c:pt>
                <c:pt idx="424">
                  <c:v>54.500148</c:v>
                </c:pt>
                <c:pt idx="425">
                  <c:v>54.496608</c:v>
                </c:pt>
                <c:pt idx="426">
                  <c:v>54.493110</c:v>
                </c:pt>
                <c:pt idx="427">
                  <c:v>54.489652</c:v>
                </c:pt>
                <c:pt idx="428">
                  <c:v>54.486236</c:v>
                </c:pt>
                <c:pt idx="429">
                  <c:v>54.482861</c:v>
                </c:pt>
                <c:pt idx="430">
                  <c:v>54.479525</c:v>
                </c:pt>
                <c:pt idx="431">
                  <c:v>54.476228</c:v>
                </c:pt>
                <c:pt idx="432">
                  <c:v>54.472971</c:v>
                </c:pt>
                <c:pt idx="433">
                  <c:v>54.469752</c:v>
                </c:pt>
                <c:pt idx="434">
                  <c:v>54.466572</c:v>
                </c:pt>
                <c:pt idx="435">
                  <c:v>54.463428</c:v>
                </c:pt>
                <c:pt idx="436">
                  <c:v>54.460322</c:v>
                </c:pt>
                <c:pt idx="437">
                  <c:v>54.457253</c:v>
                </c:pt>
                <c:pt idx="438">
                  <c:v>54.454220</c:v>
                </c:pt>
                <c:pt idx="439">
                  <c:v>54.451223</c:v>
                </c:pt>
                <c:pt idx="440">
                  <c:v>54.448262</c:v>
                </c:pt>
                <c:pt idx="441">
                  <c:v>54.445335</c:v>
                </c:pt>
                <c:pt idx="442">
                  <c:v>54.442443</c:v>
                </c:pt>
                <c:pt idx="443">
                  <c:v>54.439586</c:v>
                </c:pt>
                <c:pt idx="444">
                  <c:v>54.436762</c:v>
                </c:pt>
                <c:pt idx="445">
                  <c:v>54.433971</c:v>
                </c:pt>
                <c:pt idx="446">
                  <c:v>54.431213</c:v>
                </c:pt>
                <c:pt idx="447">
                  <c:v>54.428488</c:v>
                </c:pt>
                <c:pt idx="448">
                  <c:v>54.425796</c:v>
                </c:pt>
                <c:pt idx="449">
                  <c:v>54.423135</c:v>
                </c:pt>
                <c:pt idx="450">
                  <c:v>54.420505</c:v>
                </c:pt>
                <c:pt idx="451">
                  <c:v>54.417907</c:v>
                </c:pt>
                <c:pt idx="452">
                  <c:v>54.415339</c:v>
                </c:pt>
                <c:pt idx="453">
                  <c:v>54.412802</c:v>
                </c:pt>
                <c:pt idx="454">
                  <c:v>54.410295</c:v>
                </c:pt>
                <c:pt idx="455">
                  <c:v>54.407817</c:v>
                </c:pt>
                <c:pt idx="456">
                  <c:v>54.405369</c:v>
                </c:pt>
                <c:pt idx="457">
                  <c:v>54.402949</c:v>
                </c:pt>
                <c:pt idx="458">
                  <c:v>54.400558</c:v>
                </c:pt>
                <c:pt idx="459">
                  <c:v>54.398196</c:v>
                </c:pt>
                <c:pt idx="460">
                  <c:v>54.395861</c:v>
                </c:pt>
                <c:pt idx="461">
                  <c:v>54.393554</c:v>
                </c:pt>
                <c:pt idx="462">
                  <c:v>54.391274</c:v>
                </c:pt>
                <c:pt idx="463">
                  <c:v>54.389021</c:v>
                </c:pt>
                <c:pt idx="464">
                  <c:v>54.386795</c:v>
                </c:pt>
                <c:pt idx="465">
                  <c:v>54.384595</c:v>
                </c:pt>
                <c:pt idx="466">
                  <c:v>54.382421</c:v>
                </c:pt>
                <c:pt idx="467">
                  <c:v>54.380273</c:v>
                </c:pt>
                <c:pt idx="468">
                  <c:v>54.378150</c:v>
                </c:pt>
                <c:pt idx="469">
                  <c:v>54.376052</c:v>
                </c:pt>
                <c:pt idx="470">
                  <c:v>54.373979</c:v>
                </c:pt>
                <c:pt idx="471">
                  <c:v>54.371931</c:v>
                </c:pt>
                <c:pt idx="472">
                  <c:v>54.369907</c:v>
                </c:pt>
                <c:pt idx="473">
                  <c:v>54.367906</c:v>
                </c:pt>
                <c:pt idx="474">
                  <c:v>54.365930</c:v>
                </c:pt>
                <c:pt idx="475">
                  <c:v>54.363976</c:v>
                </c:pt>
                <c:pt idx="476">
                  <c:v>54.362046</c:v>
                </c:pt>
                <c:pt idx="477">
                  <c:v>54.360138</c:v>
                </c:pt>
                <c:pt idx="478">
                  <c:v>54.358253</c:v>
                </c:pt>
                <c:pt idx="479">
                  <c:v>54.356391</c:v>
                </c:pt>
                <c:pt idx="480">
                  <c:v>54.354550</c:v>
                </c:pt>
                <c:pt idx="481">
                  <c:v>54.352731</c:v>
                </c:pt>
                <c:pt idx="482">
                  <c:v>54.350934</c:v>
                </c:pt>
                <c:pt idx="483">
                  <c:v>54.349157</c:v>
                </c:pt>
                <c:pt idx="484">
                  <c:v>54.347402</c:v>
                </c:pt>
                <c:pt idx="485">
                  <c:v>54.345668</c:v>
                </c:pt>
                <c:pt idx="486">
                  <c:v>54.343954</c:v>
                </c:pt>
                <c:pt idx="487">
                  <c:v>54.342260</c:v>
                </c:pt>
                <c:pt idx="488">
                  <c:v>54.340586</c:v>
                </c:pt>
                <c:pt idx="489">
                  <c:v>54.338932</c:v>
                </c:pt>
                <c:pt idx="490">
                  <c:v>54.337298</c:v>
                </c:pt>
                <c:pt idx="491">
                  <c:v>54.335683</c:v>
                </c:pt>
                <c:pt idx="492">
                  <c:v>54.334087</c:v>
                </c:pt>
                <c:pt idx="493">
                  <c:v>54.332509</c:v>
                </c:pt>
                <c:pt idx="494">
                  <c:v>54.330951</c:v>
                </c:pt>
                <c:pt idx="495">
                  <c:v>54.329411</c:v>
                </c:pt>
                <c:pt idx="496">
                  <c:v>54.327889</c:v>
                </c:pt>
                <c:pt idx="497">
                  <c:v>54.326385</c:v>
                </c:pt>
                <c:pt idx="498">
                  <c:v>54.324898</c:v>
                </c:pt>
                <c:pt idx="499">
                  <c:v>54.323430</c:v>
                </c:pt>
                <c:pt idx="500">
                  <c:v>54.321978</c:v>
                </c:pt>
                <c:pt idx="501">
                  <c:v>54.320544</c:v>
                </c:pt>
                <c:pt idx="502">
                  <c:v>54.319127</c:v>
                </c:pt>
                <c:pt idx="503">
                  <c:v>54.317726</c:v>
                </c:pt>
                <c:pt idx="504">
                  <c:v>54.316343</c:v>
                </c:pt>
                <c:pt idx="505">
                  <c:v>54.314975</c:v>
                </c:pt>
                <c:pt idx="506">
                  <c:v>54.313623</c:v>
                </c:pt>
                <c:pt idx="507">
                  <c:v>54.312288</c:v>
                </c:pt>
                <c:pt idx="508">
                  <c:v>54.310968</c:v>
                </c:pt>
                <c:pt idx="509">
                  <c:v>54.309664</c:v>
                </c:pt>
                <c:pt idx="510">
                  <c:v>54.308375</c:v>
                </c:pt>
                <c:pt idx="511">
                  <c:v>54.307102</c:v>
                </c:pt>
                <c:pt idx="512">
                  <c:v>54.305843</c:v>
                </c:pt>
                <c:pt idx="513">
                  <c:v>54.304600</c:v>
                </c:pt>
                <c:pt idx="514">
                  <c:v>54.303371</c:v>
                </c:pt>
                <c:pt idx="515">
                  <c:v>54.302156</c:v>
                </c:pt>
                <c:pt idx="516">
                  <c:v>54.300956</c:v>
                </c:pt>
                <c:pt idx="517">
                  <c:v>54.299770</c:v>
                </c:pt>
                <c:pt idx="518">
                  <c:v>54.298598</c:v>
                </c:pt>
                <c:pt idx="519">
                  <c:v>54.297440</c:v>
                </c:pt>
                <c:pt idx="520">
                  <c:v>54.296296</c:v>
                </c:pt>
                <c:pt idx="521">
                  <c:v>54.295165</c:v>
                </c:pt>
                <c:pt idx="522">
                  <c:v>54.294048</c:v>
                </c:pt>
                <c:pt idx="523">
                  <c:v>54.292943</c:v>
                </c:pt>
                <c:pt idx="524">
                  <c:v>54.291852</c:v>
                </c:pt>
                <c:pt idx="525">
                  <c:v>54.290774</c:v>
                </c:pt>
                <c:pt idx="526">
                  <c:v>54.289708</c:v>
                </c:pt>
                <c:pt idx="527">
                  <c:v>54.288655</c:v>
                </c:pt>
                <c:pt idx="528">
                  <c:v>54.287614</c:v>
                </c:pt>
                <c:pt idx="529">
                  <c:v>54.286586</c:v>
                </c:pt>
                <c:pt idx="530">
                  <c:v>54.285570</c:v>
                </c:pt>
                <c:pt idx="531">
                  <c:v>54.284565</c:v>
                </c:pt>
                <c:pt idx="532">
                  <c:v>54.283573</c:v>
                </c:pt>
                <c:pt idx="533">
                  <c:v>54.282593</c:v>
                </c:pt>
                <c:pt idx="534">
                  <c:v>54.281623</c:v>
                </c:pt>
                <c:pt idx="535">
                  <c:v>54.280666</c:v>
                </c:pt>
                <c:pt idx="536">
                  <c:v>54.279720</c:v>
                </c:pt>
                <c:pt idx="537">
                  <c:v>54.278785</c:v>
                </c:pt>
                <c:pt idx="538">
                  <c:v>54.277860</c:v>
                </c:pt>
                <c:pt idx="539">
                  <c:v>54.276947</c:v>
                </c:pt>
                <c:pt idx="540">
                  <c:v>54.276045</c:v>
                </c:pt>
                <c:pt idx="541">
                  <c:v>54.275153</c:v>
                </c:pt>
                <c:pt idx="542">
                  <c:v>54.274272</c:v>
                </c:pt>
                <c:pt idx="543">
                  <c:v>54.273401</c:v>
                </c:pt>
                <c:pt idx="544">
                  <c:v>54.272541</c:v>
                </c:pt>
                <c:pt idx="545">
                  <c:v>54.271691</c:v>
                </c:pt>
                <c:pt idx="546">
                  <c:v>54.270850</c:v>
                </c:pt>
                <c:pt idx="547">
                  <c:v>54.270020</c:v>
                </c:pt>
                <c:pt idx="548">
                  <c:v>54.269199</c:v>
                </c:pt>
                <c:pt idx="549">
                  <c:v>54.268389</c:v>
                </c:pt>
                <c:pt idx="550">
                  <c:v>54.267587</c:v>
                </c:pt>
                <c:pt idx="551">
                  <c:v>54.266795</c:v>
                </c:pt>
                <c:pt idx="552">
                  <c:v>54.266013</c:v>
                </c:pt>
                <c:pt idx="553">
                  <c:v>54.265240</c:v>
                </c:pt>
                <c:pt idx="554">
                  <c:v>54.264476</c:v>
                </c:pt>
                <c:pt idx="555">
                  <c:v>54.263721</c:v>
                </c:pt>
                <c:pt idx="556">
                  <c:v>54.262975</c:v>
                </c:pt>
                <c:pt idx="557">
                  <c:v>54.262237</c:v>
                </c:pt>
                <c:pt idx="558">
                  <c:v>54.261509</c:v>
                </c:pt>
                <c:pt idx="559">
                  <c:v>54.260789</c:v>
                </c:pt>
                <c:pt idx="560">
                  <c:v>54.260077</c:v>
                </c:pt>
                <c:pt idx="561">
                  <c:v>54.259374</c:v>
                </c:pt>
                <c:pt idx="562">
                  <c:v>54.258679</c:v>
                </c:pt>
                <c:pt idx="563">
                  <c:v>54.257993</c:v>
                </c:pt>
                <c:pt idx="564">
                  <c:v>54.257314</c:v>
                </c:pt>
                <c:pt idx="565">
                  <c:v>54.256644</c:v>
                </c:pt>
                <c:pt idx="566">
                  <c:v>54.255981</c:v>
                </c:pt>
                <c:pt idx="567">
                  <c:v>54.255326</c:v>
                </c:pt>
                <c:pt idx="568">
                  <c:v>54.254680</c:v>
                </c:pt>
                <c:pt idx="569">
                  <c:v>54.254040</c:v>
                </c:pt>
                <c:pt idx="570">
                  <c:v>54.253408</c:v>
                </c:pt>
                <c:pt idx="571">
                  <c:v>54.252784</c:v>
                </c:pt>
                <c:pt idx="572">
                  <c:v>54.252167</c:v>
                </c:pt>
                <c:pt idx="573">
                  <c:v>54.251558</c:v>
                </c:pt>
                <c:pt idx="574">
                  <c:v>54.250955</c:v>
                </c:pt>
                <c:pt idx="575">
                  <c:v>54.250360</c:v>
                </c:pt>
                <c:pt idx="576">
                  <c:v>54.249771</c:v>
                </c:pt>
                <c:pt idx="577">
                  <c:v>54.249190</c:v>
                </c:pt>
                <c:pt idx="578">
                  <c:v>54.248616</c:v>
                </c:pt>
                <c:pt idx="579">
                  <c:v>54.248048</c:v>
                </c:pt>
                <c:pt idx="580">
                  <c:v>54.247487</c:v>
                </c:pt>
                <c:pt idx="581">
                  <c:v>54.246933</c:v>
                </c:pt>
                <c:pt idx="582">
                  <c:v>54.246385</c:v>
                </c:pt>
                <c:pt idx="583">
                  <c:v>54.245844</c:v>
                </c:pt>
                <c:pt idx="584">
                  <c:v>54.245309</c:v>
                </c:pt>
                <c:pt idx="585">
                  <c:v>54.244780</c:v>
                </c:pt>
                <c:pt idx="586">
                  <c:v>54.244258</c:v>
                </c:pt>
                <c:pt idx="587">
                  <c:v>54.243742</c:v>
                </c:pt>
                <c:pt idx="588">
                  <c:v>54.243231</c:v>
                </c:pt>
                <c:pt idx="589">
                  <c:v>54.242727</c:v>
                </c:pt>
                <c:pt idx="590">
                  <c:v>54.242229</c:v>
                </c:pt>
                <c:pt idx="591">
                  <c:v>54.241737</c:v>
                </c:pt>
                <c:pt idx="592">
                  <c:v>54.241251</c:v>
                </c:pt>
                <c:pt idx="593">
                  <c:v>54.240770</c:v>
                </c:pt>
                <c:pt idx="594">
                  <c:v>54.240295</c:v>
                </c:pt>
                <c:pt idx="595">
                  <c:v>54.239826</c:v>
                </c:pt>
                <c:pt idx="596">
                  <c:v>54.239362</c:v>
                </c:pt>
                <c:pt idx="597">
                  <c:v>54.238904</c:v>
                </c:pt>
                <c:pt idx="598">
                  <c:v>54.238451</c:v>
                </c:pt>
                <c:pt idx="599">
                  <c:v>54.238003</c:v>
                </c:pt>
                <c:pt idx="600">
                  <c:v>54.237561</c:v>
                </c:pt>
                <c:pt idx="601">
                  <c:v>54.237124</c:v>
                </c:pt>
                <c:pt idx="602">
                  <c:v>54.236692</c:v>
                </c:pt>
                <c:pt idx="603">
                  <c:v>54.236265</c:v>
                </c:pt>
                <c:pt idx="604">
                  <c:v>54.235844</c:v>
                </c:pt>
                <c:pt idx="605">
                  <c:v>54.235427</c:v>
                </c:pt>
                <c:pt idx="606">
                  <c:v>54.235015</c:v>
                </c:pt>
                <c:pt idx="607">
                  <c:v>54.234608</c:v>
                </c:pt>
                <c:pt idx="608">
                  <c:v>54.234206</c:v>
                </c:pt>
                <c:pt idx="609">
                  <c:v>54.233809</c:v>
                </c:pt>
                <c:pt idx="610">
                  <c:v>54.233416</c:v>
                </c:pt>
                <c:pt idx="611">
                  <c:v>54.233028</c:v>
                </c:pt>
                <c:pt idx="612">
                  <c:v>54.232645</c:v>
                </c:pt>
                <c:pt idx="613">
                  <c:v>54.232266</c:v>
                </c:pt>
                <c:pt idx="614">
                  <c:v>54.231892</c:v>
                </c:pt>
                <c:pt idx="615">
                  <c:v>54.231522</c:v>
                </c:pt>
                <c:pt idx="616">
                  <c:v>54.231156</c:v>
                </c:pt>
                <c:pt idx="617">
                  <c:v>54.230795</c:v>
                </c:pt>
                <c:pt idx="618">
                  <c:v>54.230438</c:v>
                </c:pt>
                <c:pt idx="619">
                  <c:v>54.230085</c:v>
                </c:pt>
                <c:pt idx="620">
                  <c:v>54.229736</c:v>
                </c:pt>
                <c:pt idx="621">
                  <c:v>54.229392</c:v>
                </c:pt>
                <c:pt idx="622">
                  <c:v>54.229051</c:v>
                </c:pt>
                <c:pt idx="623">
                  <c:v>54.228715</c:v>
                </c:pt>
                <c:pt idx="624">
                  <c:v>54.228383</c:v>
                </c:pt>
                <c:pt idx="625">
                  <c:v>54.228054</c:v>
                </c:pt>
                <c:pt idx="626">
                  <c:v>54.227730</c:v>
                </c:pt>
                <c:pt idx="627">
                  <c:v>54.227409</c:v>
                </c:pt>
                <c:pt idx="628">
                  <c:v>54.227092</c:v>
                </c:pt>
                <c:pt idx="629">
                  <c:v>54.226779</c:v>
                </c:pt>
                <c:pt idx="630">
                  <c:v>54.226469</c:v>
                </c:pt>
                <c:pt idx="631">
                  <c:v>54.226163</c:v>
                </c:pt>
                <c:pt idx="632">
                  <c:v>54.225861</c:v>
                </c:pt>
                <c:pt idx="633">
                  <c:v>54.225563</c:v>
                </c:pt>
                <c:pt idx="634">
                  <c:v>54.225268</c:v>
                </c:pt>
                <c:pt idx="635">
                  <c:v>54.224976</c:v>
                </c:pt>
                <c:pt idx="636">
                  <c:v>54.224688</c:v>
                </c:pt>
                <c:pt idx="637">
                  <c:v>54.224403</c:v>
                </c:pt>
                <c:pt idx="638">
                  <c:v>54.224122</c:v>
                </c:pt>
                <c:pt idx="639">
                  <c:v>54.223844</c:v>
                </c:pt>
                <c:pt idx="640">
                  <c:v>54.223569</c:v>
                </c:pt>
                <c:pt idx="641">
                  <c:v>54.223297</c:v>
                </c:pt>
                <c:pt idx="642">
                  <c:v>54.223029</c:v>
                </c:pt>
                <c:pt idx="643">
                  <c:v>54.222764</c:v>
                </c:pt>
                <c:pt idx="644">
                  <c:v>54.222502</c:v>
                </c:pt>
                <c:pt idx="645">
                  <c:v>54.222243</c:v>
                </c:pt>
                <c:pt idx="646">
                  <c:v>54.221988</c:v>
                </c:pt>
                <c:pt idx="647">
                  <c:v>54.221735</c:v>
                </c:pt>
                <c:pt idx="648">
                  <c:v>54.221485</c:v>
                </c:pt>
                <c:pt idx="649">
                  <c:v>54.221238</c:v>
                </c:pt>
                <c:pt idx="650">
                  <c:v>54.220994</c:v>
                </c:pt>
                <c:pt idx="651">
                  <c:v>54.220753</c:v>
                </c:pt>
                <c:pt idx="652">
                  <c:v>54.220515</c:v>
                </c:pt>
                <c:pt idx="653">
                  <c:v>54.220280</c:v>
                </c:pt>
                <c:pt idx="654">
                  <c:v>54.220047</c:v>
                </c:pt>
                <c:pt idx="655">
                  <c:v>54.219818</c:v>
                </c:pt>
                <c:pt idx="656">
                  <c:v>54.219590</c:v>
                </c:pt>
                <c:pt idx="657">
                  <c:v>54.219366</c:v>
                </c:pt>
                <c:pt idx="658">
                  <c:v>54.219144</c:v>
                </c:pt>
                <c:pt idx="659">
                  <c:v>54.218925</c:v>
                </c:pt>
                <c:pt idx="660">
                  <c:v>54.218709</c:v>
                </c:pt>
                <c:pt idx="661">
                  <c:v>54.218495</c:v>
                </c:pt>
                <c:pt idx="662">
                  <c:v>54.218284</c:v>
                </c:pt>
                <c:pt idx="663">
                  <c:v>54.218075</c:v>
                </c:pt>
                <c:pt idx="664">
                  <c:v>54.217868</c:v>
                </c:pt>
                <c:pt idx="665">
                  <c:v>54.217664</c:v>
                </c:pt>
                <c:pt idx="666">
                  <c:v>54.217463</c:v>
                </c:pt>
                <c:pt idx="667">
                  <c:v>54.217264</c:v>
                </c:pt>
                <c:pt idx="668">
                  <c:v>54.217067</c:v>
                </c:pt>
                <c:pt idx="669">
                  <c:v>54.216872</c:v>
                </c:pt>
                <c:pt idx="670">
                  <c:v>54.216680</c:v>
                </c:pt>
                <c:pt idx="671">
                  <c:v>54.216490</c:v>
                </c:pt>
                <c:pt idx="672">
                  <c:v>54.216303</c:v>
                </c:pt>
                <c:pt idx="673">
                  <c:v>54.216117</c:v>
                </c:pt>
                <c:pt idx="674">
                  <c:v>54.215934</c:v>
                </c:pt>
                <c:pt idx="675">
                  <c:v>54.215753</c:v>
                </c:pt>
                <c:pt idx="676">
                  <c:v>54.215574</c:v>
                </c:pt>
                <c:pt idx="677">
                  <c:v>54.215398</c:v>
                </c:pt>
                <c:pt idx="678">
                  <c:v>54.215223</c:v>
                </c:pt>
                <c:pt idx="679">
                  <c:v>54.215050</c:v>
                </c:pt>
                <c:pt idx="680">
                  <c:v>54.214880</c:v>
                </c:pt>
                <c:pt idx="681">
                  <c:v>54.214711</c:v>
                </c:pt>
                <c:pt idx="682">
                  <c:v>54.214545</c:v>
                </c:pt>
                <c:pt idx="683">
                  <c:v>54.214380</c:v>
                </c:pt>
                <c:pt idx="684">
                  <c:v>54.214218</c:v>
                </c:pt>
                <c:pt idx="685">
                  <c:v>54.214057</c:v>
                </c:pt>
                <c:pt idx="686">
                  <c:v>54.213898</c:v>
                </c:pt>
                <c:pt idx="687">
                  <c:v>54.213741</c:v>
                </c:pt>
                <c:pt idx="688">
                  <c:v>54.213586</c:v>
                </c:pt>
                <c:pt idx="689">
                  <c:v>54.213433</c:v>
                </c:pt>
                <c:pt idx="690">
                  <c:v>54.213282</c:v>
                </c:pt>
                <c:pt idx="691">
                  <c:v>54.213132</c:v>
                </c:pt>
                <c:pt idx="692">
                  <c:v>54.212985</c:v>
                </c:pt>
                <c:pt idx="693">
                  <c:v>54.212839</c:v>
                </c:pt>
                <c:pt idx="694">
                  <c:v>54.212694</c:v>
                </c:pt>
                <c:pt idx="695">
                  <c:v>54.212552</c:v>
                </c:pt>
                <c:pt idx="696">
                  <c:v>54.212411</c:v>
                </c:pt>
                <c:pt idx="697">
                  <c:v>54.212272</c:v>
                </c:pt>
                <c:pt idx="698">
                  <c:v>54.212134</c:v>
                </c:pt>
                <c:pt idx="699">
                  <c:v>54.211998</c:v>
                </c:pt>
                <c:pt idx="700">
                  <c:v>54.211864</c:v>
                </c:pt>
                <c:pt idx="701">
                  <c:v>54.211731</c:v>
                </c:pt>
                <c:pt idx="702">
                  <c:v>54.211600</c:v>
                </c:pt>
                <c:pt idx="703">
                  <c:v>54.211471</c:v>
                </c:pt>
                <c:pt idx="704">
                  <c:v>54.211343</c:v>
                </c:pt>
                <c:pt idx="705">
                  <c:v>54.211216</c:v>
                </c:pt>
                <c:pt idx="706">
                  <c:v>54.211091</c:v>
                </c:pt>
                <c:pt idx="707">
                  <c:v>54.210968</c:v>
                </c:pt>
                <c:pt idx="708">
                  <c:v>54.210846</c:v>
                </c:pt>
                <c:pt idx="709">
                  <c:v>54.210725</c:v>
                </c:pt>
                <c:pt idx="710">
                  <c:v>54.210606</c:v>
                </c:pt>
                <c:pt idx="711">
                  <c:v>54.210488</c:v>
                </c:pt>
                <c:pt idx="712">
                  <c:v>54.210372</c:v>
                </c:pt>
                <c:pt idx="713">
                  <c:v>54.210257</c:v>
                </c:pt>
                <c:pt idx="714">
                  <c:v>54.210143</c:v>
                </c:pt>
                <c:pt idx="715">
                  <c:v>54.210031</c:v>
                </c:pt>
                <c:pt idx="716">
                  <c:v>54.209920</c:v>
                </c:pt>
                <c:pt idx="717">
                  <c:v>54.209810</c:v>
                </c:pt>
                <c:pt idx="718">
                  <c:v>54.209702</c:v>
                </c:pt>
                <c:pt idx="719">
                  <c:v>54.209595</c:v>
                </c:pt>
                <c:pt idx="720">
                  <c:v>54.209489</c:v>
                </c:pt>
                <c:pt idx="721">
                  <c:v>54.209385</c:v>
                </c:pt>
                <c:pt idx="722">
                  <c:v>54.209282</c:v>
                </c:pt>
                <c:pt idx="723">
                  <c:v>54.209180</c:v>
                </c:pt>
                <c:pt idx="724">
                  <c:v>54.209079</c:v>
                </c:pt>
                <c:pt idx="725">
                  <c:v>54.208979</c:v>
                </c:pt>
                <c:pt idx="726">
                  <c:v>54.208881</c:v>
                </c:pt>
                <c:pt idx="727">
                  <c:v>54.208784</c:v>
                </c:pt>
                <c:pt idx="728">
                  <c:v>54.208688</c:v>
                </c:pt>
                <c:pt idx="729">
                  <c:v>54.208593</c:v>
                </c:pt>
                <c:pt idx="730">
                  <c:v>54.208499</c:v>
                </c:pt>
                <c:pt idx="731">
                  <c:v>54.208406</c:v>
                </c:pt>
                <c:pt idx="732">
                  <c:v>54.208315</c:v>
                </c:pt>
                <c:pt idx="733">
                  <c:v>54.208224</c:v>
                </c:pt>
                <c:pt idx="734">
                  <c:v>54.208135</c:v>
                </c:pt>
                <c:pt idx="735">
                  <c:v>54.208047</c:v>
                </c:pt>
                <c:pt idx="736">
                  <c:v>54.207959</c:v>
                </c:pt>
                <c:pt idx="737">
                  <c:v>54.207873</c:v>
                </c:pt>
                <c:pt idx="738">
                  <c:v>54.207788</c:v>
                </c:pt>
                <c:pt idx="739">
                  <c:v>54.207704</c:v>
                </c:pt>
                <c:pt idx="740">
                  <c:v>54.207621</c:v>
                </c:pt>
                <c:pt idx="741">
                  <c:v>54.207539</c:v>
                </c:pt>
                <c:pt idx="742">
                  <c:v>54.207457</c:v>
                </c:pt>
                <c:pt idx="743">
                  <c:v>54.207377</c:v>
                </c:pt>
                <c:pt idx="744">
                  <c:v>54.207298</c:v>
                </c:pt>
                <c:pt idx="745">
                  <c:v>54.207219</c:v>
                </c:pt>
                <c:pt idx="746">
                  <c:v>54.207142</c:v>
                </c:pt>
                <c:pt idx="747">
                  <c:v>54.207066</c:v>
                </c:pt>
                <c:pt idx="748">
                  <c:v>54.206990</c:v>
                </c:pt>
                <c:pt idx="749">
                  <c:v>54.206915</c:v>
                </c:pt>
                <c:pt idx="750">
                  <c:v>54.206842</c:v>
                </c:pt>
                <c:pt idx="751">
                  <c:v>54.206769</c:v>
                </c:pt>
                <c:pt idx="752">
                  <c:v>54.206697</c:v>
                </c:pt>
                <c:pt idx="753">
                  <c:v>54.206626</c:v>
                </c:pt>
                <c:pt idx="754">
                  <c:v>54.206555</c:v>
                </c:pt>
                <c:pt idx="755">
                  <c:v>54.206486</c:v>
                </c:pt>
                <c:pt idx="756">
                  <c:v>54.206417</c:v>
                </c:pt>
                <c:pt idx="757">
                  <c:v>54.206349</c:v>
                </c:pt>
                <c:pt idx="758">
                  <c:v>54.206282</c:v>
                </c:pt>
                <c:pt idx="759">
                  <c:v>54.206216</c:v>
                </c:pt>
                <c:pt idx="760">
                  <c:v>54.206151</c:v>
                </c:pt>
                <c:pt idx="761">
                  <c:v>54.206086</c:v>
                </c:pt>
                <c:pt idx="762">
                  <c:v>54.206022</c:v>
                </c:pt>
                <c:pt idx="763">
                  <c:v>54.205959</c:v>
                </c:pt>
                <c:pt idx="764">
                  <c:v>54.205897</c:v>
                </c:pt>
                <c:pt idx="765">
                  <c:v>54.205835</c:v>
                </c:pt>
                <c:pt idx="766">
                  <c:v>54.205774</c:v>
                </c:pt>
                <c:pt idx="767">
                  <c:v>54.205714</c:v>
                </c:pt>
                <c:pt idx="768">
                  <c:v>54.205655</c:v>
                </c:pt>
                <c:pt idx="769">
                  <c:v>54.205596</c:v>
                </c:pt>
                <c:pt idx="770">
                  <c:v>54.205538</c:v>
                </c:pt>
                <c:pt idx="771">
                  <c:v>54.205481</c:v>
                </c:pt>
                <c:pt idx="772">
                  <c:v>54.205424</c:v>
                </c:pt>
                <c:pt idx="773">
                  <c:v>54.205368</c:v>
                </c:pt>
                <c:pt idx="774">
                  <c:v>54.205313</c:v>
                </c:pt>
                <c:pt idx="775">
                  <c:v>54.205258</c:v>
                </c:pt>
                <c:pt idx="776">
                  <c:v>54.205204</c:v>
                </c:pt>
                <c:pt idx="777">
                  <c:v>54.205151</c:v>
                </c:pt>
                <c:pt idx="778">
                  <c:v>54.205099</c:v>
                </c:pt>
                <c:pt idx="779">
                  <c:v>54.205046</c:v>
                </c:pt>
                <c:pt idx="780">
                  <c:v>54.204995</c:v>
                </c:pt>
                <c:pt idx="781">
                  <c:v>54.204944</c:v>
                </c:pt>
                <c:pt idx="782">
                  <c:v>54.204894</c:v>
                </c:pt>
                <c:pt idx="783">
                  <c:v>54.204845</c:v>
                </c:pt>
                <c:pt idx="784">
                  <c:v>54.204796</c:v>
                </c:pt>
                <c:pt idx="785">
                  <c:v>54.204747</c:v>
                </c:pt>
                <c:pt idx="786">
                  <c:v>54.204699</c:v>
                </c:pt>
                <c:pt idx="787">
                  <c:v>54.204652</c:v>
                </c:pt>
                <c:pt idx="788">
                  <c:v>54.204605</c:v>
                </c:pt>
                <c:pt idx="789">
                  <c:v>54.204559</c:v>
                </c:pt>
                <c:pt idx="790">
                  <c:v>54.204514</c:v>
                </c:pt>
                <c:pt idx="791">
                  <c:v>54.204469</c:v>
                </c:pt>
                <c:pt idx="792">
                  <c:v>54.204424</c:v>
                </c:pt>
                <c:pt idx="793">
                  <c:v>54.204380</c:v>
                </c:pt>
                <c:pt idx="794">
                  <c:v>54.204337</c:v>
                </c:pt>
                <c:pt idx="795">
                  <c:v>54.204294</c:v>
                </c:pt>
                <c:pt idx="796">
                  <c:v>54.204252</c:v>
                </c:pt>
                <c:pt idx="797">
                  <c:v>54.204210</c:v>
                </c:pt>
                <c:pt idx="798">
                  <c:v>54.204168</c:v>
                </c:pt>
                <c:pt idx="799">
                  <c:v>54.204128</c:v>
                </c:pt>
                <c:pt idx="800">
                  <c:v>54.204087</c:v>
                </c:pt>
                <c:pt idx="801">
                  <c:v>54.204047</c:v>
                </c:pt>
                <c:pt idx="802">
                  <c:v>54.204008</c:v>
                </c:pt>
                <c:pt idx="803">
                  <c:v>54.203969</c:v>
                </c:pt>
                <c:pt idx="804">
                  <c:v>54.203931</c:v>
                </c:pt>
                <c:pt idx="805">
                  <c:v>54.203893</c:v>
                </c:pt>
                <c:pt idx="806">
                  <c:v>54.203855</c:v>
                </c:pt>
                <c:pt idx="807">
                  <c:v>54.203818</c:v>
                </c:pt>
                <c:pt idx="808">
                  <c:v>54.203781</c:v>
                </c:pt>
                <c:pt idx="809">
                  <c:v>54.203745</c:v>
                </c:pt>
                <c:pt idx="810">
                  <c:v>54.203709</c:v>
                </c:pt>
                <c:pt idx="811">
                  <c:v>54.203674</c:v>
                </c:pt>
                <c:pt idx="812">
                  <c:v>54.203639</c:v>
                </c:pt>
                <c:pt idx="813">
                  <c:v>54.203605</c:v>
                </c:pt>
                <c:pt idx="814">
                  <c:v>54.203571</c:v>
                </c:pt>
                <c:pt idx="815">
                  <c:v>54.203537</c:v>
                </c:pt>
                <c:pt idx="816">
                  <c:v>54.203504</c:v>
                </c:pt>
                <c:pt idx="817">
                  <c:v>54.203471</c:v>
                </c:pt>
                <c:pt idx="818">
                  <c:v>54.203438</c:v>
                </c:pt>
                <c:pt idx="819">
                  <c:v>54.203406</c:v>
                </c:pt>
                <c:pt idx="820">
                  <c:v>54.203375</c:v>
                </c:pt>
                <c:pt idx="821">
                  <c:v>54.203343</c:v>
                </c:pt>
                <c:pt idx="822">
                  <c:v>54.203313</c:v>
                </c:pt>
                <c:pt idx="823">
                  <c:v>54.203282</c:v>
                </c:pt>
                <c:pt idx="824">
                  <c:v>54.203252</c:v>
                </c:pt>
                <c:pt idx="825">
                  <c:v>54.203222</c:v>
                </c:pt>
                <c:pt idx="826">
                  <c:v>54.203193</c:v>
                </c:pt>
                <c:pt idx="827">
                  <c:v>54.203164</c:v>
                </c:pt>
                <c:pt idx="828">
                  <c:v>54.203135</c:v>
                </c:pt>
                <c:pt idx="829">
                  <c:v>54.203106</c:v>
                </c:pt>
                <c:pt idx="830">
                  <c:v>54.203078</c:v>
                </c:pt>
                <c:pt idx="831">
                  <c:v>54.203051</c:v>
                </c:pt>
                <c:pt idx="832">
                  <c:v>54.203023</c:v>
                </c:pt>
                <c:pt idx="833">
                  <c:v>54.202996</c:v>
                </c:pt>
                <c:pt idx="834">
                  <c:v>54.202970</c:v>
                </c:pt>
                <c:pt idx="835">
                  <c:v>54.202943</c:v>
                </c:pt>
                <c:pt idx="836">
                  <c:v>54.202917</c:v>
                </c:pt>
                <c:pt idx="837">
                  <c:v>54.202891</c:v>
                </c:pt>
                <c:pt idx="838">
                  <c:v>54.202866</c:v>
                </c:pt>
                <c:pt idx="839">
                  <c:v>54.202841</c:v>
                </c:pt>
                <c:pt idx="840">
                  <c:v>54.202816</c:v>
                </c:pt>
                <c:pt idx="841">
                  <c:v>54.202792</c:v>
                </c:pt>
                <c:pt idx="842">
                  <c:v>54.202767</c:v>
                </c:pt>
                <c:pt idx="843">
                  <c:v>54.202743</c:v>
                </c:pt>
                <c:pt idx="844">
                  <c:v>54.202720</c:v>
                </c:pt>
                <c:pt idx="845">
                  <c:v>54.202697</c:v>
                </c:pt>
                <c:pt idx="846">
                  <c:v>54.202673</c:v>
                </c:pt>
                <c:pt idx="847">
                  <c:v>54.202651</c:v>
                </c:pt>
                <c:pt idx="848">
                  <c:v>54.202628</c:v>
                </c:pt>
                <c:pt idx="849">
                  <c:v>54.202606</c:v>
                </c:pt>
                <c:pt idx="850">
                  <c:v>54.202584</c:v>
                </c:pt>
                <c:pt idx="851">
                  <c:v>54.202562</c:v>
                </c:pt>
                <c:pt idx="852">
                  <c:v>54.202541</c:v>
                </c:pt>
                <c:pt idx="853">
                  <c:v>54.202520</c:v>
                </c:pt>
                <c:pt idx="854">
                  <c:v>54.202499</c:v>
                </c:pt>
                <c:pt idx="855">
                  <c:v>54.202478</c:v>
                </c:pt>
                <c:pt idx="856">
                  <c:v>54.202458</c:v>
                </c:pt>
                <c:pt idx="857">
                  <c:v>54.202438</c:v>
                </c:pt>
                <c:pt idx="858">
                  <c:v>54.202418</c:v>
                </c:pt>
                <c:pt idx="859">
                  <c:v>54.202398</c:v>
                </c:pt>
                <c:pt idx="860">
                  <c:v>54.202379</c:v>
                </c:pt>
                <c:pt idx="861">
                  <c:v>54.202360</c:v>
                </c:pt>
                <c:pt idx="862">
                  <c:v>54.202341</c:v>
                </c:pt>
                <c:pt idx="863">
                  <c:v>54.202322</c:v>
                </c:pt>
                <c:pt idx="864">
                  <c:v>54.202303</c:v>
                </c:pt>
                <c:pt idx="865">
                  <c:v>54.202285</c:v>
                </c:pt>
                <c:pt idx="866">
                  <c:v>54.202267</c:v>
                </c:pt>
                <c:pt idx="867">
                  <c:v>54.202249</c:v>
                </c:pt>
                <c:pt idx="868">
                  <c:v>54.202232</c:v>
                </c:pt>
                <c:pt idx="869">
                  <c:v>54.202214</c:v>
                </c:pt>
                <c:pt idx="870">
                  <c:v>54.202197</c:v>
                </c:pt>
                <c:pt idx="871">
                  <c:v>54.202180</c:v>
                </c:pt>
                <c:pt idx="872">
                  <c:v>54.202163</c:v>
                </c:pt>
                <c:pt idx="873">
                  <c:v>54.202147</c:v>
                </c:pt>
                <c:pt idx="874">
                  <c:v>54.202131</c:v>
                </c:pt>
                <c:pt idx="875">
                  <c:v>54.202114</c:v>
                </c:pt>
                <c:pt idx="876">
                  <c:v>54.202098</c:v>
                </c:pt>
                <c:pt idx="877">
                  <c:v>54.202083</c:v>
                </c:pt>
                <c:pt idx="878">
                  <c:v>54.202067</c:v>
                </c:pt>
                <c:pt idx="879">
                  <c:v>54.202052</c:v>
                </c:pt>
                <c:pt idx="880">
                  <c:v>54.202037</c:v>
                </c:pt>
                <c:pt idx="881">
                  <c:v>54.202022</c:v>
                </c:pt>
                <c:pt idx="882">
                  <c:v>54.202007</c:v>
                </c:pt>
                <c:pt idx="883">
                  <c:v>54.201992</c:v>
                </c:pt>
                <c:pt idx="884">
                  <c:v>54.201978</c:v>
                </c:pt>
                <c:pt idx="885">
                  <c:v>54.201964</c:v>
                </c:pt>
                <c:pt idx="886">
                  <c:v>54.201950</c:v>
                </c:pt>
                <c:pt idx="887">
                  <c:v>54.201936</c:v>
                </c:pt>
                <c:pt idx="888">
                  <c:v>54.201922</c:v>
                </c:pt>
                <c:pt idx="889">
                  <c:v>54.201908</c:v>
                </c:pt>
                <c:pt idx="890">
                  <c:v>54.201895</c:v>
                </c:pt>
                <c:pt idx="891">
                  <c:v>54.201882</c:v>
                </c:pt>
                <c:pt idx="892">
                  <c:v>54.201869</c:v>
                </c:pt>
                <c:pt idx="893">
                  <c:v>54.201856</c:v>
                </c:pt>
                <c:pt idx="894">
                  <c:v>54.201843</c:v>
                </c:pt>
                <c:pt idx="895">
                  <c:v>54.201830</c:v>
                </c:pt>
                <c:pt idx="896">
                  <c:v>54.201818</c:v>
                </c:pt>
                <c:pt idx="897">
                  <c:v>54.201806</c:v>
                </c:pt>
                <c:pt idx="898">
                  <c:v>54.201794</c:v>
                </c:pt>
                <c:pt idx="899">
                  <c:v>54.201782</c:v>
                </c:pt>
                <c:pt idx="900">
                  <c:v>54.201770</c:v>
                </c:pt>
                <c:pt idx="901">
                  <c:v>54.201758</c:v>
                </c:pt>
                <c:pt idx="902">
                  <c:v>54.201747</c:v>
                </c:pt>
                <c:pt idx="903">
                  <c:v>54.201735</c:v>
                </c:pt>
                <c:pt idx="904">
                  <c:v>54.201724</c:v>
                </c:pt>
                <c:pt idx="905">
                  <c:v>54.197500</c:v>
                </c:pt>
                <c:pt idx="906">
                  <c:v>54.189352</c:v>
                </c:pt>
                <c:pt idx="907">
                  <c:v>54.177551</c:v>
                </c:pt>
                <c:pt idx="908">
                  <c:v>54.162355</c:v>
                </c:pt>
                <c:pt idx="909">
                  <c:v>54.144004</c:v>
                </c:pt>
                <c:pt idx="910">
                  <c:v>54.122724</c:v>
                </c:pt>
                <c:pt idx="911">
                  <c:v>54.098730</c:v>
                </c:pt>
                <c:pt idx="912">
                  <c:v>54.072220</c:v>
                </c:pt>
                <c:pt idx="913">
                  <c:v>54.043385</c:v>
                </c:pt>
                <c:pt idx="914">
                  <c:v>54.012400</c:v>
                </c:pt>
                <c:pt idx="915">
                  <c:v>53.979432</c:v>
                </c:pt>
                <c:pt idx="916">
                  <c:v>53.944637</c:v>
                </c:pt>
                <c:pt idx="917">
                  <c:v>53.908162</c:v>
                </c:pt>
                <c:pt idx="918">
                  <c:v>53.870144</c:v>
                </c:pt>
                <c:pt idx="919">
                  <c:v>53.830712</c:v>
                </c:pt>
                <c:pt idx="920">
                  <c:v>53.789987</c:v>
                </c:pt>
                <c:pt idx="921">
                  <c:v>53.748083</c:v>
                </c:pt>
                <c:pt idx="922">
                  <c:v>53.705105</c:v>
                </c:pt>
                <c:pt idx="923">
                  <c:v>53.661154</c:v>
                </c:pt>
                <c:pt idx="924">
                  <c:v>53.616323</c:v>
                </c:pt>
                <c:pt idx="925">
                  <c:v>53.570699</c:v>
                </c:pt>
                <c:pt idx="926">
                  <c:v>53.524363</c:v>
                </c:pt>
                <c:pt idx="927">
                  <c:v>53.477393</c:v>
                </c:pt>
                <c:pt idx="928">
                  <c:v>53.429859</c:v>
                </c:pt>
                <c:pt idx="929">
                  <c:v>53.381829</c:v>
                </c:pt>
                <c:pt idx="930">
                  <c:v>53.333366</c:v>
                </c:pt>
                <c:pt idx="931">
                  <c:v>53.284527</c:v>
                </c:pt>
                <c:pt idx="932">
                  <c:v>53.235367</c:v>
                </c:pt>
                <c:pt idx="933">
                  <c:v>53.185937</c:v>
                </c:pt>
                <c:pt idx="934">
                  <c:v>53.136284</c:v>
                </c:pt>
                <c:pt idx="935">
                  <c:v>53.086453</c:v>
                </c:pt>
                <c:pt idx="936">
                  <c:v>53.036485</c:v>
                </c:pt>
                <c:pt idx="937">
                  <c:v>52.986419</c:v>
                </c:pt>
                <c:pt idx="938">
                  <c:v>52.936290</c:v>
                </c:pt>
                <c:pt idx="939">
                  <c:v>52.886131</c:v>
                </c:pt>
                <c:pt idx="940">
                  <c:v>52.835973</c:v>
                </c:pt>
                <c:pt idx="941">
                  <c:v>52.785846</c:v>
                </c:pt>
                <c:pt idx="942">
                  <c:v>52.735775</c:v>
                </c:pt>
                <c:pt idx="943">
                  <c:v>52.685786</c:v>
                </c:pt>
                <c:pt idx="944">
                  <c:v>52.635902</c:v>
                </c:pt>
                <c:pt idx="945">
                  <c:v>52.586142</c:v>
                </c:pt>
                <c:pt idx="946">
                  <c:v>52.536529</c:v>
                </c:pt>
                <c:pt idx="947">
                  <c:v>52.487078</c:v>
                </c:pt>
                <c:pt idx="948">
                  <c:v>52.437808</c:v>
                </c:pt>
                <c:pt idx="949">
                  <c:v>52.388733</c:v>
                </c:pt>
                <c:pt idx="950">
                  <c:v>52.339867</c:v>
                </c:pt>
                <c:pt idx="951">
                  <c:v>52.291225</c:v>
                </c:pt>
                <c:pt idx="952">
                  <c:v>52.242817</c:v>
                </c:pt>
                <c:pt idx="953">
                  <c:v>52.194654</c:v>
                </c:pt>
                <c:pt idx="954">
                  <c:v>52.146747</c:v>
                </c:pt>
                <c:pt idx="955">
                  <c:v>52.099104</c:v>
                </c:pt>
                <c:pt idx="956">
                  <c:v>52.051735</c:v>
                </c:pt>
                <c:pt idx="957">
                  <c:v>52.004645</c:v>
                </c:pt>
                <c:pt idx="958">
                  <c:v>51.957843</c:v>
                </c:pt>
                <c:pt idx="959">
                  <c:v>51.911333</c:v>
                </c:pt>
                <c:pt idx="960">
                  <c:v>51.865123</c:v>
                </c:pt>
                <c:pt idx="961">
                  <c:v>51.819215</c:v>
                </c:pt>
                <c:pt idx="962">
                  <c:v>51.773615</c:v>
                </c:pt>
                <c:pt idx="963">
                  <c:v>51.728327</c:v>
                </c:pt>
                <c:pt idx="964">
                  <c:v>51.683354</c:v>
                </c:pt>
                <c:pt idx="965">
                  <c:v>51.638698</c:v>
                </c:pt>
                <c:pt idx="966">
                  <c:v>51.594362</c:v>
                </c:pt>
                <c:pt idx="967">
                  <c:v>51.550348</c:v>
                </c:pt>
                <c:pt idx="968">
                  <c:v>51.506657</c:v>
                </c:pt>
                <c:pt idx="969">
                  <c:v>51.463292</c:v>
                </c:pt>
                <c:pt idx="970">
                  <c:v>51.420253</c:v>
                </c:pt>
                <c:pt idx="971">
                  <c:v>51.377540</c:v>
                </c:pt>
                <c:pt idx="972">
                  <c:v>51.335155</c:v>
                </c:pt>
                <c:pt idx="973">
                  <c:v>51.293097</c:v>
                </c:pt>
                <c:pt idx="974">
                  <c:v>51.251366</c:v>
                </c:pt>
                <c:pt idx="975">
                  <c:v>51.209963</c:v>
                </c:pt>
                <c:pt idx="976">
                  <c:v>51.168886</c:v>
                </c:pt>
                <c:pt idx="977">
                  <c:v>51.128134</c:v>
                </c:pt>
                <c:pt idx="978">
                  <c:v>51.087708</c:v>
                </c:pt>
                <c:pt idx="979">
                  <c:v>51.047606</c:v>
                </c:pt>
                <c:pt idx="980">
                  <c:v>51.007827</c:v>
                </c:pt>
                <c:pt idx="981">
                  <c:v>50.968370</c:v>
                </c:pt>
                <c:pt idx="982">
                  <c:v>50.929233</c:v>
                </c:pt>
                <c:pt idx="983">
                  <c:v>50.890414</c:v>
                </c:pt>
                <c:pt idx="984">
                  <c:v>50.851913</c:v>
                </c:pt>
                <c:pt idx="985">
                  <c:v>50.813727</c:v>
                </c:pt>
                <c:pt idx="986">
                  <c:v>50.775855</c:v>
                </c:pt>
                <c:pt idx="987">
                  <c:v>50.738294</c:v>
                </c:pt>
                <c:pt idx="988">
                  <c:v>50.701044</c:v>
                </c:pt>
                <c:pt idx="989">
                  <c:v>50.664100</c:v>
                </c:pt>
                <c:pt idx="990">
                  <c:v>50.627463</c:v>
                </c:pt>
                <c:pt idx="991">
                  <c:v>50.591129</c:v>
                </c:pt>
                <c:pt idx="992">
                  <c:v>50.555096</c:v>
                </c:pt>
                <c:pt idx="993">
                  <c:v>50.519362</c:v>
                </c:pt>
                <c:pt idx="994">
                  <c:v>50.483926</c:v>
                </c:pt>
                <c:pt idx="995">
                  <c:v>50.448783</c:v>
                </c:pt>
                <c:pt idx="996">
                  <c:v>50.413933</c:v>
                </c:pt>
                <c:pt idx="997">
                  <c:v>50.379372</c:v>
                </c:pt>
                <c:pt idx="998">
                  <c:v>50.345099</c:v>
                </c:pt>
                <c:pt idx="999">
                  <c:v>50.311110</c:v>
                </c:pt>
                <c:pt idx="1000">
                  <c:v>50.277404</c:v>
                </c:pt>
                <c:pt idx="1001">
                  <c:v>50.243978</c:v>
                </c:pt>
                <c:pt idx="1002">
                  <c:v>50.210830</c:v>
                </c:pt>
                <c:pt idx="1003">
                  <c:v>50.177957</c:v>
                </c:pt>
                <c:pt idx="1004">
                  <c:v>50.145357</c:v>
                </c:pt>
                <c:pt idx="1005">
                  <c:v>50.113027</c:v>
                </c:pt>
                <c:pt idx="1006">
                  <c:v>50.080964</c:v>
                </c:pt>
                <c:pt idx="1007">
                  <c:v>50.049167</c:v>
                </c:pt>
                <c:pt idx="1008">
                  <c:v>50.017633</c:v>
                </c:pt>
                <c:pt idx="1009">
                  <c:v>49.986359</c:v>
                </c:pt>
                <c:pt idx="1010">
                  <c:v>49.955344</c:v>
                </c:pt>
                <c:pt idx="1011">
                  <c:v>49.924583</c:v>
                </c:pt>
                <c:pt idx="1012">
                  <c:v>49.894076</c:v>
                </c:pt>
                <c:pt idx="1013">
                  <c:v>49.863819</c:v>
                </c:pt>
                <c:pt idx="1014">
                  <c:v>49.833811</c:v>
                </c:pt>
                <c:pt idx="1015">
                  <c:v>49.804048</c:v>
                </c:pt>
                <c:pt idx="1016">
                  <c:v>49.774529</c:v>
                </c:pt>
                <c:pt idx="1017">
                  <c:v>49.745251</c:v>
                </c:pt>
                <c:pt idx="1018">
                  <c:v>49.716211</c:v>
                </c:pt>
                <c:pt idx="1019">
                  <c:v>49.687408</c:v>
                </c:pt>
                <c:pt idx="1020">
                  <c:v>49.658839</c:v>
                </c:pt>
                <c:pt idx="1021">
                  <c:v>49.630501</c:v>
                </c:pt>
                <c:pt idx="1022">
                  <c:v>49.602393</c:v>
                </c:pt>
                <c:pt idx="1023">
                  <c:v>49.574512</c:v>
                </c:pt>
                <c:pt idx="1024">
                  <c:v>49.546855</c:v>
                </c:pt>
                <c:pt idx="1025">
                  <c:v>49.519422</c:v>
                </c:pt>
                <c:pt idx="1026">
                  <c:v>49.492208</c:v>
                </c:pt>
                <c:pt idx="1027">
                  <c:v>49.465213</c:v>
                </c:pt>
                <c:pt idx="1028">
                  <c:v>49.438434</c:v>
                </c:pt>
                <c:pt idx="1029">
                  <c:v>49.411869</c:v>
                </c:pt>
                <c:pt idx="1030">
                  <c:v>49.385515</c:v>
                </c:pt>
                <c:pt idx="1031">
                  <c:v>49.359371</c:v>
                </c:pt>
                <c:pt idx="1032">
                  <c:v>49.333434</c:v>
                </c:pt>
                <c:pt idx="1033">
                  <c:v>49.307703</c:v>
                </c:pt>
                <c:pt idx="1034">
                  <c:v>49.282174</c:v>
                </c:pt>
                <c:pt idx="1035">
                  <c:v>49.256847</c:v>
                </c:pt>
                <c:pt idx="1036">
                  <c:v>49.231719</c:v>
                </c:pt>
                <c:pt idx="1037">
                  <c:v>49.206789</c:v>
                </c:pt>
                <c:pt idx="1038">
                  <c:v>49.182053</c:v>
                </c:pt>
                <c:pt idx="1039">
                  <c:v>49.157511</c:v>
                </c:pt>
                <c:pt idx="1040">
                  <c:v>49.133160</c:v>
                </c:pt>
                <c:pt idx="1041">
                  <c:v>49.108998</c:v>
                </c:pt>
                <c:pt idx="1042">
                  <c:v>49.085023</c:v>
                </c:pt>
                <c:pt idx="1043">
                  <c:v>49.061235</c:v>
                </c:pt>
                <c:pt idx="1044">
                  <c:v>49.037629</c:v>
                </c:pt>
                <c:pt idx="1045">
                  <c:v>49.014206</c:v>
                </c:pt>
                <c:pt idx="1046">
                  <c:v>48.990962</c:v>
                </c:pt>
                <c:pt idx="1047">
                  <c:v>48.967897</c:v>
                </c:pt>
                <c:pt idx="1048">
                  <c:v>48.945008</c:v>
                </c:pt>
                <c:pt idx="1049">
                  <c:v>48.922294</c:v>
                </c:pt>
                <c:pt idx="1050">
                  <c:v>48.899752</c:v>
                </c:pt>
                <c:pt idx="1051">
                  <c:v>48.877382</c:v>
                </c:pt>
                <c:pt idx="1052">
                  <c:v>48.855181</c:v>
                </c:pt>
                <c:pt idx="1053">
                  <c:v>48.833147</c:v>
                </c:pt>
                <c:pt idx="1054">
                  <c:v>48.811280</c:v>
                </c:pt>
                <c:pt idx="1055">
                  <c:v>48.789577</c:v>
                </c:pt>
                <c:pt idx="1056">
                  <c:v>48.768037</c:v>
                </c:pt>
                <c:pt idx="1057">
                  <c:v>48.746658</c:v>
                </c:pt>
                <c:pt idx="1058">
                  <c:v>48.725438</c:v>
                </c:pt>
                <c:pt idx="1059">
                  <c:v>48.704376</c:v>
                </c:pt>
                <c:pt idx="1060">
                  <c:v>48.683471</c:v>
                </c:pt>
                <c:pt idx="1061">
                  <c:v>48.662720</c:v>
                </c:pt>
                <c:pt idx="1062">
                  <c:v>48.642123</c:v>
                </c:pt>
                <c:pt idx="1063">
                  <c:v>48.621677</c:v>
                </c:pt>
                <c:pt idx="1064">
                  <c:v>48.601382</c:v>
                </c:pt>
                <c:pt idx="1065">
                  <c:v>48.581236</c:v>
                </c:pt>
                <c:pt idx="1066">
                  <c:v>48.561236</c:v>
                </c:pt>
                <c:pt idx="1067">
                  <c:v>48.541383</c:v>
                </c:pt>
                <c:pt idx="1068">
                  <c:v>48.521674</c:v>
                </c:pt>
                <c:pt idx="1069">
                  <c:v>48.502108</c:v>
                </c:pt>
                <c:pt idx="1070">
                  <c:v>48.482684</c:v>
                </c:pt>
                <c:pt idx="1071">
                  <c:v>48.463400</c:v>
                </c:pt>
                <c:pt idx="1072">
                  <c:v>48.444254</c:v>
                </c:pt>
                <c:pt idx="1073">
                  <c:v>48.425247</c:v>
                </c:pt>
                <c:pt idx="1074">
                  <c:v>48.406375</c:v>
                </c:pt>
                <c:pt idx="1075">
                  <c:v>48.387638</c:v>
                </c:pt>
                <c:pt idx="1076">
                  <c:v>48.369035</c:v>
                </c:pt>
                <c:pt idx="1077">
                  <c:v>48.350564</c:v>
                </c:pt>
                <c:pt idx="1078">
                  <c:v>48.332225</c:v>
                </c:pt>
                <c:pt idx="1079">
                  <c:v>48.314014</c:v>
                </c:pt>
                <c:pt idx="1080">
                  <c:v>48.295933</c:v>
                </c:pt>
                <c:pt idx="1081">
                  <c:v>48.277978</c:v>
                </c:pt>
                <c:pt idx="1082">
                  <c:v>48.260150</c:v>
                </c:pt>
                <c:pt idx="1083">
                  <c:v>48.242446</c:v>
                </c:pt>
                <c:pt idx="1084">
                  <c:v>48.224866</c:v>
                </c:pt>
                <c:pt idx="1085">
                  <c:v>48.207409</c:v>
                </c:pt>
                <c:pt idx="1086">
                  <c:v>48.190073</c:v>
                </c:pt>
                <c:pt idx="1087">
                  <c:v>48.172856</c:v>
                </c:pt>
                <c:pt idx="1088">
                  <c:v>48.155759</c:v>
                </c:pt>
                <c:pt idx="1089">
                  <c:v>48.138780</c:v>
                </c:pt>
                <c:pt idx="1090">
                  <c:v>48.121918</c:v>
                </c:pt>
                <c:pt idx="1091">
                  <c:v>48.105171</c:v>
                </c:pt>
                <c:pt idx="1092">
                  <c:v>48.088539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90"/>
          <c:min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10"/>
        <c:minorUnit val="5"/>
      </c:val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5"/>
        <c:minorUnit val="12.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57246"/>
          <c:y val="0.114213"/>
          <c:w val="0.88477"/>
          <c:h val="0.0629563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9925"/>
          <c:y val="0.116834"/>
          <c:w val="0.867636"/>
          <c:h val="0.7647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'TCI'!$M$3</c:f>
              <c:strCache>
                <c:ptCount val="1"/>
                <c:pt idx="0">
                  <c:v>Concentration</c:v>
                </c:pt>
              </c:strCache>
            </c:strRef>
          </c:tx>
          <c:spPr>
            <a:noFill/>
            <a:ln w="381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rgbClr val="52585F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'TCI'!$L$4:$L$1104</c:f>
              <c:numCache>
                <c:ptCount val="110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  <c:pt idx="1093">
                  <c:v>91.083333</c:v>
                </c:pt>
                <c:pt idx="1094">
                  <c:v>91.166667</c:v>
                </c:pt>
                <c:pt idx="1095">
                  <c:v>91.250000</c:v>
                </c:pt>
                <c:pt idx="1096">
                  <c:v>91.333333</c:v>
                </c:pt>
                <c:pt idx="1097">
                  <c:v>91.416667</c:v>
                </c:pt>
                <c:pt idx="1098">
                  <c:v>91.500000</c:v>
                </c:pt>
                <c:pt idx="1099">
                  <c:v>91.583333</c:v>
                </c:pt>
                <c:pt idx="1100">
                  <c:v>91.666667</c:v>
                </c:pt>
              </c:numCache>
            </c:numRef>
          </c:xVal>
          <c:yVal>
            <c:numRef>
              <c:f>'TCI'!$M$4:$M$1104</c:f>
              <c:numCache>
                <c:ptCount val="1101"/>
                <c:pt idx="0">
                  <c:v>0.000000</c:v>
                </c:pt>
                <c:pt idx="1">
                  <c:v>2.546336</c:v>
                </c:pt>
                <c:pt idx="2">
                  <c:v>3.500000</c:v>
                </c:pt>
                <c:pt idx="3">
                  <c:v>3.500000</c:v>
                </c:pt>
                <c:pt idx="4">
                  <c:v>3.500000</c:v>
                </c:pt>
                <c:pt idx="5">
                  <c:v>3.500000</c:v>
                </c:pt>
                <c:pt idx="6">
                  <c:v>3.500000</c:v>
                </c:pt>
                <c:pt idx="7">
                  <c:v>3.500000</c:v>
                </c:pt>
                <c:pt idx="8">
                  <c:v>3.500000</c:v>
                </c:pt>
                <c:pt idx="9">
                  <c:v>3.500000</c:v>
                </c:pt>
                <c:pt idx="10">
                  <c:v>3.500000</c:v>
                </c:pt>
                <c:pt idx="11">
                  <c:v>3.500000</c:v>
                </c:pt>
                <c:pt idx="12">
                  <c:v>3.500000</c:v>
                </c:pt>
                <c:pt idx="13">
                  <c:v>3.500000</c:v>
                </c:pt>
                <c:pt idx="14">
                  <c:v>3.500000</c:v>
                </c:pt>
                <c:pt idx="15">
                  <c:v>3.500000</c:v>
                </c:pt>
                <c:pt idx="16">
                  <c:v>3.500000</c:v>
                </c:pt>
                <c:pt idx="17">
                  <c:v>3.500000</c:v>
                </c:pt>
                <c:pt idx="18">
                  <c:v>3.500000</c:v>
                </c:pt>
                <c:pt idx="19">
                  <c:v>3.500000</c:v>
                </c:pt>
                <c:pt idx="20">
                  <c:v>3.500000</c:v>
                </c:pt>
                <c:pt idx="21">
                  <c:v>3.500000</c:v>
                </c:pt>
                <c:pt idx="22">
                  <c:v>3.500000</c:v>
                </c:pt>
                <c:pt idx="23">
                  <c:v>3.500000</c:v>
                </c:pt>
                <c:pt idx="24">
                  <c:v>3.500000</c:v>
                </c:pt>
                <c:pt idx="25">
                  <c:v>3.500000</c:v>
                </c:pt>
                <c:pt idx="26">
                  <c:v>3.500000</c:v>
                </c:pt>
                <c:pt idx="27">
                  <c:v>3.500000</c:v>
                </c:pt>
                <c:pt idx="28">
                  <c:v>3.500000</c:v>
                </c:pt>
                <c:pt idx="29">
                  <c:v>3.500000</c:v>
                </c:pt>
                <c:pt idx="30">
                  <c:v>3.500000</c:v>
                </c:pt>
                <c:pt idx="31">
                  <c:v>3.500000</c:v>
                </c:pt>
                <c:pt idx="32">
                  <c:v>3.500000</c:v>
                </c:pt>
                <c:pt idx="33">
                  <c:v>3.500000</c:v>
                </c:pt>
                <c:pt idx="34">
                  <c:v>3.500000</c:v>
                </c:pt>
                <c:pt idx="35">
                  <c:v>3.500000</c:v>
                </c:pt>
                <c:pt idx="36">
                  <c:v>3.500000</c:v>
                </c:pt>
                <c:pt idx="37">
                  <c:v>3.500000</c:v>
                </c:pt>
                <c:pt idx="38">
                  <c:v>3.500000</c:v>
                </c:pt>
                <c:pt idx="39">
                  <c:v>3.500000</c:v>
                </c:pt>
                <c:pt idx="40">
                  <c:v>3.500000</c:v>
                </c:pt>
                <c:pt idx="41">
                  <c:v>3.500000</c:v>
                </c:pt>
                <c:pt idx="42">
                  <c:v>3.500000</c:v>
                </c:pt>
                <c:pt idx="43">
                  <c:v>3.500000</c:v>
                </c:pt>
                <c:pt idx="44">
                  <c:v>3.500000</c:v>
                </c:pt>
                <c:pt idx="45">
                  <c:v>3.500000</c:v>
                </c:pt>
                <c:pt idx="46">
                  <c:v>3.500000</c:v>
                </c:pt>
                <c:pt idx="47">
                  <c:v>3.500000</c:v>
                </c:pt>
                <c:pt idx="48">
                  <c:v>3.500000</c:v>
                </c:pt>
                <c:pt idx="49">
                  <c:v>3.500000</c:v>
                </c:pt>
                <c:pt idx="50">
                  <c:v>3.500000</c:v>
                </c:pt>
                <c:pt idx="51">
                  <c:v>3.500000</c:v>
                </c:pt>
                <c:pt idx="52">
                  <c:v>3.500000</c:v>
                </c:pt>
                <c:pt idx="53">
                  <c:v>3.500000</c:v>
                </c:pt>
                <c:pt idx="54">
                  <c:v>3.500000</c:v>
                </c:pt>
                <c:pt idx="55">
                  <c:v>3.500000</c:v>
                </c:pt>
                <c:pt idx="56">
                  <c:v>3.500000</c:v>
                </c:pt>
                <c:pt idx="57">
                  <c:v>3.500000</c:v>
                </c:pt>
                <c:pt idx="58">
                  <c:v>3.500000</c:v>
                </c:pt>
                <c:pt idx="59">
                  <c:v>3.500000</c:v>
                </c:pt>
                <c:pt idx="60">
                  <c:v>3.500000</c:v>
                </c:pt>
                <c:pt idx="61">
                  <c:v>3.500000</c:v>
                </c:pt>
                <c:pt idx="62">
                  <c:v>3.500000</c:v>
                </c:pt>
                <c:pt idx="63">
                  <c:v>3.500000</c:v>
                </c:pt>
                <c:pt idx="64">
                  <c:v>3.500000</c:v>
                </c:pt>
                <c:pt idx="65">
                  <c:v>3.500000</c:v>
                </c:pt>
                <c:pt idx="66">
                  <c:v>3.500000</c:v>
                </c:pt>
                <c:pt idx="67">
                  <c:v>3.500000</c:v>
                </c:pt>
                <c:pt idx="68">
                  <c:v>3.500000</c:v>
                </c:pt>
                <c:pt idx="69">
                  <c:v>3.500000</c:v>
                </c:pt>
                <c:pt idx="70">
                  <c:v>3.500000</c:v>
                </c:pt>
                <c:pt idx="71">
                  <c:v>3.500000</c:v>
                </c:pt>
                <c:pt idx="72">
                  <c:v>3.500000</c:v>
                </c:pt>
                <c:pt idx="73">
                  <c:v>3.500000</c:v>
                </c:pt>
                <c:pt idx="74">
                  <c:v>3.500000</c:v>
                </c:pt>
                <c:pt idx="75">
                  <c:v>3.500000</c:v>
                </c:pt>
                <c:pt idx="76">
                  <c:v>3.500000</c:v>
                </c:pt>
                <c:pt idx="77">
                  <c:v>3.500000</c:v>
                </c:pt>
                <c:pt idx="78">
                  <c:v>3.500000</c:v>
                </c:pt>
                <c:pt idx="79">
                  <c:v>3.500000</c:v>
                </c:pt>
                <c:pt idx="80">
                  <c:v>3.500000</c:v>
                </c:pt>
                <c:pt idx="81">
                  <c:v>3.500000</c:v>
                </c:pt>
                <c:pt idx="82">
                  <c:v>3.500000</c:v>
                </c:pt>
                <c:pt idx="83">
                  <c:v>3.500000</c:v>
                </c:pt>
                <c:pt idx="84">
                  <c:v>3.500000</c:v>
                </c:pt>
                <c:pt idx="85">
                  <c:v>3.500000</c:v>
                </c:pt>
                <c:pt idx="86">
                  <c:v>3.500000</c:v>
                </c:pt>
                <c:pt idx="87">
                  <c:v>3.500000</c:v>
                </c:pt>
                <c:pt idx="88">
                  <c:v>3.500000</c:v>
                </c:pt>
                <c:pt idx="89">
                  <c:v>3.500000</c:v>
                </c:pt>
                <c:pt idx="90">
                  <c:v>3.500000</c:v>
                </c:pt>
                <c:pt idx="91">
                  <c:v>3.500000</c:v>
                </c:pt>
                <c:pt idx="92">
                  <c:v>3.500000</c:v>
                </c:pt>
                <c:pt idx="93">
                  <c:v>3.500000</c:v>
                </c:pt>
                <c:pt idx="94">
                  <c:v>3.500000</c:v>
                </c:pt>
                <c:pt idx="95">
                  <c:v>3.500000</c:v>
                </c:pt>
                <c:pt idx="96">
                  <c:v>3.500000</c:v>
                </c:pt>
                <c:pt idx="97">
                  <c:v>3.500000</c:v>
                </c:pt>
                <c:pt idx="98">
                  <c:v>3.500000</c:v>
                </c:pt>
                <c:pt idx="99">
                  <c:v>3.500000</c:v>
                </c:pt>
                <c:pt idx="100">
                  <c:v>3.500000</c:v>
                </c:pt>
                <c:pt idx="101">
                  <c:v>3.500000</c:v>
                </c:pt>
                <c:pt idx="102">
                  <c:v>3.500000</c:v>
                </c:pt>
                <c:pt idx="103">
                  <c:v>3.500000</c:v>
                </c:pt>
                <c:pt idx="104">
                  <c:v>3.500000</c:v>
                </c:pt>
                <c:pt idx="105">
                  <c:v>3.500000</c:v>
                </c:pt>
                <c:pt idx="106">
                  <c:v>3.500000</c:v>
                </c:pt>
                <c:pt idx="107">
                  <c:v>3.500000</c:v>
                </c:pt>
                <c:pt idx="108">
                  <c:v>3.500000</c:v>
                </c:pt>
                <c:pt idx="109">
                  <c:v>3.500000</c:v>
                </c:pt>
                <c:pt idx="110">
                  <c:v>3.500000</c:v>
                </c:pt>
                <c:pt idx="111">
                  <c:v>3.500000</c:v>
                </c:pt>
                <c:pt idx="112">
                  <c:v>3.500000</c:v>
                </c:pt>
                <c:pt idx="113">
                  <c:v>3.500000</c:v>
                </c:pt>
                <c:pt idx="114">
                  <c:v>3.500000</c:v>
                </c:pt>
                <c:pt idx="115">
                  <c:v>3.500000</c:v>
                </c:pt>
                <c:pt idx="116">
                  <c:v>3.500000</c:v>
                </c:pt>
                <c:pt idx="117">
                  <c:v>3.500000</c:v>
                </c:pt>
                <c:pt idx="118">
                  <c:v>3.500000</c:v>
                </c:pt>
                <c:pt idx="119">
                  <c:v>3.500000</c:v>
                </c:pt>
                <c:pt idx="120">
                  <c:v>3.500000</c:v>
                </c:pt>
                <c:pt idx="121">
                  <c:v>3.500000</c:v>
                </c:pt>
                <c:pt idx="122">
                  <c:v>3.500000</c:v>
                </c:pt>
                <c:pt idx="123">
                  <c:v>3.500000</c:v>
                </c:pt>
                <c:pt idx="124">
                  <c:v>3.500000</c:v>
                </c:pt>
                <c:pt idx="125">
                  <c:v>3.500000</c:v>
                </c:pt>
                <c:pt idx="126">
                  <c:v>3.500000</c:v>
                </c:pt>
                <c:pt idx="127">
                  <c:v>3.500000</c:v>
                </c:pt>
                <c:pt idx="128">
                  <c:v>3.500000</c:v>
                </c:pt>
                <c:pt idx="129">
                  <c:v>3.500000</c:v>
                </c:pt>
                <c:pt idx="130">
                  <c:v>3.500000</c:v>
                </c:pt>
                <c:pt idx="131">
                  <c:v>3.500000</c:v>
                </c:pt>
                <c:pt idx="132">
                  <c:v>3.500000</c:v>
                </c:pt>
                <c:pt idx="133">
                  <c:v>3.500000</c:v>
                </c:pt>
                <c:pt idx="134">
                  <c:v>3.500000</c:v>
                </c:pt>
                <c:pt idx="135">
                  <c:v>3.500000</c:v>
                </c:pt>
                <c:pt idx="136">
                  <c:v>3.500000</c:v>
                </c:pt>
                <c:pt idx="137">
                  <c:v>3.500000</c:v>
                </c:pt>
                <c:pt idx="138">
                  <c:v>3.500000</c:v>
                </c:pt>
                <c:pt idx="139">
                  <c:v>3.500000</c:v>
                </c:pt>
                <c:pt idx="140">
                  <c:v>3.500000</c:v>
                </c:pt>
                <c:pt idx="141">
                  <c:v>3.500000</c:v>
                </c:pt>
                <c:pt idx="142">
                  <c:v>3.500000</c:v>
                </c:pt>
                <c:pt idx="143">
                  <c:v>3.500000</c:v>
                </c:pt>
                <c:pt idx="144">
                  <c:v>3.500000</c:v>
                </c:pt>
                <c:pt idx="145">
                  <c:v>3.500000</c:v>
                </c:pt>
                <c:pt idx="146">
                  <c:v>3.500000</c:v>
                </c:pt>
                <c:pt idx="147">
                  <c:v>3.500000</c:v>
                </c:pt>
                <c:pt idx="148">
                  <c:v>3.500000</c:v>
                </c:pt>
                <c:pt idx="149">
                  <c:v>3.500000</c:v>
                </c:pt>
                <c:pt idx="150">
                  <c:v>3.500000</c:v>
                </c:pt>
                <c:pt idx="151">
                  <c:v>3.500000</c:v>
                </c:pt>
                <c:pt idx="152">
                  <c:v>3.500000</c:v>
                </c:pt>
                <c:pt idx="153">
                  <c:v>3.500000</c:v>
                </c:pt>
                <c:pt idx="154">
                  <c:v>3.500000</c:v>
                </c:pt>
                <c:pt idx="155">
                  <c:v>3.500000</c:v>
                </c:pt>
                <c:pt idx="156">
                  <c:v>3.500000</c:v>
                </c:pt>
                <c:pt idx="157">
                  <c:v>3.500000</c:v>
                </c:pt>
                <c:pt idx="158">
                  <c:v>3.500000</c:v>
                </c:pt>
                <c:pt idx="159">
                  <c:v>3.500000</c:v>
                </c:pt>
                <c:pt idx="160">
                  <c:v>3.500000</c:v>
                </c:pt>
                <c:pt idx="161">
                  <c:v>3.500000</c:v>
                </c:pt>
                <c:pt idx="162">
                  <c:v>3.500000</c:v>
                </c:pt>
                <c:pt idx="163">
                  <c:v>3.500000</c:v>
                </c:pt>
                <c:pt idx="164">
                  <c:v>3.500000</c:v>
                </c:pt>
                <c:pt idx="165">
                  <c:v>3.500000</c:v>
                </c:pt>
                <c:pt idx="166">
                  <c:v>3.500000</c:v>
                </c:pt>
                <c:pt idx="167">
                  <c:v>3.500000</c:v>
                </c:pt>
                <c:pt idx="168">
                  <c:v>3.500000</c:v>
                </c:pt>
                <c:pt idx="169">
                  <c:v>3.500000</c:v>
                </c:pt>
                <c:pt idx="170">
                  <c:v>3.500000</c:v>
                </c:pt>
                <c:pt idx="171">
                  <c:v>3.500000</c:v>
                </c:pt>
                <c:pt idx="172">
                  <c:v>3.500000</c:v>
                </c:pt>
                <c:pt idx="173">
                  <c:v>3.500000</c:v>
                </c:pt>
                <c:pt idx="174">
                  <c:v>3.500000</c:v>
                </c:pt>
                <c:pt idx="175">
                  <c:v>3.500000</c:v>
                </c:pt>
                <c:pt idx="176">
                  <c:v>3.500000</c:v>
                </c:pt>
                <c:pt idx="177">
                  <c:v>3.500000</c:v>
                </c:pt>
                <c:pt idx="178">
                  <c:v>3.500000</c:v>
                </c:pt>
                <c:pt idx="179">
                  <c:v>3.500000</c:v>
                </c:pt>
                <c:pt idx="180">
                  <c:v>3.500000</c:v>
                </c:pt>
                <c:pt idx="181">
                  <c:v>3.500000</c:v>
                </c:pt>
                <c:pt idx="182">
                  <c:v>3.500000</c:v>
                </c:pt>
                <c:pt idx="183">
                  <c:v>3.500000</c:v>
                </c:pt>
                <c:pt idx="184">
                  <c:v>3.500000</c:v>
                </c:pt>
                <c:pt idx="185">
                  <c:v>3.500000</c:v>
                </c:pt>
                <c:pt idx="186">
                  <c:v>3.500000</c:v>
                </c:pt>
                <c:pt idx="187">
                  <c:v>3.500000</c:v>
                </c:pt>
                <c:pt idx="188">
                  <c:v>3.500000</c:v>
                </c:pt>
                <c:pt idx="189">
                  <c:v>3.500000</c:v>
                </c:pt>
                <c:pt idx="190">
                  <c:v>3.500000</c:v>
                </c:pt>
                <c:pt idx="191">
                  <c:v>3.500000</c:v>
                </c:pt>
                <c:pt idx="192">
                  <c:v>3.500000</c:v>
                </c:pt>
                <c:pt idx="193">
                  <c:v>3.500000</c:v>
                </c:pt>
                <c:pt idx="194">
                  <c:v>3.500000</c:v>
                </c:pt>
                <c:pt idx="195">
                  <c:v>3.500000</c:v>
                </c:pt>
                <c:pt idx="196">
                  <c:v>3.500000</c:v>
                </c:pt>
                <c:pt idx="197">
                  <c:v>3.500000</c:v>
                </c:pt>
                <c:pt idx="198">
                  <c:v>3.500000</c:v>
                </c:pt>
                <c:pt idx="199">
                  <c:v>3.500000</c:v>
                </c:pt>
                <c:pt idx="200">
                  <c:v>3.500000</c:v>
                </c:pt>
                <c:pt idx="201">
                  <c:v>3.500000</c:v>
                </c:pt>
                <c:pt idx="202">
                  <c:v>3.500000</c:v>
                </c:pt>
                <c:pt idx="203">
                  <c:v>3.500000</c:v>
                </c:pt>
                <c:pt idx="204">
                  <c:v>3.500000</c:v>
                </c:pt>
                <c:pt idx="205">
                  <c:v>3.500000</c:v>
                </c:pt>
                <c:pt idx="206">
                  <c:v>3.500000</c:v>
                </c:pt>
                <c:pt idx="207">
                  <c:v>3.500000</c:v>
                </c:pt>
                <c:pt idx="208">
                  <c:v>3.500000</c:v>
                </c:pt>
                <c:pt idx="209">
                  <c:v>3.500000</c:v>
                </c:pt>
                <c:pt idx="210">
                  <c:v>3.500000</c:v>
                </c:pt>
                <c:pt idx="211">
                  <c:v>3.500000</c:v>
                </c:pt>
                <c:pt idx="212">
                  <c:v>3.500000</c:v>
                </c:pt>
                <c:pt idx="213">
                  <c:v>3.500000</c:v>
                </c:pt>
                <c:pt idx="214">
                  <c:v>3.500000</c:v>
                </c:pt>
                <c:pt idx="215">
                  <c:v>3.500000</c:v>
                </c:pt>
                <c:pt idx="216">
                  <c:v>3.500000</c:v>
                </c:pt>
                <c:pt idx="217">
                  <c:v>3.500000</c:v>
                </c:pt>
                <c:pt idx="218">
                  <c:v>3.500000</c:v>
                </c:pt>
                <c:pt idx="219">
                  <c:v>3.500000</c:v>
                </c:pt>
                <c:pt idx="220">
                  <c:v>3.500000</c:v>
                </c:pt>
                <c:pt idx="221">
                  <c:v>3.500000</c:v>
                </c:pt>
                <c:pt idx="222">
                  <c:v>3.500000</c:v>
                </c:pt>
                <c:pt idx="223">
                  <c:v>3.500000</c:v>
                </c:pt>
                <c:pt idx="224">
                  <c:v>3.500000</c:v>
                </c:pt>
                <c:pt idx="225">
                  <c:v>3.500000</c:v>
                </c:pt>
                <c:pt idx="226">
                  <c:v>3.500000</c:v>
                </c:pt>
                <c:pt idx="227">
                  <c:v>3.500000</c:v>
                </c:pt>
                <c:pt idx="228">
                  <c:v>3.500000</c:v>
                </c:pt>
                <c:pt idx="229">
                  <c:v>3.500000</c:v>
                </c:pt>
                <c:pt idx="230">
                  <c:v>3.500000</c:v>
                </c:pt>
                <c:pt idx="231">
                  <c:v>3.500000</c:v>
                </c:pt>
                <c:pt idx="232">
                  <c:v>3.500000</c:v>
                </c:pt>
                <c:pt idx="233">
                  <c:v>3.500000</c:v>
                </c:pt>
                <c:pt idx="234">
                  <c:v>3.500000</c:v>
                </c:pt>
                <c:pt idx="235">
                  <c:v>3.500000</c:v>
                </c:pt>
                <c:pt idx="236">
                  <c:v>3.500000</c:v>
                </c:pt>
                <c:pt idx="237">
                  <c:v>3.500000</c:v>
                </c:pt>
                <c:pt idx="238">
                  <c:v>3.500000</c:v>
                </c:pt>
                <c:pt idx="239">
                  <c:v>3.500000</c:v>
                </c:pt>
                <c:pt idx="240">
                  <c:v>3.500000</c:v>
                </c:pt>
                <c:pt idx="241">
                  <c:v>3.500000</c:v>
                </c:pt>
                <c:pt idx="242">
                  <c:v>3.500000</c:v>
                </c:pt>
                <c:pt idx="243">
                  <c:v>3.500000</c:v>
                </c:pt>
                <c:pt idx="244">
                  <c:v>3.500000</c:v>
                </c:pt>
                <c:pt idx="245">
                  <c:v>3.500000</c:v>
                </c:pt>
                <c:pt idx="246">
                  <c:v>3.500000</c:v>
                </c:pt>
                <c:pt idx="247">
                  <c:v>3.500000</c:v>
                </c:pt>
                <c:pt idx="248">
                  <c:v>3.500000</c:v>
                </c:pt>
                <c:pt idx="249">
                  <c:v>3.500000</c:v>
                </c:pt>
                <c:pt idx="250">
                  <c:v>3.500000</c:v>
                </c:pt>
                <c:pt idx="251">
                  <c:v>3.500000</c:v>
                </c:pt>
                <c:pt idx="252">
                  <c:v>3.500000</c:v>
                </c:pt>
                <c:pt idx="253">
                  <c:v>3.500000</c:v>
                </c:pt>
                <c:pt idx="254">
                  <c:v>3.500000</c:v>
                </c:pt>
                <c:pt idx="255">
                  <c:v>3.500000</c:v>
                </c:pt>
                <c:pt idx="256">
                  <c:v>3.500000</c:v>
                </c:pt>
                <c:pt idx="257">
                  <c:v>3.500000</c:v>
                </c:pt>
                <c:pt idx="258">
                  <c:v>3.500000</c:v>
                </c:pt>
                <c:pt idx="259">
                  <c:v>3.500000</c:v>
                </c:pt>
                <c:pt idx="260">
                  <c:v>3.500000</c:v>
                </c:pt>
                <c:pt idx="261">
                  <c:v>3.500000</c:v>
                </c:pt>
                <c:pt idx="262">
                  <c:v>3.500000</c:v>
                </c:pt>
                <c:pt idx="263">
                  <c:v>3.500000</c:v>
                </c:pt>
                <c:pt idx="264">
                  <c:v>3.500000</c:v>
                </c:pt>
                <c:pt idx="265">
                  <c:v>3.500000</c:v>
                </c:pt>
                <c:pt idx="266">
                  <c:v>3.500000</c:v>
                </c:pt>
                <c:pt idx="267">
                  <c:v>3.500000</c:v>
                </c:pt>
                <c:pt idx="268">
                  <c:v>3.500000</c:v>
                </c:pt>
                <c:pt idx="269">
                  <c:v>3.500000</c:v>
                </c:pt>
                <c:pt idx="270">
                  <c:v>3.500000</c:v>
                </c:pt>
                <c:pt idx="271">
                  <c:v>3.500000</c:v>
                </c:pt>
                <c:pt idx="272">
                  <c:v>3.500000</c:v>
                </c:pt>
                <c:pt idx="273">
                  <c:v>3.500000</c:v>
                </c:pt>
                <c:pt idx="274">
                  <c:v>3.500000</c:v>
                </c:pt>
                <c:pt idx="275">
                  <c:v>3.500000</c:v>
                </c:pt>
                <c:pt idx="276">
                  <c:v>3.500000</c:v>
                </c:pt>
                <c:pt idx="277">
                  <c:v>3.500000</c:v>
                </c:pt>
                <c:pt idx="278">
                  <c:v>3.500000</c:v>
                </c:pt>
                <c:pt idx="279">
                  <c:v>3.500000</c:v>
                </c:pt>
                <c:pt idx="280">
                  <c:v>3.500000</c:v>
                </c:pt>
                <c:pt idx="281">
                  <c:v>3.500000</c:v>
                </c:pt>
                <c:pt idx="282">
                  <c:v>3.500000</c:v>
                </c:pt>
                <c:pt idx="283">
                  <c:v>3.500000</c:v>
                </c:pt>
                <c:pt idx="284">
                  <c:v>3.500000</c:v>
                </c:pt>
                <c:pt idx="285">
                  <c:v>3.500000</c:v>
                </c:pt>
                <c:pt idx="286">
                  <c:v>3.500000</c:v>
                </c:pt>
                <c:pt idx="287">
                  <c:v>3.500000</c:v>
                </c:pt>
                <c:pt idx="288">
                  <c:v>3.500000</c:v>
                </c:pt>
                <c:pt idx="289">
                  <c:v>3.500000</c:v>
                </c:pt>
                <c:pt idx="290">
                  <c:v>3.500000</c:v>
                </c:pt>
                <c:pt idx="291">
                  <c:v>3.500000</c:v>
                </c:pt>
                <c:pt idx="292">
                  <c:v>3.500000</c:v>
                </c:pt>
                <c:pt idx="293">
                  <c:v>3.500000</c:v>
                </c:pt>
                <c:pt idx="294">
                  <c:v>3.500000</c:v>
                </c:pt>
                <c:pt idx="295">
                  <c:v>3.500000</c:v>
                </c:pt>
                <c:pt idx="296">
                  <c:v>3.500000</c:v>
                </c:pt>
                <c:pt idx="297">
                  <c:v>3.500000</c:v>
                </c:pt>
                <c:pt idx="298">
                  <c:v>3.500000</c:v>
                </c:pt>
                <c:pt idx="299">
                  <c:v>3.500000</c:v>
                </c:pt>
                <c:pt idx="300">
                  <c:v>3.500000</c:v>
                </c:pt>
                <c:pt idx="301">
                  <c:v>3.500000</c:v>
                </c:pt>
                <c:pt idx="302">
                  <c:v>3.500000</c:v>
                </c:pt>
                <c:pt idx="303">
                  <c:v>3.500000</c:v>
                </c:pt>
                <c:pt idx="304">
                  <c:v>3.500000</c:v>
                </c:pt>
                <c:pt idx="305">
                  <c:v>3.500000</c:v>
                </c:pt>
                <c:pt idx="306">
                  <c:v>3.500000</c:v>
                </c:pt>
                <c:pt idx="307">
                  <c:v>3.500000</c:v>
                </c:pt>
                <c:pt idx="308">
                  <c:v>3.500000</c:v>
                </c:pt>
                <c:pt idx="309">
                  <c:v>3.500000</c:v>
                </c:pt>
                <c:pt idx="310">
                  <c:v>3.500000</c:v>
                </c:pt>
                <c:pt idx="311">
                  <c:v>3.500000</c:v>
                </c:pt>
                <c:pt idx="312">
                  <c:v>3.500000</c:v>
                </c:pt>
                <c:pt idx="313">
                  <c:v>3.500000</c:v>
                </c:pt>
                <c:pt idx="314">
                  <c:v>3.500000</c:v>
                </c:pt>
                <c:pt idx="315">
                  <c:v>3.500000</c:v>
                </c:pt>
                <c:pt idx="316">
                  <c:v>3.500000</c:v>
                </c:pt>
                <c:pt idx="317">
                  <c:v>3.500000</c:v>
                </c:pt>
                <c:pt idx="318">
                  <c:v>3.500000</c:v>
                </c:pt>
                <c:pt idx="319">
                  <c:v>3.500000</c:v>
                </c:pt>
                <c:pt idx="320">
                  <c:v>3.500000</c:v>
                </c:pt>
                <c:pt idx="321">
                  <c:v>3.500000</c:v>
                </c:pt>
                <c:pt idx="322">
                  <c:v>3.500000</c:v>
                </c:pt>
                <c:pt idx="323">
                  <c:v>3.500000</c:v>
                </c:pt>
                <c:pt idx="324">
                  <c:v>3.500000</c:v>
                </c:pt>
                <c:pt idx="325">
                  <c:v>3.500000</c:v>
                </c:pt>
                <c:pt idx="326">
                  <c:v>3.500000</c:v>
                </c:pt>
                <c:pt idx="327">
                  <c:v>3.500000</c:v>
                </c:pt>
                <c:pt idx="328">
                  <c:v>3.500000</c:v>
                </c:pt>
                <c:pt idx="329">
                  <c:v>3.500000</c:v>
                </c:pt>
                <c:pt idx="330">
                  <c:v>3.500000</c:v>
                </c:pt>
                <c:pt idx="331">
                  <c:v>3.500000</c:v>
                </c:pt>
                <c:pt idx="332">
                  <c:v>3.500000</c:v>
                </c:pt>
                <c:pt idx="333">
                  <c:v>3.500000</c:v>
                </c:pt>
                <c:pt idx="334">
                  <c:v>3.500000</c:v>
                </c:pt>
                <c:pt idx="335">
                  <c:v>3.500000</c:v>
                </c:pt>
                <c:pt idx="336">
                  <c:v>3.500000</c:v>
                </c:pt>
                <c:pt idx="337">
                  <c:v>3.500000</c:v>
                </c:pt>
                <c:pt idx="338">
                  <c:v>3.500000</c:v>
                </c:pt>
                <c:pt idx="339">
                  <c:v>3.500000</c:v>
                </c:pt>
                <c:pt idx="340">
                  <c:v>3.500000</c:v>
                </c:pt>
                <c:pt idx="341">
                  <c:v>3.500000</c:v>
                </c:pt>
                <c:pt idx="342">
                  <c:v>3.500000</c:v>
                </c:pt>
                <c:pt idx="343">
                  <c:v>3.500000</c:v>
                </c:pt>
                <c:pt idx="344">
                  <c:v>3.500000</c:v>
                </c:pt>
                <c:pt idx="345">
                  <c:v>3.500000</c:v>
                </c:pt>
                <c:pt idx="346">
                  <c:v>3.500000</c:v>
                </c:pt>
                <c:pt idx="347">
                  <c:v>3.500000</c:v>
                </c:pt>
                <c:pt idx="348">
                  <c:v>3.500000</c:v>
                </c:pt>
                <c:pt idx="349">
                  <c:v>3.500000</c:v>
                </c:pt>
                <c:pt idx="350">
                  <c:v>3.500000</c:v>
                </c:pt>
                <c:pt idx="351">
                  <c:v>3.500000</c:v>
                </c:pt>
                <c:pt idx="352">
                  <c:v>3.500000</c:v>
                </c:pt>
                <c:pt idx="353">
                  <c:v>3.500000</c:v>
                </c:pt>
                <c:pt idx="354">
                  <c:v>3.500000</c:v>
                </c:pt>
                <c:pt idx="355">
                  <c:v>3.500000</c:v>
                </c:pt>
                <c:pt idx="356">
                  <c:v>3.500000</c:v>
                </c:pt>
                <c:pt idx="357">
                  <c:v>3.500000</c:v>
                </c:pt>
                <c:pt idx="358">
                  <c:v>3.500000</c:v>
                </c:pt>
                <c:pt idx="359">
                  <c:v>3.500000</c:v>
                </c:pt>
                <c:pt idx="360">
                  <c:v>3.500000</c:v>
                </c:pt>
                <c:pt idx="361">
                  <c:v>3.500000</c:v>
                </c:pt>
                <c:pt idx="362">
                  <c:v>3.500000</c:v>
                </c:pt>
                <c:pt idx="363">
                  <c:v>3.500000</c:v>
                </c:pt>
                <c:pt idx="364">
                  <c:v>3.500000</c:v>
                </c:pt>
                <c:pt idx="365">
                  <c:v>3.500000</c:v>
                </c:pt>
                <c:pt idx="366">
                  <c:v>3.500000</c:v>
                </c:pt>
                <c:pt idx="367">
                  <c:v>3.500000</c:v>
                </c:pt>
                <c:pt idx="368">
                  <c:v>3.500000</c:v>
                </c:pt>
                <c:pt idx="369">
                  <c:v>3.500000</c:v>
                </c:pt>
                <c:pt idx="370">
                  <c:v>3.500000</c:v>
                </c:pt>
                <c:pt idx="371">
                  <c:v>3.500000</c:v>
                </c:pt>
                <c:pt idx="372">
                  <c:v>3.500000</c:v>
                </c:pt>
                <c:pt idx="373">
                  <c:v>3.500000</c:v>
                </c:pt>
                <c:pt idx="374">
                  <c:v>3.500000</c:v>
                </c:pt>
                <c:pt idx="375">
                  <c:v>3.500000</c:v>
                </c:pt>
                <c:pt idx="376">
                  <c:v>3.500000</c:v>
                </c:pt>
                <c:pt idx="377">
                  <c:v>3.500000</c:v>
                </c:pt>
                <c:pt idx="378">
                  <c:v>3.500000</c:v>
                </c:pt>
                <c:pt idx="379">
                  <c:v>3.500000</c:v>
                </c:pt>
                <c:pt idx="380">
                  <c:v>3.500000</c:v>
                </c:pt>
                <c:pt idx="381">
                  <c:v>3.500000</c:v>
                </c:pt>
                <c:pt idx="382">
                  <c:v>3.500000</c:v>
                </c:pt>
                <c:pt idx="383">
                  <c:v>3.500000</c:v>
                </c:pt>
                <c:pt idx="384">
                  <c:v>3.500000</c:v>
                </c:pt>
                <c:pt idx="385">
                  <c:v>3.500000</c:v>
                </c:pt>
                <c:pt idx="386">
                  <c:v>3.500000</c:v>
                </c:pt>
                <c:pt idx="387">
                  <c:v>3.500000</c:v>
                </c:pt>
                <c:pt idx="388">
                  <c:v>3.500000</c:v>
                </c:pt>
                <c:pt idx="389">
                  <c:v>3.500000</c:v>
                </c:pt>
                <c:pt idx="390">
                  <c:v>3.500000</c:v>
                </c:pt>
                <c:pt idx="391">
                  <c:v>3.500000</c:v>
                </c:pt>
                <c:pt idx="392">
                  <c:v>3.500000</c:v>
                </c:pt>
                <c:pt idx="393">
                  <c:v>3.500000</c:v>
                </c:pt>
                <c:pt idx="394">
                  <c:v>3.500000</c:v>
                </c:pt>
                <c:pt idx="395">
                  <c:v>3.500000</c:v>
                </c:pt>
                <c:pt idx="396">
                  <c:v>3.500000</c:v>
                </c:pt>
                <c:pt idx="397">
                  <c:v>3.500000</c:v>
                </c:pt>
                <c:pt idx="398">
                  <c:v>3.500000</c:v>
                </c:pt>
                <c:pt idx="399">
                  <c:v>3.500000</c:v>
                </c:pt>
                <c:pt idx="400">
                  <c:v>3.500000</c:v>
                </c:pt>
                <c:pt idx="401">
                  <c:v>3.500000</c:v>
                </c:pt>
                <c:pt idx="402">
                  <c:v>3.500000</c:v>
                </c:pt>
                <c:pt idx="403">
                  <c:v>3.500000</c:v>
                </c:pt>
                <c:pt idx="404">
                  <c:v>3.500000</c:v>
                </c:pt>
                <c:pt idx="405">
                  <c:v>3.500000</c:v>
                </c:pt>
                <c:pt idx="406">
                  <c:v>3.500000</c:v>
                </c:pt>
                <c:pt idx="407">
                  <c:v>3.500000</c:v>
                </c:pt>
                <c:pt idx="408">
                  <c:v>3.500000</c:v>
                </c:pt>
                <c:pt idx="409">
                  <c:v>3.500000</c:v>
                </c:pt>
                <c:pt idx="410">
                  <c:v>3.500000</c:v>
                </c:pt>
                <c:pt idx="411">
                  <c:v>3.500000</c:v>
                </c:pt>
                <c:pt idx="412">
                  <c:v>3.500000</c:v>
                </c:pt>
                <c:pt idx="413">
                  <c:v>3.500000</c:v>
                </c:pt>
                <c:pt idx="414">
                  <c:v>3.500000</c:v>
                </c:pt>
                <c:pt idx="415">
                  <c:v>3.500000</c:v>
                </c:pt>
                <c:pt idx="416">
                  <c:v>3.500000</c:v>
                </c:pt>
                <c:pt idx="417">
                  <c:v>3.500000</c:v>
                </c:pt>
                <c:pt idx="418">
                  <c:v>3.500000</c:v>
                </c:pt>
                <c:pt idx="419">
                  <c:v>3.500000</c:v>
                </c:pt>
                <c:pt idx="420">
                  <c:v>3.500000</c:v>
                </c:pt>
                <c:pt idx="421">
                  <c:v>3.500000</c:v>
                </c:pt>
                <c:pt idx="422">
                  <c:v>3.500000</c:v>
                </c:pt>
                <c:pt idx="423">
                  <c:v>3.500000</c:v>
                </c:pt>
                <c:pt idx="424">
                  <c:v>3.500000</c:v>
                </c:pt>
                <c:pt idx="425">
                  <c:v>3.500000</c:v>
                </c:pt>
                <c:pt idx="426">
                  <c:v>3.500000</c:v>
                </c:pt>
                <c:pt idx="427">
                  <c:v>3.500000</c:v>
                </c:pt>
                <c:pt idx="428">
                  <c:v>3.500000</c:v>
                </c:pt>
                <c:pt idx="429">
                  <c:v>3.500000</c:v>
                </c:pt>
                <c:pt idx="430">
                  <c:v>3.500000</c:v>
                </c:pt>
                <c:pt idx="431">
                  <c:v>3.500000</c:v>
                </c:pt>
                <c:pt idx="432">
                  <c:v>3.500000</c:v>
                </c:pt>
                <c:pt idx="433">
                  <c:v>3.500000</c:v>
                </c:pt>
                <c:pt idx="434">
                  <c:v>3.500000</c:v>
                </c:pt>
                <c:pt idx="435">
                  <c:v>3.500000</c:v>
                </c:pt>
                <c:pt idx="436">
                  <c:v>3.500000</c:v>
                </c:pt>
                <c:pt idx="437">
                  <c:v>3.500000</c:v>
                </c:pt>
                <c:pt idx="438">
                  <c:v>3.500000</c:v>
                </c:pt>
                <c:pt idx="439">
                  <c:v>3.500000</c:v>
                </c:pt>
                <c:pt idx="440">
                  <c:v>3.500000</c:v>
                </c:pt>
                <c:pt idx="441">
                  <c:v>3.500000</c:v>
                </c:pt>
                <c:pt idx="442">
                  <c:v>3.500000</c:v>
                </c:pt>
                <c:pt idx="443">
                  <c:v>3.500000</c:v>
                </c:pt>
                <c:pt idx="444">
                  <c:v>3.500000</c:v>
                </c:pt>
                <c:pt idx="445">
                  <c:v>3.500000</c:v>
                </c:pt>
                <c:pt idx="446">
                  <c:v>3.500000</c:v>
                </c:pt>
                <c:pt idx="447">
                  <c:v>3.500000</c:v>
                </c:pt>
                <c:pt idx="448">
                  <c:v>3.500000</c:v>
                </c:pt>
                <c:pt idx="449">
                  <c:v>3.500000</c:v>
                </c:pt>
                <c:pt idx="450">
                  <c:v>3.500000</c:v>
                </c:pt>
                <c:pt idx="451">
                  <c:v>3.500000</c:v>
                </c:pt>
                <c:pt idx="452">
                  <c:v>3.500000</c:v>
                </c:pt>
                <c:pt idx="453">
                  <c:v>3.500000</c:v>
                </c:pt>
                <c:pt idx="454">
                  <c:v>3.500000</c:v>
                </c:pt>
                <c:pt idx="455">
                  <c:v>3.500000</c:v>
                </c:pt>
                <c:pt idx="456">
                  <c:v>3.500000</c:v>
                </c:pt>
                <c:pt idx="457">
                  <c:v>3.500000</c:v>
                </c:pt>
                <c:pt idx="458">
                  <c:v>3.500000</c:v>
                </c:pt>
                <c:pt idx="459">
                  <c:v>3.500000</c:v>
                </c:pt>
                <c:pt idx="460">
                  <c:v>3.500000</c:v>
                </c:pt>
                <c:pt idx="461">
                  <c:v>3.500000</c:v>
                </c:pt>
                <c:pt idx="462">
                  <c:v>3.500000</c:v>
                </c:pt>
                <c:pt idx="463">
                  <c:v>3.500000</c:v>
                </c:pt>
                <c:pt idx="464">
                  <c:v>3.500000</c:v>
                </c:pt>
                <c:pt idx="465">
                  <c:v>3.500000</c:v>
                </c:pt>
                <c:pt idx="466">
                  <c:v>3.500000</c:v>
                </c:pt>
                <c:pt idx="467">
                  <c:v>3.500000</c:v>
                </c:pt>
                <c:pt idx="468">
                  <c:v>3.500000</c:v>
                </c:pt>
                <c:pt idx="469">
                  <c:v>3.500000</c:v>
                </c:pt>
                <c:pt idx="470">
                  <c:v>3.500000</c:v>
                </c:pt>
                <c:pt idx="471">
                  <c:v>3.500000</c:v>
                </c:pt>
                <c:pt idx="472">
                  <c:v>3.500000</c:v>
                </c:pt>
                <c:pt idx="473">
                  <c:v>3.500000</c:v>
                </c:pt>
                <c:pt idx="474">
                  <c:v>3.500000</c:v>
                </c:pt>
                <c:pt idx="475">
                  <c:v>3.500000</c:v>
                </c:pt>
                <c:pt idx="476">
                  <c:v>3.500000</c:v>
                </c:pt>
                <c:pt idx="477">
                  <c:v>3.500000</c:v>
                </c:pt>
                <c:pt idx="478">
                  <c:v>3.500000</c:v>
                </c:pt>
                <c:pt idx="479">
                  <c:v>3.500000</c:v>
                </c:pt>
                <c:pt idx="480">
                  <c:v>3.500000</c:v>
                </c:pt>
                <c:pt idx="481">
                  <c:v>3.500000</c:v>
                </c:pt>
                <c:pt idx="482">
                  <c:v>3.500000</c:v>
                </c:pt>
                <c:pt idx="483">
                  <c:v>3.500000</c:v>
                </c:pt>
                <c:pt idx="484">
                  <c:v>3.500000</c:v>
                </c:pt>
                <c:pt idx="485">
                  <c:v>3.500000</c:v>
                </c:pt>
                <c:pt idx="486">
                  <c:v>3.500000</c:v>
                </c:pt>
                <c:pt idx="487">
                  <c:v>3.500000</c:v>
                </c:pt>
                <c:pt idx="488">
                  <c:v>3.500000</c:v>
                </c:pt>
                <c:pt idx="489">
                  <c:v>3.500000</c:v>
                </c:pt>
                <c:pt idx="490">
                  <c:v>3.500000</c:v>
                </c:pt>
                <c:pt idx="491">
                  <c:v>3.500000</c:v>
                </c:pt>
                <c:pt idx="492">
                  <c:v>3.500000</c:v>
                </c:pt>
                <c:pt idx="493">
                  <c:v>3.500000</c:v>
                </c:pt>
                <c:pt idx="494">
                  <c:v>3.500000</c:v>
                </c:pt>
                <c:pt idx="495">
                  <c:v>3.500000</c:v>
                </c:pt>
                <c:pt idx="496">
                  <c:v>3.500000</c:v>
                </c:pt>
                <c:pt idx="497">
                  <c:v>3.500000</c:v>
                </c:pt>
                <c:pt idx="498">
                  <c:v>3.500000</c:v>
                </c:pt>
                <c:pt idx="499">
                  <c:v>3.500000</c:v>
                </c:pt>
                <c:pt idx="500">
                  <c:v>3.500000</c:v>
                </c:pt>
                <c:pt idx="501">
                  <c:v>3.500000</c:v>
                </c:pt>
                <c:pt idx="502">
                  <c:v>3.500000</c:v>
                </c:pt>
                <c:pt idx="503">
                  <c:v>3.500000</c:v>
                </c:pt>
                <c:pt idx="504">
                  <c:v>3.500000</c:v>
                </c:pt>
                <c:pt idx="505">
                  <c:v>3.500000</c:v>
                </c:pt>
                <c:pt idx="506">
                  <c:v>3.500000</c:v>
                </c:pt>
                <c:pt idx="507">
                  <c:v>3.500000</c:v>
                </c:pt>
                <c:pt idx="508">
                  <c:v>3.500000</c:v>
                </c:pt>
                <c:pt idx="509">
                  <c:v>3.500000</c:v>
                </c:pt>
                <c:pt idx="510">
                  <c:v>3.500000</c:v>
                </c:pt>
                <c:pt idx="511">
                  <c:v>3.500000</c:v>
                </c:pt>
                <c:pt idx="512">
                  <c:v>3.500000</c:v>
                </c:pt>
                <c:pt idx="513">
                  <c:v>3.500000</c:v>
                </c:pt>
                <c:pt idx="514">
                  <c:v>3.500000</c:v>
                </c:pt>
                <c:pt idx="515">
                  <c:v>3.500000</c:v>
                </c:pt>
                <c:pt idx="516">
                  <c:v>3.500000</c:v>
                </c:pt>
                <c:pt idx="517">
                  <c:v>3.500000</c:v>
                </c:pt>
                <c:pt idx="518">
                  <c:v>3.500000</c:v>
                </c:pt>
                <c:pt idx="519">
                  <c:v>3.500000</c:v>
                </c:pt>
                <c:pt idx="520">
                  <c:v>3.500000</c:v>
                </c:pt>
                <c:pt idx="521">
                  <c:v>3.500000</c:v>
                </c:pt>
                <c:pt idx="522">
                  <c:v>3.500000</c:v>
                </c:pt>
                <c:pt idx="523">
                  <c:v>3.500000</c:v>
                </c:pt>
                <c:pt idx="524">
                  <c:v>3.500000</c:v>
                </c:pt>
                <c:pt idx="525">
                  <c:v>3.500000</c:v>
                </c:pt>
                <c:pt idx="526">
                  <c:v>3.500000</c:v>
                </c:pt>
                <c:pt idx="527">
                  <c:v>3.500000</c:v>
                </c:pt>
                <c:pt idx="528">
                  <c:v>3.500000</c:v>
                </c:pt>
                <c:pt idx="529">
                  <c:v>3.500000</c:v>
                </c:pt>
                <c:pt idx="530">
                  <c:v>3.500000</c:v>
                </c:pt>
                <c:pt idx="531">
                  <c:v>3.500000</c:v>
                </c:pt>
                <c:pt idx="532">
                  <c:v>3.500000</c:v>
                </c:pt>
                <c:pt idx="533">
                  <c:v>3.500000</c:v>
                </c:pt>
                <c:pt idx="534">
                  <c:v>3.500000</c:v>
                </c:pt>
                <c:pt idx="535">
                  <c:v>3.500000</c:v>
                </c:pt>
                <c:pt idx="536">
                  <c:v>3.500000</c:v>
                </c:pt>
                <c:pt idx="537">
                  <c:v>3.500000</c:v>
                </c:pt>
                <c:pt idx="538">
                  <c:v>3.500000</c:v>
                </c:pt>
                <c:pt idx="539">
                  <c:v>3.500000</c:v>
                </c:pt>
                <c:pt idx="540">
                  <c:v>3.500000</c:v>
                </c:pt>
                <c:pt idx="541">
                  <c:v>3.500000</c:v>
                </c:pt>
                <c:pt idx="542">
                  <c:v>3.500000</c:v>
                </c:pt>
                <c:pt idx="543">
                  <c:v>3.500000</c:v>
                </c:pt>
                <c:pt idx="544">
                  <c:v>3.500000</c:v>
                </c:pt>
                <c:pt idx="545">
                  <c:v>3.500000</c:v>
                </c:pt>
                <c:pt idx="546">
                  <c:v>3.500000</c:v>
                </c:pt>
                <c:pt idx="547">
                  <c:v>3.500000</c:v>
                </c:pt>
                <c:pt idx="548">
                  <c:v>3.500000</c:v>
                </c:pt>
                <c:pt idx="549">
                  <c:v>3.500000</c:v>
                </c:pt>
                <c:pt idx="550">
                  <c:v>3.500000</c:v>
                </c:pt>
                <c:pt idx="551">
                  <c:v>3.500000</c:v>
                </c:pt>
                <c:pt idx="552">
                  <c:v>3.500000</c:v>
                </c:pt>
                <c:pt idx="553">
                  <c:v>3.500000</c:v>
                </c:pt>
                <c:pt idx="554">
                  <c:v>3.500000</c:v>
                </c:pt>
                <c:pt idx="555">
                  <c:v>3.500000</c:v>
                </c:pt>
                <c:pt idx="556">
                  <c:v>3.500000</c:v>
                </c:pt>
                <c:pt idx="557">
                  <c:v>3.500000</c:v>
                </c:pt>
                <c:pt idx="558">
                  <c:v>3.500000</c:v>
                </c:pt>
                <c:pt idx="559">
                  <c:v>3.500000</c:v>
                </c:pt>
                <c:pt idx="560">
                  <c:v>3.500000</c:v>
                </c:pt>
                <c:pt idx="561">
                  <c:v>3.500000</c:v>
                </c:pt>
                <c:pt idx="562">
                  <c:v>3.500000</c:v>
                </c:pt>
                <c:pt idx="563">
                  <c:v>3.500000</c:v>
                </c:pt>
                <c:pt idx="564">
                  <c:v>3.500000</c:v>
                </c:pt>
                <c:pt idx="565">
                  <c:v>3.500000</c:v>
                </c:pt>
                <c:pt idx="566">
                  <c:v>3.500000</c:v>
                </c:pt>
                <c:pt idx="567">
                  <c:v>3.500000</c:v>
                </c:pt>
                <c:pt idx="568">
                  <c:v>3.500000</c:v>
                </c:pt>
                <c:pt idx="569">
                  <c:v>3.500000</c:v>
                </c:pt>
                <c:pt idx="570">
                  <c:v>3.500000</c:v>
                </c:pt>
                <c:pt idx="571">
                  <c:v>3.500000</c:v>
                </c:pt>
                <c:pt idx="572">
                  <c:v>3.500000</c:v>
                </c:pt>
                <c:pt idx="573">
                  <c:v>3.500000</c:v>
                </c:pt>
                <c:pt idx="574">
                  <c:v>3.500000</c:v>
                </c:pt>
                <c:pt idx="575">
                  <c:v>3.500000</c:v>
                </c:pt>
                <c:pt idx="576">
                  <c:v>3.500000</c:v>
                </c:pt>
                <c:pt idx="577">
                  <c:v>3.500000</c:v>
                </c:pt>
                <c:pt idx="578">
                  <c:v>3.500000</c:v>
                </c:pt>
                <c:pt idx="579">
                  <c:v>3.500000</c:v>
                </c:pt>
                <c:pt idx="580">
                  <c:v>3.500000</c:v>
                </c:pt>
                <c:pt idx="581">
                  <c:v>3.500000</c:v>
                </c:pt>
                <c:pt idx="582">
                  <c:v>3.500000</c:v>
                </c:pt>
                <c:pt idx="583">
                  <c:v>3.500000</c:v>
                </c:pt>
                <c:pt idx="584">
                  <c:v>3.500000</c:v>
                </c:pt>
                <c:pt idx="585">
                  <c:v>3.500000</c:v>
                </c:pt>
                <c:pt idx="586">
                  <c:v>3.500000</c:v>
                </c:pt>
                <c:pt idx="587">
                  <c:v>3.500000</c:v>
                </c:pt>
                <c:pt idx="588">
                  <c:v>3.500000</c:v>
                </c:pt>
                <c:pt idx="589">
                  <c:v>3.500000</c:v>
                </c:pt>
                <c:pt idx="590">
                  <c:v>3.500000</c:v>
                </c:pt>
                <c:pt idx="591">
                  <c:v>3.500000</c:v>
                </c:pt>
                <c:pt idx="592">
                  <c:v>3.500000</c:v>
                </c:pt>
                <c:pt idx="593">
                  <c:v>3.500000</c:v>
                </c:pt>
                <c:pt idx="594">
                  <c:v>3.500000</c:v>
                </c:pt>
                <c:pt idx="595">
                  <c:v>3.500000</c:v>
                </c:pt>
                <c:pt idx="596">
                  <c:v>3.500000</c:v>
                </c:pt>
                <c:pt idx="597">
                  <c:v>3.500000</c:v>
                </c:pt>
                <c:pt idx="598">
                  <c:v>3.500000</c:v>
                </c:pt>
                <c:pt idx="599">
                  <c:v>3.500000</c:v>
                </c:pt>
                <c:pt idx="600">
                  <c:v>3.500000</c:v>
                </c:pt>
                <c:pt idx="601">
                  <c:v>3.500000</c:v>
                </c:pt>
                <c:pt idx="602">
                  <c:v>3.500000</c:v>
                </c:pt>
                <c:pt idx="603">
                  <c:v>3.500000</c:v>
                </c:pt>
                <c:pt idx="604">
                  <c:v>3.500000</c:v>
                </c:pt>
                <c:pt idx="605">
                  <c:v>3.500000</c:v>
                </c:pt>
                <c:pt idx="606">
                  <c:v>3.500000</c:v>
                </c:pt>
                <c:pt idx="607">
                  <c:v>3.500000</c:v>
                </c:pt>
                <c:pt idx="608">
                  <c:v>3.500000</c:v>
                </c:pt>
                <c:pt idx="609">
                  <c:v>3.500000</c:v>
                </c:pt>
                <c:pt idx="610">
                  <c:v>3.500000</c:v>
                </c:pt>
                <c:pt idx="611">
                  <c:v>3.500000</c:v>
                </c:pt>
                <c:pt idx="612">
                  <c:v>3.500000</c:v>
                </c:pt>
                <c:pt idx="613">
                  <c:v>3.500000</c:v>
                </c:pt>
                <c:pt idx="614">
                  <c:v>3.500000</c:v>
                </c:pt>
                <c:pt idx="615">
                  <c:v>3.500000</c:v>
                </c:pt>
                <c:pt idx="616">
                  <c:v>3.500000</c:v>
                </c:pt>
                <c:pt idx="617">
                  <c:v>3.500000</c:v>
                </c:pt>
                <c:pt idx="618">
                  <c:v>3.500000</c:v>
                </c:pt>
                <c:pt idx="619">
                  <c:v>3.500000</c:v>
                </c:pt>
                <c:pt idx="620">
                  <c:v>3.500000</c:v>
                </c:pt>
                <c:pt idx="621">
                  <c:v>3.500000</c:v>
                </c:pt>
                <c:pt idx="622">
                  <c:v>3.500000</c:v>
                </c:pt>
                <c:pt idx="623">
                  <c:v>3.500000</c:v>
                </c:pt>
                <c:pt idx="624">
                  <c:v>3.500000</c:v>
                </c:pt>
                <c:pt idx="625">
                  <c:v>3.500000</c:v>
                </c:pt>
                <c:pt idx="626">
                  <c:v>3.500000</c:v>
                </c:pt>
                <c:pt idx="627">
                  <c:v>3.500000</c:v>
                </c:pt>
                <c:pt idx="628">
                  <c:v>3.500000</c:v>
                </c:pt>
                <c:pt idx="629">
                  <c:v>3.500000</c:v>
                </c:pt>
                <c:pt idx="630">
                  <c:v>3.500000</c:v>
                </c:pt>
                <c:pt idx="631">
                  <c:v>3.500000</c:v>
                </c:pt>
                <c:pt idx="632">
                  <c:v>3.500000</c:v>
                </c:pt>
                <c:pt idx="633">
                  <c:v>3.500000</c:v>
                </c:pt>
                <c:pt idx="634">
                  <c:v>3.500000</c:v>
                </c:pt>
                <c:pt idx="635">
                  <c:v>3.500000</c:v>
                </c:pt>
                <c:pt idx="636">
                  <c:v>3.500000</c:v>
                </c:pt>
                <c:pt idx="637">
                  <c:v>3.500000</c:v>
                </c:pt>
                <c:pt idx="638">
                  <c:v>3.500000</c:v>
                </c:pt>
                <c:pt idx="639">
                  <c:v>3.500000</c:v>
                </c:pt>
                <c:pt idx="640">
                  <c:v>3.500000</c:v>
                </c:pt>
                <c:pt idx="641">
                  <c:v>3.500000</c:v>
                </c:pt>
                <c:pt idx="642">
                  <c:v>3.500000</c:v>
                </c:pt>
                <c:pt idx="643">
                  <c:v>3.500000</c:v>
                </c:pt>
                <c:pt idx="644">
                  <c:v>3.500000</c:v>
                </c:pt>
                <c:pt idx="645">
                  <c:v>3.500000</c:v>
                </c:pt>
                <c:pt idx="646">
                  <c:v>3.500000</c:v>
                </c:pt>
                <c:pt idx="647">
                  <c:v>3.500000</c:v>
                </c:pt>
                <c:pt idx="648">
                  <c:v>3.500000</c:v>
                </c:pt>
                <c:pt idx="649">
                  <c:v>3.500000</c:v>
                </c:pt>
                <c:pt idx="650">
                  <c:v>3.500000</c:v>
                </c:pt>
                <c:pt idx="651">
                  <c:v>3.500000</c:v>
                </c:pt>
                <c:pt idx="652">
                  <c:v>3.500000</c:v>
                </c:pt>
                <c:pt idx="653">
                  <c:v>3.500000</c:v>
                </c:pt>
                <c:pt idx="654">
                  <c:v>3.500000</c:v>
                </c:pt>
                <c:pt idx="655">
                  <c:v>3.500000</c:v>
                </c:pt>
                <c:pt idx="656">
                  <c:v>3.500000</c:v>
                </c:pt>
                <c:pt idx="657">
                  <c:v>3.500000</c:v>
                </c:pt>
                <c:pt idx="658">
                  <c:v>3.500000</c:v>
                </c:pt>
                <c:pt idx="659">
                  <c:v>3.500000</c:v>
                </c:pt>
                <c:pt idx="660">
                  <c:v>3.500000</c:v>
                </c:pt>
                <c:pt idx="661">
                  <c:v>3.500000</c:v>
                </c:pt>
                <c:pt idx="662">
                  <c:v>3.500000</c:v>
                </c:pt>
                <c:pt idx="663">
                  <c:v>3.500000</c:v>
                </c:pt>
                <c:pt idx="664">
                  <c:v>3.500000</c:v>
                </c:pt>
                <c:pt idx="665">
                  <c:v>3.500000</c:v>
                </c:pt>
                <c:pt idx="666">
                  <c:v>3.500000</c:v>
                </c:pt>
                <c:pt idx="667">
                  <c:v>3.500000</c:v>
                </c:pt>
                <c:pt idx="668">
                  <c:v>3.500000</c:v>
                </c:pt>
                <c:pt idx="669">
                  <c:v>3.500000</c:v>
                </c:pt>
                <c:pt idx="670">
                  <c:v>3.500000</c:v>
                </c:pt>
                <c:pt idx="671">
                  <c:v>3.500000</c:v>
                </c:pt>
                <c:pt idx="672">
                  <c:v>3.500000</c:v>
                </c:pt>
                <c:pt idx="673">
                  <c:v>3.500000</c:v>
                </c:pt>
                <c:pt idx="674">
                  <c:v>3.500000</c:v>
                </c:pt>
                <c:pt idx="675">
                  <c:v>3.500000</c:v>
                </c:pt>
                <c:pt idx="676">
                  <c:v>3.500000</c:v>
                </c:pt>
                <c:pt idx="677">
                  <c:v>3.500000</c:v>
                </c:pt>
                <c:pt idx="678">
                  <c:v>3.500000</c:v>
                </c:pt>
                <c:pt idx="679">
                  <c:v>3.500000</c:v>
                </c:pt>
                <c:pt idx="680">
                  <c:v>3.500000</c:v>
                </c:pt>
                <c:pt idx="681">
                  <c:v>3.500000</c:v>
                </c:pt>
                <c:pt idx="682">
                  <c:v>3.500000</c:v>
                </c:pt>
                <c:pt idx="683">
                  <c:v>3.500000</c:v>
                </c:pt>
                <c:pt idx="684">
                  <c:v>3.500000</c:v>
                </c:pt>
                <c:pt idx="685">
                  <c:v>3.500000</c:v>
                </c:pt>
                <c:pt idx="686">
                  <c:v>3.500000</c:v>
                </c:pt>
                <c:pt idx="687">
                  <c:v>3.500000</c:v>
                </c:pt>
                <c:pt idx="688">
                  <c:v>3.500000</c:v>
                </c:pt>
                <c:pt idx="689">
                  <c:v>3.500000</c:v>
                </c:pt>
                <c:pt idx="690">
                  <c:v>3.500000</c:v>
                </c:pt>
                <c:pt idx="691">
                  <c:v>3.500000</c:v>
                </c:pt>
                <c:pt idx="692">
                  <c:v>3.500000</c:v>
                </c:pt>
                <c:pt idx="693">
                  <c:v>3.500000</c:v>
                </c:pt>
                <c:pt idx="694">
                  <c:v>3.500000</c:v>
                </c:pt>
                <c:pt idx="695">
                  <c:v>3.500000</c:v>
                </c:pt>
                <c:pt idx="696">
                  <c:v>3.500000</c:v>
                </c:pt>
                <c:pt idx="697">
                  <c:v>3.500000</c:v>
                </c:pt>
                <c:pt idx="698">
                  <c:v>3.500000</c:v>
                </c:pt>
                <c:pt idx="699">
                  <c:v>3.500000</c:v>
                </c:pt>
                <c:pt idx="700">
                  <c:v>3.500000</c:v>
                </c:pt>
                <c:pt idx="701">
                  <c:v>3.500000</c:v>
                </c:pt>
                <c:pt idx="702">
                  <c:v>3.500000</c:v>
                </c:pt>
                <c:pt idx="703">
                  <c:v>3.500000</c:v>
                </c:pt>
                <c:pt idx="704">
                  <c:v>3.500000</c:v>
                </c:pt>
                <c:pt idx="705">
                  <c:v>3.500000</c:v>
                </c:pt>
                <c:pt idx="706">
                  <c:v>3.500000</c:v>
                </c:pt>
                <c:pt idx="707">
                  <c:v>3.500000</c:v>
                </c:pt>
                <c:pt idx="708">
                  <c:v>3.500000</c:v>
                </c:pt>
                <c:pt idx="709">
                  <c:v>3.500000</c:v>
                </c:pt>
                <c:pt idx="710">
                  <c:v>3.500000</c:v>
                </c:pt>
                <c:pt idx="711">
                  <c:v>3.500000</c:v>
                </c:pt>
                <c:pt idx="712">
                  <c:v>3.500000</c:v>
                </c:pt>
                <c:pt idx="713">
                  <c:v>3.500000</c:v>
                </c:pt>
                <c:pt idx="714">
                  <c:v>3.500000</c:v>
                </c:pt>
                <c:pt idx="715">
                  <c:v>3.500000</c:v>
                </c:pt>
                <c:pt idx="716">
                  <c:v>3.500000</c:v>
                </c:pt>
                <c:pt idx="717">
                  <c:v>3.500000</c:v>
                </c:pt>
                <c:pt idx="718">
                  <c:v>3.500000</c:v>
                </c:pt>
                <c:pt idx="719">
                  <c:v>3.500000</c:v>
                </c:pt>
                <c:pt idx="720">
                  <c:v>3.500000</c:v>
                </c:pt>
                <c:pt idx="721">
                  <c:v>3.500000</c:v>
                </c:pt>
                <c:pt idx="722">
                  <c:v>3.500000</c:v>
                </c:pt>
                <c:pt idx="723">
                  <c:v>3.500000</c:v>
                </c:pt>
                <c:pt idx="724">
                  <c:v>3.500000</c:v>
                </c:pt>
                <c:pt idx="725">
                  <c:v>3.500000</c:v>
                </c:pt>
                <c:pt idx="726">
                  <c:v>3.500000</c:v>
                </c:pt>
                <c:pt idx="727">
                  <c:v>3.500000</c:v>
                </c:pt>
                <c:pt idx="728">
                  <c:v>3.500000</c:v>
                </c:pt>
                <c:pt idx="729">
                  <c:v>3.500000</c:v>
                </c:pt>
                <c:pt idx="730">
                  <c:v>3.500000</c:v>
                </c:pt>
                <c:pt idx="731">
                  <c:v>3.500000</c:v>
                </c:pt>
                <c:pt idx="732">
                  <c:v>3.500000</c:v>
                </c:pt>
                <c:pt idx="733">
                  <c:v>3.500000</c:v>
                </c:pt>
                <c:pt idx="734">
                  <c:v>3.500000</c:v>
                </c:pt>
                <c:pt idx="735">
                  <c:v>3.500000</c:v>
                </c:pt>
                <c:pt idx="736">
                  <c:v>3.500000</c:v>
                </c:pt>
                <c:pt idx="737">
                  <c:v>3.500000</c:v>
                </c:pt>
                <c:pt idx="738">
                  <c:v>3.500000</c:v>
                </c:pt>
                <c:pt idx="739">
                  <c:v>3.500000</c:v>
                </c:pt>
                <c:pt idx="740">
                  <c:v>3.500000</c:v>
                </c:pt>
                <c:pt idx="741">
                  <c:v>3.500000</c:v>
                </c:pt>
                <c:pt idx="742">
                  <c:v>3.500000</c:v>
                </c:pt>
                <c:pt idx="743">
                  <c:v>3.500000</c:v>
                </c:pt>
                <c:pt idx="744">
                  <c:v>3.500000</c:v>
                </c:pt>
                <c:pt idx="745">
                  <c:v>3.500000</c:v>
                </c:pt>
                <c:pt idx="746">
                  <c:v>3.500000</c:v>
                </c:pt>
                <c:pt idx="747">
                  <c:v>3.500000</c:v>
                </c:pt>
                <c:pt idx="748">
                  <c:v>3.500000</c:v>
                </c:pt>
                <c:pt idx="749">
                  <c:v>3.500000</c:v>
                </c:pt>
                <c:pt idx="750">
                  <c:v>3.500000</c:v>
                </c:pt>
                <c:pt idx="751">
                  <c:v>3.500000</c:v>
                </c:pt>
                <c:pt idx="752">
                  <c:v>3.500000</c:v>
                </c:pt>
                <c:pt idx="753">
                  <c:v>3.500000</c:v>
                </c:pt>
                <c:pt idx="754">
                  <c:v>3.500000</c:v>
                </c:pt>
                <c:pt idx="755">
                  <c:v>3.500000</c:v>
                </c:pt>
                <c:pt idx="756">
                  <c:v>3.500000</c:v>
                </c:pt>
                <c:pt idx="757">
                  <c:v>3.500000</c:v>
                </c:pt>
                <c:pt idx="758">
                  <c:v>3.500000</c:v>
                </c:pt>
                <c:pt idx="759">
                  <c:v>3.500000</c:v>
                </c:pt>
                <c:pt idx="760">
                  <c:v>3.500000</c:v>
                </c:pt>
                <c:pt idx="761">
                  <c:v>3.500000</c:v>
                </c:pt>
                <c:pt idx="762">
                  <c:v>3.500000</c:v>
                </c:pt>
                <c:pt idx="763">
                  <c:v>3.500000</c:v>
                </c:pt>
                <c:pt idx="764">
                  <c:v>3.500000</c:v>
                </c:pt>
                <c:pt idx="765">
                  <c:v>3.500000</c:v>
                </c:pt>
                <c:pt idx="766">
                  <c:v>3.500000</c:v>
                </c:pt>
                <c:pt idx="767">
                  <c:v>3.500000</c:v>
                </c:pt>
                <c:pt idx="768">
                  <c:v>3.500000</c:v>
                </c:pt>
                <c:pt idx="769">
                  <c:v>3.500000</c:v>
                </c:pt>
                <c:pt idx="770">
                  <c:v>3.500000</c:v>
                </c:pt>
                <c:pt idx="771">
                  <c:v>3.500000</c:v>
                </c:pt>
                <c:pt idx="772">
                  <c:v>3.500000</c:v>
                </c:pt>
                <c:pt idx="773">
                  <c:v>3.500000</c:v>
                </c:pt>
                <c:pt idx="774">
                  <c:v>3.500000</c:v>
                </c:pt>
                <c:pt idx="775">
                  <c:v>3.500000</c:v>
                </c:pt>
                <c:pt idx="776">
                  <c:v>3.500000</c:v>
                </c:pt>
                <c:pt idx="777">
                  <c:v>3.500000</c:v>
                </c:pt>
                <c:pt idx="778">
                  <c:v>3.500000</c:v>
                </c:pt>
                <c:pt idx="779">
                  <c:v>3.500000</c:v>
                </c:pt>
                <c:pt idx="780">
                  <c:v>3.500000</c:v>
                </c:pt>
                <c:pt idx="781">
                  <c:v>3.500000</c:v>
                </c:pt>
                <c:pt idx="782">
                  <c:v>3.500000</c:v>
                </c:pt>
                <c:pt idx="783">
                  <c:v>3.500000</c:v>
                </c:pt>
                <c:pt idx="784">
                  <c:v>3.500000</c:v>
                </c:pt>
                <c:pt idx="785">
                  <c:v>3.500000</c:v>
                </c:pt>
                <c:pt idx="786">
                  <c:v>3.500000</c:v>
                </c:pt>
                <c:pt idx="787">
                  <c:v>3.500000</c:v>
                </c:pt>
                <c:pt idx="788">
                  <c:v>3.500000</c:v>
                </c:pt>
                <c:pt idx="789">
                  <c:v>3.500000</c:v>
                </c:pt>
                <c:pt idx="790">
                  <c:v>3.500000</c:v>
                </c:pt>
                <c:pt idx="791">
                  <c:v>3.500000</c:v>
                </c:pt>
                <c:pt idx="792">
                  <c:v>3.500000</c:v>
                </c:pt>
                <c:pt idx="793">
                  <c:v>3.500000</c:v>
                </c:pt>
                <c:pt idx="794">
                  <c:v>3.500000</c:v>
                </c:pt>
                <c:pt idx="795">
                  <c:v>3.500000</c:v>
                </c:pt>
                <c:pt idx="796">
                  <c:v>3.500000</c:v>
                </c:pt>
                <c:pt idx="797">
                  <c:v>3.500000</c:v>
                </c:pt>
                <c:pt idx="798">
                  <c:v>3.500000</c:v>
                </c:pt>
                <c:pt idx="799">
                  <c:v>3.500000</c:v>
                </c:pt>
                <c:pt idx="800">
                  <c:v>3.500000</c:v>
                </c:pt>
                <c:pt idx="801">
                  <c:v>3.500000</c:v>
                </c:pt>
                <c:pt idx="802">
                  <c:v>3.500000</c:v>
                </c:pt>
                <c:pt idx="803">
                  <c:v>3.500000</c:v>
                </c:pt>
                <c:pt idx="804">
                  <c:v>3.500000</c:v>
                </c:pt>
                <c:pt idx="805">
                  <c:v>3.500000</c:v>
                </c:pt>
                <c:pt idx="806">
                  <c:v>3.500000</c:v>
                </c:pt>
                <c:pt idx="807">
                  <c:v>3.500000</c:v>
                </c:pt>
                <c:pt idx="808">
                  <c:v>3.500000</c:v>
                </c:pt>
                <c:pt idx="809">
                  <c:v>3.500000</c:v>
                </c:pt>
                <c:pt idx="810">
                  <c:v>3.500000</c:v>
                </c:pt>
                <c:pt idx="811">
                  <c:v>3.500000</c:v>
                </c:pt>
                <c:pt idx="812">
                  <c:v>3.500000</c:v>
                </c:pt>
                <c:pt idx="813">
                  <c:v>3.500000</c:v>
                </c:pt>
                <c:pt idx="814">
                  <c:v>3.500000</c:v>
                </c:pt>
                <c:pt idx="815">
                  <c:v>3.500000</c:v>
                </c:pt>
                <c:pt idx="816">
                  <c:v>3.500000</c:v>
                </c:pt>
                <c:pt idx="817">
                  <c:v>3.500000</c:v>
                </c:pt>
                <c:pt idx="818">
                  <c:v>3.500000</c:v>
                </c:pt>
                <c:pt idx="819">
                  <c:v>3.500000</c:v>
                </c:pt>
                <c:pt idx="820">
                  <c:v>3.500000</c:v>
                </c:pt>
                <c:pt idx="821">
                  <c:v>3.500000</c:v>
                </c:pt>
                <c:pt idx="822">
                  <c:v>3.500000</c:v>
                </c:pt>
                <c:pt idx="823">
                  <c:v>3.500000</c:v>
                </c:pt>
                <c:pt idx="824">
                  <c:v>3.500000</c:v>
                </c:pt>
                <c:pt idx="825">
                  <c:v>3.500000</c:v>
                </c:pt>
                <c:pt idx="826">
                  <c:v>3.500000</c:v>
                </c:pt>
                <c:pt idx="827">
                  <c:v>3.500000</c:v>
                </c:pt>
                <c:pt idx="828">
                  <c:v>3.500000</c:v>
                </c:pt>
                <c:pt idx="829">
                  <c:v>3.500000</c:v>
                </c:pt>
                <c:pt idx="830">
                  <c:v>3.500000</c:v>
                </c:pt>
                <c:pt idx="831">
                  <c:v>3.500000</c:v>
                </c:pt>
                <c:pt idx="832">
                  <c:v>3.500000</c:v>
                </c:pt>
                <c:pt idx="833">
                  <c:v>3.500000</c:v>
                </c:pt>
                <c:pt idx="834">
                  <c:v>3.500000</c:v>
                </c:pt>
                <c:pt idx="835">
                  <c:v>3.500000</c:v>
                </c:pt>
                <c:pt idx="836">
                  <c:v>3.500000</c:v>
                </c:pt>
                <c:pt idx="837">
                  <c:v>3.500000</c:v>
                </c:pt>
                <c:pt idx="838">
                  <c:v>3.500000</c:v>
                </c:pt>
                <c:pt idx="839">
                  <c:v>3.500000</c:v>
                </c:pt>
                <c:pt idx="840">
                  <c:v>3.500000</c:v>
                </c:pt>
                <c:pt idx="841">
                  <c:v>3.500000</c:v>
                </c:pt>
                <c:pt idx="842">
                  <c:v>3.500000</c:v>
                </c:pt>
                <c:pt idx="843">
                  <c:v>3.500000</c:v>
                </c:pt>
                <c:pt idx="844">
                  <c:v>3.500000</c:v>
                </c:pt>
                <c:pt idx="845">
                  <c:v>3.500000</c:v>
                </c:pt>
                <c:pt idx="846">
                  <c:v>3.500000</c:v>
                </c:pt>
                <c:pt idx="847">
                  <c:v>3.500000</c:v>
                </c:pt>
                <c:pt idx="848">
                  <c:v>3.500000</c:v>
                </c:pt>
                <c:pt idx="849">
                  <c:v>3.500000</c:v>
                </c:pt>
                <c:pt idx="850">
                  <c:v>3.500000</c:v>
                </c:pt>
                <c:pt idx="851">
                  <c:v>3.500000</c:v>
                </c:pt>
                <c:pt idx="852">
                  <c:v>3.500000</c:v>
                </c:pt>
                <c:pt idx="853">
                  <c:v>3.500000</c:v>
                </c:pt>
                <c:pt idx="854">
                  <c:v>3.500000</c:v>
                </c:pt>
                <c:pt idx="855">
                  <c:v>3.500000</c:v>
                </c:pt>
                <c:pt idx="856">
                  <c:v>3.500000</c:v>
                </c:pt>
                <c:pt idx="857">
                  <c:v>3.500000</c:v>
                </c:pt>
                <c:pt idx="858">
                  <c:v>3.500000</c:v>
                </c:pt>
                <c:pt idx="859">
                  <c:v>3.500000</c:v>
                </c:pt>
                <c:pt idx="860">
                  <c:v>3.500000</c:v>
                </c:pt>
                <c:pt idx="861">
                  <c:v>3.500000</c:v>
                </c:pt>
                <c:pt idx="862">
                  <c:v>3.500000</c:v>
                </c:pt>
                <c:pt idx="863">
                  <c:v>3.500000</c:v>
                </c:pt>
                <c:pt idx="864">
                  <c:v>3.500000</c:v>
                </c:pt>
                <c:pt idx="865">
                  <c:v>3.500000</c:v>
                </c:pt>
                <c:pt idx="866">
                  <c:v>3.500000</c:v>
                </c:pt>
                <c:pt idx="867">
                  <c:v>3.500000</c:v>
                </c:pt>
                <c:pt idx="868">
                  <c:v>3.500000</c:v>
                </c:pt>
                <c:pt idx="869">
                  <c:v>3.500000</c:v>
                </c:pt>
                <c:pt idx="870">
                  <c:v>3.500000</c:v>
                </c:pt>
                <c:pt idx="871">
                  <c:v>3.500000</c:v>
                </c:pt>
                <c:pt idx="872">
                  <c:v>3.500000</c:v>
                </c:pt>
                <c:pt idx="873">
                  <c:v>3.500000</c:v>
                </c:pt>
                <c:pt idx="874">
                  <c:v>3.500000</c:v>
                </c:pt>
                <c:pt idx="875">
                  <c:v>3.500000</c:v>
                </c:pt>
                <c:pt idx="876">
                  <c:v>3.500000</c:v>
                </c:pt>
                <c:pt idx="877">
                  <c:v>3.500000</c:v>
                </c:pt>
                <c:pt idx="878">
                  <c:v>3.500000</c:v>
                </c:pt>
                <c:pt idx="879">
                  <c:v>3.500000</c:v>
                </c:pt>
                <c:pt idx="880">
                  <c:v>3.500000</c:v>
                </c:pt>
                <c:pt idx="881">
                  <c:v>3.500000</c:v>
                </c:pt>
                <c:pt idx="882">
                  <c:v>3.500000</c:v>
                </c:pt>
                <c:pt idx="883">
                  <c:v>3.500000</c:v>
                </c:pt>
                <c:pt idx="884">
                  <c:v>3.500000</c:v>
                </c:pt>
                <c:pt idx="885">
                  <c:v>3.500000</c:v>
                </c:pt>
                <c:pt idx="886">
                  <c:v>3.500000</c:v>
                </c:pt>
                <c:pt idx="887">
                  <c:v>3.500000</c:v>
                </c:pt>
                <c:pt idx="888">
                  <c:v>3.500000</c:v>
                </c:pt>
                <c:pt idx="889">
                  <c:v>3.500000</c:v>
                </c:pt>
                <c:pt idx="890">
                  <c:v>3.500000</c:v>
                </c:pt>
                <c:pt idx="891">
                  <c:v>3.500000</c:v>
                </c:pt>
                <c:pt idx="892">
                  <c:v>3.500000</c:v>
                </c:pt>
                <c:pt idx="893">
                  <c:v>3.500000</c:v>
                </c:pt>
                <c:pt idx="894">
                  <c:v>3.500000</c:v>
                </c:pt>
                <c:pt idx="895">
                  <c:v>3.500000</c:v>
                </c:pt>
                <c:pt idx="896">
                  <c:v>3.500000</c:v>
                </c:pt>
                <c:pt idx="897">
                  <c:v>3.500000</c:v>
                </c:pt>
                <c:pt idx="898">
                  <c:v>3.500000</c:v>
                </c:pt>
                <c:pt idx="899">
                  <c:v>3.500000</c:v>
                </c:pt>
                <c:pt idx="900">
                  <c:v>3.500000</c:v>
                </c:pt>
                <c:pt idx="901">
                  <c:v>3.500000</c:v>
                </c:pt>
                <c:pt idx="902">
                  <c:v>3.500000</c:v>
                </c:pt>
                <c:pt idx="903">
                  <c:v>3.500000</c:v>
                </c:pt>
                <c:pt idx="904">
                  <c:v>3.500000</c:v>
                </c:pt>
                <c:pt idx="905">
                  <c:v>3.500000</c:v>
                </c:pt>
                <c:pt idx="906">
                  <c:v>3.500000</c:v>
                </c:pt>
                <c:pt idx="907">
                  <c:v>3.500000</c:v>
                </c:pt>
                <c:pt idx="908">
                  <c:v>3.500000</c:v>
                </c:pt>
                <c:pt idx="909">
                  <c:v>3.500000</c:v>
                </c:pt>
                <c:pt idx="910">
                  <c:v>3.500000</c:v>
                </c:pt>
                <c:pt idx="911">
                  <c:v>3.500000</c:v>
                </c:pt>
                <c:pt idx="912">
                  <c:v>3.500000</c:v>
                </c:pt>
                <c:pt idx="913">
                  <c:v>3.500000</c:v>
                </c:pt>
                <c:pt idx="914">
                  <c:v>3.500000</c:v>
                </c:pt>
                <c:pt idx="915">
                  <c:v>3.500000</c:v>
                </c:pt>
                <c:pt idx="916">
                  <c:v>3.500000</c:v>
                </c:pt>
                <c:pt idx="917">
                  <c:v>3.500000</c:v>
                </c:pt>
                <c:pt idx="918">
                  <c:v>3.500000</c:v>
                </c:pt>
                <c:pt idx="919">
                  <c:v>3.500000</c:v>
                </c:pt>
                <c:pt idx="920">
                  <c:v>3.500000</c:v>
                </c:pt>
                <c:pt idx="921">
                  <c:v>3.500000</c:v>
                </c:pt>
                <c:pt idx="922">
                  <c:v>3.500000</c:v>
                </c:pt>
                <c:pt idx="923">
                  <c:v>3.500000</c:v>
                </c:pt>
                <c:pt idx="924">
                  <c:v>3.500000</c:v>
                </c:pt>
                <c:pt idx="925">
                  <c:v>3.500000</c:v>
                </c:pt>
                <c:pt idx="926">
                  <c:v>3.500000</c:v>
                </c:pt>
                <c:pt idx="927">
                  <c:v>3.500000</c:v>
                </c:pt>
                <c:pt idx="928">
                  <c:v>3.500000</c:v>
                </c:pt>
                <c:pt idx="929">
                  <c:v>3.500000</c:v>
                </c:pt>
                <c:pt idx="930">
                  <c:v>3.500000</c:v>
                </c:pt>
                <c:pt idx="931">
                  <c:v>3.500000</c:v>
                </c:pt>
                <c:pt idx="932">
                  <c:v>3.500000</c:v>
                </c:pt>
                <c:pt idx="933">
                  <c:v>3.500000</c:v>
                </c:pt>
                <c:pt idx="934">
                  <c:v>3.500000</c:v>
                </c:pt>
                <c:pt idx="935">
                  <c:v>3.500000</c:v>
                </c:pt>
                <c:pt idx="936">
                  <c:v>3.500000</c:v>
                </c:pt>
                <c:pt idx="937">
                  <c:v>3.500000</c:v>
                </c:pt>
                <c:pt idx="938">
                  <c:v>3.500000</c:v>
                </c:pt>
                <c:pt idx="939">
                  <c:v>3.500000</c:v>
                </c:pt>
                <c:pt idx="940">
                  <c:v>3.500000</c:v>
                </c:pt>
                <c:pt idx="941">
                  <c:v>3.500000</c:v>
                </c:pt>
                <c:pt idx="942">
                  <c:v>3.500000</c:v>
                </c:pt>
                <c:pt idx="943">
                  <c:v>3.500000</c:v>
                </c:pt>
                <c:pt idx="944">
                  <c:v>3.500000</c:v>
                </c:pt>
                <c:pt idx="945">
                  <c:v>3.500000</c:v>
                </c:pt>
                <c:pt idx="946">
                  <c:v>3.500000</c:v>
                </c:pt>
                <c:pt idx="947">
                  <c:v>3.500000</c:v>
                </c:pt>
                <c:pt idx="948">
                  <c:v>3.500000</c:v>
                </c:pt>
                <c:pt idx="949">
                  <c:v>3.500000</c:v>
                </c:pt>
                <c:pt idx="950">
                  <c:v>3.500000</c:v>
                </c:pt>
                <c:pt idx="951">
                  <c:v>3.500000</c:v>
                </c:pt>
                <c:pt idx="952">
                  <c:v>3.500000</c:v>
                </c:pt>
                <c:pt idx="953">
                  <c:v>3.500000</c:v>
                </c:pt>
                <c:pt idx="954">
                  <c:v>3.500000</c:v>
                </c:pt>
                <c:pt idx="955">
                  <c:v>3.500000</c:v>
                </c:pt>
                <c:pt idx="956">
                  <c:v>3.500000</c:v>
                </c:pt>
                <c:pt idx="957">
                  <c:v>3.500000</c:v>
                </c:pt>
                <c:pt idx="958">
                  <c:v>3.500000</c:v>
                </c:pt>
                <c:pt idx="959">
                  <c:v>3.500000</c:v>
                </c:pt>
                <c:pt idx="960">
                  <c:v>3.500000</c:v>
                </c:pt>
                <c:pt idx="961">
                  <c:v>3.500000</c:v>
                </c:pt>
                <c:pt idx="962">
                  <c:v>3.500000</c:v>
                </c:pt>
                <c:pt idx="963">
                  <c:v>3.500000</c:v>
                </c:pt>
                <c:pt idx="964">
                  <c:v>3.500000</c:v>
                </c:pt>
                <c:pt idx="965">
                  <c:v>3.500000</c:v>
                </c:pt>
                <c:pt idx="966">
                  <c:v>3.500000</c:v>
                </c:pt>
                <c:pt idx="967">
                  <c:v>3.500000</c:v>
                </c:pt>
                <c:pt idx="968">
                  <c:v>3.500000</c:v>
                </c:pt>
                <c:pt idx="969">
                  <c:v>3.500000</c:v>
                </c:pt>
                <c:pt idx="970">
                  <c:v>3.500000</c:v>
                </c:pt>
                <c:pt idx="971">
                  <c:v>3.500000</c:v>
                </c:pt>
                <c:pt idx="972">
                  <c:v>3.500000</c:v>
                </c:pt>
                <c:pt idx="973">
                  <c:v>3.500000</c:v>
                </c:pt>
                <c:pt idx="974">
                  <c:v>3.500000</c:v>
                </c:pt>
                <c:pt idx="975">
                  <c:v>3.500000</c:v>
                </c:pt>
                <c:pt idx="976">
                  <c:v>3.500000</c:v>
                </c:pt>
                <c:pt idx="977">
                  <c:v>3.500000</c:v>
                </c:pt>
                <c:pt idx="978">
                  <c:v>3.500000</c:v>
                </c:pt>
                <c:pt idx="979">
                  <c:v>3.500000</c:v>
                </c:pt>
                <c:pt idx="980">
                  <c:v>3.500000</c:v>
                </c:pt>
                <c:pt idx="981">
                  <c:v>3.500000</c:v>
                </c:pt>
                <c:pt idx="982">
                  <c:v>3.500000</c:v>
                </c:pt>
                <c:pt idx="983">
                  <c:v>3.500000</c:v>
                </c:pt>
                <c:pt idx="984">
                  <c:v>3.500000</c:v>
                </c:pt>
                <c:pt idx="985">
                  <c:v>3.500000</c:v>
                </c:pt>
                <c:pt idx="986">
                  <c:v>3.500000</c:v>
                </c:pt>
                <c:pt idx="987">
                  <c:v>3.500000</c:v>
                </c:pt>
                <c:pt idx="988">
                  <c:v>3.500000</c:v>
                </c:pt>
                <c:pt idx="989">
                  <c:v>3.500000</c:v>
                </c:pt>
                <c:pt idx="990">
                  <c:v>3.500000</c:v>
                </c:pt>
                <c:pt idx="991">
                  <c:v>3.500000</c:v>
                </c:pt>
                <c:pt idx="992">
                  <c:v>3.500000</c:v>
                </c:pt>
                <c:pt idx="993">
                  <c:v>3.500000</c:v>
                </c:pt>
                <c:pt idx="994">
                  <c:v>3.500000</c:v>
                </c:pt>
                <c:pt idx="995">
                  <c:v>3.500000</c:v>
                </c:pt>
                <c:pt idx="996">
                  <c:v>3.500000</c:v>
                </c:pt>
                <c:pt idx="997">
                  <c:v>3.500000</c:v>
                </c:pt>
                <c:pt idx="998">
                  <c:v>3.500000</c:v>
                </c:pt>
                <c:pt idx="999">
                  <c:v>3.500000</c:v>
                </c:pt>
                <c:pt idx="1000">
                  <c:v>3.500000</c:v>
                </c:pt>
                <c:pt idx="1001">
                  <c:v>3.500000</c:v>
                </c:pt>
                <c:pt idx="1002">
                  <c:v>3.500000</c:v>
                </c:pt>
                <c:pt idx="1003">
                  <c:v>3.500000</c:v>
                </c:pt>
                <c:pt idx="1004">
                  <c:v>3.500000</c:v>
                </c:pt>
                <c:pt idx="1005">
                  <c:v>3.500000</c:v>
                </c:pt>
                <c:pt idx="1006">
                  <c:v>3.500000</c:v>
                </c:pt>
                <c:pt idx="1007">
                  <c:v>3.500000</c:v>
                </c:pt>
                <c:pt idx="1008">
                  <c:v>3.500000</c:v>
                </c:pt>
                <c:pt idx="1009">
                  <c:v>3.500000</c:v>
                </c:pt>
                <c:pt idx="1010">
                  <c:v>3.500000</c:v>
                </c:pt>
                <c:pt idx="1011">
                  <c:v>3.500000</c:v>
                </c:pt>
                <c:pt idx="1012">
                  <c:v>3.500000</c:v>
                </c:pt>
                <c:pt idx="1013">
                  <c:v>3.500000</c:v>
                </c:pt>
                <c:pt idx="1014">
                  <c:v>3.500000</c:v>
                </c:pt>
                <c:pt idx="1015">
                  <c:v>3.500000</c:v>
                </c:pt>
                <c:pt idx="1016">
                  <c:v>3.500000</c:v>
                </c:pt>
                <c:pt idx="1017">
                  <c:v>3.500000</c:v>
                </c:pt>
                <c:pt idx="1018">
                  <c:v>3.500000</c:v>
                </c:pt>
                <c:pt idx="1019">
                  <c:v>3.500000</c:v>
                </c:pt>
                <c:pt idx="1020">
                  <c:v>3.500000</c:v>
                </c:pt>
                <c:pt idx="1021">
                  <c:v>3.500000</c:v>
                </c:pt>
                <c:pt idx="1022">
                  <c:v>3.500000</c:v>
                </c:pt>
                <c:pt idx="1023">
                  <c:v>3.500000</c:v>
                </c:pt>
                <c:pt idx="1024">
                  <c:v>3.500000</c:v>
                </c:pt>
                <c:pt idx="1025">
                  <c:v>3.500000</c:v>
                </c:pt>
                <c:pt idx="1026">
                  <c:v>3.500000</c:v>
                </c:pt>
                <c:pt idx="1027">
                  <c:v>3.500000</c:v>
                </c:pt>
                <c:pt idx="1028">
                  <c:v>3.500000</c:v>
                </c:pt>
                <c:pt idx="1029">
                  <c:v>3.500000</c:v>
                </c:pt>
                <c:pt idx="1030">
                  <c:v>3.500000</c:v>
                </c:pt>
                <c:pt idx="1031">
                  <c:v>3.500000</c:v>
                </c:pt>
                <c:pt idx="1032">
                  <c:v>3.500000</c:v>
                </c:pt>
                <c:pt idx="1033">
                  <c:v>3.500000</c:v>
                </c:pt>
                <c:pt idx="1034">
                  <c:v>3.500000</c:v>
                </c:pt>
                <c:pt idx="1035">
                  <c:v>3.500000</c:v>
                </c:pt>
                <c:pt idx="1036">
                  <c:v>3.500000</c:v>
                </c:pt>
                <c:pt idx="1037">
                  <c:v>3.500000</c:v>
                </c:pt>
                <c:pt idx="1038">
                  <c:v>3.500000</c:v>
                </c:pt>
                <c:pt idx="1039">
                  <c:v>3.500000</c:v>
                </c:pt>
                <c:pt idx="1040">
                  <c:v>3.500000</c:v>
                </c:pt>
                <c:pt idx="1041">
                  <c:v>3.500000</c:v>
                </c:pt>
                <c:pt idx="1042">
                  <c:v>3.500000</c:v>
                </c:pt>
                <c:pt idx="1043">
                  <c:v>3.500000</c:v>
                </c:pt>
                <c:pt idx="1044">
                  <c:v>3.500000</c:v>
                </c:pt>
                <c:pt idx="1045">
                  <c:v>3.500000</c:v>
                </c:pt>
                <c:pt idx="1046">
                  <c:v>3.500000</c:v>
                </c:pt>
                <c:pt idx="1047">
                  <c:v>3.500000</c:v>
                </c:pt>
                <c:pt idx="1048">
                  <c:v>3.500000</c:v>
                </c:pt>
                <c:pt idx="1049">
                  <c:v>3.500000</c:v>
                </c:pt>
                <c:pt idx="1050">
                  <c:v>3.500000</c:v>
                </c:pt>
                <c:pt idx="1051">
                  <c:v>3.500000</c:v>
                </c:pt>
                <c:pt idx="1052">
                  <c:v>3.500000</c:v>
                </c:pt>
                <c:pt idx="1053">
                  <c:v>3.500000</c:v>
                </c:pt>
                <c:pt idx="1054">
                  <c:v>3.500000</c:v>
                </c:pt>
                <c:pt idx="1055">
                  <c:v>3.500000</c:v>
                </c:pt>
                <c:pt idx="1056">
                  <c:v>3.500000</c:v>
                </c:pt>
                <c:pt idx="1057">
                  <c:v>3.500000</c:v>
                </c:pt>
                <c:pt idx="1058">
                  <c:v>3.500000</c:v>
                </c:pt>
                <c:pt idx="1059">
                  <c:v>3.500000</c:v>
                </c:pt>
                <c:pt idx="1060">
                  <c:v>3.500000</c:v>
                </c:pt>
                <c:pt idx="1061">
                  <c:v>3.500000</c:v>
                </c:pt>
                <c:pt idx="1062">
                  <c:v>3.500000</c:v>
                </c:pt>
                <c:pt idx="1063">
                  <c:v>3.500000</c:v>
                </c:pt>
                <c:pt idx="1064">
                  <c:v>3.500000</c:v>
                </c:pt>
                <c:pt idx="1065">
                  <c:v>3.500000</c:v>
                </c:pt>
                <c:pt idx="1066">
                  <c:v>3.500000</c:v>
                </c:pt>
                <c:pt idx="1067">
                  <c:v>3.500000</c:v>
                </c:pt>
                <c:pt idx="1068">
                  <c:v>3.500000</c:v>
                </c:pt>
                <c:pt idx="1069">
                  <c:v>3.500000</c:v>
                </c:pt>
                <c:pt idx="1070">
                  <c:v>3.500000</c:v>
                </c:pt>
                <c:pt idx="1071">
                  <c:v>3.500000</c:v>
                </c:pt>
                <c:pt idx="1072">
                  <c:v>3.500000</c:v>
                </c:pt>
                <c:pt idx="1073">
                  <c:v>3.500000</c:v>
                </c:pt>
                <c:pt idx="1074">
                  <c:v>3.500000</c:v>
                </c:pt>
                <c:pt idx="1075">
                  <c:v>3.500000</c:v>
                </c:pt>
                <c:pt idx="1076">
                  <c:v>3.500000</c:v>
                </c:pt>
                <c:pt idx="1077">
                  <c:v>3.500000</c:v>
                </c:pt>
                <c:pt idx="1078">
                  <c:v>3.500000</c:v>
                </c:pt>
                <c:pt idx="1079">
                  <c:v>3.500000</c:v>
                </c:pt>
                <c:pt idx="1080">
                  <c:v>3.500000</c:v>
                </c:pt>
                <c:pt idx="1081">
                  <c:v>3.500000</c:v>
                </c:pt>
                <c:pt idx="1082">
                  <c:v>3.500000</c:v>
                </c:pt>
                <c:pt idx="1083">
                  <c:v>3.500000</c:v>
                </c:pt>
                <c:pt idx="1084">
                  <c:v>3.500000</c:v>
                </c:pt>
                <c:pt idx="1085">
                  <c:v>3.500000</c:v>
                </c:pt>
                <c:pt idx="1086">
                  <c:v>3.500000</c:v>
                </c:pt>
                <c:pt idx="1087">
                  <c:v>3.500000</c:v>
                </c:pt>
                <c:pt idx="1088">
                  <c:v>3.500000</c:v>
                </c:pt>
                <c:pt idx="1089">
                  <c:v>3.500000</c:v>
                </c:pt>
                <c:pt idx="1090">
                  <c:v>3.500000</c:v>
                </c:pt>
                <c:pt idx="1091">
                  <c:v>3.500000</c:v>
                </c:pt>
                <c:pt idx="1092">
                  <c:v>3.500000</c:v>
                </c:pt>
                <c:pt idx="1093">
                  <c:v>3.500000</c:v>
                </c:pt>
                <c:pt idx="1094">
                  <c:v>3.500000</c:v>
                </c:pt>
                <c:pt idx="1095">
                  <c:v>3.500000</c:v>
                </c:pt>
                <c:pt idx="1096">
                  <c:v>3.500000</c:v>
                </c:pt>
                <c:pt idx="1097">
                  <c:v>3.500000</c:v>
                </c:pt>
                <c:pt idx="1098">
                  <c:v>3.500000</c:v>
                </c:pt>
                <c:pt idx="1099">
                  <c:v>3.500000</c:v>
                </c:pt>
                <c:pt idx="1100">
                  <c:v>3.500000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'TCI'!$N$3</c:f>
              <c:strCache>
                <c:ptCount val="1"/>
                <c:pt idx="0">
                  <c:v>Concentration Effect</c:v>
                </c:pt>
              </c:strCache>
            </c:strRef>
          </c:tx>
          <c:spPr>
            <a:noFill/>
            <a:ln w="38100" cap="flat">
              <a:solidFill>
                <a:schemeClr val="accent3">
                  <a:hueOff val="362282"/>
                  <a:satOff val="31803"/>
                  <a:lumOff val="-18242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3">
                  <a:hueOff val="362282"/>
                  <a:satOff val="31803"/>
                  <a:lumOff val="-18242"/>
                </a:schemeClr>
              </a:solidFill>
              <a:ln w="38100" cap="flat">
                <a:solidFill>
                  <a:srgbClr val="79808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'TCI'!$L$4:$L$1104</c:f>
              <c:numCache>
                <c:ptCount val="110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  <c:pt idx="1093">
                  <c:v>91.083333</c:v>
                </c:pt>
                <c:pt idx="1094">
                  <c:v>91.166667</c:v>
                </c:pt>
                <c:pt idx="1095">
                  <c:v>91.250000</c:v>
                </c:pt>
                <c:pt idx="1096">
                  <c:v>91.333333</c:v>
                </c:pt>
                <c:pt idx="1097">
                  <c:v>91.416667</c:v>
                </c:pt>
                <c:pt idx="1098">
                  <c:v>91.500000</c:v>
                </c:pt>
                <c:pt idx="1099">
                  <c:v>91.583333</c:v>
                </c:pt>
                <c:pt idx="1100">
                  <c:v>91.666667</c:v>
                </c:pt>
              </c:numCache>
            </c:numRef>
          </c:xVal>
          <c:yVal>
            <c:numRef>
              <c:f>'TCI'!$N$4:$N$1104</c:f>
              <c:numCache>
                <c:ptCount val="1101"/>
                <c:pt idx="0">
                  <c:v>0.000000</c:v>
                </c:pt>
                <c:pt idx="1">
                  <c:v>0.000000</c:v>
                </c:pt>
                <c:pt idx="2">
                  <c:v>0.029963</c:v>
                </c:pt>
                <c:pt idx="3">
                  <c:v>0.070796</c:v>
                </c:pt>
                <c:pt idx="4">
                  <c:v>0.111148</c:v>
                </c:pt>
                <c:pt idx="5">
                  <c:v>0.151025</c:v>
                </c:pt>
                <c:pt idx="6">
                  <c:v>0.190434</c:v>
                </c:pt>
                <c:pt idx="7">
                  <c:v>0.229378</c:v>
                </c:pt>
                <c:pt idx="8">
                  <c:v>0.267864</c:v>
                </c:pt>
                <c:pt idx="9">
                  <c:v>0.305897</c:v>
                </c:pt>
                <c:pt idx="10">
                  <c:v>0.343483</c:v>
                </c:pt>
                <c:pt idx="11">
                  <c:v>0.380626</c:v>
                </c:pt>
                <c:pt idx="12">
                  <c:v>0.417333</c:v>
                </c:pt>
                <c:pt idx="13">
                  <c:v>0.453607</c:v>
                </c:pt>
                <c:pt idx="14">
                  <c:v>0.489455</c:v>
                </c:pt>
                <c:pt idx="15">
                  <c:v>0.524880</c:v>
                </c:pt>
                <c:pt idx="16">
                  <c:v>0.559889</c:v>
                </c:pt>
                <c:pt idx="17">
                  <c:v>0.594486</c:v>
                </c:pt>
                <c:pt idx="18">
                  <c:v>0.628676</c:v>
                </c:pt>
                <c:pt idx="19">
                  <c:v>0.662463</c:v>
                </c:pt>
                <c:pt idx="20">
                  <c:v>0.695853</c:v>
                </c:pt>
                <c:pt idx="21">
                  <c:v>0.728850</c:v>
                </c:pt>
                <c:pt idx="22">
                  <c:v>0.761459</c:v>
                </c:pt>
                <c:pt idx="23">
                  <c:v>0.793684</c:v>
                </c:pt>
                <c:pt idx="24">
                  <c:v>0.825530</c:v>
                </c:pt>
                <c:pt idx="25">
                  <c:v>0.857001</c:v>
                </c:pt>
                <c:pt idx="26">
                  <c:v>0.888102</c:v>
                </c:pt>
                <c:pt idx="27">
                  <c:v>0.918836</c:v>
                </c:pt>
                <c:pt idx="28">
                  <c:v>0.949210</c:v>
                </c:pt>
                <c:pt idx="29">
                  <c:v>0.979225</c:v>
                </c:pt>
                <c:pt idx="30">
                  <c:v>1.008888</c:v>
                </c:pt>
                <c:pt idx="31">
                  <c:v>1.038201</c:v>
                </c:pt>
                <c:pt idx="32">
                  <c:v>1.067170</c:v>
                </c:pt>
                <c:pt idx="33">
                  <c:v>1.095797</c:v>
                </c:pt>
                <c:pt idx="34">
                  <c:v>1.124088</c:v>
                </c:pt>
                <c:pt idx="35">
                  <c:v>1.152046</c:v>
                </c:pt>
                <c:pt idx="36">
                  <c:v>1.179675</c:v>
                </c:pt>
                <c:pt idx="37">
                  <c:v>1.206979</c:v>
                </c:pt>
                <c:pt idx="38">
                  <c:v>1.233961</c:v>
                </c:pt>
                <c:pt idx="39">
                  <c:v>1.260626</c:v>
                </c:pt>
                <c:pt idx="40">
                  <c:v>1.286977</c:v>
                </c:pt>
                <c:pt idx="41">
                  <c:v>1.313018</c:v>
                </c:pt>
                <c:pt idx="42">
                  <c:v>1.338753</c:v>
                </c:pt>
                <c:pt idx="43">
                  <c:v>1.364185</c:v>
                </c:pt>
                <c:pt idx="44">
                  <c:v>1.389317</c:v>
                </c:pt>
                <c:pt idx="45">
                  <c:v>1.414154</c:v>
                </c:pt>
                <c:pt idx="46">
                  <c:v>1.438699</c:v>
                </c:pt>
                <c:pt idx="47">
                  <c:v>1.462955</c:v>
                </c:pt>
                <c:pt idx="48">
                  <c:v>1.486925</c:v>
                </c:pt>
                <c:pt idx="49">
                  <c:v>1.510613</c:v>
                </c:pt>
                <c:pt idx="50">
                  <c:v>1.534023</c:v>
                </c:pt>
                <c:pt idx="51">
                  <c:v>1.557157</c:v>
                </c:pt>
                <c:pt idx="52">
                  <c:v>1.580019</c:v>
                </c:pt>
                <c:pt idx="53">
                  <c:v>1.602612</c:v>
                </c:pt>
                <c:pt idx="54">
                  <c:v>1.624939</c:v>
                </c:pt>
                <c:pt idx="55">
                  <c:v>1.647003</c:v>
                </c:pt>
                <c:pt idx="56">
                  <c:v>1.668807</c:v>
                </c:pt>
                <c:pt idx="57">
                  <c:v>1.690355</c:v>
                </c:pt>
                <c:pt idx="58">
                  <c:v>1.711650</c:v>
                </c:pt>
                <c:pt idx="59">
                  <c:v>1.732694</c:v>
                </c:pt>
                <c:pt idx="60">
                  <c:v>1.753490</c:v>
                </c:pt>
                <c:pt idx="61">
                  <c:v>1.774042</c:v>
                </c:pt>
                <c:pt idx="62">
                  <c:v>1.794351</c:v>
                </c:pt>
                <c:pt idx="63">
                  <c:v>1.814422</c:v>
                </c:pt>
                <c:pt idx="64">
                  <c:v>1.834257</c:v>
                </c:pt>
                <c:pt idx="65">
                  <c:v>1.853858</c:v>
                </c:pt>
                <c:pt idx="66">
                  <c:v>1.873228</c:v>
                </c:pt>
                <c:pt idx="67">
                  <c:v>1.892371</c:v>
                </c:pt>
                <c:pt idx="68">
                  <c:v>1.911288</c:v>
                </c:pt>
                <c:pt idx="69">
                  <c:v>1.929983</c:v>
                </c:pt>
                <c:pt idx="70">
                  <c:v>1.948458</c:v>
                </c:pt>
                <c:pt idx="71">
                  <c:v>1.966715</c:v>
                </c:pt>
                <c:pt idx="72">
                  <c:v>1.984757</c:v>
                </c:pt>
                <c:pt idx="73">
                  <c:v>2.002588</c:v>
                </c:pt>
                <c:pt idx="74">
                  <c:v>2.020208</c:v>
                </c:pt>
                <c:pt idx="75">
                  <c:v>2.037621</c:v>
                </c:pt>
                <c:pt idx="76">
                  <c:v>2.054829</c:v>
                </c:pt>
                <c:pt idx="77">
                  <c:v>2.071835</c:v>
                </c:pt>
                <c:pt idx="78">
                  <c:v>2.088640</c:v>
                </c:pt>
                <c:pt idx="79">
                  <c:v>2.105248</c:v>
                </c:pt>
                <c:pt idx="80">
                  <c:v>2.121660</c:v>
                </c:pt>
                <c:pt idx="81">
                  <c:v>2.137880</c:v>
                </c:pt>
                <c:pt idx="82">
                  <c:v>2.153908</c:v>
                </c:pt>
                <c:pt idx="83">
                  <c:v>2.169748</c:v>
                </c:pt>
                <c:pt idx="84">
                  <c:v>2.185401</c:v>
                </c:pt>
                <c:pt idx="85">
                  <c:v>2.200870</c:v>
                </c:pt>
                <c:pt idx="86">
                  <c:v>2.216157</c:v>
                </c:pt>
                <c:pt idx="87">
                  <c:v>2.231265</c:v>
                </c:pt>
                <c:pt idx="88">
                  <c:v>2.246194</c:v>
                </c:pt>
                <c:pt idx="89">
                  <c:v>2.260948</c:v>
                </c:pt>
                <c:pt idx="90">
                  <c:v>2.275528</c:v>
                </c:pt>
                <c:pt idx="91">
                  <c:v>2.289937</c:v>
                </c:pt>
                <c:pt idx="92">
                  <c:v>2.304176</c:v>
                </c:pt>
                <c:pt idx="93">
                  <c:v>2.318247</c:v>
                </c:pt>
                <c:pt idx="94">
                  <c:v>2.332153</c:v>
                </c:pt>
                <c:pt idx="95">
                  <c:v>2.345896</c:v>
                </c:pt>
                <c:pt idx="96">
                  <c:v>2.359476</c:v>
                </c:pt>
                <c:pt idx="97">
                  <c:v>2.372897</c:v>
                </c:pt>
                <c:pt idx="98">
                  <c:v>2.386160</c:v>
                </c:pt>
                <c:pt idx="99">
                  <c:v>2.399267</c:v>
                </c:pt>
                <c:pt idx="100">
                  <c:v>2.412219</c:v>
                </c:pt>
                <c:pt idx="101">
                  <c:v>2.425019</c:v>
                </c:pt>
                <c:pt idx="102">
                  <c:v>2.437669</c:v>
                </c:pt>
                <c:pt idx="103">
                  <c:v>2.450170</c:v>
                </c:pt>
                <c:pt idx="104">
                  <c:v>2.462523</c:v>
                </c:pt>
                <c:pt idx="105">
                  <c:v>2.474731</c:v>
                </c:pt>
                <c:pt idx="106">
                  <c:v>2.486796</c:v>
                </c:pt>
                <c:pt idx="107">
                  <c:v>2.498718</c:v>
                </c:pt>
                <c:pt idx="108">
                  <c:v>2.510501</c:v>
                </c:pt>
                <c:pt idx="109">
                  <c:v>2.522144</c:v>
                </c:pt>
                <c:pt idx="110">
                  <c:v>2.533651</c:v>
                </c:pt>
                <c:pt idx="111">
                  <c:v>2.545022</c:v>
                </c:pt>
                <c:pt idx="112">
                  <c:v>2.556260</c:v>
                </c:pt>
                <c:pt idx="113">
                  <c:v>2.567365</c:v>
                </c:pt>
                <c:pt idx="114">
                  <c:v>2.578339</c:v>
                </c:pt>
                <c:pt idx="115">
                  <c:v>2.589185</c:v>
                </c:pt>
                <c:pt idx="116">
                  <c:v>2.599903</c:v>
                </c:pt>
                <c:pt idx="117">
                  <c:v>2.610494</c:v>
                </c:pt>
                <c:pt idx="118">
                  <c:v>2.620961</c:v>
                </c:pt>
                <c:pt idx="119">
                  <c:v>2.631305</c:v>
                </c:pt>
                <c:pt idx="120">
                  <c:v>2.641527</c:v>
                </c:pt>
                <c:pt idx="121">
                  <c:v>2.651629</c:v>
                </c:pt>
                <c:pt idx="122">
                  <c:v>2.661612</c:v>
                </c:pt>
                <c:pt idx="123">
                  <c:v>2.671477</c:v>
                </c:pt>
                <c:pt idx="124">
                  <c:v>2.681227</c:v>
                </c:pt>
                <c:pt idx="125">
                  <c:v>2.690862</c:v>
                </c:pt>
                <c:pt idx="126">
                  <c:v>2.700383</c:v>
                </c:pt>
                <c:pt idx="127">
                  <c:v>2.709792</c:v>
                </c:pt>
                <c:pt idx="128">
                  <c:v>2.719091</c:v>
                </c:pt>
                <c:pt idx="129">
                  <c:v>2.728280</c:v>
                </c:pt>
                <c:pt idx="130">
                  <c:v>2.737361</c:v>
                </c:pt>
                <c:pt idx="131">
                  <c:v>2.746335</c:v>
                </c:pt>
                <c:pt idx="132">
                  <c:v>2.755203</c:v>
                </c:pt>
                <c:pt idx="133">
                  <c:v>2.763968</c:v>
                </c:pt>
                <c:pt idx="134">
                  <c:v>2.772629</c:v>
                </c:pt>
                <c:pt idx="135">
                  <c:v>2.781188</c:v>
                </c:pt>
                <c:pt idx="136">
                  <c:v>2.789646</c:v>
                </c:pt>
                <c:pt idx="137">
                  <c:v>2.798005</c:v>
                </c:pt>
                <c:pt idx="138">
                  <c:v>2.806266</c:v>
                </c:pt>
                <c:pt idx="139">
                  <c:v>2.814429</c:v>
                </c:pt>
                <c:pt idx="140">
                  <c:v>2.822496</c:v>
                </c:pt>
                <c:pt idx="141">
                  <c:v>2.830469</c:v>
                </c:pt>
                <c:pt idx="142">
                  <c:v>2.838347</c:v>
                </c:pt>
                <c:pt idx="143">
                  <c:v>2.846133</c:v>
                </c:pt>
                <c:pt idx="144">
                  <c:v>2.853827</c:v>
                </c:pt>
                <c:pt idx="145">
                  <c:v>2.861431</c:v>
                </c:pt>
                <c:pt idx="146">
                  <c:v>2.868945</c:v>
                </c:pt>
                <c:pt idx="147">
                  <c:v>2.876371</c:v>
                </c:pt>
                <c:pt idx="148">
                  <c:v>2.883709</c:v>
                </c:pt>
                <c:pt idx="149">
                  <c:v>2.890961</c:v>
                </c:pt>
                <c:pt idx="150">
                  <c:v>2.898128</c:v>
                </c:pt>
                <c:pt idx="151">
                  <c:v>2.905210</c:v>
                </c:pt>
                <c:pt idx="152">
                  <c:v>2.912209</c:v>
                </c:pt>
                <c:pt idx="153">
                  <c:v>2.919126</c:v>
                </c:pt>
                <c:pt idx="154">
                  <c:v>2.925961</c:v>
                </c:pt>
                <c:pt idx="155">
                  <c:v>2.932716</c:v>
                </c:pt>
                <c:pt idx="156">
                  <c:v>2.939391</c:v>
                </c:pt>
                <c:pt idx="157">
                  <c:v>2.945988</c:v>
                </c:pt>
                <c:pt idx="158">
                  <c:v>2.952507</c:v>
                </c:pt>
                <c:pt idx="159">
                  <c:v>2.958950</c:v>
                </c:pt>
                <c:pt idx="160">
                  <c:v>2.965316</c:v>
                </c:pt>
                <c:pt idx="161">
                  <c:v>2.971608</c:v>
                </c:pt>
                <c:pt idx="162">
                  <c:v>2.977826</c:v>
                </c:pt>
                <c:pt idx="163">
                  <c:v>2.983970</c:v>
                </c:pt>
                <c:pt idx="164">
                  <c:v>2.990043</c:v>
                </c:pt>
                <c:pt idx="165">
                  <c:v>2.996043</c:v>
                </c:pt>
                <c:pt idx="166">
                  <c:v>3.001973</c:v>
                </c:pt>
                <c:pt idx="167">
                  <c:v>3.007834</c:v>
                </c:pt>
                <c:pt idx="168">
                  <c:v>3.013625</c:v>
                </c:pt>
                <c:pt idx="169">
                  <c:v>3.019349</c:v>
                </c:pt>
                <c:pt idx="170">
                  <c:v>3.025005</c:v>
                </c:pt>
                <c:pt idx="171">
                  <c:v>3.030594</c:v>
                </c:pt>
                <c:pt idx="172">
                  <c:v>3.036117</c:v>
                </c:pt>
                <c:pt idx="173">
                  <c:v>3.041576</c:v>
                </c:pt>
                <c:pt idx="174">
                  <c:v>3.046970</c:v>
                </c:pt>
                <c:pt idx="175">
                  <c:v>3.052301</c:v>
                </c:pt>
                <c:pt idx="176">
                  <c:v>3.057570</c:v>
                </c:pt>
                <c:pt idx="177">
                  <c:v>3.062776</c:v>
                </c:pt>
                <c:pt idx="178">
                  <c:v>3.067921</c:v>
                </c:pt>
                <c:pt idx="179">
                  <c:v>3.073005</c:v>
                </c:pt>
                <c:pt idx="180">
                  <c:v>3.078030</c:v>
                </c:pt>
                <c:pt idx="181">
                  <c:v>3.082995</c:v>
                </c:pt>
                <c:pt idx="182">
                  <c:v>3.087902</c:v>
                </c:pt>
                <c:pt idx="183">
                  <c:v>3.092751</c:v>
                </c:pt>
                <c:pt idx="184">
                  <c:v>3.097543</c:v>
                </c:pt>
                <c:pt idx="185">
                  <c:v>3.102279</c:v>
                </c:pt>
                <c:pt idx="186">
                  <c:v>3.106959</c:v>
                </c:pt>
                <c:pt idx="187">
                  <c:v>3.111584</c:v>
                </c:pt>
                <c:pt idx="188">
                  <c:v>3.116155</c:v>
                </c:pt>
                <c:pt idx="189">
                  <c:v>3.120672</c:v>
                </c:pt>
                <c:pt idx="190">
                  <c:v>3.125135</c:v>
                </c:pt>
                <c:pt idx="191">
                  <c:v>3.129546</c:v>
                </c:pt>
                <c:pt idx="192">
                  <c:v>3.133906</c:v>
                </c:pt>
                <c:pt idx="193">
                  <c:v>3.138213</c:v>
                </c:pt>
                <c:pt idx="194">
                  <c:v>3.142471</c:v>
                </c:pt>
                <c:pt idx="195">
                  <c:v>3.146678</c:v>
                </c:pt>
                <c:pt idx="196">
                  <c:v>3.150835</c:v>
                </c:pt>
                <c:pt idx="197">
                  <c:v>3.154944</c:v>
                </c:pt>
                <c:pt idx="198">
                  <c:v>3.159004</c:v>
                </c:pt>
                <c:pt idx="199">
                  <c:v>3.163017</c:v>
                </c:pt>
                <c:pt idx="200">
                  <c:v>3.166982</c:v>
                </c:pt>
                <c:pt idx="201">
                  <c:v>3.170901</c:v>
                </c:pt>
                <c:pt idx="202">
                  <c:v>3.174774</c:v>
                </c:pt>
                <c:pt idx="203">
                  <c:v>3.178601</c:v>
                </c:pt>
                <c:pt idx="204">
                  <c:v>3.182383</c:v>
                </c:pt>
                <c:pt idx="205">
                  <c:v>3.186120</c:v>
                </c:pt>
                <c:pt idx="206">
                  <c:v>3.189814</c:v>
                </c:pt>
                <c:pt idx="207">
                  <c:v>3.193464</c:v>
                </c:pt>
                <c:pt idx="208">
                  <c:v>3.197071</c:v>
                </c:pt>
                <c:pt idx="209">
                  <c:v>3.200635</c:v>
                </c:pt>
                <c:pt idx="210">
                  <c:v>3.204158</c:v>
                </c:pt>
                <c:pt idx="211">
                  <c:v>3.207639</c:v>
                </c:pt>
                <c:pt idx="212">
                  <c:v>3.211080</c:v>
                </c:pt>
                <c:pt idx="213">
                  <c:v>3.214479</c:v>
                </c:pt>
                <c:pt idx="214">
                  <c:v>3.217839</c:v>
                </c:pt>
                <c:pt idx="215">
                  <c:v>3.221159</c:v>
                </c:pt>
                <c:pt idx="216">
                  <c:v>3.224441</c:v>
                </c:pt>
                <c:pt idx="217">
                  <c:v>3.227683</c:v>
                </c:pt>
                <c:pt idx="218">
                  <c:v>3.230887</c:v>
                </c:pt>
                <c:pt idx="219">
                  <c:v>3.234054</c:v>
                </c:pt>
                <c:pt idx="220">
                  <c:v>3.237184</c:v>
                </c:pt>
                <c:pt idx="221">
                  <c:v>3.240276</c:v>
                </c:pt>
                <c:pt idx="222">
                  <c:v>3.243332</c:v>
                </c:pt>
                <c:pt idx="223">
                  <c:v>3.246353</c:v>
                </c:pt>
                <c:pt idx="224">
                  <c:v>3.249337</c:v>
                </c:pt>
                <c:pt idx="225">
                  <c:v>3.252287</c:v>
                </c:pt>
                <c:pt idx="226">
                  <c:v>3.255202</c:v>
                </c:pt>
                <c:pt idx="227">
                  <c:v>3.258083</c:v>
                </c:pt>
                <c:pt idx="228">
                  <c:v>3.260929</c:v>
                </c:pt>
                <c:pt idx="229">
                  <c:v>3.263742</c:v>
                </c:pt>
                <c:pt idx="230">
                  <c:v>3.266523</c:v>
                </c:pt>
                <c:pt idx="231">
                  <c:v>3.269270</c:v>
                </c:pt>
                <c:pt idx="232">
                  <c:v>3.271985</c:v>
                </c:pt>
                <c:pt idx="233">
                  <c:v>3.274668</c:v>
                </c:pt>
                <c:pt idx="234">
                  <c:v>3.277320</c:v>
                </c:pt>
                <c:pt idx="235">
                  <c:v>3.279940</c:v>
                </c:pt>
                <c:pt idx="236">
                  <c:v>3.282529</c:v>
                </c:pt>
                <c:pt idx="237">
                  <c:v>3.285088</c:v>
                </c:pt>
                <c:pt idx="238">
                  <c:v>3.287617</c:v>
                </c:pt>
                <c:pt idx="239">
                  <c:v>3.290116</c:v>
                </c:pt>
                <c:pt idx="240">
                  <c:v>3.292586</c:v>
                </c:pt>
                <c:pt idx="241">
                  <c:v>3.295027</c:v>
                </c:pt>
                <c:pt idx="242">
                  <c:v>3.297439</c:v>
                </c:pt>
                <c:pt idx="243">
                  <c:v>3.299822</c:v>
                </c:pt>
                <c:pt idx="244">
                  <c:v>3.302178</c:v>
                </c:pt>
                <c:pt idx="245">
                  <c:v>3.304506</c:v>
                </c:pt>
                <c:pt idx="246">
                  <c:v>3.306806</c:v>
                </c:pt>
                <c:pt idx="247">
                  <c:v>3.309080</c:v>
                </c:pt>
                <c:pt idx="248">
                  <c:v>3.311326</c:v>
                </c:pt>
                <c:pt idx="249">
                  <c:v>3.313546</c:v>
                </c:pt>
                <c:pt idx="250">
                  <c:v>3.315740</c:v>
                </c:pt>
                <c:pt idx="251">
                  <c:v>3.317909</c:v>
                </c:pt>
                <c:pt idx="252">
                  <c:v>3.320051</c:v>
                </c:pt>
                <c:pt idx="253">
                  <c:v>3.322169</c:v>
                </c:pt>
                <c:pt idx="254">
                  <c:v>3.324261</c:v>
                </c:pt>
                <c:pt idx="255">
                  <c:v>3.326329</c:v>
                </c:pt>
                <c:pt idx="256">
                  <c:v>3.328373</c:v>
                </c:pt>
                <c:pt idx="257">
                  <c:v>3.330393</c:v>
                </c:pt>
                <c:pt idx="258">
                  <c:v>3.332388</c:v>
                </c:pt>
                <c:pt idx="259">
                  <c:v>3.334361</c:v>
                </c:pt>
                <c:pt idx="260">
                  <c:v>3.336310</c:v>
                </c:pt>
                <c:pt idx="261">
                  <c:v>3.338236</c:v>
                </c:pt>
                <c:pt idx="262">
                  <c:v>3.340139</c:v>
                </c:pt>
                <c:pt idx="263">
                  <c:v>3.342021</c:v>
                </c:pt>
                <c:pt idx="264">
                  <c:v>3.343880</c:v>
                </c:pt>
                <c:pt idx="265">
                  <c:v>3.345717</c:v>
                </c:pt>
                <c:pt idx="266">
                  <c:v>3.347532</c:v>
                </c:pt>
                <c:pt idx="267">
                  <c:v>3.349326</c:v>
                </c:pt>
                <c:pt idx="268">
                  <c:v>3.351099</c:v>
                </c:pt>
                <c:pt idx="269">
                  <c:v>3.352851</c:v>
                </c:pt>
                <c:pt idx="270">
                  <c:v>3.354583</c:v>
                </c:pt>
                <c:pt idx="271">
                  <c:v>3.356294</c:v>
                </c:pt>
                <c:pt idx="272">
                  <c:v>3.357985</c:v>
                </c:pt>
                <c:pt idx="273">
                  <c:v>3.359656</c:v>
                </c:pt>
                <c:pt idx="274">
                  <c:v>3.361308</c:v>
                </c:pt>
                <c:pt idx="275">
                  <c:v>3.362940</c:v>
                </c:pt>
                <c:pt idx="276">
                  <c:v>3.364553</c:v>
                </c:pt>
                <c:pt idx="277">
                  <c:v>3.366146</c:v>
                </c:pt>
                <c:pt idx="278">
                  <c:v>3.367721</c:v>
                </c:pt>
                <c:pt idx="279">
                  <c:v>3.369278</c:v>
                </c:pt>
                <c:pt idx="280">
                  <c:v>3.370816</c:v>
                </c:pt>
                <c:pt idx="281">
                  <c:v>3.372336</c:v>
                </c:pt>
                <c:pt idx="282">
                  <c:v>3.373839</c:v>
                </c:pt>
                <c:pt idx="283">
                  <c:v>3.375323</c:v>
                </c:pt>
                <c:pt idx="284">
                  <c:v>3.376790</c:v>
                </c:pt>
                <c:pt idx="285">
                  <c:v>3.378240</c:v>
                </c:pt>
                <c:pt idx="286">
                  <c:v>3.379673</c:v>
                </c:pt>
                <c:pt idx="287">
                  <c:v>3.381089</c:v>
                </c:pt>
                <c:pt idx="288">
                  <c:v>3.382488</c:v>
                </c:pt>
                <c:pt idx="289">
                  <c:v>3.383871</c:v>
                </c:pt>
                <c:pt idx="290">
                  <c:v>3.385237</c:v>
                </c:pt>
                <c:pt idx="291">
                  <c:v>3.386588</c:v>
                </c:pt>
                <c:pt idx="292">
                  <c:v>3.387922</c:v>
                </c:pt>
                <c:pt idx="293">
                  <c:v>3.389241</c:v>
                </c:pt>
                <c:pt idx="294">
                  <c:v>3.390545</c:v>
                </c:pt>
                <c:pt idx="295">
                  <c:v>3.391832</c:v>
                </c:pt>
                <c:pt idx="296">
                  <c:v>3.393105</c:v>
                </c:pt>
                <c:pt idx="297">
                  <c:v>3.394363</c:v>
                </c:pt>
                <c:pt idx="298">
                  <c:v>3.395606</c:v>
                </c:pt>
                <c:pt idx="299">
                  <c:v>3.396835</c:v>
                </c:pt>
                <c:pt idx="300">
                  <c:v>3.398049</c:v>
                </c:pt>
                <c:pt idx="301">
                  <c:v>3.399248</c:v>
                </c:pt>
                <c:pt idx="302">
                  <c:v>3.400434</c:v>
                </c:pt>
                <c:pt idx="303">
                  <c:v>3.401605</c:v>
                </c:pt>
                <c:pt idx="304">
                  <c:v>3.402763</c:v>
                </c:pt>
                <c:pt idx="305">
                  <c:v>3.403908</c:v>
                </c:pt>
                <c:pt idx="306">
                  <c:v>3.405038</c:v>
                </c:pt>
                <c:pt idx="307">
                  <c:v>3.406156</c:v>
                </c:pt>
                <c:pt idx="308">
                  <c:v>3.407260</c:v>
                </c:pt>
                <c:pt idx="309">
                  <c:v>3.408351</c:v>
                </c:pt>
                <c:pt idx="310">
                  <c:v>3.409430</c:v>
                </c:pt>
                <c:pt idx="311">
                  <c:v>3.410495</c:v>
                </c:pt>
                <c:pt idx="312">
                  <c:v>3.411549</c:v>
                </c:pt>
                <c:pt idx="313">
                  <c:v>3.412590</c:v>
                </c:pt>
                <c:pt idx="314">
                  <c:v>3.413618</c:v>
                </c:pt>
                <c:pt idx="315">
                  <c:v>3.414635</c:v>
                </c:pt>
                <c:pt idx="316">
                  <c:v>3.415639</c:v>
                </c:pt>
                <c:pt idx="317">
                  <c:v>3.416632</c:v>
                </c:pt>
                <c:pt idx="318">
                  <c:v>3.417613</c:v>
                </c:pt>
                <c:pt idx="319">
                  <c:v>3.418582</c:v>
                </c:pt>
                <c:pt idx="320">
                  <c:v>3.419540</c:v>
                </c:pt>
                <c:pt idx="321">
                  <c:v>3.420487</c:v>
                </c:pt>
                <c:pt idx="322">
                  <c:v>3.421423</c:v>
                </c:pt>
                <c:pt idx="323">
                  <c:v>3.422347</c:v>
                </c:pt>
                <c:pt idx="324">
                  <c:v>3.423261</c:v>
                </c:pt>
                <c:pt idx="325">
                  <c:v>3.424164</c:v>
                </c:pt>
                <c:pt idx="326">
                  <c:v>3.425057</c:v>
                </c:pt>
                <c:pt idx="327">
                  <c:v>3.425938</c:v>
                </c:pt>
                <c:pt idx="328">
                  <c:v>3.426810</c:v>
                </c:pt>
                <c:pt idx="329">
                  <c:v>3.427671</c:v>
                </c:pt>
                <c:pt idx="330">
                  <c:v>3.428522</c:v>
                </c:pt>
                <c:pt idx="331">
                  <c:v>3.429363</c:v>
                </c:pt>
                <c:pt idx="332">
                  <c:v>3.430195</c:v>
                </c:pt>
                <c:pt idx="333">
                  <c:v>3.431016</c:v>
                </c:pt>
                <c:pt idx="334">
                  <c:v>3.431828</c:v>
                </c:pt>
                <c:pt idx="335">
                  <c:v>3.432630</c:v>
                </c:pt>
                <c:pt idx="336">
                  <c:v>3.433423</c:v>
                </c:pt>
                <c:pt idx="337">
                  <c:v>3.434206</c:v>
                </c:pt>
                <c:pt idx="338">
                  <c:v>3.434980</c:v>
                </c:pt>
                <c:pt idx="339">
                  <c:v>3.435745</c:v>
                </c:pt>
                <c:pt idx="340">
                  <c:v>3.436502</c:v>
                </c:pt>
                <c:pt idx="341">
                  <c:v>3.437249</c:v>
                </c:pt>
                <c:pt idx="342">
                  <c:v>3.437987</c:v>
                </c:pt>
                <c:pt idx="343">
                  <c:v>3.438717</c:v>
                </c:pt>
                <c:pt idx="344">
                  <c:v>3.439438</c:v>
                </c:pt>
                <c:pt idx="345">
                  <c:v>3.440151</c:v>
                </c:pt>
                <c:pt idx="346">
                  <c:v>3.440855</c:v>
                </c:pt>
                <c:pt idx="347">
                  <c:v>3.441551</c:v>
                </c:pt>
                <c:pt idx="348">
                  <c:v>3.442239</c:v>
                </c:pt>
                <c:pt idx="349">
                  <c:v>3.442918</c:v>
                </c:pt>
                <c:pt idx="350">
                  <c:v>3.443590</c:v>
                </c:pt>
                <c:pt idx="351">
                  <c:v>3.444254</c:v>
                </c:pt>
                <c:pt idx="352">
                  <c:v>3.444910</c:v>
                </c:pt>
                <c:pt idx="353">
                  <c:v>3.445558</c:v>
                </c:pt>
                <c:pt idx="354">
                  <c:v>3.446199</c:v>
                </c:pt>
                <c:pt idx="355">
                  <c:v>3.446832</c:v>
                </c:pt>
                <c:pt idx="356">
                  <c:v>3.447457</c:v>
                </c:pt>
                <c:pt idx="357">
                  <c:v>3.448076</c:v>
                </c:pt>
                <c:pt idx="358">
                  <c:v>3.448687</c:v>
                </c:pt>
                <c:pt idx="359">
                  <c:v>3.449290</c:v>
                </c:pt>
                <c:pt idx="360">
                  <c:v>3.449887</c:v>
                </c:pt>
                <c:pt idx="361">
                  <c:v>3.450477</c:v>
                </c:pt>
                <c:pt idx="362">
                  <c:v>3.451060</c:v>
                </c:pt>
                <c:pt idx="363">
                  <c:v>3.451636</c:v>
                </c:pt>
                <c:pt idx="364">
                  <c:v>3.452205</c:v>
                </c:pt>
                <c:pt idx="365">
                  <c:v>3.452767</c:v>
                </c:pt>
                <c:pt idx="366">
                  <c:v>3.453323</c:v>
                </c:pt>
                <c:pt idx="367">
                  <c:v>3.453872</c:v>
                </c:pt>
                <c:pt idx="368">
                  <c:v>3.454415</c:v>
                </c:pt>
                <c:pt idx="369">
                  <c:v>3.454951</c:v>
                </c:pt>
                <c:pt idx="370">
                  <c:v>3.455481</c:v>
                </c:pt>
                <c:pt idx="371">
                  <c:v>3.456005</c:v>
                </c:pt>
                <c:pt idx="372">
                  <c:v>3.456523</c:v>
                </c:pt>
                <c:pt idx="373">
                  <c:v>3.457035</c:v>
                </c:pt>
                <c:pt idx="374">
                  <c:v>3.457540</c:v>
                </c:pt>
                <c:pt idx="375">
                  <c:v>3.458040</c:v>
                </c:pt>
                <c:pt idx="376">
                  <c:v>3.458534</c:v>
                </c:pt>
                <c:pt idx="377">
                  <c:v>3.459022</c:v>
                </c:pt>
                <c:pt idx="378">
                  <c:v>3.459504</c:v>
                </c:pt>
                <c:pt idx="379">
                  <c:v>3.459980</c:v>
                </c:pt>
                <c:pt idx="380">
                  <c:v>3.460451</c:v>
                </c:pt>
                <c:pt idx="381">
                  <c:v>3.460917</c:v>
                </c:pt>
                <c:pt idx="382">
                  <c:v>3.461376</c:v>
                </c:pt>
                <c:pt idx="383">
                  <c:v>3.461831</c:v>
                </c:pt>
                <c:pt idx="384">
                  <c:v>3.462280</c:v>
                </c:pt>
                <c:pt idx="385">
                  <c:v>3.462724</c:v>
                </c:pt>
                <c:pt idx="386">
                  <c:v>3.463163</c:v>
                </c:pt>
                <c:pt idx="387">
                  <c:v>3.463596</c:v>
                </c:pt>
                <c:pt idx="388">
                  <c:v>3.464024</c:v>
                </c:pt>
                <c:pt idx="389">
                  <c:v>3.464448</c:v>
                </c:pt>
                <c:pt idx="390">
                  <c:v>3.464866</c:v>
                </c:pt>
                <c:pt idx="391">
                  <c:v>3.465280</c:v>
                </c:pt>
                <c:pt idx="392">
                  <c:v>3.465688</c:v>
                </c:pt>
                <c:pt idx="393">
                  <c:v>3.466092</c:v>
                </c:pt>
                <c:pt idx="394">
                  <c:v>3.466491</c:v>
                </c:pt>
                <c:pt idx="395">
                  <c:v>3.466885</c:v>
                </c:pt>
                <c:pt idx="396">
                  <c:v>3.467275</c:v>
                </c:pt>
                <c:pt idx="397">
                  <c:v>3.467660</c:v>
                </c:pt>
                <c:pt idx="398">
                  <c:v>3.468040</c:v>
                </c:pt>
                <c:pt idx="399">
                  <c:v>3.468417</c:v>
                </c:pt>
                <c:pt idx="400">
                  <c:v>3.468788</c:v>
                </c:pt>
                <c:pt idx="401">
                  <c:v>3.469155</c:v>
                </c:pt>
                <c:pt idx="402">
                  <c:v>3.469518</c:v>
                </c:pt>
                <c:pt idx="403">
                  <c:v>3.469877</c:v>
                </c:pt>
                <c:pt idx="404">
                  <c:v>3.470232</c:v>
                </c:pt>
                <c:pt idx="405">
                  <c:v>3.470582</c:v>
                </c:pt>
                <c:pt idx="406">
                  <c:v>3.470928</c:v>
                </c:pt>
                <c:pt idx="407">
                  <c:v>3.471270</c:v>
                </c:pt>
                <c:pt idx="408">
                  <c:v>3.471608</c:v>
                </c:pt>
                <c:pt idx="409">
                  <c:v>3.471942</c:v>
                </c:pt>
                <c:pt idx="410">
                  <c:v>3.472272</c:v>
                </c:pt>
                <c:pt idx="411">
                  <c:v>3.472599</c:v>
                </c:pt>
                <c:pt idx="412">
                  <c:v>3.472921</c:v>
                </c:pt>
                <c:pt idx="413">
                  <c:v>3.473240</c:v>
                </c:pt>
                <c:pt idx="414">
                  <c:v>3.473555</c:v>
                </c:pt>
                <c:pt idx="415">
                  <c:v>3.473866</c:v>
                </c:pt>
                <c:pt idx="416">
                  <c:v>3.474173</c:v>
                </c:pt>
                <c:pt idx="417">
                  <c:v>3.474477</c:v>
                </c:pt>
                <c:pt idx="418">
                  <c:v>3.474778</c:v>
                </c:pt>
                <c:pt idx="419">
                  <c:v>3.475074</c:v>
                </c:pt>
                <c:pt idx="420">
                  <c:v>3.475368</c:v>
                </c:pt>
                <c:pt idx="421">
                  <c:v>3.475658</c:v>
                </c:pt>
                <c:pt idx="422">
                  <c:v>3.475944</c:v>
                </c:pt>
                <c:pt idx="423">
                  <c:v>3.476227</c:v>
                </c:pt>
                <c:pt idx="424">
                  <c:v>3.476507</c:v>
                </c:pt>
                <c:pt idx="425">
                  <c:v>3.476783</c:v>
                </c:pt>
                <c:pt idx="426">
                  <c:v>3.477057</c:v>
                </c:pt>
                <c:pt idx="427">
                  <c:v>3.477326</c:v>
                </c:pt>
                <c:pt idx="428">
                  <c:v>3.477593</c:v>
                </c:pt>
                <c:pt idx="429">
                  <c:v>3.477857</c:v>
                </c:pt>
                <c:pt idx="430">
                  <c:v>3.478118</c:v>
                </c:pt>
                <c:pt idx="431">
                  <c:v>3.478375</c:v>
                </c:pt>
                <c:pt idx="432">
                  <c:v>3.478629</c:v>
                </c:pt>
                <c:pt idx="433">
                  <c:v>3.478881</c:v>
                </c:pt>
                <c:pt idx="434">
                  <c:v>3.479129</c:v>
                </c:pt>
                <c:pt idx="435">
                  <c:v>3.479375</c:v>
                </c:pt>
                <c:pt idx="436">
                  <c:v>3.479618</c:v>
                </c:pt>
                <c:pt idx="437">
                  <c:v>3.479858</c:v>
                </c:pt>
                <c:pt idx="438">
                  <c:v>3.480095</c:v>
                </c:pt>
                <c:pt idx="439">
                  <c:v>3.480329</c:v>
                </c:pt>
                <c:pt idx="440">
                  <c:v>3.480560</c:v>
                </c:pt>
                <c:pt idx="441">
                  <c:v>3.480789</c:v>
                </c:pt>
                <c:pt idx="442">
                  <c:v>3.481015</c:v>
                </c:pt>
                <c:pt idx="443">
                  <c:v>3.481239</c:v>
                </c:pt>
                <c:pt idx="444">
                  <c:v>3.481459</c:v>
                </c:pt>
                <c:pt idx="445">
                  <c:v>3.481677</c:v>
                </c:pt>
                <c:pt idx="446">
                  <c:v>3.481893</c:v>
                </c:pt>
                <c:pt idx="447">
                  <c:v>3.482106</c:v>
                </c:pt>
                <c:pt idx="448">
                  <c:v>3.482317</c:v>
                </c:pt>
                <c:pt idx="449">
                  <c:v>3.482525</c:v>
                </c:pt>
                <c:pt idx="450">
                  <c:v>3.482730</c:v>
                </c:pt>
                <c:pt idx="451">
                  <c:v>3.482934</c:v>
                </c:pt>
                <c:pt idx="452">
                  <c:v>3.483134</c:v>
                </c:pt>
                <c:pt idx="453">
                  <c:v>3.483333</c:v>
                </c:pt>
                <c:pt idx="454">
                  <c:v>3.483529</c:v>
                </c:pt>
                <c:pt idx="455">
                  <c:v>3.483723</c:v>
                </c:pt>
                <c:pt idx="456">
                  <c:v>3.483914</c:v>
                </c:pt>
                <c:pt idx="457">
                  <c:v>3.484104</c:v>
                </c:pt>
                <c:pt idx="458">
                  <c:v>3.484291</c:v>
                </c:pt>
                <c:pt idx="459">
                  <c:v>3.484476</c:v>
                </c:pt>
                <c:pt idx="460">
                  <c:v>3.484658</c:v>
                </c:pt>
                <c:pt idx="461">
                  <c:v>3.484839</c:v>
                </c:pt>
                <c:pt idx="462">
                  <c:v>3.485017</c:v>
                </c:pt>
                <c:pt idx="463">
                  <c:v>3.485194</c:v>
                </c:pt>
                <c:pt idx="464">
                  <c:v>3.485368</c:v>
                </c:pt>
                <c:pt idx="465">
                  <c:v>3.485540</c:v>
                </c:pt>
                <c:pt idx="466">
                  <c:v>3.485710</c:v>
                </c:pt>
                <c:pt idx="467">
                  <c:v>3.485878</c:v>
                </c:pt>
                <c:pt idx="468">
                  <c:v>3.486044</c:v>
                </c:pt>
                <c:pt idx="469">
                  <c:v>3.486209</c:v>
                </c:pt>
                <c:pt idx="470">
                  <c:v>3.486371</c:v>
                </c:pt>
                <c:pt idx="471">
                  <c:v>3.486531</c:v>
                </c:pt>
                <c:pt idx="472">
                  <c:v>3.486690</c:v>
                </c:pt>
                <c:pt idx="473">
                  <c:v>3.486846</c:v>
                </c:pt>
                <c:pt idx="474">
                  <c:v>3.487001</c:v>
                </c:pt>
                <c:pt idx="475">
                  <c:v>3.487154</c:v>
                </c:pt>
                <c:pt idx="476">
                  <c:v>3.487305</c:v>
                </c:pt>
                <c:pt idx="477">
                  <c:v>3.487455</c:v>
                </c:pt>
                <c:pt idx="478">
                  <c:v>3.487602</c:v>
                </c:pt>
                <c:pt idx="479">
                  <c:v>3.487748</c:v>
                </c:pt>
                <c:pt idx="480">
                  <c:v>3.487892</c:v>
                </c:pt>
                <c:pt idx="481">
                  <c:v>3.488035</c:v>
                </c:pt>
                <c:pt idx="482">
                  <c:v>3.488176</c:v>
                </c:pt>
                <c:pt idx="483">
                  <c:v>3.488315</c:v>
                </c:pt>
                <c:pt idx="484">
                  <c:v>3.488452</c:v>
                </c:pt>
                <c:pt idx="485">
                  <c:v>3.488588</c:v>
                </c:pt>
                <c:pt idx="486">
                  <c:v>3.488722</c:v>
                </c:pt>
                <c:pt idx="487">
                  <c:v>3.488855</c:v>
                </c:pt>
                <c:pt idx="488">
                  <c:v>3.488986</c:v>
                </c:pt>
                <c:pt idx="489">
                  <c:v>3.489116</c:v>
                </c:pt>
                <c:pt idx="490">
                  <c:v>3.489244</c:v>
                </c:pt>
                <c:pt idx="491">
                  <c:v>3.489371</c:v>
                </c:pt>
                <c:pt idx="492">
                  <c:v>3.489496</c:v>
                </c:pt>
                <c:pt idx="493">
                  <c:v>3.489619</c:v>
                </c:pt>
                <c:pt idx="494">
                  <c:v>3.489741</c:v>
                </c:pt>
                <c:pt idx="495">
                  <c:v>3.489862</c:v>
                </c:pt>
                <c:pt idx="496">
                  <c:v>3.489981</c:v>
                </c:pt>
                <c:pt idx="497">
                  <c:v>3.490099</c:v>
                </c:pt>
                <c:pt idx="498">
                  <c:v>3.490216</c:v>
                </c:pt>
                <c:pt idx="499">
                  <c:v>3.490331</c:v>
                </c:pt>
                <c:pt idx="500">
                  <c:v>3.490445</c:v>
                </c:pt>
                <c:pt idx="501">
                  <c:v>3.490557</c:v>
                </c:pt>
                <c:pt idx="502">
                  <c:v>3.490668</c:v>
                </c:pt>
                <c:pt idx="503">
                  <c:v>3.490778</c:v>
                </c:pt>
                <c:pt idx="504">
                  <c:v>3.490887</c:v>
                </c:pt>
                <c:pt idx="505">
                  <c:v>3.490994</c:v>
                </c:pt>
                <c:pt idx="506">
                  <c:v>3.491100</c:v>
                </c:pt>
                <c:pt idx="507">
                  <c:v>3.491205</c:v>
                </c:pt>
                <c:pt idx="508">
                  <c:v>3.491308</c:v>
                </c:pt>
                <c:pt idx="509">
                  <c:v>3.491410</c:v>
                </c:pt>
                <c:pt idx="510">
                  <c:v>3.491511</c:v>
                </c:pt>
                <c:pt idx="511">
                  <c:v>3.491611</c:v>
                </c:pt>
                <c:pt idx="512">
                  <c:v>3.491710</c:v>
                </c:pt>
                <c:pt idx="513">
                  <c:v>3.491808</c:v>
                </c:pt>
                <c:pt idx="514">
                  <c:v>3.491904</c:v>
                </c:pt>
                <c:pt idx="515">
                  <c:v>3.491999</c:v>
                </c:pt>
                <c:pt idx="516">
                  <c:v>3.492093</c:v>
                </c:pt>
                <c:pt idx="517">
                  <c:v>3.492186</c:v>
                </c:pt>
                <c:pt idx="518">
                  <c:v>3.492278</c:v>
                </c:pt>
                <c:pt idx="519">
                  <c:v>3.492369</c:v>
                </c:pt>
                <c:pt idx="520">
                  <c:v>3.492459</c:v>
                </c:pt>
                <c:pt idx="521">
                  <c:v>3.492548</c:v>
                </c:pt>
                <c:pt idx="522">
                  <c:v>3.492635</c:v>
                </c:pt>
                <c:pt idx="523">
                  <c:v>3.492722</c:v>
                </c:pt>
                <c:pt idx="524">
                  <c:v>3.492808</c:v>
                </c:pt>
                <c:pt idx="525">
                  <c:v>3.492892</c:v>
                </c:pt>
                <c:pt idx="526">
                  <c:v>3.492976</c:v>
                </c:pt>
                <c:pt idx="527">
                  <c:v>3.493059</c:v>
                </c:pt>
                <c:pt idx="528">
                  <c:v>3.493140</c:v>
                </c:pt>
                <c:pt idx="529">
                  <c:v>3.493221</c:v>
                </c:pt>
                <c:pt idx="530">
                  <c:v>3.493301</c:v>
                </c:pt>
                <c:pt idx="531">
                  <c:v>3.493380</c:v>
                </c:pt>
                <c:pt idx="532">
                  <c:v>3.493458</c:v>
                </c:pt>
                <c:pt idx="533">
                  <c:v>3.493535</c:v>
                </c:pt>
                <c:pt idx="534">
                  <c:v>3.493611</c:v>
                </c:pt>
                <c:pt idx="535">
                  <c:v>3.493686</c:v>
                </c:pt>
                <c:pt idx="536">
                  <c:v>3.493760</c:v>
                </c:pt>
                <c:pt idx="537">
                  <c:v>3.493834</c:v>
                </c:pt>
                <c:pt idx="538">
                  <c:v>3.493906</c:v>
                </c:pt>
                <c:pt idx="539">
                  <c:v>3.493978</c:v>
                </c:pt>
                <c:pt idx="540">
                  <c:v>3.494049</c:v>
                </c:pt>
                <c:pt idx="541">
                  <c:v>3.494119</c:v>
                </c:pt>
                <c:pt idx="542">
                  <c:v>3.494188</c:v>
                </c:pt>
                <c:pt idx="543">
                  <c:v>3.494256</c:v>
                </c:pt>
                <c:pt idx="544">
                  <c:v>3.494324</c:v>
                </c:pt>
                <c:pt idx="545">
                  <c:v>3.494391</c:v>
                </c:pt>
                <c:pt idx="546">
                  <c:v>3.494457</c:v>
                </c:pt>
                <c:pt idx="547">
                  <c:v>3.494522</c:v>
                </c:pt>
                <c:pt idx="548">
                  <c:v>3.494586</c:v>
                </c:pt>
                <c:pt idx="549">
                  <c:v>3.494650</c:v>
                </c:pt>
                <c:pt idx="550">
                  <c:v>3.494713</c:v>
                </c:pt>
                <c:pt idx="551">
                  <c:v>3.494775</c:v>
                </c:pt>
                <c:pt idx="552">
                  <c:v>3.494837</c:v>
                </c:pt>
                <c:pt idx="553">
                  <c:v>3.494897</c:v>
                </c:pt>
                <c:pt idx="554">
                  <c:v>3.494958</c:v>
                </c:pt>
                <c:pt idx="555">
                  <c:v>3.495017</c:v>
                </c:pt>
                <c:pt idx="556">
                  <c:v>3.495075</c:v>
                </c:pt>
                <c:pt idx="557">
                  <c:v>3.495133</c:v>
                </c:pt>
                <c:pt idx="558">
                  <c:v>3.495191</c:v>
                </c:pt>
                <c:pt idx="559">
                  <c:v>3.495247</c:v>
                </c:pt>
                <c:pt idx="560">
                  <c:v>3.495303</c:v>
                </c:pt>
                <c:pt idx="561">
                  <c:v>3.495358</c:v>
                </c:pt>
                <c:pt idx="562">
                  <c:v>3.495413</c:v>
                </c:pt>
                <c:pt idx="563">
                  <c:v>3.495467</c:v>
                </c:pt>
                <c:pt idx="564">
                  <c:v>3.495520</c:v>
                </c:pt>
                <c:pt idx="565">
                  <c:v>3.495573</c:v>
                </c:pt>
                <c:pt idx="566">
                  <c:v>3.495625</c:v>
                </c:pt>
                <c:pt idx="567">
                  <c:v>3.495677</c:v>
                </c:pt>
                <c:pt idx="568">
                  <c:v>3.495728</c:v>
                </c:pt>
                <c:pt idx="569">
                  <c:v>3.495778</c:v>
                </c:pt>
                <c:pt idx="570">
                  <c:v>3.495828</c:v>
                </c:pt>
                <c:pt idx="571">
                  <c:v>3.495877</c:v>
                </c:pt>
                <c:pt idx="572">
                  <c:v>3.495925</c:v>
                </c:pt>
                <c:pt idx="573">
                  <c:v>3.495973</c:v>
                </c:pt>
                <c:pt idx="574">
                  <c:v>3.496020</c:v>
                </c:pt>
                <c:pt idx="575">
                  <c:v>3.496067</c:v>
                </c:pt>
                <c:pt idx="576">
                  <c:v>3.496114</c:v>
                </c:pt>
                <c:pt idx="577">
                  <c:v>3.496159</c:v>
                </c:pt>
                <c:pt idx="578">
                  <c:v>3.496205</c:v>
                </c:pt>
                <c:pt idx="579">
                  <c:v>3.496249</c:v>
                </c:pt>
                <c:pt idx="580">
                  <c:v>3.496293</c:v>
                </c:pt>
                <c:pt idx="581">
                  <c:v>3.496337</c:v>
                </c:pt>
                <c:pt idx="582">
                  <c:v>3.496380</c:v>
                </c:pt>
                <c:pt idx="583">
                  <c:v>3.496423</c:v>
                </c:pt>
                <c:pt idx="584">
                  <c:v>3.496465</c:v>
                </c:pt>
                <c:pt idx="585">
                  <c:v>3.496506</c:v>
                </c:pt>
                <c:pt idx="586">
                  <c:v>3.496547</c:v>
                </c:pt>
                <c:pt idx="587">
                  <c:v>3.496588</c:v>
                </c:pt>
                <c:pt idx="588">
                  <c:v>3.496628</c:v>
                </c:pt>
                <c:pt idx="589">
                  <c:v>3.496668</c:v>
                </c:pt>
                <c:pt idx="590">
                  <c:v>3.496707</c:v>
                </c:pt>
                <c:pt idx="591">
                  <c:v>3.496746</c:v>
                </c:pt>
                <c:pt idx="592">
                  <c:v>3.496784</c:v>
                </c:pt>
                <c:pt idx="593">
                  <c:v>3.496822</c:v>
                </c:pt>
                <c:pt idx="594">
                  <c:v>3.496859</c:v>
                </c:pt>
                <c:pt idx="595">
                  <c:v>3.496896</c:v>
                </c:pt>
                <c:pt idx="596">
                  <c:v>3.496933</c:v>
                </c:pt>
                <c:pt idx="597">
                  <c:v>3.496969</c:v>
                </c:pt>
                <c:pt idx="598">
                  <c:v>3.497005</c:v>
                </c:pt>
                <c:pt idx="599">
                  <c:v>3.497040</c:v>
                </c:pt>
                <c:pt idx="600">
                  <c:v>3.497075</c:v>
                </c:pt>
                <c:pt idx="601">
                  <c:v>3.497109</c:v>
                </c:pt>
                <c:pt idx="602">
                  <c:v>3.497143</c:v>
                </c:pt>
                <c:pt idx="603">
                  <c:v>3.497177</c:v>
                </c:pt>
                <c:pt idx="604">
                  <c:v>3.497210</c:v>
                </c:pt>
                <c:pt idx="605">
                  <c:v>3.497243</c:v>
                </c:pt>
                <c:pt idx="606">
                  <c:v>3.497275</c:v>
                </c:pt>
                <c:pt idx="607">
                  <c:v>3.497307</c:v>
                </c:pt>
                <c:pt idx="608">
                  <c:v>3.497339</c:v>
                </c:pt>
                <c:pt idx="609">
                  <c:v>3.497370</c:v>
                </c:pt>
                <c:pt idx="610">
                  <c:v>3.497401</c:v>
                </c:pt>
                <c:pt idx="611">
                  <c:v>3.497432</c:v>
                </c:pt>
                <c:pt idx="612">
                  <c:v>3.497462</c:v>
                </c:pt>
                <c:pt idx="613">
                  <c:v>3.497492</c:v>
                </c:pt>
                <c:pt idx="614">
                  <c:v>3.497521</c:v>
                </c:pt>
                <c:pt idx="615">
                  <c:v>3.497551</c:v>
                </c:pt>
                <c:pt idx="616">
                  <c:v>3.497579</c:v>
                </c:pt>
                <c:pt idx="617">
                  <c:v>3.497608</c:v>
                </c:pt>
                <c:pt idx="618">
                  <c:v>3.497636</c:v>
                </c:pt>
                <c:pt idx="619">
                  <c:v>3.497664</c:v>
                </c:pt>
                <c:pt idx="620">
                  <c:v>3.497691</c:v>
                </c:pt>
                <c:pt idx="621">
                  <c:v>3.497719</c:v>
                </c:pt>
                <c:pt idx="622">
                  <c:v>3.497745</c:v>
                </c:pt>
                <c:pt idx="623">
                  <c:v>3.497772</c:v>
                </c:pt>
                <c:pt idx="624">
                  <c:v>3.497798</c:v>
                </c:pt>
                <c:pt idx="625">
                  <c:v>3.497824</c:v>
                </c:pt>
                <c:pt idx="626">
                  <c:v>3.497850</c:v>
                </c:pt>
                <c:pt idx="627">
                  <c:v>3.497875</c:v>
                </c:pt>
                <c:pt idx="628">
                  <c:v>3.497900</c:v>
                </c:pt>
                <c:pt idx="629">
                  <c:v>3.497925</c:v>
                </c:pt>
                <c:pt idx="630">
                  <c:v>3.497949</c:v>
                </c:pt>
                <c:pt idx="631">
                  <c:v>3.497973</c:v>
                </c:pt>
                <c:pt idx="632">
                  <c:v>3.497997</c:v>
                </c:pt>
                <c:pt idx="633">
                  <c:v>3.498021</c:v>
                </c:pt>
                <c:pt idx="634">
                  <c:v>3.498044</c:v>
                </c:pt>
                <c:pt idx="635">
                  <c:v>3.498067</c:v>
                </c:pt>
                <c:pt idx="636">
                  <c:v>3.498090</c:v>
                </c:pt>
                <c:pt idx="637">
                  <c:v>3.498112</c:v>
                </c:pt>
                <c:pt idx="638">
                  <c:v>3.498134</c:v>
                </c:pt>
                <c:pt idx="639">
                  <c:v>3.498156</c:v>
                </c:pt>
                <c:pt idx="640">
                  <c:v>3.498178</c:v>
                </c:pt>
                <c:pt idx="641">
                  <c:v>3.498199</c:v>
                </c:pt>
                <c:pt idx="642">
                  <c:v>3.498221</c:v>
                </c:pt>
                <c:pt idx="643">
                  <c:v>3.498242</c:v>
                </c:pt>
                <c:pt idx="644">
                  <c:v>3.498262</c:v>
                </c:pt>
                <c:pt idx="645">
                  <c:v>3.498283</c:v>
                </c:pt>
                <c:pt idx="646">
                  <c:v>3.498303</c:v>
                </c:pt>
                <c:pt idx="647">
                  <c:v>3.498323</c:v>
                </c:pt>
                <c:pt idx="648">
                  <c:v>3.498343</c:v>
                </c:pt>
                <c:pt idx="649">
                  <c:v>3.498362</c:v>
                </c:pt>
                <c:pt idx="650">
                  <c:v>3.498381</c:v>
                </c:pt>
                <c:pt idx="651">
                  <c:v>3.498400</c:v>
                </c:pt>
                <c:pt idx="652">
                  <c:v>3.498419</c:v>
                </c:pt>
                <c:pt idx="653">
                  <c:v>3.498438</c:v>
                </c:pt>
                <c:pt idx="654">
                  <c:v>3.498456</c:v>
                </c:pt>
                <c:pt idx="655">
                  <c:v>3.498474</c:v>
                </c:pt>
                <c:pt idx="656">
                  <c:v>3.498492</c:v>
                </c:pt>
                <c:pt idx="657">
                  <c:v>3.498510</c:v>
                </c:pt>
                <c:pt idx="658">
                  <c:v>3.498528</c:v>
                </c:pt>
                <c:pt idx="659">
                  <c:v>3.498545</c:v>
                </c:pt>
                <c:pt idx="660">
                  <c:v>3.498562</c:v>
                </c:pt>
                <c:pt idx="661">
                  <c:v>3.498579</c:v>
                </c:pt>
                <c:pt idx="662">
                  <c:v>3.498596</c:v>
                </c:pt>
                <c:pt idx="663">
                  <c:v>3.498612</c:v>
                </c:pt>
                <c:pt idx="664">
                  <c:v>3.498629</c:v>
                </c:pt>
                <c:pt idx="665">
                  <c:v>3.498645</c:v>
                </c:pt>
                <c:pt idx="666">
                  <c:v>3.498661</c:v>
                </c:pt>
                <c:pt idx="667">
                  <c:v>3.498676</c:v>
                </c:pt>
                <c:pt idx="668">
                  <c:v>3.498692</c:v>
                </c:pt>
                <c:pt idx="669">
                  <c:v>3.498707</c:v>
                </c:pt>
                <c:pt idx="670">
                  <c:v>3.498723</c:v>
                </c:pt>
                <c:pt idx="671">
                  <c:v>3.498738</c:v>
                </c:pt>
                <c:pt idx="672">
                  <c:v>3.498753</c:v>
                </c:pt>
                <c:pt idx="673">
                  <c:v>3.498767</c:v>
                </c:pt>
                <c:pt idx="674">
                  <c:v>3.498782</c:v>
                </c:pt>
                <c:pt idx="675">
                  <c:v>3.498796</c:v>
                </c:pt>
                <c:pt idx="676">
                  <c:v>3.498810</c:v>
                </c:pt>
                <c:pt idx="677">
                  <c:v>3.498824</c:v>
                </c:pt>
                <c:pt idx="678">
                  <c:v>3.498838</c:v>
                </c:pt>
                <c:pt idx="679">
                  <c:v>3.498852</c:v>
                </c:pt>
                <c:pt idx="680">
                  <c:v>3.498865</c:v>
                </c:pt>
                <c:pt idx="681">
                  <c:v>3.498879</c:v>
                </c:pt>
                <c:pt idx="682">
                  <c:v>3.498892</c:v>
                </c:pt>
                <c:pt idx="683">
                  <c:v>3.498905</c:v>
                </c:pt>
                <c:pt idx="684">
                  <c:v>3.498918</c:v>
                </c:pt>
                <c:pt idx="685">
                  <c:v>3.498930</c:v>
                </c:pt>
                <c:pt idx="686">
                  <c:v>3.498943</c:v>
                </c:pt>
                <c:pt idx="687">
                  <c:v>3.498955</c:v>
                </c:pt>
                <c:pt idx="688">
                  <c:v>3.498968</c:v>
                </c:pt>
                <c:pt idx="689">
                  <c:v>3.498980</c:v>
                </c:pt>
                <c:pt idx="690">
                  <c:v>3.498992</c:v>
                </c:pt>
                <c:pt idx="691">
                  <c:v>3.499004</c:v>
                </c:pt>
                <c:pt idx="692">
                  <c:v>3.499015</c:v>
                </c:pt>
                <c:pt idx="693">
                  <c:v>3.499027</c:v>
                </c:pt>
                <c:pt idx="694">
                  <c:v>3.499039</c:v>
                </c:pt>
                <c:pt idx="695">
                  <c:v>3.499050</c:v>
                </c:pt>
                <c:pt idx="696">
                  <c:v>3.499061</c:v>
                </c:pt>
                <c:pt idx="697">
                  <c:v>3.499072</c:v>
                </c:pt>
                <c:pt idx="698">
                  <c:v>3.499083</c:v>
                </c:pt>
                <c:pt idx="699">
                  <c:v>3.499094</c:v>
                </c:pt>
                <c:pt idx="700">
                  <c:v>3.499104</c:v>
                </c:pt>
                <c:pt idx="701">
                  <c:v>3.499115</c:v>
                </c:pt>
                <c:pt idx="702">
                  <c:v>3.499125</c:v>
                </c:pt>
                <c:pt idx="703">
                  <c:v>3.499136</c:v>
                </c:pt>
                <c:pt idx="704">
                  <c:v>3.499146</c:v>
                </c:pt>
                <c:pt idx="705">
                  <c:v>3.499156</c:v>
                </c:pt>
                <c:pt idx="706">
                  <c:v>3.499166</c:v>
                </c:pt>
                <c:pt idx="707">
                  <c:v>3.499176</c:v>
                </c:pt>
                <c:pt idx="708">
                  <c:v>3.499185</c:v>
                </c:pt>
                <c:pt idx="709">
                  <c:v>3.499195</c:v>
                </c:pt>
                <c:pt idx="710">
                  <c:v>3.499204</c:v>
                </c:pt>
                <c:pt idx="711">
                  <c:v>3.499214</c:v>
                </c:pt>
                <c:pt idx="712">
                  <c:v>3.499223</c:v>
                </c:pt>
                <c:pt idx="713">
                  <c:v>3.499232</c:v>
                </c:pt>
                <c:pt idx="714">
                  <c:v>3.499241</c:v>
                </c:pt>
                <c:pt idx="715">
                  <c:v>3.499250</c:v>
                </c:pt>
                <c:pt idx="716">
                  <c:v>3.499259</c:v>
                </c:pt>
                <c:pt idx="717">
                  <c:v>3.499268</c:v>
                </c:pt>
                <c:pt idx="718">
                  <c:v>3.499276</c:v>
                </c:pt>
                <c:pt idx="719">
                  <c:v>3.499285</c:v>
                </c:pt>
                <c:pt idx="720">
                  <c:v>3.499293</c:v>
                </c:pt>
                <c:pt idx="721">
                  <c:v>3.499302</c:v>
                </c:pt>
                <c:pt idx="722">
                  <c:v>3.499310</c:v>
                </c:pt>
                <c:pt idx="723">
                  <c:v>3.499318</c:v>
                </c:pt>
                <c:pt idx="724">
                  <c:v>3.499326</c:v>
                </c:pt>
                <c:pt idx="725">
                  <c:v>3.499334</c:v>
                </c:pt>
                <c:pt idx="726">
                  <c:v>3.499342</c:v>
                </c:pt>
                <c:pt idx="727">
                  <c:v>3.499349</c:v>
                </c:pt>
                <c:pt idx="728">
                  <c:v>3.499357</c:v>
                </c:pt>
                <c:pt idx="729">
                  <c:v>3.499365</c:v>
                </c:pt>
                <c:pt idx="730">
                  <c:v>3.499372</c:v>
                </c:pt>
                <c:pt idx="731">
                  <c:v>3.499380</c:v>
                </c:pt>
                <c:pt idx="732">
                  <c:v>3.499387</c:v>
                </c:pt>
                <c:pt idx="733">
                  <c:v>3.499394</c:v>
                </c:pt>
                <c:pt idx="734">
                  <c:v>3.499401</c:v>
                </c:pt>
                <c:pt idx="735">
                  <c:v>3.499408</c:v>
                </c:pt>
                <c:pt idx="736">
                  <c:v>3.499415</c:v>
                </c:pt>
                <c:pt idx="737">
                  <c:v>3.499422</c:v>
                </c:pt>
                <c:pt idx="738">
                  <c:v>3.499429</c:v>
                </c:pt>
                <c:pt idx="739">
                  <c:v>3.499436</c:v>
                </c:pt>
                <c:pt idx="740">
                  <c:v>3.499442</c:v>
                </c:pt>
                <c:pt idx="741">
                  <c:v>3.499449</c:v>
                </c:pt>
                <c:pt idx="742">
                  <c:v>3.499455</c:v>
                </c:pt>
                <c:pt idx="743">
                  <c:v>3.499462</c:v>
                </c:pt>
                <c:pt idx="744">
                  <c:v>3.499468</c:v>
                </c:pt>
                <c:pt idx="745">
                  <c:v>3.499474</c:v>
                </c:pt>
                <c:pt idx="746">
                  <c:v>3.499480</c:v>
                </c:pt>
                <c:pt idx="747">
                  <c:v>3.499487</c:v>
                </c:pt>
                <c:pt idx="748">
                  <c:v>3.499493</c:v>
                </c:pt>
                <c:pt idx="749">
                  <c:v>3.499499</c:v>
                </c:pt>
                <c:pt idx="750">
                  <c:v>3.499504</c:v>
                </c:pt>
                <c:pt idx="751">
                  <c:v>3.499510</c:v>
                </c:pt>
                <c:pt idx="752">
                  <c:v>3.499516</c:v>
                </c:pt>
                <c:pt idx="753">
                  <c:v>3.499522</c:v>
                </c:pt>
                <c:pt idx="754">
                  <c:v>3.499527</c:v>
                </c:pt>
                <c:pt idx="755">
                  <c:v>3.499533</c:v>
                </c:pt>
                <c:pt idx="756">
                  <c:v>3.499538</c:v>
                </c:pt>
                <c:pt idx="757">
                  <c:v>3.499544</c:v>
                </c:pt>
                <c:pt idx="758">
                  <c:v>3.499549</c:v>
                </c:pt>
                <c:pt idx="759">
                  <c:v>3.499555</c:v>
                </c:pt>
                <c:pt idx="760">
                  <c:v>3.499560</c:v>
                </c:pt>
                <c:pt idx="761">
                  <c:v>3.499565</c:v>
                </c:pt>
                <c:pt idx="762">
                  <c:v>3.499570</c:v>
                </c:pt>
                <c:pt idx="763">
                  <c:v>3.499575</c:v>
                </c:pt>
                <c:pt idx="764">
                  <c:v>3.499580</c:v>
                </c:pt>
                <c:pt idx="765">
                  <c:v>3.499585</c:v>
                </c:pt>
                <c:pt idx="766">
                  <c:v>3.499590</c:v>
                </c:pt>
                <c:pt idx="767">
                  <c:v>3.499595</c:v>
                </c:pt>
                <c:pt idx="768">
                  <c:v>3.499600</c:v>
                </c:pt>
                <c:pt idx="769">
                  <c:v>3.499604</c:v>
                </c:pt>
                <c:pt idx="770">
                  <c:v>3.499609</c:v>
                </c:pt>
                <c:pt idx="771">
                  <c:v>3.499614</c:v>
                </c:pt>
                <c:pt idx="772">
                  <c:v>3.499618</c:v>
                </c:pt>
                <c:pt idx="773">
                  <c:v>3.499623</c:v>
                </c:pt>
                <c:pt idx="774">
                  <c:v>3.499627</c:v>
                </c:pt>
                <c:pt idx="775">
                  <c:v>3.499631</c:v>
                </c:pt>
                <c:pt idx="776">
                  <c:v>3.499636</c:v>
                </c:pt>
                <c:pt idx="777">
                  <c:v>3.499640</c:v>
                </c:pt>
                <c:pt idx="778">
                  <c:v>3.499644</c:v>
                </c:pt>
                <c:pt idx="779">
                  <c:v>3.499648</c:v>
                </c:pt>
                <c:pt idx="780">
                  <c:v>3.499653</c:v>
                </c:pt>
                <c:pt idx="781">
                  <c:v>3.499657</c:v>
                </c:pt>
                <c:pt idx="782">
                  <c:v>3.499661</c:v>
                </c:pt>
                <c:pt idx="783">
                  <c:v>3.499665</c:v>
                </c:pt>
                <c:pt idx="784">
                  <c:v>3.499669</c:v>
                </c:pt>
                <c:pt idx="785">
                  <c:v>3.499673</c:v>
                </c:pt>
                <c:pt idx="786">
                  <c:v>3.499676</c:v>
                </c:pt>
                <c:pt idx="787">
                  <c:v>3.499680</c:v>
                </c:pt>
                <c:pt idx="788">
                  <c:v>3.499684</c:v>
                </c:pt>
                <c:pt idx="789">
                  <c:v>3.499688</c:v>
                </c:pt>
                <c:pt idx="790">
                  <c:v>3.499691</c:v>
                </c:pt>
                <c:pt idx="791">
                  <c:v>3.499695</c:v>
                </c:pt>
                <c:pt idx="792">
                  <c:v>3.499699</c:v>
                </c:pt>
                <c:pt idx="793">
                  <c:v>3.499702</c:v>
                </c:pt>
                <c:pt idx="794">
                  <c:v>3.499706</c:v>
                </c:pt>
                <c:pt idx="795">
                  <c:v>3.499709</c:v>
                </c:pt>
                <c:pt idx="796">
                  <c:v>3.499713</c:v>
                </c:pt>
                <c:pt idx="797">
                  <c:v>3.499716</c:v>
                </c:pt>
                <c:pt idx="798">
                  <c:v>3.499719</c:v>
                </c:pt>
                <c:pt idx="799">
                  <c:v>3.499723</c:v>
                </c:pt>
                <c:pt idx="800">
                  <c:v>3.499726</c:v>
                </c:pt>
                <c:pt idx="801">
                  <c:v>3.499729</c:v>
                </c:pt>
                <c:pt idx="802">
                  <c:v>3.499732</c:v>
                </c:pt>
                <c:pt idx="803">
                  <c:v>3.499735</c:v>
                </c:pt>
                <c:pt idx="804">
                  <c:v>3.499739</c:v>
                </c:pt>
                <c:pt idx="805">
                  <c:v>3.499742</c:v>
                </c:pt>
                <c:pt idx="806">
                  <c:v>3.499745</c:v>
                </c:pt>
                <c:pt idx="807">
                  <c:v>3.499748</c:v>
                </c:pt>
                <c:pt idx="808">
                  <c:v>3.499751</c:v>
                </c:pt>
                <c:pt idx="809">
                  <c:v>3.499754</c:v>
                </c:pt>
                <c:pt idx="810">
                  <c:v>3.499756</c:v>
                </c:pt>
                <c:pt idx="811">
                  <c:v>3.499759</c:v>
                </c:pt>
                <c:pt idx="812">
                  <c:v>3.499762</c:v>
                </c:pt>
                <c:pt idx="813">
                  <c:v>3.499765</c:v>
                </c:pt>
                <c:pt idx="814">
                  <c:v>3.499768</c:v>
                </c:pt>
                <c:pt idx="815">
                  <c:v>3.499770</c:v>
                </c:pt>
                <c:pt idx="816">
                  <c:v>3.499773</c:v>
                </c:pt>
                <c:pt idx="817">
                  <c:v>3.499776</c:v>
                </c:pt>
                <c:pt idx="818">
                  <c:v>3.499778</c:v>
                </c:pt>
                <c:pt idx="819">
                  <c:v>3.499781</c:v>
                </c:pt>
                <c:pt idx="820">
                  <c:v>3.499784</c:v>
                </c:pt>
                <c:pt idx="821">
                  <c:v>3.499786</c:v>
                </c:pt>
                <c:pt idx="822">
                  <c:v>3.499789</c:v>
                </c:pt>
                <c:pt idx="823">
                  <c:v>3.499791</c:v>
                </c:pt>
                <c:pt idx="824">
                  <c:v>3.499794</c:v>
                </c:pt>
                <c:pt idx="825">
                  <c:v>3.499796</c:v>
                </c:pt>
                <c:pt idx="826">
                  <c:v>3.499798</c:v>
                </c:pt>
                <c:pt idx="827">
                  <c:v>3.499801</c:v>
                </c:pt>
                <c:pt idx="828">
                  <c:v>3.499803</c:v>
                </c:pt>
                <c:pt idx="829">
                  <c:v>3.499805</c:v>
                </c:pt>
                <c:pt idx="830">
                  <c:v>3.499808</c:v>
                </c:pt>
                <c:pt idx="831">
                  <c:v>3.499810</c:v>
                </c:pt>
                <c:pt idx="832">
                  <c:v>3.499812</c:v>
                </c:pt>
                <c:pt idx="833">
                  <c:v>3.499814</c:v>
                </c:pt>
                <c:pt idx="834">
                  <c:v>3.499817</c:v>
                </c:pt>
                <c:pt idx="835">
                  <c:v>3.499819</c:v>
                </c:pt>
                <c:pt idx="836">
                  <c:v>3.499821</c:v>
                </c:pt>
                <c:pt idx="837">
                  <c:v>3.499823</c:v>
                </c:pt>
                <c:pt idx="838">
                  <c:v>3.499825</c:v>
                </c:pt>
                <c:pt idx="839">
                  <c:v>3.499827</c:v>
                </c:pt>
                <c:pt idx="840">
                  <c:v>3.499829</c:v>
                </c:pt>
                <c:pt idx="841">
                  <c:v>3.499831</c:v>
                </c:pt>
                <c:pt idx="842">
                  <c:v>3.499833</c:v>
                </c:pt>
                <c:pt idx="843">
                  <c:v>3.499835</c:v>
                </c:pt>
                <c:pt idx="844">
                  <c:v>3.499837</c:v>
                </c:pt>
                <c:pt idx="845">
                  <c:v>3.499839</c:v>
                </c:pt>
                <c:pt idx="846">
                  <c:v>3.499841</c:v>
                </c:pt>
                <c:pt idx="847">
                  <c:v>3.499843</c:v>
                </c:pt>
                <c:pt idx="848">
                  <c:v>3.499845</c:v>
                </c:pt>
                <c:pt idx="849">
                  <c:v>3.499846</c:v>
                </c:pt>
                <c:pt idx="850">
                  <c:v>3.499848</c:v>
                </c:pt>
                <c:pt idx="851">
                  <c:v>3.499850</c:v>
                </c:pt>
                <c:pt idx="852">
                  <c:v>3.499852</c:v>
                </c:pt>
                <c:pt idx="853">
                  <c:v>3.499854</c:v>
                </c:pt>
                <c:pt idx="854">
                  <c:v>3.499855</c:v>
                </c:pt>
                <c:pt idx="855">
                  <c:v>3.499857</c:v>
                </c:pt>
                <c:pt idx="856">
                  <c:v>3.499859</c:v>
                </c:pt>
                <c:pt idx="857">
                  <c:v>3.499860</c:v>
                </c:pt>
                <c:pt idx="858">
                  <c:v>3.499862</c:v>
                </c:pt>
                <c:pt idx="859">
                  <c:v>3.499864</c:v>
                </c:pt>
                <c:pt idx="860">
                  <c:v>3.499865</c:v>
                </c:pt>
                <c:pt idx="861">
                  <c:v>3.499867</c:v>
                </c:pt>
                <c:pt idx="862">
                  <c:v>3.499868</c:v>
                </c:pt>
                <c:pt idx="863">
                  <c:v>3.499870</c:v>
                </c:pt>
                <c:pt idx="864">
                  <c:v>3.499871</c:v>
                </c:pt>
                <c:pt idx="865">
                  <c:v>3.499873</c:v>
                </c:pt>
                <c:pt idx="866">
                  <c:v>3.499874</c:v>
                </c:pt>
                <c:pt idx="867">
                  <c:v>3.499876</c:v>
                </c:pt>
                <c:pt idx="868">
                  <c:v>3.499877</c:v>
                </c:pt>
                <c:pt idx="869">
                  <c:v>3.499879</c:v>
                </c:pt>
                <c:pt idx="870">
                  <c:v>3.499880</c:v>
                </c:pt>
                <c:pt idx="871">
                  <c:v>3.499882</c:v>
                </c:pt>
                <c:pt idx="872">
                  <c:v>3.499883</c:v>
                </c:pt>
                <c:pt idx="873">
                  <c:v>3.499884</c:v>
                </c:pt>
                <c:pt idx="874">
                  <c:v>3.499886</c:v>
                </c:pt>
                <c:pt idx="875">
                  <c:v>3.499887</c:v>
                </c:pt>
                <c:pt idx="876">
                  <c:v>3.499888</c:v>
                </c:pt>
                <c:pt idx="877">
                  <c:v>3.499890</c:v>
                </c:pt>
                <c:pt idx="878">
                  <c:v>3.499891</c:v>
                </c:pt>
                <c:pt idx="879">
                  <c:v>3.499892</c:v>
                </c:pt>
                <c:pt idx="880">
                  <c:v>3.499894</c:v>
                </c:pt>
                <c:pt idx="881">
                  <c:v>3.499895</c:v>
                </c:pt>
                <c:pt idx="882">
                  <c:v>3.499896</c:v>
                </c:pt>
                <c:pt idx="883">
                  <c:v>3.499897</c:v>
                </c:pt>
                <c:pt idx="884">
                  <c:v>3.499899</c:v>
                </c:pt>
                <c:pt idx="885">
                  <c:v>3.499900</c:v>
                </c:pt>
                <c:pt idx="886">
                  <c:v>3.499901</c:v>
                </c:pt>
                <c:pt idx="887">
                  <c:v>3.499902</c:v>
                </c:pt>
                <c:pt idx="888">
                  <c:v>3.499903</c:v>
                </c:pt>
                <c:pt idx="889">
                  <c:v>3.499904</c:v>
                </c:pt>
                <c:pt idx="890">
                  <c:v>3.499906</c:v>
                </c:pt>
                <c:pt idx="891">
                  <c:v>3.499907</c:v>
                </c:pt>
                <c:pt idx="892">
                  <c:v>3.499908</c:v>
                </c:pt>
                <c:pt idx="893">
                  <c:v>3.499909</c:v>
                </c:pt>
                <c:pt idx="894">
                  <c:v>3.499910</c:v>
                </c:pt>
                <c:pt idx="895">
                  <c:v>3.499911</c:v>
                </c:pt>
                <c:pt idx="896">
                  <c:v>3.499912</c:v>
                </c:pt>
                <c:pt idx="897">
                  <c:v>3.499913</c:v>
                </c:pt>
                <c:pt idx="898">
                  <c:v>3.499914</c:v>
                </c:pt>
                <c:pt idx="899">
                  <c:v>3.499915</c:v>
                </c:pt>
                <c:pt idx="900">
                  <c:v>3.499916</c:v>
                </c:pt>
                <c:pt idx="901">
                  <c:v>3.499917</c:v>
                </c:pt>
                <c:pt idx="902">
                  <c:v>3.499918</c:v>
                </c:pt>
                <c:pt idx="903">
                  <c:v>3.499919</c:v>
                </c:pt>
                <c:pt idx="904">
                  <c:v>3.499920</c:v>
                </c:pt>
                <c:pt idx="905">
                  <c:v>3.499921</c:v>
                </c:pt>
                <c:pt idx="906">
                  <c:v>3.499922</c:v>
                </c:pt>
                <c:pt idx="907">
                  <c:v>3.499923</c:v>
                </c:pt>
                <c:pt idx="908">
                  <c:v>3.499924</c:v>
                </c:pt>
                <c:pt idx="909">
                  <c:v>3.499925</c:v>
                </c:pt>
                <c:pt idx="910">
                  <c:v>3.499925</c:v>
                </c:pt>
                <c:pt idx="911">
                  <c:v>3.499926</c:v>
                </c:pt>
                <c:pt idx="912">
                  <c:v>3.499927</c:v>
                </c:pt>
                <c:pt idx="913">
                  <c:v>3.499928</c:v>
                </c:pt>
                <c:pt idx="914">
                  <c:v>3.499929</c:v>
                </c:pt>
                <c:pt idx="915">
                  <c:v>3.499930</c:v>
                </c:pt>
                <c:pt idx="916">
                  <c:v>3.499931</c:v>
                </c:pt>
                <c:pt idx="917">
                  <c:v>3.499931</c:v>
                </c:pt>
                <c:pt idx="918">
                  <c:v>3.499932</c:v>
                </c:pt>
                <c:pt idx="919">
                  <c:v>3.499933</c:v>
                </c:pt>
                <c:pt idx="920">
                  <c:v>3.499934</c:v>
                </c:pt>
                <c:pt idx="921">
                  <c:v>3.499935</c:v>
                </c:pt>
                <c:pt idx="922">
                  <c:v>3.499935</c:v>
                </c:pt>
                <c:pt idx="923">
                  <c:v>3.499936</c:v>
                </c:pt>
                <c:pt idx="924">
                  <c:v>3.499937</c:v>
                </c:pt>
                <c:pt idx="925">
                  <c:v>3.499938</c:v>
                </c:pt>
                <c:pt idx="926">
                  <c:v>3.499938</c:v>
                </c:pt>
                <c:pt idx="927">
                  <c:v>3.499939</c:v>
                </c:pt>
                <c:pt idx="928">
                  <c:v>3.499940</c:v>
                </c:pt>
                <c:pt idx="929">
                  <c:v>3.499940</c:v>
                </c:pt>
                <c:pt idx="930">
                  <c:v>3.499941</c:v>
                </c:pt>
                <c:pt idx="931">
                  <c:v>3.499942</c:v>
                </c:pt>
                <c:pt idx="932">
                  <c:v>3.499943</c:v>
                </c:pt>
                <c:pt idx="933">
                  <c:v>3.499943</c:v>
                </c:pt>
                <c:pt idx="934">
                  <c:v>3.499944</c:v>
                </c:pt>
                <c:pt idx="935">
                  <c:v>3.499945</c:v>
                </c:pt>
                <c:pt idx="936">
                  <c:v>3.499945</c:v>
                </c:pt>
                <c:pt idx="937">
                  <c:v>3.499946</c:v>
                </c:pt>
                <c:pt idx="938">
                  <c:v>3.499946</c:v>
                </c:pt>
                <c:pt idx="939">
                  <c:v>3.499947</c:v>
                </c:pt>
                <c:pt idx="940">
                  <c:v>3.499948</c:v>
                </c:pt>
                <c:pt idx="941">
                  <c:v>3.499948</c:v>
                </c:pt>
                <c:pt idx="942">
                  <c:v>3.499949</c:v>
                </c:pt>
                <c:pt idx="943">
                  <c:v>3.499950</c:v>
                </c:pt>
                <c:pt idx="944">
                  <c:v>3.499950</c:v>
                </c:pt>
                <c:pt idx="945">
                  <c:v>3.499951</c:v>
                </c:pt>
                <c:pt idx="946">
                  <c:v>3.499951</c:v>
                </c:pt>
                <c:pt idx="947">
                  <c:v>3.499952</c:v>
                </c:pt>
                <c:pt idx="948">
                  <c:v>3.499952</c:v>
                </c:pt>
                <c:pt idx="949">
                  <c:v>3.499953</c:v>
                </c:pt>
                <c:pt idx="950">
                  <c:v>3.499954</c:v>
                </c:pt>
                <c:pt idx="951">
                  <c:v>3.499954</c:v>
                </c:pt>
                <c:pt idx="952">
                  <c:v>3.499955</c:v>
                </c:pt>
                <c:pt idx="953">
                  <c:v>3.499955</c:v>
                </c:pt>
                <c:pt idx="954">
                  <c:v>3.499956</c:v>
                </c:pt>
                <c:pt idx="955">
                  <c:v>3.499956</c:v>
                </c:pt>
                <c:pt idx="956">
                  <c:v>3.499957</c:v>
                </c:pt>
                <c:pt idx="957">
                  <c:v>3.499957</c:v>
                </c:pt>
                <c:pt idx="958">
                  <c:v>3.499958</c:v>
                </c:pt>
                <c:pt idx="959">
                  <c:v>3.499958</c:v>
                </c:pt>
                <c:pt idx="960">
                  <c:v>3.499959</c:v>
                </c:pt>
                <c:pt idx="961">
                  <c:v>3.499959</c:v>
                </c:pt>
                <c:pt idx="962">
                  <c:v>3.499960</c:v>
                </c:pt>
                <c:pt idx="963">
                  <c:v>3.499960</c:v>
                </c:pt>
                <c:pt idx="964">
                  <c:v>3.499961</c:v>
                </c:pt>
                <c:pt idx="965">
                  <c:v>3.499961</c:v>
                </c:pt>
                <c:pt idx="966">
                  <c:v>3.499962</c:v>
                </c:pt>
                <c:pt idx="967">
                  <c:v>3.499962</c:v>
                </c:pt>
                <c:pt idx="968">
                  <c:v>3.499962</c:v>
                </c:pt>
                <c:pt idx="969">
                  <c:v>3.499963</c:v>
                </c:pt>
                <c:pt idx="970">
                  <c:v>3.499963</c:v>
                </c:pt>
                <c:pt idx="971">
                  <c:v>3.499964</c:v>
                </c:pt>
                <c:pt idx="972">
                  <c:v>3.499964</c:v>
                </c:pt>
                <c:pt idx="973">
                  <c:v>3.499965</c:v>
                </c:pt>
                <c:pt idx="974">
                  <c:v>3.499965</c:v>
                </c:pt>
                <c:pt idx="975">
                  <c:v>3.499965</c:v>
                </c:pt>
                <c:pt idx="976">
                  <c:v>3.499966</c:v>
                </c:pt>
                <c:pt idx="977">
                  <c:v>3.499966</c:v>
                </c:pt>
                <c:pt idx="978">
                  <c:v>3.499967</c:v>
                </c:pt>
                <c:pt idx="979">
                  <c:v>3.499967</c:v>
                </c:pt>
                <c:pt idx="980">
                  <c:v>3.499967</c:v>
                </c:pt>
                <c:pt idx="981">
                  <c:v>3.499968</c:v>
                </c:pt>
                <c:pt idx="982">
                  <c:v>3.499968</c:v>
                </c:pt>
                <c:pt idx="983">
                  <c:v>3.499969</c:v>
                </c:pt>
                <c:pt idx="984">
                  <c:v>3.499969</c:v>
                </c:pt>
                <c:pt idx="985">
                  <c:v>3.499969</c:v>
                </c:pt>
                <c:pt idx="986">
                  <c:v>3.499970</c:v>
                </c:pt>
                <c:pt idx="987">
                  <c:v>3.499970</c:v>
                </c:pt>
                <c:pt idx="988">
                  <c:v>3.499970</c:v>
                </c:pt>
                <c:pt idx="989">
                  <c:v>3.499971</c:v>
                </c:pt>
                <c:pt idx="990">
                  <c:v>3.499971</c:v>
                </c:pt>
                <c:pt idx="991">
                  <c:v>3.499971</c:v>
                </c:pt>
                <c:pt idx="992">
                  <c:v>3.499972</c:v>
                </c:pt>
                <c:pt idx="993">
                  <c:v>3.499972</c:v>
                </c:pt>
                <c:pt idx="994">
                  <c:v>3.499972</c:v>
                </c:pt>
                <c:pt idx="995">
                  <c:v>3.499973</c:v>
                </c:pt>
                <c:pt idx="996">
                  <c:v>3.499973</c:v>
                </c:pt>
                <c:pt idx="997">
                  <c:v>3.499973</c:v>
                </c:pt>
                <c:pt idx="998">
                  <c:v>3.499974</c:v>
                </c:pt>
                <c:pt idx="999">
                  <c:v>3.499974</c:v>
                </c:pt>
                <c:pt idx="1000">
                  <c:v>3.499974</c:v>
                </c:pt>
                <c:pt idx="1001">
                  <c:v>3.499975</c:v>
                </c:pt>
                <c:pt idx="1002">
                  <c:v>3.499975</c:v>
                </c:pt>
                <c:pt idx="1003">
                  <c:v>3.499975</c:v>
                </c:pt>
                <c:pt idx="1004">
                  <c:v>3.499975</c:v>
                </c:pt>
                <c:pt idx="1005">
                  <c:v>3.499976</c:v>
                </c:pt>
                <c:pt idx="1006">
                  <c:v>3.499976</c:v>
                </c:pt>
                <c:pt idx="1007">
                  <c:v>3.499976</c:v>
                </c:pt>
                <c:pt idx="1008">
                  <c:v>3.499977</c:v>
                </c:pt>
                <c:pt idx="1009">
                  <c:v>3.499977</c:v>
                </c:pt>
                <c:pt idx="1010">
                  <c:v>3.499977</c:v>
                </c:pt>
                <c:pt idx="1011">
                  <c:v>3.499977</c:v>
                </c:pt>
                <c:pt idx="1012">
                  <c:v>3.499978</c:v>
                </c:pt>
                <c:pt idx="1013">
                  <c:v>3.499978</c:v>
                </c:pt>
                <c:pt idx="1014">
                  <c:v>3.499978</c:v>
                </c:pt>
                <c:pt idx="1015">
                  <c:v>3.499978</c:v>
                </c:pt>
                <c:pt idx="1016">
                  <c:v>3.499979</c:v>
                </c:pt>
                <c:pt idx="1017">
                  <c:v>3.499979</c:v>
                </c:pt>
                <c:pt idx="1018">
                  <c:v>3.499979</c:v>
                </c:pt>
                <c:pt idx="1019">
                  <c:v>3.499979</c:v>
                </c:pt>
                <c:pt idx="1020">
                  <c:v>3.499980</c:v>
                </c:pt>
                <c:pt idx="1021">
                  <c:v>3.499980</c:v>
                </c:pt>
                <c:pt idx="1022">
                  <c:v>3.499980</c:v>
                </c:pt>
                <c:pt idx="1023">
                  <c:v>3.499980</c:v>
                </c:pt>
                <c:pt idx="1024">
                  <c:v>3.499981</c:v>
                </c:pt>
                <c:pt idx="1025">
                  <c:v>3.499981</c:v>
                </c:pt>
                <c:pt idx="1026">
                  <c:v>3.499981</c:v>
                </c:pt>
                <c:pt idx="1027">
                  <c:v>3.499981</c:v>
                </c:pt>
                <c:pt idx="1028">
                  <c:v>3.499982</c:v>
                </c:pt>
                <c:pt idx="1029">
                  <c:v>3.499982</c:v>
                </c:pt>
                <c:pt idx="1030">
                  <c:v>3.499982</c:v>
                </c:pt>
                <c:pt idx="1031">
                  <c:v>3.499982</c:v>
                </c:pt>
                <c:pt idx="1032">
                  <c:v>3.499982</c:v>
                </c:pt>
                <c:pt idx="1033">
                  <c:v>3.499983</c:v>
                </c:pt>
                <c:pt idx="1034">
                  <c:v>3.499983</c:v>
                </c:pt>
                <c:pt idx="1035">
                  <c:v>3.499983</c:v>
                </c:pt>
                <c:pt idx="1036">
                  <c:v>3.499983</c:v>
                </c:pt>
                <c:pt idx="1037">
                  <c:v>3.499983</c:v>
                </c:pt>
                <c:pt idx="1038">
                  <c:v>3.499984</c:v>
                </c:pt>
                <c:pt idx="1039">
                  <c:v>3.499984</c:v>
                </c:pt>
                <c:pt idx="1040">
                  <c:v>3.499984</c:v>
                </c:pt>
                <c:pt idx="1041">
                  <c:v>3.499984</c:v>
                </c:pt>
                <c:pt idx="1042">
                  <c:v>3.499984</c:v>
                </c:pt>
                <c:pt idx="1043">
                  <c:v>3.499985</c:v>
                </c:pt>
                <c:pt idx="1044">
                  <c:v>3.499985</c:v>
                </c:pt>
                <c:pt idx="1045">
                  <c:v>3.499985</c:v>
                </c:pt>
                <c:pt idx="1046">
                  <c:v>3.499985</c:v>
                </c:pt>
                <c:pt idx="1047">
                  <c:v>3.499985</c:v>
                </c:pt>
                <c:pt idx="1048">
                  <c:v>3.499985</c:v>
                </c:pt>
                <c:pt idx="1049">
                  <c:v>3.499986</c:v>
                </c:pt>
                <c:pt idx="1050">
                  <c:v>3.499986</c:v>
                </c:pt>
                <c:pt idx="1051">
                  <c:v>3.499986</c:v>
                </c:pt>
                <c:pt idx="1052">
                  <c:v>3.499986</c:v>
                </c:pt>
                <c:pt idx="1053">
                  <c:v>3.499986</c:v>
                </c:pt>
                <c:pt idx="1054">
                  <c:v>3.499986</c:v>
                </c:pt>
                <c:pt idx="1055">
                  <c:v>3.499987</c:v>
                </c:pt>
                <c:pt idx="1056">
                  <c:v>3.499987</c:v>
                </c:pt>
                <c:pt idx="1057">
                  <c:v>3.499987</c:v>
                </c:pt>
                <c:pt idx="1058">
                  <c:v>3.499987</c:v>
                </c:pt>
                <c:pt idx="1059">
                  <c:v>3.499987</c:v>
                </c:pt>
                <c:pt idx="1060">
                  <c:v>3.499987</c:v>
                </c:pt>
                <c:pt idx="1061">
                  <c:v>3.499988</c:v>
                </c:pt>
                <c:pt idx="1062">
                  <c:v>3.499988</c:v>
                </c:pt>
                <c:pt idx="1063">
                  <c:v>3.499988</c:v>
                </c:pt>
                <c:pt idx="1064">
                  <c:v>3.499988</c:v>
                </c:pt>
                <c:pt idx="1065">
                  <c:v>3.499988</c:v>
                </c:pt>
                <c:pt idx="1066">
                  <c:v>3.499988</c:v>
                </c:pt>
                <c:pt idx="1067">
                  <c:v>3.499988</c:v>
                </c:pt>
                <c:pt idx="1068">
                  <c:v>3.499989</c:v>
                </c:pt>
                <c:pt idx="1069">
                  <c:v>3.499989</c:v>
                </c:pt>
                <c:pt idx="1070">
                  <c:v>3.499989</c:v>
                </c:pt>
                <c:pt idx="1071">
                  <c:v>3.499989</c:v>
                </c:pt>
                <c:pt idx="1072">
                  <c:v>3.499989</c:v>
                </c:pt>
                <c:pt idx="1073">
                  <c:v>3.499989</c:v>
                </c:pt>
                <c:pt idx="1074">
                  <c:v>3.499989</c:v>
                </c:pt>
                <c:pt idx="1075">
                  <c:v>3.499989</c:v>
                </c:pt>
                <c:pt idx="1076">
                  <c:v>3.499990</c:v>
                </c:pt>
                <c:pt idx="1077">
                  <c:v>3.499990</c:v>
                </c:pt>
                <c:pt idx="1078">
                  <c:v>3.499990</c:v>
                </c:pt>
                <c:pt idx="1079">
                  <c:v>3.499990</c:v>
                </c:pt>
                <c:pt idx="1080">
                  <c:v>3.499990</c:v>
                </c:pt>
                <c:pt idx="1081">
                  <c:v>3.499990</c:v>
                </c:pt>
                <c:pt idx="1082">
                  <c:v>3.499990</c:v>
                </c:pt>
                <c:pt idx="1083">
                  <c:v>3.499990</c:v>
                </c:pt>
                <c:pt idx="1084">
                  <c:v>3.499990</c:v>
                </c:pt>
                <c:pt idx="1085">
                  <c:v>3.499991</c:v>
                </c:pt>
                <c:pt idx="1086">
                  <c:v>3.499991</c:v>
                </c:pt>
                <c:pt idx="1087">
                  <c:v>3.499991</c:v>
                </c:pt>
                <c:pt idx="1088">
                  <c:v>3.499991</c:v>
                </c:pt>
                <c:pt idx="1089">
                  <c:v>3.499991</c:v>
                </c:pt>
                <c:pt idx="1090">
                  <c:v>3.499991</c:v>
                </c:pt>
                <c:pt idx="1091">
                  <c:v>3.499991</c:v>
                </c:pt>
                <c:pt idx="1092">
                  <c:v>3.499991</c:v>
                </c:pt>
                <c:pt idx="1093">
                  <c:v>3.499991</c:v>
                </c:pt>
                <c:pt idx="1094">
                  <c:v>3.499992</c:v>
                </c:pt>
                <c:pt idx="1095">
                  <c:v>3.499992</c:v>
                </c:pt>
                <c:pt idx="1096">
                  <c:v>3.499992</c:v>
                </c:pt>
                <c:pt idx="1097">
                  <c:v>3.499992</c:v>
                </c:pt>
                <c:pt idx="1098">
                  <c:v>3.499992</c:v>
                </c:pt>
                <c:pt idx="1099">
                  <c:v>3.499992</c:v>
                </c:pt>
                <c:pt idx="1100">
                  <c:v>3.499992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Time(min)</a:t>
                </a:r>
              </a:p>
            </c:rich>
          </c:tx>
          <c:layout/>
          <c:overlay val="1"/>
        </c:title>
        <c:numFmt formatCode="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25"/>
        <c:minorUnit val="12.5"/>
      </c:val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µgr/ml </a:t>
                </a:r>
              </a:p>
            </c:rich>
          </c:tx>
          <c:layout/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"/>
        <c:minorUnit val="0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84985"/>
          <c:y val="0"/>
          <c:w val="0.913822"/>
          <c:h val="0.061904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Relationship Id="rId3" Type="http://schemas.openxmlformats.org/officeDocument/2006/relationships/chart" Target="../charts/chart6.xml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7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28</xdr:col>
      <xdr:colOff>306002</xdr:colOff>
      <xdr:row>17</xdr:row>
      <xdr:rowOff>220741</xdr:rowOff>
    </xdr:from>
    <xdr:to>
      <xdr:col>34</xdr:col>
      <xdr:colOff>350844</xdr:colOff>
      <xdr:row>31</xdr:row>
      <xdr:rowOff>52481</xdr:rowOff>
    </xdr:to>
    <xdr:graphicFrame>
      <xdr:nvGraphicFramePr>
        <xdr:cNvPr id="2" name="Scatter Chart"/>
        <xdr:cNvGraphicFramePr/>
      </xdr:nvGraphicFramePr>
      <xdr:xfrm>
        <a:off x="33160902" y="4532391"/>
        <a:ext cx="7512443" cy="339663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28</xdr:col>
      <xdr:colOff>411920</xdr:colOff>
      <xdr:row>31</xdr:row>
      <xdr:rowOff>180179</xdr:rowOff>
    </xdr:from>
    <xdr:to>
      <xdr:col>34</xdr:col>
      <xdr:colOff>427806</xdr:colOff>
      <xdr:row>47</xdr:row>
      <xdr:rowOff>27474</xdr:rowOff>
    </xdr:to>
    <xdr:graphicFrame>
      <xdr:nvGraphicFramePr>
        <xdr:cNvPr id="3" name="Scatter Chart"/>
        <xdr:cNvGraphicFramePr/>
      </xdr:nvGraphicFramePr>
      <xdr:xfrm>
        <a:off x="33266820" y="8056719"/>
        <a:ext cx="7483487" cy="392145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28</xdr:col>
      <xdr:colOff>493962</xdr:colOff>
      <xdr:row>47</xdr:row>
      <xdr:rowOff>145761</xdr:rowOff>
    </xdr:from>
    <xdr:to>
      <xdr:col>34</xdr:col>
      <xdr:colOff>427806</xdr:colOff>
      <xdr:row>66</xdr:row>
      <xdr:rowOff>171266</xdr:rowOff>
    </xdr:to>
    <xdr:grpSp>
      <xdr:nvGrpSpPr>
        <xdr:cNvPr id="6" name="Group"/>
        <xdr:cNvGrpSpPr/>
      </xdr:nvGrpSpPr>
      <xdr:grpSpPr>
        <a:xfrm>
          <a:off x="33348862" y="12096461"/>
          <a:ext cx="7401445" cy="4863571"/>
          <a:chOff x="-362012" y="-359410"/>
          <a:chExt cx="7401443" cy="4863570"/>
        </a:xfrm>
      </xdr:grpSpPr>
      <xdr:graphicFrame>
        <xdr:nvGraphicFramePr>
          <xdr:cNvPr id="4" name="Scatter Chart"/>
          <xdr:cNvGraphicFramePr/>
        </xdr:nvGraphicFramePr>
        <xdr:xfrm>
          <a:off x="-362014" y="-359411"/>
          <a:ext cx="7401445" cy="3921457"/>
        </xdr:xfrm>
        <a:graphic xmlns:a="http://schemas.openxmlformats.org/drawingml/2006/main">
          <a:graphicData uri="http://schemas.openxmlformats.org/drawingml/2006/chart">
            <c:chart xmlns:c="http://schemas.openxmlformats.org/drawingml/2006/chart" r:id="rId3"/>
          </a:graphicData>
        </a:graphic>
      </xdr:graphicFrame>
      <xdr:sp>
        <xdr:nvSpPr>
          <xdr:cNvPr id="5" name="Caption"/>
          <xdr:cNvSpPr/>
        </xdr:nvSpPr>
        <xdr:spPr>
          <a:xfrm>
            <a:off x="-19050" y="3605004"/>
            <a:ext cx="7000569" cy="899156"/>
          </a:xfrm>
          <a:prstGeom prst="roundRect">
            <a:avLst>
              <a:gd name="adj" fmla="val 0"/>
            </a:avLst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50800" tIns="50800" rIns="50800" bIns="50800" numCol="1" anchor="t">
            <a:no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5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defRPr>
            </a:pPr>
            <a:r>
              <a:rPr b="0" baseline="0" cap="none" i="0" spc="0" strike="noStrike" sz="15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Induction with Target Controlled Infusion using Eleveld model with opioid but opioid started after 5, 10 or 15 minutes, effect on blood concentration(top), effect site concentration(middle) and BIS(bottom) </a:t>
            </a:r>
          </a:p>
        </xdr:txBody>
      </xdr:sp>
    </xdr:grp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28</xdr:col>
      <xdr:colOff>336174</xdr:colOff>
      <xdr:row>17</xdr:row>
      <xdr:rowOff>68341</xdr:rowOff>
    </xdr:from>
    <xdr:to>
      <xdr:col>34</xdr:col>
      <xdr:colOff>381016</xdr:colOff>
      <xdr:row>30</xdr:row>
      <xdr:rowOff>154716</xdr:rowOff>
    </xdr:to>
    <xdr:graphicFrame>
      <xdr:nvGraphicFramePr>
        <xdr:cNvPr id="8" name="Scatter Chart"/>
        <xdr:cNvGraphicFramePr/>
      </xdr:nvGraphicFramePr>
      <xdr:xfrm>
        <a:off x="26383874" y="4532391"/>
        <a:ext cx="7512443" cy="339663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28</xdr:col>
      <xdr:colOff>442092</xdr:colOff>
      <xdr:row>31</xdr:row>
      <xdr:rowOff>27779</xdr:rowOff>
    </xdr:from>
    <xdr:to>
      <xdr:col>34</xdr:col>
      <xdr:colOff>457978</xdr:colOff>
      <xdr:row>46</xdr:row>
      <xdr:rowOff>129709</xdr:rowOff>
    </xdr:to>
    <xdr:graphicFrame>
      <xdr:nvGraphicFramePr>
        <xdr:cNvPr id="9" name="Scatter Chart"/>
        <xdr:cNvGraphicFramePr/>
      </xdr:nvGraphicFramePr>
      <xdr:xfrm>
        <a:off x="26489792" y="8056719"/>
        <a:ext cx="7483487" cy="392145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28</xdr:col>
      <xdr:colOff>524134</xdr:colOff>
      <xdr:row>46</xdr:row>
      <xdr:rowOff>247996</xdr:rowOff>
    </xdr:from>
    <xdr:to>
      <xdr:col>34</xdr:col>
      <xdr:colOff>457978</xdr:colOff>
      <xdr:row>66</xdr:row>
      <xdr:rowOff>18866</xdr:rowOff>
    </xdr:to>
    <xdr:grpSp>
      <xdr:nvGrpSpPr>
        <xdr:cNvPr id="12" name="Group"/>
        <xdr:cNvGrpSpPr/>
      </xdr:nvGrpSpPr>
      <xdr:grpSpPr>
        <a:xfrm>
          <a:off x="26571834" y="12096461"/>
          <a:ext cx="7401445" cy="4863571"/>
          <a:chOff x="-362012" y="-359410"/>
          <a:chExt cx="7401443" cy="4863570"/>
        </a:xfrm>
      </xdr:grpSpPr>
      <xdr:graphicFrame>
        <xdr:nvGraphicFramePr>
          <xdr:cNvPr id="10" name="Scatter Chart"/>
          <xdr:cNvGraphicFramePr/>
        </xdr:nvGraphicFramePr>
        <xdr:xfrm>
          <a:off x="-362014" y="-359411"/>
          <a:ext cx="7401445" cy="3921457"/>
        </xdr:xfrm>
        <a:graphic xmlns:a="http://schemas.openxmlformats.org/drawingml/2006/main">
          <a:graphicData uri="http://schemas.openxmlformats.org/drawingml/2006/chart">
            <c:chart xmlns:c="http://schemas.openxmlformats.org/drawingml/2006/chart" r:id="rId3"/>
          </a:graphicData>
        </a:graphic>
      </xdr:graphicFrame>
      <xdr:sp>
        <xdr:nvSpPr>
          <xdr:cNvPr id="11" name="Caption"/>
          <xdr:cNvSpPr/>
        </xdr:nvSpPr>
        <xdr:spPr>
          <a:xfrm>
            <a:off x="-19050" y="3605004"/>
            <a:ext cx="7000569" cy="899156"/>
          </a:xfrm>
          <a:prstGeom prst="roundRect">
            <a:avLst>
              <a:gd name="adj" fmla="val 0"/>
            </a:avLst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50800" tIns="50800" rIns="50800" bIns="50800" numCol="1" anchor="t">
            <a:no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5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defRPr>
            </a:pPr>
            <a:r>
              <a:rPr b="0" baseline="0" cap="none" i="0" spc="0" strike="noStrike" sz="15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Sedation with Target Controlled Infusion using Eleveld model without opioid but opioid started after 45, 60 or 75 minutes, effect on blood concentration(top), effect site concentration(middle) and BIS(bottom) </a:t>
            </a:r>
          </a:p>
        </xdr:txBody>
      </xdr:sp>
    </xdr:grpSp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18</xdr:col>
      <xdr:colOff>630396</xdr:colOff>
      <xdr:row>0</xdr:row>
      <xdr:rowOff>0</xdr:rowOff>
    </xdr:from>
    <xdr:to>
      <xdr:col>22</xdr:col>
      <xdr:colOff>655161</xdr:colOff>
      <xdr:row>14</xdr:row>
      <xdr:rowOff>214376</xdr:rowOff>
    </xdr:to>
    <xdr:graphicFrame>
      <xdr:nvGraphicFramePr>
        <xdr:cNvPr id="14" name="Scatter Chart"/>
        <xdr:cNvGraphicFramePr/>
      </xdr:nvGraphicFramePr>
      <xdr:xfrm>
        <a:off x="20074096" y="0"/>
        <a:ext cx="5003166" cy="403326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3:AB725"/>
  <sheetViews>
    <sheetView workbookViewId="0" showGridLines="0" defaultGridColor="1">
      <pane topLeftCell="B5" xSplit="1" ySplit="4" activePane="bottomRight" state="frozen"/>
    </sheetView>
  </sheetViews>
  <sheetFormatPr defaultColWidth="16.3333" defaultRowHeight="19.9" customHeight="1" outlineLevelRow="0" outlineLevelCol="0"/>
  <cols>
    <col min="1" max="1" width="12" style="1" customWidth="1"/>
    <col min="2" max="2" width="12.0312" style="1" customWidth="1"/>
    <col min="3" max="3" width="12.2578" style="1" customWidth="1"/>
    <col min="4" max="4" width="6.875" style="1" customWidth="1"/>
    <col min="5" max="5" width="9.57812" style="1" customWidth="1"/>
    <col min="6" max="6" width="15.6719" style="1" customWidth="1"/>
    <col min="7" max="11" width="16.3516" style="1" customWidth="1"/>
    <col min="12" max="12" width="19.7578" style="1" customWidth="1"/>
    <col min="13" max="28" width="16.3516" style="1" customWidth="1"/>
    <col min="29" max="16384" width="16.3516" style="1" customWidth="1"/>
  </cols>
  <sheetData>
    <row r="1" ht="10.7" customHeight="1"/>
    <row r="2" ht="27.65" customHeight="1">
      <c r="A2" t="s" s="2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20.05" customHeight="1">
      <c r="A3" s="3"/>
      <c r="B3" s="3"/>
      <c r="C3" s="3"/>
      <c r="D3" s="3"/>
      <c r="E3" s="3"/>
      <c r="F3" s="4"/>
      <c r="G3" s="3"/>
      <c r="H3" s="3"/>
      <c r="I3" s="3"/>
      <c r="J3" s="3"/>
      <c r="K3" s="5"/>
      <c r="L3" s="3"/>
      <c r="M3" s="3"/>
      <c r="N3" s="3"/>
      <c r="O3" s="3"/>
      <c r="P3" s="3"/>
      <c r="Q3" s="3"/>
      <c r="R3" t="s" s="6">
        <v>1</v>
      </c>
      <c r="S3" s="3"/>
      <c r="T3" s="3"/>
      <c r="U3" t="s" s="6">
        <v>2</v>
      </c>
      <c r="V3" s="3"/>
      <c r="W3" s="3"/>
      <c r="X3" s="6"/>
      <c r="Y3" t="s" s="6">
        <v>3</v>
      </c>
      <c r="Z3" s="3"/>
      <c r="AA3" s="3"/>
      <c r="AB3" s="3"/>
    </row>
    <row r="4" ht="20.25" customHeight="1">
      <c r="A4" t="s" s="7">
        <v>4</v>
      </c>
      <c r="B4" s="8"/>
      <c r="C4" t="s" s="7">
        <v>5</v>
      </c>
      <c r="D4" t="s" s="7">
        <v>6</v>
      </c>
      <c r="E4" t="s" s="7">
        <v>7</v>
      </c>
      <c r="F4" t="s" s="7">
        <v>8</v>
      </c>
      <c r="G4" t="s" s="7">
        <v>9</v>
      </c>
      <c r="H4" t="s" s="7">
        <v>10</v>
      </c>
      <c r="I4" t="s" s="7">
        <v>11</v>
      </c>
      <c r="J4" t="s" s="7">
        <v>12</v>
      </c>
      <c r="K4" t="s" s="9">
        <v>1</v>
      </c>
      <c r="L4" t="s" s="7">
        <v>13</v>
      </c>
      <c r="M4" t="s" s="7">
        <v>14</v>
      </c>
      <c r="N4" t="s" s="7">
        <v>15</v>
      </c>
      <c r="O4" t="s" s="7">
        <v>16</v>
      </c>
      <c r="P4" t="s" s="7">
        <v>3</v>
      </c>
      <c r="Q4" t="s" s="7">
        <v>17</v>
      </c>
      <c r="R4" t="s" s="9">
        <v>18</v>
      </c>
      <c r="S4" t="s" s="9">
        <v>19</v>
      </c>
      <c r="T4" t="s" s="9">
        <v>20</v>
      </c>
      <c r="U4" t="s" s="9">
        <v>21</v>
      </c>
      <c r="V4" t="s" s="9">
        <v>18</v>
      </c>
      <c r="W4" t="s" s="9">
        <v>19</v>
      </c>
      <c r="X4" t="s" s="9">
        <v>20</v>
      </c>
      <c r="Y4" t="s" s="9">
        <v>21</v>
      </c>
      <c r="Z4" t="s" s="9">
        <v>18</v>
      </c>
      <c r="AA4" t="s" s="9">
        <v>19</v>
      </c>
      <c r="AB4" t="s" s="9">
        <v>20</v>
      </c>
    </row>
    <row r="5" ht="20.25" customHeight="1">
      <c r="A5" s="10">
        <v>0</v>
      </c>
      <c r="B5" s="11"/>
      <c r="C5" s="12">
        <v>5</v>
      </c>
      <c r="D5" t="b" s="13">
        <v>0</v>
      </c>
      <c r="E5" s="14"/>
      <c r="F5" s="15">
        <v>0</v>
      </c>
      <c r="G5" s="13">
        <f>$E5+($F5/60+H5*'data'!$C$16+I5*OFFSET('data'!$C$17,0,D5)-0*(OFFSET('data'!$C$18,0,D5)+'data'!$C$19+OFFSET('data'!$C$20,0,D5)))*$C5/60</f>
        <v>0</v>
      </c>
      <c r="H5" s="13">
        <f t="shared" si="1" ref="H5:I5">0</f>
        <v>0</v>
      </c>
      <c r="I5" s="13">
        <f t="shared" si="1"/>
        <v>0</v>
      </c>
      <c r="J5" s="16">
        <f>$A5/60</f>
        <v>0</v>
      </c>
      <c r="K5" s="13">
        <f>G5/'data'!$C$15*1000</f>
        <v>0</v>
      </c>
      <c r="L5" s="13">
        <v>0</v>
      </c>
      <c r="M5" s="13">
        <f>IF(L5&lt;='data'!$G$22,1.89,1.47)</f>
        <v>1.89</v>
      </c>
      <c r="N5" s="13">
        <f>$A5</f>
        <v>0</v>
      </c>
      <c r="O5" s="13">
        <f>'data'!$G$23-'data'!$G$23*(1-('data'!$G$22^M5)/('data'!$G$22^M5+L5^M5))</f>
        <v>93</v>
      </c>
      <c r="P5" s="13">
        <f>VLOOKUP(IF(N5-'data'!$G$24&lt;0,0,N5-'data'!$G$24),N3:O725,2)</f>
        <v>93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93</v>
      </c>
      <c r="Z5" s="13">
        <v>93</v>
      </c>
      <c r="AA5" s="13">
        <v>93</v>
      </c>
      <c r="AB5" s="13">
        <v>93</v>
      </c>
    </row>
    <row r="6" ht="20.05" customHeight="1">
      <c r="A6" s="17">
        <f>$A5+C5</f>
        <v>5</v>
      </c>
      <c r="B6" s="18"/>
      <c r="C6" s="19">
        <v>5</v>
      </c>
      <c r="D6" t="b" s="20">
        <v>0</v>
      </c>
      <c r="E6" s="21"/>
      <c r="F6" s="22">
        <v>12000</v>
      </c>
      <c r="G6" s="20">
        <f>$E6+($F6/60+H6*'data'!$C$16+I6*OFFSET('data'!$C$17,0,D6)-G5*(OFFSET('data'!$C$18,0,D6)+'data'!$C$19+OFFSET('data'!$C$20,0,D6)))*$C6/60+G5</f>
        <v>16.6666666666667</v>
      </c>
      <c r="H6" s="20">
        <f>H5+('data'!$C$19*G5-'data'!$C$16*H5)*$C6/60</f>
        <v>0</v>
      </c>
      <c r="I6" s="20">
        <f>I5+(OFFSET('data'!$C$20,0,D6)*G5-OFFSET('data'!$C$17,0,D6)*I5)*$C6/60</f>
        <v>0</v>
      </c>
      <c r="J6" s="23">
        <f>$A6/60</f>
        <v>0.0833333333333333</v>
      </c>
      <c r="K6" s="20">
        <f>G6/'data'!$C$15*1000</f>
        <v>2.54633614506349</v>
      </c>
      <c r="L6" s="20">
        <f>L5+'data'!$G$21*(K5-L5)/60*C5</f>
        <v>0</v>
      </c>
      <c r="M6" s="20">
        <f>IF(L6&lt;='data'!$G$22,1.89,1.47)</f>
        <v>1.89</v>
      </c>
      <c r="N6" s="19">
        <f>$A6</f>
        <v>5</v>
      </c>
      <c r="O6" s="20">
        <f>'data'!$G$23-'data'!$G$23*(1-('data'!$G$22^M6)/('data'!$G$22^M6+L6^M6))</f>
        <v>93</v>
      </c>
      <c r="P6" s="20">
        <f>VLOOKUP(IF(N6-'data'!$G$24&lt;0,0,N6-'data'!$G$24),N3:O725,2)</f>
        <v>93</v>
      </c>
      <c r="Q6" s="20">
        <v>3.5</v>
      </c>
      <c r="R6" s="20">
        <v>2.54633614506349</v>
      </c>
      <c r="S6" s="20">
        <v>2.54633614506349</v>
      </c>
      <c r="T6" s="20">
        <v>2.54633614506349</v>
      </c>
      <c r="U6" s="20">
        <v>0.0299632803571451</v>
      </c>
      <c r="V6" s="20">
        <v>0.0299632803571451</v>
      </c>
      <c r="W6" s="20">
        <v>0.0299632803571451</v>
      </c>
      <c r="X6" s="20">
        <v>0.0299632803571451</v>
      </c>
      <c r="Y6" s="20">
        <v>93</v>
      </c>
      <c r="Z6" s="20">
        <v>93</v>
      </c>
      <c r="AA6" s="20">
        <v>93</v>
      </c>
      <c r="AB6" s="20">
        <v>93</v>
      </c>
    </row>
    <row r="7" ht="20.05" customHeight="1">
      <c r="A7" s="17">
        <f>$A6+C6</f>
        <v>10</v>
      </c>
      <c r="B7" s="18"/>
      <c r="C7" s="19">
        <v>5</v>
      </c>
      <c r="D7" t="b" s="20">
        <v>0</v>
      </c>
      <c r="E7" s="21"/>
      <c r="F7" s="22">
        <v>5264.685707919190</v>
      </c>
      <c r="G7" s="20">
        <f>$E7+($F7/60+H7*'data'!$C$16+I7*OFFSET('data'!$C$17,0,D7)-G6*(OFFSET('data'!$C$18,0,D7)+'data'!$C$19+OFFSET('data'!$C$20,0,D7)))*$C7/60+G6</f>
        <v>22.9087323943552</v>
      </c>
      <c r="H7" s="20">
        <f>H6+('data'!$C$19*G6-'data'!$C$16*H6)*$C7/60</f>
        <v>0.402799993372086</v>
      </c>
      <c r="I7" s="20">
        <f>I6+(OFFSET('data'!$C$20,0,D7)*G6-OFFSET('data'!$C$17,0,D7)*I6)*$C7/60</f>
        <v>0.249807269509944</v>
      </c>
      <c r="J7" s="23">
        <f>$A7/60</f>
        <v>0.166666666666667</v>
      </c>
      <c r="K7" s="20">
        <f>G7/'data'!$C$15*1000</f>
        <v>3.5</v>
      </c>
      <c r="L7" s="20">
        <f>L6+'data'!$G$21*(K6-L6)/60*C6</f>
        <v>0.0299632803571451</v>
      </c>
      <c r="M7" s="20">
        <f>IF(L7&lt;='data'!$G$22,1.89,1.47)</f>
        <v>1.89</v>
      </c>
      <c r="N7" s="19">
        <f>$A7</f>
        <v>10</v>
      </c>
      <c r="O7" s="20">
        <f>'data'!$G$23-'data'!$G$23*(1-('data'!$G$22^M7)/('data'!$G$22^M7+L7^M7))</f>
        <v>92.98444520605101</v>
      </c>
      <c r="P7" s="20">
        <f>VLOOKUP(IF(N7-'data'!$G$24&lt;0,0,N7-'data'!$G$24),N3:O725,2)</f>
        <v>93</v>
      </c>
      <c r="Q7" s="20">
        <v>3.5</v>
      </c>
      <c r="R7" s="20">
        <v>3.48013120164135</v>
      </c>
      <c r="S7" s="20">
        <v>3.48013120164135</v>
      </c>
      <c r="T7" s="20">
        <v>3.48013120164135</v>
      </c>
      <c r="U7" s="20">
        <v>0.07079594232984571</v>
      </c>
      <c r="V7" s="20">
        <v>0.0705621419430688</v>
      </c>
      <c r="W7" s="20">
        <v>0.0705621419430688</v>
      </c>
      <c r="X7" s="20">
        <v>0.0705621419430688</v>
      </c>
      <c r="Y7" s="20">
        <v>93</v>
      </c>
      <c r="Z7" s="20">
        <v>93</v>
      </c>
      <c r="AA7" s="20">
        <v>93</v>
      </c>
      <c r="AB7" s="20">
        <v>93</v>
      </c>
    </row>
    <row r="8" ht="20.05" customHeight="1">
      <c r="A8" s="17">
        <f>$A7+C7</f>
        <v>15</v>
      </c>
      <c r="B8" s="18"/>
      <c r="C8" s="19">
        <v>5</v>
      </c>
      <c r="D8" t="b" s="20">
        <v>0</v>
      </c>
      <c r="E8" s="21"/>
      <c r="F8" s="22">
        <v>1057.179011272870</v>
      </c>
      <c r="G8" s="20">
        <f>$E8+($F8/60+H8*'data'!$C$16+I8*OFFSET('data'!$C$17,0,D8)-G7*(OFFSET('data'!$C$18,0,D8)+'data'!$C$19+OFFSET('data'!$C$20,0,D8)))*$C8/60+G7</f>
        <v>22.9087323943552</v>
      </c>
      <c r="H8" s="20">
        <f>H7+('data'!$C$19*G7-'data'!$C$16*H7)*$C8/60</f>
        <v>0.9540944544126641</v>
      </c>
      <c r="I8" s="20">
        <f>I7+(OFFSET('data'!$C$20,0,D8)*G7-OFFSET('data'!$C$17,0,D8)*I7)*$C8/60</f>
        <v>0.593089865419704</v>
      </c>
      <c r="J8" s="23">
        <f>$A8/60</f>
        <v>0.25</v>
      </c>
      <c r="K8" s="20">
        <f>G8/'data'!$C$15*1000</f>
        <v>3.5</v>
      </c>
      <c r="L8" s="20">
        <f>L7+'data'!$G$21*(K7-L7)/60*C7</f>
        <v>0.07079594232984571</v>
      </c>
      <c r="M8" s="20">
        <f>IF(L8&lt;='data'!$G$22,1.89,1.47)</f>
        <v>1.89</v>
      </c>
      <c r="N8" s="19">
        <f>$A8</f>
        <v>15</v>
      </c>
      <c r="O8" s="20">
        <f>'data'!$G$23-'data'!$G$23*(1-('data'!$G$22^M8)/('data'!$G$22^M8+L8^M8))</f>
        <v>92.9210540213802</v>
      </c>
      <c r="P8" s="20">
        <f>VLOOKUP(IF(N8-'data'!$G$24&lt;0,0,N8-'data'!$G$24),N3:O725,2)</f>
        <v>93</v>
      </c>
      <c r="Q8" s="20">
        <v>3.5</v>
      </c>
      <c r="R8" s="20">
        <v>3.45409971221808</v>
      </c>
      <c r="S8" s="20">
        <v>3.45409971221808</v>
      </c>
      <c r="T8" s="20">
        <v>3.45409971221808</v>
      </c>
      <c r="U8" s="20">
        <v>0.111148117662639</v>
      </c>
      <c r="V8" s="20">
        <v>0.110376949981524</v>
      </c>
      <c r="W8" s="20">
        <v>0.110376949981524</v>
      </c>
      <c r="X8" s="20">
        <v>0.110376949981524</v>
      </c>
      <c r="Y8" s="20">
        <v>93</v>
      </c>
      <c r="Z8" s="20">
        <v>93</v>
      </c>
      <c r="AA8" s="20">
        <v>93</v>
      </c>
      <c r="AB8" s="20">
        <v>93</v>
      </c>
    </row>
    <row r="9" ht="20.05" customHeight="1">
      <c r="A9" s="17">
        <f>$A8+C8</f>
        <v>20</v>
      </c>
      <c r="B9" s="18"/>
      <c r="C9" s="19">
        <v>5</v>
      </c>
      <c r="D9" t="b" s="20">
        <v>0</v>
      </c>
      <c r="E9" s="21"/>
      <c r="F9" s="22">
        <v>1054.780775461780</v>
      </c>
      <c r="G9" s="20">
        <f>$E9+($F9/60+H9*'data'!$C$16+I9*OFFSET('data'!$C$17,0,D9)-G8*(OFFSET('data'!$C$18,0,D9)+'data'!$C$19+OFFSET('data'!$C$20,0,D9)))*$C9/60+G8</f>
        <v>22.9087323943552</v>
      </c>
      <c r="H9" s="20">
        <f>H8+('data'!$C$19*G8-'data'!$C$16*H8)*$C9/60</f>
        <v>1.50215372247648</v>
      </c>
      <c r="I9" s="20">
        <f>I8+(OFFSET('data'!$C$20,0,D9)*G8-OFFSET('data'!$C$17,0,D9)*I8)*$C9/60</f>
        <v>0.936257747632814</v>
      </c>
      <c r="J9" s="23">
        <f>$A9/60</f>
        <v>0.333333333333333</v>
      </c>
      <c r="K9" s="20">
        <f>G9/'data'!$C$15*1000</f>
        <v>3.5</v>
      </c>
      <c r="L9" s="20">
        <f>L8+'data'!$G$21*(K8-L8)/60*C8</f>
        <v>0.111148117662639</v>
      </c>
      <c r="M9" s="20">
        <f>IF(L9&lt;='data'!$G$22,1.89,1.47)</f>
        <v>1.89</v>
      </c>
      <c r="N9" s="19">
        <f>$A9</f>
        <v>20</v>
      </c>
      <c r="O9" s="20">
        <f>'data'!$G$23-'data'!$G$23*(1-('data'!$G$22^M9)/('data'!$G$22^M9+L9^M9))</f>
        <v>92.8150418687473</v>
      </c>
      <c r="P9" s="20">
        <f>VLOOKUP(IF(N9-'data'!$G$24&lt;0,0,N9-'data'!$G$24),N3:O725,2)</f>
        <v>93</v>
      </c>
      <c r="Q9" s="20">
        <v>3.5</v>
      </c>
      <c r="R9" s="20">
        <v>3.42974076680567</v>
      </c>
      <c r="S9" s="20">
        <v>3.42974076680567</v>
      </c>
      <c r="T9" s="20">
        <v>3.42974076680567</v>
      </c>
      <c r="U9" s="20">
        <v>0.151025460344267</v>
      </c>
      <c r="V9" s="20">
        <v>0.149436611779784</v>
      </c>
      <c r="W9" s="20">
        <v>0.149436611779784</v>
      </c>
      <c r="X9" s="20">
        <v>0.149436611779784</v>
      </c>
      <c r="Y9" s="20">
        <v>93</v>
      </c>
      <c r="Z9" s="20">
        <v>93</v>
      </c>
      <c r="AA9" s="20">
        <v>93</v>
      </c>
      <c r="AB9" s="20">
        <v>93</v>
      </c>
    </row>
    <row r="10" ht="20.05" customHeight="1">
      <c r="A10" s="17">
        <f>$A9+C9</f>
        <v>25</v>
      </c>
      <c r="B10" s="18"/>
      <c r="C10" s="19">
        <v>5</v>
      </c>
      <c r="D10" t="b" s="20">
        <v>0</v>
      </c>
      <c r="E10" s="21"/>
      <c r="F10" s="22">
        <v>1052.396156418330</v>
      </c>
      <c r="G10" s="20">
        <f>$E10+($F10/60+H10*'data'!$C$16+I10*OFFSET('data'!$C$17,0,D10)-G9*(OFFSET('data'!$C$18,0,D10)+'data'!$C$19+OFFSET('data'!$C$20,0,D10)))*$C10/60+G9</f>
        <v>22.9087323943552</v>
      </c>
      <c r="H10" s="20">
        <f>H9+('data'!$C$19*G9-'data'!$C$16*H9)*$C10/60</f>
        <v>2.04699678283246</v>
      </c>
      <c r="I10" s="20">
        <f>I9+(OFFSET('data'!$C$20,0,D10)*G9-OFFSET('data'!$C$17,0,D10)*I9)*$C10/60</f>
        <v>1.2793109544828</v>
      </c>
      <c r="J10" s="23">
        <f>$A10/60</f>
        <v>0.416666666666667</v>
      </c>
      <c r="K10" s="20">
        <f>G10/'data'!$C$15*1000</f>
        <v>3.5</v>
      </c>
      <c r="L10" s="20">
        <f>L9+'data'!$G$21*(K9-L9)/60*C9</f>
        <v>0.151025460344267</v>
      </c>
      <c r="M10" s="20">
        <f>IF(L10&lt;='data'!$G$22,1.89,1.47)</f>
        <v>1.89</v>
      </c>
      <c r="N10" s="19">
        <f>$A10</f>
        <v>25</v>
      </c>
      <c r="O10" s="20">
        <f>'data'!$G$23-'data'!$G$23*(1-('data'!$G$22^M10)/('data'!$G$22^M10+L10^M10))</f>
        <v>92.6703555871516</v>
      </c>
      <c r="P10" s="20">
        <f>VLOOKUP(IF(N10-'data'!$G$24&lt;0,0,N10-'data'!$G$24),N3:O725,2)</f>
        <v>93</v>
      </c>
      <c r="Q10" s="20">
        <v>3.5</v>
      </c>
      <c r="R10" s="20">
        <v>3.40694320339442</v>
      </c>
      <c r="S10" s="20">
        <v>3.40694320339442</v>
      </c>
      <c r="T10" s="20">
        <v>3.40694320339442</v>
      </c>
      <c r="U10" s="20">
        <v>0.190433557831782</v>
      </c>
      <c r="V10" s="20">
        <v>0.187768386419602</v>
      </c>
      <c r="W10" s="20">
        <v>0.187768386419602</v>
      </c>
      <c r="X10" s="20">
        <v>0.187768386419602</v>
      </c>
      <c r="Y10" s="20">
        <v>92.98444520605101</v>
      </c>
      <c r="Z10" s="20">
        <v>92.98444520605101</v>
      </c>
      <c r="AA10" s="20">
        <v>92.98444520605101</v>
      </c>
      <c r="AB10" s="20">
        <v>92.98444520605101</v>
      </c>
    </row>
    <row r="11" ht="20.05" customHeight="1">
      <c r="A11" s="17">
        <f>$A10+C10</f>
        <v>30</v>
      </c>
      <c r="B11" s="18"/>
      <c r="C11" s="19">
        <v>5</v>
      </c>
      <c r="D11" t="b" s="20">
        <v>0</v>
      </c>
      <c r="E11" s="21"/>
      <c r="F11" s="22">
        <v>1050.025074387170</v>
      </c>
      <c r="G11" s="20">
        <f>$E11+($F11/60+H11*'data'!$C$16+I11*OFFSET('data'!$C$17,0,D11)-G10*(OFFSET('data'!$C$18,0,D11)+'data'!$C$19+OFFSET('data'!$C$20,0,D11)))*$C11/60+G10</f>
        <v>22.9087323943552</v>
      </c>
      <c r="H11" s="20">
        <f>H10+('data'!$C$19*G10-'data'!$C$16*H10)*$C11/60</f>
        <v>2.58864250933717</v>
      </c>
      <c r="I11" s="20">
        <f>I10+(OFFSET('data'!$C$20,0,D11)*G10-OFFSET('data'!$C$17,0,D11)*I10)*$C11/60</f>
        <v>1.62224952429038</v>
      </c>
      <c r="J11" s="23">
        <f>$A11/60</f>
        <v>0.5</v>
      </c>
      <c r="K11" s="20">
        <f>G11/'data'!$C$15*1000</f>
        <v>3.5</v>
      </c>
      <c r="L11" s="20">
        <f>L10+'data'!$G$21*(K10-L10)/60*C10</f>
        <v>0.190433557831782</v>
      </c>
      <c r="M11" s="20">
        <f>IF(L11&lt;='data'!$G$22,1.89,1.47)</f>
        <v>1.89</v>
      </c>
      <c r="N11" s="19">
        <f>$A11</f>
        <v>30</v>
      </c>
      <c r="O11" s="20">
        <f>'data'!$G$23-'data'!$G$23*(1-('data'!$G$22^M11)/('data'!$G$22^M11+L11^M11))</f>
        <v>92.490070237265</v>
      </c>
      <c r="P11" s="20">
        <f>VLOOKUP(IF(N11-'data'!$G$24&lt;0,0,N11-'data'!$G$24),N3:O725,2)</f>
        <v>92.98444520605101</v>
      </c>
      <c r="Q11" s="20">
        <v>3.5</v>
      </c>
      <c r="R11" s="20">
        <v>3.38560326223964</v>
      </c>
      <c r="S11" s="20">
        <v>3.38560326223964</v>
      </c>
      <c r="T11" s="20">
        <v>3.38560326223964</v>
      </c>
      <c r="U11" s="20">
        <v>0.229377931833437</v>
      </c>
      <c r="V11" s="20">
        <v>0.225397991256265</v>
      </c>
      <c r="W11" s="20">
        <v>0.225397991256265</v>
      </c>
      <c r="X11" s="20">
        <v>0.225397991256265</v>
      </c>
      <c r="Y11" s="20">
        <v>92.9210540213802</v>
      </c>
      <c r="Z11" s="20">
        <v>92.9215456343921</v>
      </c>
      <c r="AA11" s="20">
        <v>92.9215456343921</v>
      </c>
      <c r="AB11" s="20">
        <v>92.9215456343921</v>
      </c>
    </row>
    <row r="12" ht="20.05" customHeight="1">
      <c r="A12" s="17">
        <f>$A11+C11</f>
        <v>35</v>
      </c>
      <c r="B12" s="18"/>
      <c r="C12" s="19">
        <v>5</v>
      </c>
      <c r="D12" t="b" s="20">
        <v>0</v>
      </c>
      <c r="E12" s="21"/>
      <c r="F12" s="22">
        <v>1047.667450080910</v>
      </c>
      <c r="G12" s="20">
        <f>$E12+($F12/60+H12*'data'!$C$16+I12*OFFSET('data'!$C$17,0,D12)-G11*(OFFSET('data'!$C$18,0,D12)+'data'!$C$19+OFFSET('data'!$C$20,0,D12)))*$C12/60+G11</f>
        <v>22.9087323943552</v>
      </c>
      <c r="H12" s="20">
        <f>H11+('data'!$C$19*G11-'data'!$C$16*H11)*$C12/60</f>
        <v>3.12710966508866</v>
      </c>
      <c r="I12" s="20">
        <f>I11+(OFFSET('data'!$C$20,0,D12)*G11-OFFSET('data'!$C$17,0,D12)*I11)*$C12/60</f>
        <v>1.96507349536346</v>
      </c>
      <c r="J12" s="23">
        <f>$A12/60</f>
        <v>0.583333333333333</v>
      </c>
      <c r="K12" s="20">
        <f>G12/'data'!$C$15*1000</f>
        <v>3.5</v>
      </c>
      <c r="L12" s="20">
        <f>L11+'data'!$G$21*(K11-L11)/60*C11</f>
        <v>0.229377931833437</v>
      </c>
      <c r="M12" s="20">
        <f>IF(L12&lt;='data'!$G$22,1.89,1.47)</f>
        <v>1.89</v>
      </c>
      <c r="N12" s="19">
        <f>$A12</f>
        <v>35</v>
      </c>
      <c r="O12" s="20">
        <f>'data'!$G$23-'data'!$G$23*(1-('data'!$G$22^M12)/('data'!$G$22^M12+L12^M12))</f>
        <v>92.27683838857919</v>
      </c>
      <c r="P12" s="20">
        <f>VLOOKUP(IF(N12-'data'!$G$24&lt;0,0,N12-'data'!$G$24),N3:O725,2)</f>
        <v>92.9210540213802</v>
      </c>
      <c r="Q12" s="20">
        <v>3.5</v>
      </c>
      <c r="R12" s="20">
        <v>3.36562409289495</v>
      </c>
      <c r="S12" s="20">
        <v>3.36562409289495</v>
      </c>
      <c r="T12" s="20">
        <v>3.36562409289495</v>
      </c>
      <c r="U12" s="20">
        <v>0.267864039082367</v>
      </c>
      <c r="V12" s="20">
        <v>0.262349701363604</v>
      </c>
      <c r="W12" s="20">
        <v>0.262349701363604</v>
      </c>
      <c r="X12" s="20">
        <v>0.262349701363604</v>
      </c>
      <c r="Y12" s="20">
        <v>92.8150418687473</v>
      </c>
      <c r="Z12" s="20">
        <v>92.8174550244715</v>
      </c>
      <c r="AA12" s="20">
        <v>92.8174550244715</v>
      </c>
      <c r="AB12" s="20">
        <v>92.8174550244715</v>
      </c>
    </row>
    <row r="13" ht="20.05" customHeight="1">
      <c r="A13" s="17">
        <f>$A12+C12</f>
        <v>40</v>
      </c>
      <c r="B13" s="18"/>
      <c r="C13" s="19">
        <v>5</v>
      </c>
      <c r="D13" t="b" s="20">
        <v>0</v>
      </c>
      <c r="E13" s="21"/>
      <c r="F13" s="22">
        <v>1045.323204677390</v>
      </c>
      <c r="G13" s="20">
        <f>$E13+($F13/60+H13*'data'!$C$16+I13*OFFSET('data'!$C$17,0,D13)-G12*(OFFSET('data'!$C$18,0,D13)+'data'!$C$19+OFFSET('data'!$C$20,0,D13)))*$C13/60+G12</f>
        <v>22.9087323943552</v>
      </c>
      <c r="H13" s="20">
        <f>H12+('data'!$C$19*G12-'data'!$C$16*H12)*$C13/60</f>
        <v>3.66241690307639</v>
      </c>
      <c r="I13" s="20">
        <f>I12+(OFFSET('data'!$C$20,0,D13)*G12-OFFSET('data'!$C$17,0,D13)*I12)*$C13/60</f>
        <v>2.30778290599715</v>
      </c>
      <c r="J13" s="23">
        <f>$A13/60</f>
        <v>0.666666666666667</v>
      </c>
      <c r="K13" s="20">
        <f>G13/'data'!$C$15*1000</f>
        <v>3.5</v>
      </c>
      <c r="L13" s="20">
        <f>L12+'data'!$G$21*(K12-L12)/60*C12</f>
        <v>0.267864039082367</v>
      </c>
      <c r="M13" s="20">
        <f>IF(L13&lt;='data'!$G$22,1.89,1.47)</f>
        <v>1.89</v>
      </c>
      <c r="N13" s="19">
        <f>$A13</f>
        <v>40</v>
      </c>
      <c r="O13" s="20">
        <f>'data'!$G$23-'data'!$G$23*(1-('data'!$G$22^M13)/('data'!$G$22^M13+L13^M13))</f>
        <v>92.03305416414329</v>
      </c>
      <c r="P13" s="20">
        <f>VLOOKUP(IF(N13-'data'!$G$24&lt;0,0,N13-'data'!$G$24),N3:O725,2)</f>
        <v>92.8150418687473</v>
      </c>
      <c r="Q13" s="20">
        <v>3.5</v>
      </c>
      <c r="R13" s="20">
        <v>3.34691529407572</v>
      </c>
      <c r="S13" s="20">
        <v>3.34691529407572</v>
      </c>
      <c r="T13" s="20">
        <v>3.34691529407572</v>
      </c>
      <c r="U13" s="20">
        <v>0.305897272101164</v>
      </c>
      <c r="V13" s="20">
        <v>0.298646442394287</v>
      </c>
      <c r="W13" s="20">
        <v>0.298646442394287</v>
      </c>
      <c r="X13" s="20">
        <v>0.298646442394287</v>
      </c>
      <c r="Y13" s="20">
        <v>92.6703555871516</v>
      </c>
      <c r="Z13" s="20">
        <v>92.676856726274</v>
      </c>
      <c r="AA13" s="20">
        <v>92.676856726274</v>
      </c>
      <c r="AB13" s="20">
        <v>92.676856726274</v>
      </c>
    </row>
    <row r="14" ht="20.05" customHeight="1">
      <c r="A14" s="17">
        <f>$A13+C13</f>
        <v>45</v>
      </c>
      <c r="B14" s="18"/>
      <c r="C14" s="19">
        <v>5</v>
      </c>
      <c r="D14" t="b" s="20">
        <v>0</v>
      </c>
      <c r="E14" s="21"/>
      <c r="F14" s="22">
        <v>1042.992259816980</v>
      </c>
      <c r="G14" s="20">
        <f>$E14+($F14/60+H14*'data'!$C$16+I14*OFFSET('data'!$C$17,0,D14)-G13*(OFFSET('data'!$C$18,0,D14)+'data'!$C$19+OFFSET('data'!$C$20,0,D14)))*$C14/60+G13</f>
        <v>22.9087323943552</v>
      </c>
      <c r="H14" s="20">
        <f>H13+('data'!$C$19*G13-'data'!$C$16*H13)*$C14/60</f>
        <v>4.19458276682742</v>
      </c>
      <c r="I14" s="20">
        <f>I13+(OFFSET('data'!$C$20,0,D14)*G13-OFFSET('data'!$C$17,0,D14)*I13)*$C14/60</f>
        <v>2.65037779447376</v>
      </c>
      <c r="J14" s="23">
        <f>$A14/60</f>
        <v>0.75</v>
      </c>
      <c r="K14" s="20">
        <f>G14/'data'!$C$15*1000</f>
        <v>3.5</v>
      </c>
      <c r="L14" s="20">
        <f>L13+'data'!$G$21*(K13-L13)/60*C13</f>
        <v>0.305897272101164</v>
      </c>
      <c r="M14" s="20">
        <f>IF(L14&lt;='data'!$G$22,1.89,1.47)</f>
        <v>1.89</v>
      </c>
      <c r="N14" s="19">
        <f>$A14</f>
        <v>45</v>
      </c>
      <c r="O14" s="20">
        <f>'data'!$G$23-'data'!$G$23*(1-('data'!$G$22^M14)/('data'!$G$22^M14+L14^M14))</f>
        <v>91.7609302024362</v>
      </c>
      <c r="P14" s="20">
        <f>VLOOKUP(IF(N14-'data'!$G$24&lt;0,0,N14-'data'!$G$24),N3:O725,2)</f>
        <v>92.6703555871516</v>
      </c>
      <c r="Q14" s="20">
        <v>3.5</v>
      </c>
      <c r="R14" s="20">
        <v>3.32939248416632</v>
      </c>
      <c r="S14" s="20">
        <v>3.32939248416632</v>
      </c>
      <c r="T14" s="20">
        <v>3.32939248416632</v>
      </c>
      <c r="U14" s="20">
        <v>0.343482959957458</v>
      </c>
      <c r="V14" s="20">
        <v>0.334309877293476</v>
      </c>
      <c r="W14" s="20">
        <v>0.334309877293476</v>
      </c>
      <c r="X14" s="20">
        <v>0.334309877293476</v>
      </c>
      <c r="Y14" s="20">
        <v>92.490070237265</v>
      </c>
      <c r="Z14" s="20">
        <v>92.5034028108</v>
      </c>
      <c r="AA14" s="20">
        <v>92.5034028108</v>
      </c>
      <c r="AB14" s="20">
        <v>92.5034028108</v>
      </c>
    </row>
    <row r="15" ht="20.05" customHeight="1">
      <c r="A15" s="17">
        <f>$A14+C14</f>
        <v>50</v>
      </c>
      <c r="B15" s="18"/>
      <c r="C15" s="19">
        <v>5</v>
      </c>
      <c r="D15" t="b" s="20">
        <v>0</v>
      </c>
      <c r="E15" s="21"/>
      <c r="F15" s="22">
        <v>1040.674537599810</v>
      </c>
      <c r="G15" s="20">
        <f>$E15+($F15/60+H15*'data'!$C$16+I15*OFFSET('data'!$C$17,0,D15)-G14*(OFFSET('data'!$C$18,0,D15)+'data'!$C$19+OFFSET('data'!$C$20,0,D15)))*$C15/60+G14</f>
        <v>22.9087323943552</v>
      </c>
      <c r="H15" s="20">
        <f>H14+('data'!$C$19*G14-'data'!$C$16*H14)*$C15/60</f>
        <v>4.72362569104877</v>
      </c>
      <c r="I15" s="20">
        <f>I14+(OFFSET('data'!$C$20,0,D15)*G14-OFFSET('data'!$C$17,0,D15)*I14)*$C15/60</f>
        <v>2.99285819906282</v>
      </c>
      <c r="J15" s="23">
        <f>$A15/60</f>
        <v>0.833333333333333</v>
      </c>
      <c r="K15" s="20">
        <f>G15/'data'!$C$15*1000</f>
        <v>3.5</v>
      </c>
      <c r="L15" s="20">
        <f>L14+'data'!$G$21*(K14-L14)/60*C14</f>
        <v>0.343482959957458</v>
      </c>
      <c r="M15" s="20">
        <f>IF(L15&lt;='data'!$G$22,1.89,1.47)</f>
        <v>1.89</v>
      </c>
      <c r="N15" s="19">
        <f>$A15</f>
        <v>50</v>
      </c>
      <c r="O15" s="20">
        <f>'data'!$G$23-'data'!$G$23*(1-('data'!$G$22^M15)/('data'!$G$22^M15+L15^M15))</f>
        <v>91.4625388642345</v>
      </c>
      <c r="P15" s="20">
        <f>VLOOKUP(IF(N15-'data'!$G$24&lt;0,0,N15-'data'!$G$24),N3:O725,2)</f>
        <v>92.490070237265</v>
      </c>
      <c r="Q15" s="20">
        <v>3.5</v>
      </c>
      <c r="R15" s="20">
        <v>3.31297690033021</v>
      </c>
      <c r="S15" s="20">
        <v>3.31297690033021</v>
      </c>
      <c r="T15" s="20">
        <v>3.31297690033021</v>
      </c>
      <c r="U15" s="20">
        <v>0.380626369010603</v>
      </c>
      <c r="V15" s="20">
        <v>0.369360487274747</v>
      </c>
      <c r="W15" s="20">
        <v>0.369360487274747</v>
      </c>
      <c r="X15" s="20">
        <v>0.369360487274747</v>
      </c>
      <c r="Y15" s="20">
        <v>92.27683838857919</v>
      </c>
      <c r="Z15" s="20">
        <v>92.30019303706599</v>
      </c>
      <c r="AA15" s="20">
        <v>92.30019303706599</v>
      </c>
      <c r="AB15" s="20">
        <v>92.30019303706599</v>
      </c>
    </row>
    <row r="16" ht="20.05" customHeight="1">
      <c r="A16" s="17">
        <f>$A15+C15</f>
        <v>55</v>
      </c>
      <c r="B16" s="18"/>
      <c r="C16" s="19">
        <v>5</v>
      </c>
      <c r="D16" t="b" s="20">
        <v>0</v>
      </c>
      <c r="E16" s="21"/>
      <c r="F16" s="22">
        <v>1038.369960583150</v>
      </c>
      <c r="G16" s="20">
        <f>$E16+($F16/60+H16*'data'!$C$16+I16*OFFSET('data'!$C$17,0,D16)-G15*(OFFSET('data'!$C$18,0,D16)+'data'!$C$19+OFFSET('data'!$C$20,0,D16)))*$C16/60+G15</f>
        <v>22.9087323943552</v>
      </c>
      <c r="H16" s="20">
        <f>H15+('data'!$C$19*G15-'data'!$C$16*H15)*$C16/60</f>
        <v>5.249564002266</v>
      </c>
      <c r="I16" s="20">
        <f>I15+(OFFSET('data'!$C$20,0,D16)*G15-OFFSET('data'!$C$17,0,D16)*I15)*$C16/60</f>
        <v>3.33522415802105</v>
      </c>
      <c r="J16" s="23">
        <f>$A16/60</f>
        <v>0.916666666666667</v>
      </c>
      <c r="K16" s="20">
        <f>G16/'data'!$C$15*1000</f>
        <v>3.5</v>
      </c>
      <c r="L16" s="20">
        <f>L15+'data'!$G$21*(K15-L15)/60*C15</f>
        <v>0.380626369010603</v>
      </c>
      <c r="M16" s="20">
        <f>IF(L16&lt;='data'!$G$22,1.89,1.47)</f>
        <v>1.89</v>
      </c>
      <c r="N16" s="19">
        <f>$A16</f>
        <v>55</v>
      </c>
      <c r="O16" s="20">
        <f>'data'!$G$23-'data'!$G$23*(1-('data'!$G$22^M16)/('data'!$G$22^M16+L16^M16))</f>
        <v>91.1398362197111</v>
      </c>
      <c r="P16" s="20">
        <f>VLOOKUP(IF(N16-'data'!$G$24&lt;0,0,N16-'data'!$G$24),N3:O725,2)</f>
        <v>92.27683838857919</v>
      </c>
      <c r="Q16" s="20">
        <v>3.5</v>
      </c>
      <c r="R16" s="20">
        <v>3.29759502431838</v>
      </c>
      <c r="S16" s="20">
        <v>3.29759502431838</v>
      </c>
      <c r="T16" s="20">
        <v>3.29759502431838</v>
      </c>
      <c r="U16" s="20">
        <v>0.417332703649579</v>
      </c>
      <c r="V16" s="20">
        <v>0.403817647439956</v>
      </c>
      <c r="W16" s="20">
        <v>0.403817647439956</v>
      </c>
      <c r="X16" s="20">
        <v>0.403817647439956</v>
      </c>
      <c r="Y16" s="20">
        <v>92.03305416414329</v>
      </c>
      <c r="Z16" s="20">
        <v>92.06995854963751</v>
      </c>
      <c r="AA16" s="20">
        <v>92.06995854963751</v>
      </c>
      <c r="AB16" s="20">
        <v>92.06995854963751</v>
      </c>
    </row>
    <row r="17" ht="20.05" customHeight="1">
      <c r="A17" s="17">
        <f>$A16+C16</f>
        <v>60</v>
      </c>
      <c r="B17" s="18"/>
      <c r="C17" s="19">
        <v>5</v>
      </c>
      <c r="D17" t="b" s="20">
        <v>0</v>
      </c>
      <c r="E17" s="21"/>
      <c r="F17" s="22">
        <v>1036.078451778630</v>
      </c>
      <c r="G17" s="20">
        <f>$E17+($F17/60+H17*'data'!$C$16+I17*OFFSET('data'!$C$17,0,D17)-G16*(OFFSET('data'!$C$18,0,D17)+'data'!$C$19+OFFSET('data'!$C$20,0,D17)))*$C17/60+G16</f>
        <v>22.9087323943552</v>
      </c>
      <c r="H17" s="20">
        <f>H16+('data'!$C$19*G16-'data'!$C$16*H16)*$C17/60</f>
        <v>5.77241591945807</v>
      </c>
      <c r="I17" s="20">
        <f>I16+(OFFSET('data'!$C$20,0,D17)*G16-OFFSET('data'!$C$17,0,D17)*I16)*$C17/60</f>
        <v>3.6774757095924</v>
      </c>
      <c r="J17" s="23">
        <f>$A17/60</f>
        <v>1</v>
      </c>
      <c r="K17" s="20">
        <f>G17/'data'!$C$15*1000</f>
        <v>3.5</v>
      </c>
      <c r="L17" s="20">
        <f>L16+'data'!$G$21*(K16-L16)/60*C16</f>
        <v>0.417332703649579</v>
      </c>
      <c r="M17" s="20">
        <f>IF(L17&lt;='data'!$G$22,1.89,1.47)</f>
        <v>1.89</v>
      </c>
      <c r="N17" s="19">
        <f>$A17</f>
        <v>60</v>
      </c>
      <c r="O17" s="20">
        <f>'data'!$G$23-'data'!$G$23*(1-('data'!$G$22^M17)/('data'!$G$22^M17+L17^M17))</f>
        <v>90.79467687749241</v>
      </c>
      <c r="P17" s="20">
        <f>VLOOKUP(IF(N17-'data'!$G$24&lt;0,0,N17-'data'!$G$24),N3:O725,2)</f>
        <v>92.03305416414329</v>
      </c>
      <c r="Q17" s="20">
        <v>3.5</v>
      </c>
      <c r="R17" s="20">
        <v>3.28317823319758</v>
      </c>
      <c r="S17" s="20">
        <v>3.28317823319758</v>
      </c>
      <c r="T17" s="20">
        <v>3.28317823319758</v>
      </c>
      <c r="U17" s="20">
        <v>0.453607107022213</v>
      </c>
      <c r="V17" s="20">
        <v>0.437699697399318</v>
      </c>
      <c r="W17" s="20">
        <v>0.437699697399318</v>
      </c>
      <c r="X17" s="20">
        <v>0.437699697399318</v>
      </c>
      <c r="Y17" s="20">
        <v>91.7609302024362</v>
      </c>
      <c r="Z17" s="20">
        <v>91.8151542278397</v>
      </c>
      <c r="AA17" s="20">
        <v>91.8151542278397</v>
      </c>
      <c r="AB17" s="20">
        <v>91.8151542278397</v>
      </c>
    </row>
    <row r="18" ht="20.05" customHeight="1">
      <c r="A18" s="17">
        <f>$A17+C17</f>
        <v>65</v>
      </c>
      <c r="B18" s="18"/>
      <c r="C18" s="19">
        <v>5</v>
      </c>
      <c r="D18" t="b" s="20">
        <v>0</v>
      </c>
      <c r="E18" s="21"/>
      <c r="F18" s="22">
        <v>1033.799934649650</v>
      </c>
      <c r="G18" s="20">
        <f>$E18+($F18/60+H18*'data'!$C$16+I18*OFFSET('data'!$C$17,0,D18)-G17*(OFFSET('data'!$C$18,0,D18)+'data'!$C$19+OFFSET('data'!$C$20,0,D18)))*$C18/60+G17</f>
        <v>22.9087323943552</v>
      </c>
      <c r="H18" s="20">
        <f>H17+('data'!$C$19*G17-'data'!$C$16*H17)*$C18/60</f>
        <v>6.29219955468846</v>
      </c>
      <c r="I18" s="20">
        <f>I17+(OFFSET('data'!$C$20,0,D18)*G17-OFFSET('data'!$C$17,0,D18)*I17)*$C18/60</f>
        <v>4.01961289200804</v>
      </c>
      <c r="J18" s="23">
        <f>$A18/60</f>
        <v>1.08333333333333</v>
      </c>
      <c r="K18" s="20">
        <f>G18/'data'!$C$15*1000</f>
        <v>3.5</v>
      </c>
      <c r="L18" s="20">
        <f>L17+'data'!$G$21*(K17-L17)/60*C17</f>
        <v>0.453607107022213</v>
      </c>
      <c r="M18" s="20">
        <f>IF(L18&lt;='data'!$G$22,1.89,1.47)</f>
        <v>1.89</v>
      </c>
      <c r="N18" s="19">
        <f>$A18</f>
        <v>65</v>
      </c>
      <c r="O18" s="20">
        <f>'data'!$G$23-'data'!$G$23*(1-('data'!$G$22^M18)/('data'!$G$22^M18+L18^M18))</f>
        <v>90.4288236170291</v>
      </c>
      <c r="P18" s="20">
        <f>VLOOKUP(IF(N18-'data'!$G$24&lt;0,0,N18-'data'!$G$24),N3:O725,2)</f>
        <v>91.7609302024362</v>
      </c>
      <c r="Q18" s="20">
        <v>3.5</v>
      </c>
      <c r="R18" s="20">
        <v>3.26966247333924</v>
      </c>
      <c r="S18" s="20">
        <v>3.26966247333924</v>
      </c>
      <c r="T18" s="20">
        <v>3.26966247333924</v>
      </c>
      <c r="U18" s="20">
        <v>0.489454661755813</v>
      </c>
      <c r="V18" s="20">
        <v>0.471024007224237</v>
      </c>
      <c r="W18" s="20">
        <v>0.471024007224237</v>
      </c>
      <c r="X18" s="20">
        <v>0.471024007224237</v>
      </c>
      <c r="Y18" s="20">
        <v>91.4625388642345</v>
      </c>
      <c r="Z18" s="20">
        <v>91.53801284925621</v>
      </c>
      <c r="AA18" s="20">
        <v>91.53801284925621</v>
      </c>
      <c r="AB18" s="20">
        <v>91.53801284925621</v>
      </c>
    </row>
    <row r="19" ht="20.05" customHeight="1">
      <c r="A19" s="17">
        <f>$A18+C18</f>
        <v>70</v>
      </c>
      <c r="B19" s="18"/>
      <c r="C19" s="19">
        <v>5</v>
      </c>
      <c r="D19" t="b" s="20">
        <v>0</v>
      </c>
      <c r="E19" s="21"/>
      <c r="F19" s="22">
        <v>1031.534333108690</v>
      </c>
      <c r="G19" s="20">
        <f>$E19+($F19/60+H19*'data'!$C$16+I19*OFFSET('data'!$C$17,0,D19)-G18*(OFFSET('data'!$C$18,0,D19)+'data'!$C$19+OFFSET('data'!$C$20,0,D19)))*$C19/60+G18</f>
        <v>22.9087323943552</v>
      </c>
      <c r="H19" s="20">
        <f>H18+('data'!$C$19*G18-'data'!$C$16*H18)*$C19/60</f>
        <v>6.80893291373259</v>
      </c>
      <c r="I19" s="20">
        <f>I18+(OFFSET('data'!$C$20,0,D19)*G18-OFFSET('data'!$C$17,0,D19)*I18)*$C19/60</f>
        <v>4.36163574348636</v>
      </c>
      <c r="J19" s="23">
        <f>$A19/60</f>
        <v>1.16666666666667</v>
      </c>
      <c r="K19" s="20">
        <f>G19/'data'!$C$15*1000</f>
        <v>3.5</v>
      </c>
      <c r="L19" s="20">
        <f>L18+'data'!$G$21*(K18-L18)/60*C18</f>
        <v>0.489454661755813</v>
      </c>
      <c r="M19" s="20">
        <f>IF(L19&lt;='data'!$G$22,1.89,1.47)</f>
        <v>1.89</v>
      </c>
      <c r="N19" s="19">
        <f>$A19</f>
        <v>70</v>
      </c>
      <c r="O19" s="20">
        <f>'data'!$G$23-'data'!$G$23*(1-('data'!$G$22^M19)/('data'!$G$22^M19+L19^M19))</f>
        <v>90.0439539453856</v>
      </c>
      <c r="P19" s="20">
        <f>VLOOKUP(IF(N19-'data'!$G$24&lt;0,0,N19-'data'!$G$24),N3:O725,2)</f>
        <v>91.4625388642345</v>
      </c>
      <c r="Q19" s="20">
        <v>3.5</v>
      </c>
      <c r="R19" s="20">
        <v>3.2569879561197</v>
      </c>
      <c r="S19" s="20">
        <v>3.2569879561197</v>
      </c>
      <c r="T19" s="20">
        <v>3.2569879561197</v>
      </c>
      <c r="U19" s="20">
        <v>0.524880390669329</v>
      </c>
      <c r="V19" s="20">
        <v>0.503807039043303</v>
      </c>
      <c r="W19" s="20">
        <v>0.503807039043303</v>
      </c>
      <c r="X19" s="20">
        <v>0.503807039043303</v>
      </c>
      <c r="Y19" s="20">
        <v>91.1398362197111</v>
      </c>
      <c r="Z19" s="20">
        <v>91.2405803736155</v>
      </c>
      <c r="AA19" s="20">
        <v>91.2405803736155</v>
      </c>
      <c r="AB19" s="20">
        <v>91.2405803736155</v>
      </c>
    </row>
    <row r="20" ht="20.05" customHeight="1">
      <c r="A20" s="17">
        <f>$A19+C19</f>
        <v>75</v>
      </c>
      <c r="B20" s="18"/>
      <c r="C20" s="19">
        <v>5</v>
      </c>
      <c r="D20" t="b" s="20">
        <v>0</v>
      </c>
      <c r="E20" s="21"/>
      <c r="F20" s="22">
        <v>1029.281571514720</v>
      </c>
      <c r="G20" s="20">
        <f>$E20+($F20/60+H20*'data'!$C$16+I20*OFFSET('data'!$C$17,0,D20)-G19*(OFFSET('data'!$C$18,0,D20)+'data'!$C$19+OFFSET('data'!$C$20,0,D20)))*$C20/60+G19</f>
        <v>22.9087323943552</v>
      </c>
      <c r="H20" s="20">
        <f>H19+('data'!$C$19*G19-'data'!$C$16*H19)*$C20/60</f>
        <v>7.32263389670154</v>
      </c>
      <c r="I20" s="20">
        <f>I19+(OFFSET('data'!$C$20,0,D20)*G19-OFFSET('data'!$C$17,0,D20)*I19)*$C20/60</f>
        <v>4.70354430223298</v>
      </c>
      <c r="J20" s="23">
        <f>$A20/60</f>
        <v>1.25</v>
      </c>
      <c r="K20" s="20">
        <f>G20/'data'!$C$15*1000</f>
        <v>3.5</v>
      </c>
      <c r="L20" s="20">
        <f>L19+'data'!$G$21*(K19-L19)/60*C19</f>
        <v>0.524880390669329</v>
      </c>
      <c r="M20" s="20">
        <f>IF(L20&lt;='data'!$G$22,1.89,1.47)</f>
        <v>1.89</v>
      </c>
      <c r="N20" s="19">
        <f>$A20</f>
        <v>75</v>
      </c>
      <c r="O20" s="20">
        <f>'data'!$G$23-'data'!$G$23*(1-('data'!$G$22^M20)/('data'!$G$22^M20+L20^M20))</f>
        <v>89.6416647873704</v>
      </c>
      <c r="P20" s="20">
        <f>VLOOKUP(IF(N20-'data'!$G$24&lt;0,0,N20-'data'!$G$24),N3:O725,2)</f>
        <v>91.1398362197111</v>
      </c>
      <c r="Q20" s="20">
        <v>3.5</v>
      </c>
      <c r="R20" s="20">
        <v>3.24509887388597</v>
      </c>
      <c r="S20" s="20">
        <v>3.24509887388597</v>
      </c>
      <c r="T20" s="20">
        <v>3.24509887388597</v>
      </c>
      <c r="U20" s="20">
        <v>0.559889257477129</v>
      </c>
      <c r="V20" s="20">
        <v>0.536064404571174</v>
      </c>
      <c r="W20" s="20">
        <v>0.536064404571174</v>
      </c>
      <c r="X20" s="20">
        <v>0.536064404571174</v>
      </c>
      <c r="Y20" s="20">
        <v>90.79467687749241</v>
      </c>
      <c r="Z20" s="20">
        <v>90.9247407902409</v>
      </c>
      <c r="AA20" s="20">
        <v>90.9247407902409</v>
      </c>
      <c r="AB20" s="20">
        <v>90.9247407902409</v>
      </c>
    </row>
    <row r="21" ht="20.05" customHeight="1">
      <c r="A21" s="17">
        <f>$A20+C20</f>
        <v>80</v>
      </c>
      <c r="B21" s="18"/>
      <c r="C21" s="19">
        <v>5</v>
      </c>
      <c r="D21" t="b" s="20">
        <v>0</v>
      </c>
      <c r="E21" s="21"/>
      <c r="F21" s="22">
        <v>1027.041574670510</v>
      </c>
      <c r="G21" s="20">
        <f>$E21+($F21/60+H21*'data'!$C$16+I21*OFFSET('data'!$C$17,0,D21)-G20*(OFFSET('data'!$C$18,0,D21)+'data'!$C$19+OFFSET('data'!$C$20,0,D21)))*$C21/60+G20</f>
        <v>22.9087323943552</v>
      </c>
      <c r="H21" s="20">
        <f>H20+('data'!$C$19*G20-'data'!$C$16*H20)*$C21/60</f>
        <v>7.83332029866215</v>
      </c>
      <c r="I21" s="20">
        <f>I20+(OFFSET('data'!$C$20,0,D21)*G20-OFFSET('data'!$C$17,0,D21)*I20)*$C21/60</f>
        <v>5.04533860644075</v>
      </c>
      <c r="J21" s="23">
        <f>$A21/60</f>
        <v>1.33333333333333</v>
      </c>
      <c r="K21" s="20">
        <f>G21/'data'!$C$15*1000</f>
        <v>3.5</v>
      </c>
      <c r="L21" s="20">
        <f>L20+'data'!$G$21*(K20-L20)/60*C20</f>
        <v>0.559889257477129</v>
      </c>
      <c r="M21" s="20">
        <f>IF(L21&lt;='data'!$G$22,1.89,1.47)</f>
        <v>1.89</v>
      </c>
      <c r="N21" s="19">
        <f>$A21</f>
        <v>80</v>
      </c>
      <c r="O21" s="20">
        <f>'data'!$G$23-'data'!$G$23*(1-('data'!$G$22^M21)/('data'!$G$22^M21+L21^M21))</f>
        <v>89.2234760301895</v>
      </c>
      <c r="P21" s="20">
        <f>VLOOKUP(IF(N21-'data'!$G$24&lt;0,0,N21-'data'!$G$24),N3:O725,2)</f>
        <v>90.79467687749241</v>
      </c>
      <c r="Q21" s="20">
        <v>3.5</v>
      </c>
      <c r="R21" s="20">
        <v>3.23394313483726</v>
      </c>
      <c r="S21" s="20">
        <v>3.23394313483726</v>
      </c>
      <c r="T21" s="20">
        <v>3.23394313483726</v>
      </c>
      <c r="U21" s="20">
        <v>0.594486167484496</v>
      </c>
      <c r="V21" s="20">
        <v>0.567810918840807</v>
      </c>
      <c r="W21" s="20">
        <v>0.567810918840807</v>
      </c>
      <c r="X21" s="20">
        <v>0.567810918840807</v>
      </c>
      <c r="Y21" s="20">
        <v>90.4288236170291</v>
      </c>
      <c r="Z21" s="20">
        <v>90.59223470455289</v>
      </c>
      <c r="AA21" s="20">
        <v>90.59223470455289</v>
      </c>
      <c r="AB21" s="20">
        <v>90.59223470455289</v>
      </c>
    </row>
    <row r="22" ht="20.05" customHeight="1">
      <c r="A22" s="17">
        <f>$A21+C21</f>
        <v>85</v>
      </c>
      <c r="B22" s="18"/>
      <c r="C22" s="19">
        <v>5</v>
      </c>
      <c r="D22" t="b" s="20">
        <v>0</v>
      </c>
      <c r="E22" s="21"/>
      <c r="F22" s="22">
        <v>1024.814267820080</v>
      </c>
      <c r="G22" s="20">
        <f>$E22+($F22/60+H22*'data'!$C$16+I22*OFFSET('data'!$C$17,0,D22)-G21*(OFFSET('data'!$C$18,0,D22)+'data'!$C$19+OFFSET('data'!$C$20,0,D22)))*$C22/60+G21</f>
        <v>22.9087323943552</v>
      </c>
      <c r="H22" s="20">
        <f>H21+('data'!$C$19*G21-'data'!$C$16*H21)*$C22/60</f>
        <v>8.34100981025345</v>
      </c>
      <c r="I22" s="20">
        <f>I21+(OFFSET('data'!$C$20,0,D22)*G21-OFFSET('data'!$C$17,0,D22)*I21)*$C22/60</f>
        <v>5.38701869428976</v>
      </c>
      <c r="J22" s="23">
        <f>$A22/60</f>
        <v>1.41666666666667</v>
      </c>
      <c r="K22" s="20">
        <f>G22/'data'!$C$15*1000</f>
        <v>3.5</v>
      </c>
      <c r="L22" s="20">
        <f>L21+'data'!$G$21*(K21-L21)/60*C21</f>
        <v>0.594486167484496</v>
      </c>
      <c r="M22" s="20">
        <f>IF(L22&lt;='data'!$G$22,1.89,1.47)</f>
        <v>1.89</v>
      </c>
      <c r="N22" s="19">
        <f>$A22</f>
        <v>85</v>
      </c>
      <c r="O22" s="20">
        <f>'data'!$G$23-'data'!$G$23*(1-('data'!$G$22^M22)/('data'!$G$22^M22+L22^M22))</f>
        <v>88.7908333670358</v>
      </c>
      <c r="P22" s="20">
        <f>VLOOKUP(IF(N22-'data'!$G$24&lt;0,0,N22-'data'!$G$24),N3:O725,2)</f>
        <v>90.4288236170291</v>
      </c>
      <c r="Q22" s="20">
        <v>3.5</v>
      </c>
      <c r="R22" s="20">
        <v>3.22347211556273</v>
      </c>
      <c r="S22" s="20">
        <v>3.22347211556273</v>
      </c>
      <c r="T22" s="20">
        <v>3.22347211556273</v>
      </c>
      <c r="U22" s="20">
        <v>0.628675968274939</v>
      </c>
      <c r="V22" s="20">
        <v>0.5990606503914651</v>
      </c>
      <c r="W22" s="20">
        <v>0.5990606503914651</v>
      </c>
      <c r="X22" s="20">
        <v>0.5990606503914651</v>
      </c>
      <c r="Y22" s="20">
        <v>90.0439539453856</v>
      </c>
      <c r="Z22" s="20">
        <v>90.2446739195568</v>
      </c>
      <c r="AA22" s="20">
        <v>90.2446739195568</v>
      </c>
      <c r="AB22" s="20">
        <v>90.2446739195568</v>
      </c>
    </row>
    <row r="23" ht="20.05" customHeight="1">
      <c r="A23" s="17">
        <f>$A22+C22</f>
        <v>90</v>
      </c>
      <c r="B23" s="18"/>
      <c r="C23" s="19">
        <v>5</v>
      </c>
      <c r="D23" t="b" s="20">
        <v>0</v>
      </c>
      <c r="E23" s="21"/>
      <c r="F23" s="22">
        <v>1022.599576646080</v>
      </c>
      <c r="G23" s="20">
        <f>$E23+($F23/60+H23*'data'!$C$16+I23*OFFSET('data'!$C$17,0,D23)-G22*(OFFSET('data'!$C$18,0,D23)+'data'!$C$19+OFFSET('data'!$C$20,0,D23)))*$C23/60+G22</f>
        <v>22.9087323943552</v>
      </c>
      <c r="H23" s="20">
        <f>H22+('data'!$C$19*G22-'data'!$C$16*H22)*$C23/60</f>
        <v>8.84572001829946</v>
      </c>
      <c r="I23" s="20">
        <f>I22+(OFFSET('data'!$C$20,0,D23)*G22-OFFSET('data'!$C$17,0,D23)*I22)*$C23/60</f>
        <v>5.72858460394735</v>
      </c>
      <c r="J23" s="23">
        <f>$A23/60</f>
        <v>1.5</v>
      </c>
      <c r="K23" s="20">
        <f>G23/'data'!$C$15*1000</f>
        <v>3.5</v>
      </c>
      <c r="L23" s="20">
        <f>L22+'data'!$G$21*(K22-L22)/60*C22</f>
        <v>0.628675968274939</v>
      </c>
      <c r="M23" s="20">
        <f>IF(L23&lt;='data'!$G$22,1.89,1.47)</f>
        <v>1.89</v>
      </c>
      <c r="N23" s="19">
        <f>$A23</f>
        <v>90</v>
      </c>
      <c r="O23" s="20">
        <f>'data'!$G$23-'data'!$G$23*(1-('data'!$G$22^M23)/('data'!$G$22^M23+L23^M23))</f>
        <v>88.3451107193705</v>
      </c>
      <c r="P23" s="20">
        <f>VLOOKUP(IF(N23-'data'!$G$24&lt;0,0,N23-'data'!$G$24),N3:O725,2)</f>
        <v>90.0439539453856</v>
      </c>
      <c r="Q23" s="20">
        <v>3.5</v>
      </c>
      <c r="R23" s="20">
        <v>3.21364043005942</v>
      </c>
      <c r="S23" s="20">
        <v>3.21364043005942</v>
      </c>
      <c r="T23" s="20">
        <v>3.21364043005942</v>
      </c>
      <c r="U23" s="20">
        <v>0.662463450389419</v>
      </c>
      <c r="V23" s="20">
        <v>0.629826968148133</v>
      </c>
      <c r="W23" s="20">
        <v>0.629826968148133</v>
      </c>
      <c r="X23" s="20">
        <v>0.629826968148133</v>
      </c>
      <c r="Y23" s="20">
        <v>89.6416647873704</v>
      </c>
      <c r="Z23" s="20">
        <v>89.88355331599109</v>
      </c>
      <c r="AA23" s="20">
        <v>89.88355331599109</v>
      </c>
      <c r="AB23" s="20">
        <v>89.88355331599109</v>
      </c>
    </row>
    <row r="24" ht="20.05" customHeight="1">
      <c r="A24" s="17">
        <f>$A23+C23</f>
        <v>95</v>
      </c>
      <c r="B24" s="18"/>
      <c r="C24" s="19">
        <v>5</v>
      </c>
      <c r="D24" t="b" s="20">
        <v>0</v>
      </c>
      <c r="E24" s="21"/>
      <c r="F24" s="22">
        <v>1020.397427267270</v>
      </c>
      <c r="G24" s="20">
        <f>$E24+($F24/60+H24*'data'!$C$16+I24*OFFSET('data'!$C$17,0,D24)-G23*(OFFSET('data'!$C$18,0,D24)+'data'!$C$19+OFFSET('data'!$C$20,0,D24)))*$C24/60+G23</f>
        <v>22.9087323943552</v>
      </c>
      <c r="H24" s="20">
        <f>H23+('data'!$C$19*G23-'data'!$C$16*H23)*$C24/60</f>
        <v>9.347468406418439</v>
      </c>
      <c r="I24" s="20">
        <f>I23+(OFFSET('data'!$C$20,0,D24)*G23-OFFSET('data'!$C$17,0,D24)*I23)*$C24/60</f>
        <v>6.07003637356809</v>
      </c>
      <c r="J24" s="23">
        <f>$A24/60</f>
        <v>1.58333333333333</v>
      </c>
      <c r="K24" s="20">
        <f>G24/'data'!$C$15*1000</f>
        <v>3.5</v>
      </c>
      <c r="L24" s="20">
        <f>L23+'data'!$G$21*(K23-L23)/60*C23</f>
        <v>0.662463450389419</v>
      </c>
      <c r="M24" s="20">
        <f>IF(L24&lt;='data'!$G$22,1.89,1.47)</f>
        <v>1.89</v>
      </c>
      <c r="N24" s="19">
        <f>$A24</f>
        <v>95</v>
      </c>
      <c r="O24" s="20">
        <f>'data'!$G$23-'data'!$G$23*(1-('data'!$G$22^M24)/('data'!$G$22^M24+L24^M24))</f>
        <v>87.8876124159265</v>
      </c>
      <c r="P24" s="20">
        <f>VLOOKUP(IF(N24-'data'!$G$24&lt;0,0,N24-'data'!$G$24),N3:O725,2)</f>
        <v>89.6416647873704</v>
      </c>
      <c r="Q24" s="20">
        <v>3.5</v>
      </c>
      <c r="R24" s="20">
        <v>3.20440571413297</v>
      </c>
      <c r="S24" s="20">
        <v>3.20440571413297</v>
      </c>
      <c r="T24" s="20">
        <v>3.20440571413297</v>
      </c>
      <c r="U24" s="20">
        <v>0.695853347997579</v>
      </c>
      <c r="V24" s="20">
        <v>0.6601225852123001</v>
      </c>
      <c r="W24" s="20">
        <v>0.6601225852123001</v>
      </c>
      <c r="X24" s="20">
        <v>0.6601225852123001</v>
      </c>
      <c r="Y24" s="20">
        <v>89.2234760301895</v>
      </c>
      <c r="Z24" s="20">
        <v>89.5102608258576</v>
      </c>
      <c r="AA24" s="20">
        <v>89.5102608258576</v>
      </c>
      <c r="AB24" s="20">
        <v>89.5102608258576</v>
      </c>
    </row>
    <row r="25" ht="20.05" customHeight="1">
      <c r="A25" s="17">
        <f>$A24+C24</f>
        <v>100</v>
      </c>
      <c r="B25" s="18"/>
      <c r="C25" s="19">
        <v>5</v>
      </c>
      <c r="D25" t="b" s="20">
        <v>0</v>
      </c>
      <c r="E25" s="21"/>
      <c r="F25" s="22">
        <v>1018.207746235880</v>
      </c>
      <c r="G25" s="20">
        <f>$E25+($F25/60+H25*'data'!$C$16+I25*OFFSET('data'!$C$17,0,D25)-G24*(OFFSET('data'!$C$18,0,D25)+'data'!$C$19+OFFSET('data'!$C$20,0,D25)))*$C25/60+G24</f>
        <v>22.9087323943552</v>
      </c>
      <c r="H25" s="20">
        <f>H24+('data'!$C$19*G24-'data'!$C$16*H24)*$C25/60</f>
        <v>9.84627235562853</v>
      </c>
      <c r="I25" s="20">
        <f>I24+(OFFSET('data'!$C$20,0,D25)*G24-OFFSET('data'!$C$17,0,D25)*I24)*$C25/60</f>
        <v>6.41137404129381</v>
      </c>
      <c r="J25" s="23">
        <f>$A25/60</f>
        <v>1.66666666666667</v>
      </c>
      <c r="K25" s="20">
        <f>G25/'data'!$C$15*1000</f>
        <v>3.5</v>
      </c>
      <c r="L25" s="20">
        <f>L24+'data'!$G$21*(K24-L24)/60*C24</f>
        <v>0.695853347997579</v>
      </c>
      <c r="M25" s="20">
        <f>IF(L25&lt;='data'!$G$22,1.89,1.47)</f>
        <v>1.89</v>
      </c>
      <c r="N25" s="19">
        <f>$A25</f>
        <v>100</v>
      </c>
      <c r="O25" s="20">
        <f>'data'!$G$23-'data'!$G$23*(1-('data'!$G$22^M25)/('data'!$G$22^M25+L25^M25))</f>
        <v>87.4195752417213</v>
      </c>
      <c r="P25" s="20">
        <f>VLOOKUP(IF(N25-'data'!$G$24&lt;0,0,N25-'data'!$G$24),N3:O725,2)</f>
        <v>89.2234760301895</v>
      </c>
      <c r="Q25" s="20">
        <v>3.5</v>
      </c>
      <c r="R25" s="20">
        <v>3.19572842415663</v>
      </c>
      <c r="S25" s="20">
        <v>3.19572842415663</v>
      </c>
      <c r="T25" s="20">
        <v>3.19572842415663</v>
      </c>
      <c r="U25" s="20">
        <v>0.72885033956108</v>
      </c>
      <c r="V25" s="20">
        <v>0.68995959976939</v>
      </c>
      <c r="W25" s="20">
        <v>0.68995959976939</v>
      </c>
      <c r="X25" s="20">
        <v>0.68995959976939</v>
      </c>
      <c r="Y25" s="20">
        <v>88.7908333670358</v>
      </c>
      <c r="Z25" s="20">
        <v>89.12608600559371</v>
      </c>
      <c r="AA25" s="20">
        <v>89.12608600559371</v>
      </c>
      <c r="AB25" s="20">
        <v>89.12608600559371</v>
      </c>
    </row>
    <row r="26" ht="20.05" customHeight="1">
      <c r="A26" s="17">
        <f>$A25+C25</f>
        <v>105</v>
      </c>
      <c r="B26" s="18"/>
      <c r="C26" s="19">
        <v>5</v>
      </c>
      <c r="D26" t="b" s="20">
        <v>0</v>
      </c>
      <c r="E26" s="21"/>
      <c r="F26" s="22">
        <v>1016.0304605351</v>
      </c>
      <c r="G26" s="20">
        <f>$E26+($F26/60+H26*'data'!$C$16+I26*OFFSET('data'!$C$17,0,D26)-G25*(OFFSET('data'!$C$18,0,D26)+'data'!$C$19+OFFSET('data'!$C$20,0,D26)))*$C26/60+G25</f>
        <v>22.9087323943552</v>
      </c>
      <c r="H26" s="20">
        <f>H25+('data'!$C$19*G25-'data'!$C$16*H25)*$C26/60</f>
        <v>10.3421491449498</v>
      </c>
      <c r="I26" s="20">
        <f>I25+(OFFSET('data'!$C$20,0,D26)*G25-OFFSET('data'!$C$17,0,D26)*I25)*$C26/60</f>
        <v>6.75259764525359</v>
      </c>
      <c r="J26" s="23">
        <f>$A26/60</f>
        <v>1.75</v>
      </c>
      <c r="K26" s="20">
        <f>G26/'data'!$C$15*1000</f>
        <v>3.5</v>
      </c>
      <c r="L26" s="20">
        <f>L25+'data'!$G$21*(K25-L25)/60*C25</f>
        <v>0.72885033956108</v>
      </c>
      <c r="M26" s="20">
        <f>IF(L26&lt;='data'!$G$22,1.89,1.47)</f>
        <v>1.89</v>
      </c>
      <c r="N26" s="19">
        <f>$A26</f>
        <v>105</v>
      </c>
      <c r="O26" s="20">
        <f>'data'!$G$23-'data'!$G$23*(1-('data'!$G$22^M26)/('data'!$G$22^M26+L26^M26))</f>
        <v>86.94217042822299</v>
      </c>
      <c r="P26" s="20">
        <f>VLOOKUP(IF(N26-'data'!$G$24&lt;0,0,N26-'data'!$G$24),N3:O725,2)</f>
        <v>88.7908333670358</v>
      </c>
      <c r="Q26" s="20">
        <v>3.5</v>
      </c>
      <c r="R26" s="20">
        <v>3.18757164923225</v>
      </c>
      <c r="S26" s="20">
        <v>3.18757164923225</v>
      </c>
      <c r="T26" s="20">
        <v>3.18757164923225</v>
      </c>
      <c r="U26" s="20">
        <v>0.761459048489126</v>
      </c>
      <c r="V26" s="20">
        <v>0.71934953330449</v>
      </c>
      <c r="W26" s="20">
        <v>0.71934953330449</v>
      </c>
      <c r="X26" s="20">
        <v>0.71934953330449</v>
      </c>
      <c r="Y26" s="20">
        <v>88.3451107193705</v>
      </c>
      <c r="Z26" s="20">
        <v>88.7322275436986</v>
      </c>
      <c r="AA26" s="20">
        <v>88.7322275436986</v>
      </c>
      <c r="AB26" s="20">
        <v>88.7322275436986</v>
      </c>
    </row>
    <row r="27" ht="20.05" customHeight="1">
      <c r="A27" s="17">
        <f>$A26+C26</f>
        <v>110</v>
      </c>
      <c r="B27" s="18"/>
      <c r="C27" s="19">
        <v>5</v>
      </c>
      <c r="D27" t="b" s="20">
        <v>0</v>
      </c>
      <c r="E27" s="21"/>
      <c r="F27" s="22">
        <v>1013.865497576610</v>
      </c>
      <c r="G27" s="20">
        <f>$E27+($F27/60+H27*'data'!$C$16+I27*OFFSET('data'!$C$17,0,D27)-G26*(OFFSET('data'!$C$18,0,D27)+'data'!$C$19+OFFSET('data'!$C$20,0,D27)))*$C27/60+G26</f>
        <v>22.9087323943552</v>
      </c>
      <c r="H27" s="20">
        <f>H26+('data'!$C$19*G26-'data'!$C$16*H26)*$C27/60</f>
        <v>10.835115952003</v>
      </c>
      <c r="I27" s="20">
        <f>I26+(OFFSET('data'!$C$20,0,D27)*G26-OFFSET('data'!$C$17,0,D27)*I26)*$C27/60</f>
        <v>7.09370722356377</v>
      </c>
      <c r="J27" s="23">
        <f>$A27/60</f>
        <v>1.83333333333333</v>
      </c>
      <c r="K27" s="20">
        <f>G27/'data'!$C$15*1000</f>
        <v>3.5</v>
      </c>
      <c r="L27" s="20">
        <f>L26+'data'!$G$21*(K26-L26)/60*C26</f>
        <v>0.761459048489126</v>
      </c>
      <c r="M27" s="20">
        <f>IF(L27&lt;='data'!$G$22,1.89,1.47)</f>
        <v>1.89</v>
      </c>
      <c r="N27" s="19">
        <f>$A27</f>
        <v>110</v>
      </c>
      <c r="O27" s="20">
        <f>'data'!$G$23-'data'!$G$23*(1-('data'!$G$22^M27)/('data'!$G$22^M27+L27^M27))</f>
        <v>86.45650562793701</v>
      </c>
      <c r="P27" s="20">
        <f>VLOOKUP(IF(N27-'data'!$G$24&lt;0,0,N27-'data'!$G$24),N3:O725,2)</f>
        <v>88.3451107193705</v>
      </c>
      <c r="Q27" s="20">
        <v>3.5</v>
      </c>
      <c r="R27" s="20">
        <v>3.17990093586088</v>
      </c>
      <c r="S27" s="20">
        <v>3.17990093586088</v>
      </c>
      <c r="T27" s="20">
        <v>3.17990093586088</v>
      </c>
      <c r="U27" s="20">
        <v>0.79368404378628</v>
      </c>
      <c r="V27" s="20">
        <v>0.748303366305249</v>
      </c>
      <c r="W27" s="20">
        <v>0.748303366305249</v>
      </c>
      <c r="X27" s="20">
        <v>0.748303366305249</v>
      </c>
      <c r="Y27" s="20">
        <v>87.8876124159265</v>
      </c>
      <c r="Z27" s="20">
        <v>88.3297999316579</v>
      </c>
      <c r="AA27" s="20">
        <v>88.3297999316579</v>
      </c>
      <c r="AB27" s="20">
        <v>88.3297999316579</v>
      </c>
    </row>
    <row r="28" ht="20.05" customHeight="1">
      <c r="A28" s="17">
        <f>$A27+C27</f>
        <v>115</v>
      </c>
      <c r="B28" s="18"/>
      <c r="C28" s="19">
        <v>5</v>
      </c>
      <c r="D28" t="b" s="20">
        <v>0</v>
      </c>
      <c r="E28" s="21"/>
      <c r="F28" s="22">
        <v>1011.712785197960</v>
      </c>
      <c r="G28" s="20">
        <f>$E28+($F28/60+H28*'data'!$C$16+I28*OFFSET('data'!$C$17,0,D28)-G27*(OFFSET('data'!$C$18,0,D28)+'data'!$C$19+OFFSET('data'!$C$20,0,D28)))*$C28/60+G27</f>
        <v>22.9087323943552</v>
      </c>
      <c r="H28" s="20">
        <f>H27+('data'!$C$19*G27-'data'!$C$16*H27)*$C28/60</f>
        <v>11.3251898536043</v>
      </c>
      <c r="I28" s="20">
        <f>I27+(OFFSET('data'!$C$20,0,D28)*G27-OFFSET('data'!$C$17,0,D28)*I27)*$C28/60</f>
        <v>7.43470281432796</v>
      </c>
      <c r="J28" s="23">
        <f>$A28/60</f>
        <v>1.91666666666667</v>
      </c>
      <c r="K28" s="20">
        <f>G28/'data'!$C$15*1000</f>
        <v>3.5</v>
      </c>
      <c r="L28" s="20">
        <f>L27+'data'!$G$21*(K27-L27)/60*C27</f>
        <v>0.79368404378628</v>
      </c>
      <c r="M28" s="20">
        <f>IF(L28&lt;='data'!$G$22,1.89,1.47)</f>
        <v>1.89</v>
      </c>
      <c r="N28" s="19">
        <f>$A28</f>
        <v>115</v>
      </c>
      <c r="O28" s="20">
        <f>'data'!$G$23-'data'!$G$23*(1-('data'!$G$22^M28)/('data'!$G$22^M28+L28^M28))</f>
        <v>85.96362689806421</v>
      </c>
      <c r="P28" s="20">
        <f>VLOOKUP(IF(N28-'data'!$G$24&lt;0,0,N28-'data'!$G$24),N3:O725,2)</f>
        <v>87.8876124159265</v>
      </c>
      <c r="Q28" s="20">
        <v>3.5</v>
      </c>
      <c r="R28" s="20">
        <v>3.17268412428981</v>
      </c>
      <c r="S28" s="20">
        <v>3.17268412428981</v>
      </c>
      <c r="T28" s="20">
        <v>3.17268412428981</v>
      </c>
      <c r="U28" s="20">
        <v>0.825529840692652</v>
      </c>
      <c r="V28" s="20">
        <v>0.776831571618907</v>
      </c>
      <c r="W28" s="20">
        <v>0.776831571618907</v>
      </c>
      <c r="X28" s="20">
        <v>0.776831571618907</v>
      </c>
      <c r="Y28" s="20">
        <v>87.4195752417213</v>
      </c>
      <c r="Z28" s="20">
        <v>87.9198394592911</v>
      </c>
      <c r="AA28" s="20">
        <v>87.9198394592911</v>
      </c>
      <c r="AB28" s="20">
        <v>87.9198394592911</v>
      </c>
    </row>
    <row r="29" ht="20.05" customHeight="1">
      <c r="A29" s="17">
        <f>$A28+C28</f>
        <v>120</v>
      </c>
      <c r="B29" s="18"/>
      <c r="C29" s="19">
        <v>5</v>
      </c>
      <c r="D29" t="b" s="20">
        <v>0</v>
      </c>
      <c r="E29" s="21"/>
      <c r="F29" s="22">
        <v>1009.572251660150</v>
      </c>
      <c r="G29" s="20">
        <f>$E29+($F29/60+H29*'data'!$C$16+I29*OFFSET('data'!$C$17,0,D29)-G28*(OFFSET('data'!$C$18,0,D29)+'data'!$C$19+OFFSET('data'!$C$20,0,D29)))*$C29/60+G28</f>
        <v>22.9087323943552</v>
      </c>
      <c r="H29" s="20">
        <f>H28+('data'!$C$19*G28-'data'!$C$16*H28)*$C29/60</f>
        <v>11.812387826357</v>
      </c>
      <c r="I29" s="20">
        <f>I28+(OFFSET('data'!$C$20,0,D29)*G28-OFFSET('data'!$C$17,0,D29)*I28)*$C29/60</f>
        <v>7.77558445563702</v>
      </c>
      <c r="J29" s="23">
        <f>$A29/60</f>
        <v>2</v>
      </c>
      <c r="K29" s="20">
        <f>G29/'data'!$C$15*1000</f>
        <v>3.5</v>
      </c>
      <c r="L29" s="20">
        <f>L28+'data'!$G$21*(K28-L28)/60*C28</f>
        <v>0.825529840692652</v>
      </c>
      <c r="M29" s="20">
        <f>IF(L29&lt;='data'!$G$22,1.89,1.47)</f>
        <v>1.89</v>
      </c>
      <c r="N29" s="19">
        <f>$A29</f>
        <v>120</v>
      </c>
      <c r="O29" s="20">
        <f>'data'!$G$23-'data'!$G$23*(1-('data'!$G$22^M29)/('data'!$G$22^M29+L29^M29))</f>
        <v>85.46452070542129</v>
      </c>
      <c r="P29" s="20">
        <f>VLOOKUP(IF(N29-'data'!$G$24&lt;0,0,N29-'data'!$G$24),N3:O725,2)</f>
        <v>87.4195752417213</v>
      </c>
      <c r="Q29" s="20">
        <v>3.5</v>
      </c>
      <c r="R29" s="20">
        <v>3.16589119575832</v>
      </c>
      <c r="S29" s="20">
        <v>3.16589119575832</v>
      </c>
      <c r="T29" s="20">
        <v>3.16589119575832</v>
      </c>
      <c r="U29" s="20">
        <v>0.857000901316561</v>
      </c>
      <c r="V29" s="20">
        <v>0.80494414561932</v>
      </c>
      <c r="W29" s="20">
        <v>0.80494414561932</v>
      </c>
      <c r="X29" s="20">
        <v>0.80494414561932</v>
      </c>
      <c r="Y29" s="20">
        <v>86.94217042822299</v>
      </c>
      <c r="Z29" s="20">
        <v>87.50330965113081</v>
      </c>
      <c r="AA29" s="20">
        <v>87.50330965113081</v>
      </c>
      <c r="AB29" s="20">
        <v>87.50330965113081</v>
      </c>
    </row>
    <row r="30" ht="20.05" customHeight="1">
      <c r="A30" s="17">
        <f>$A29+C29</f>
        <v>125</v>
      </c>
      <c r="B30" s="18"/>
      <c r="C30" s="19">
        <v>5</v>
      </c>
      <c r="D30" t="b" s="20">
        <v>0</v>
      </c>
      <c r="E30" s="21"/>
      <c r="F30" s="22">
        <v>1007.443825645130</v>
      </c>
      <c r="G30" s="20">
        <f>$E30+($F30/60+H30*'data'!$C$16+I30*OFFSET('data'!$C$17,0,D30)-G29*(OFFSET('data'!$C$18,0,D30)+'data'!$C$19+OFFSET('data'!$C$20,0,D30)))*$C30/60+G29</f>
        <v>22.9087323943552</v>
      </c>
      <c r="H30" s="20">
        <f>H29+('data'!$C$19*G29-'data'!$C$16*H29)*$C30/60</f>
        <v>12.2967267472397</v>
      </c>
      <c r="I30" s="20">
        <f>I29+(OFFSET('data'!$C$20,0,D30)*G29-OFFSET('data'!$C$17,0,D30)*I29)*$C30/60</f>
        <v>8.116352185569101</v>
      </c>
      <c r="J30" s="23">
        <f>$A30/60</f>
        <v>2.08333333333333</v>
      </c>
      <c r="K30" s="20">
        <f>G30/'data'!$C$15*1000</f>
        <v>3.5</v>
      </c>
      <c r="L30" s="20">
        <f>L29+'data'!$G$21*(K29-L29)/60*C29</f>
        <v>0.857000901316561</v>
      </c>
      <c r="M30" s="20">
        <f>IF(L30&lt;='data'!$G$22,1.89,1.47)</f>
        <v>1.89</v>
      </c>
      <c r="N30" s="19">
        <f>$A30</f>
        <v>125</v>
      </c>
      <c r="O30" s="20">
        <f>'data'!$G$23-'data'!$G$23*(1-('data'!$G$22^M30)/('data'!$G$22^M30+L30^M30))</f>
        <v>84.96011595652401</v>
      </c>
      <c r="P30" s="20">
        <f>VLOOKUP(IF(N30-'data'!$G$24&lt;0,0,N30-'data'!$G$24),N3:O725,2)</f>
        <v>86.94217042822299</v>
      </c>
      <c r="Q30" s="20">
        <v>3.5</v>
      </c>
      <c r="R30" s="20">
        <v>3.15949412991651</v>
      </c>
      <c r="S30" s="20">
        <v>3.15949412991651</v>
      </c>
      <c r="T30" s="20">
        <v>3.15949412991651</v>
      </c>
      <c r="U30" s="20">
        <v>0.8881016352597459</v>
      </c>
      <c r="V30" s="20">
        <v>0.832650637329451</v>
      </c>
      <c r="W30" s="20">
        <v>0.832650637329451</v>
      </c>
      <c r="X30" s="20">
        <v>0.832650637329451</v>
      </c>
      <c r="Y30" s="20">
        <v>86.45650562793701</v>
      </c>
      <c r="Z30" s="20">
        <v>87.0811062304242</v>
      </c>
      <c r="AA30" s="20">
        <v>87.0811062304242</v>
      </c>
      <c r="AB30" s="20">
        <v>87.0811062304242</v>
      </c>
    </row>
    <row r="31" ht="20.05" customHeight="1">
      <c r="A31" s="17">
        <f>$A30+C30</f>
        <v>130</v>
      </c>
      <c r="B31" s="18"/>
      <c r="C31" s="19">
        <v>5</v>
      </c>
      <c r="D31" t="b" s="20">
        <v>0</v>
      </c>
      <c r="E31" s="21"/>
      <c r="F31" s="22">
        <v>1005.327436253280</v>
      </c>
      <c r="G31" s="20">
        <f>$E31+($F31/60+H31*'data'!$C$16+I31*OFFSET('data'!$C$17,0,D31)-G30*(OFFSET('data'!$C$18,0,D31)+'data'!$C$19+OFFSET('data'!$C$20,0,D31)))*$C31/60+G30</f>
        <v>22.9087323943552</v>
      </c>
      <c r="H31" s="20">
        <f>H30+('data'!$C$19*G30-'data'!$C$16*H30)*$C31/60</f>
        <v>12.7782233941909</v>
      </c>
      <c r="I31" s="20">
        <f>I30+(OFFSET('data'!$C$20,0,D31)*G30-OFFSET('data'!$C$17,0,D31)*I30)*$C31/60</f>
        <v>8.45700604218961</v>
      </c>
      <c r="J31" s="23">
        <f>$A31/60</f>
        <v>2.16666666666667</v>
      </c>
      <c r="K31" s="20">
        <f>G31/'data'!$C$15*1000</f>
        <v>3.5</v>
      </c>
      <c r="L31" s="20">
        <f>L30+'data'!$G$21*(K30-L30)/60*C30</f>
        <v>0.8881016352597459</v>
      </c>
      <c r="M31" s="20">
        <f>IF(L31&lt;='data'!$G$22,1.89,1.47)</f>
        <v>1.89</v>
      </c>
      <c r="N31" s="19">
        <f>$A31</f>
        <v>130</v>
      </c>
      <c r="O31" s="20">
        <f>'data'!$G$23-'data'!$G$23*(1-('data'!$G$22^M31)/('data'!$G$22^M31+L31^M31))</f>
        <v>84.4512860513013</v>
      </c>
      <c r="P31" s="20">
        <f>VLOOKUP(IF(N31-'data'!$G$24&lt;0,0,N31-'data'!$G$24),N3:O725,2)</f>
        <v>86.45650562793701</v>
      </c>
      <c r="Q31" s="20">
        <v>3.5</v>
      </c>
      <c r="R31" s="20">
        <v>3.15346677173957</v>
      </c>
      <c r="S31" s="20">
        <v>3.15346677173957</v>
      </c>
      <c r="T31" s="20">
        <v>3.15346677173957</v>
      </c>
      <c r="U31" s="20">
        <v>0.91883640023522</v>
      </c>
      <c r="V31" s="20">
        <v>0.859960175635118</v>
      </c>
      <c r="W31" s="20">
        <v>0.859960175635118</v>
      </c>
      <c r="X31" s="20">
        <v>0.859960175635118</v>
      </c>
      <c r="Y31" s="20">
        <v>85.96362689806421</v>
      </c>
      <c r="Z31" s="20">
        <v>86.6540616766482</v>
      </c>
      <c r="AA31" s="20">
        <v>86.6540616766482</v>
      </c>
      <c r="AB31" s="20">
        <v>86.6540616766482</v>
      </c>
    </row>
    <row r="32" ht="20.05" customHeight="1">
      <c r="A32" s="17">
        <f>$A31+C31</f>
        <v>135</v>
      </c>
      <c r="B32" s="18"/>
      <c r="C32" s="19">
        <v>5</v>
      </c>
      <c r="D32" t="b" s="20">
        <v>0</v>
      </c>
      <c r="E32" s="21"/>
      <c r="F32" s="22">
        <v>1003.223013001040</v>
      </c>
      <c r="G32" s="20">
        <f>$E32+($F32/60+H32*'data'!$C$16+I32*OFFSET('data'!$C$17,0,D32)-G31*(OFFSET('data'!$C$18,0,D32)+'data'!$C$19+OFFSET('data'!$C$20,0,D32)))*$C32/60+G31</f>
        <v>22.9087323943552</v>
      </c>
      <c r="H32" s="20">
        <f>H31+('data'!$C$19*G31-'data'!$C$16*H31)*$C32/60</f>
        <v>13.2568944466901</v>
      </c>
      <c r="I32" s="20">
        <f>I31+(OFFSET('data'!$C$20,0,D32)*G31-OFFSET('data'!$C$17,0,D32)*I31)*$C32/60</f>
        <v>8.79754606355125</v>
      </c>
      <c r="J32" s="23">
        <f>$A32/60</f>
        <v>2.25</v>
      </c>
      <c r="K32" s="20">
        <f>G32/'data'!$C$15*1000</f>
        <v>3.5</v>
      </c>
      <c r="L32" s="20">
        <f>L31+'data'!$G$21*(K31-L31)/60*C31</f>
        <v>0.91883640023522</v>
      </c>
      <c r="M32" s="20">
        <f>IF(L32&lt;='data'!$G$22,1.89,1.47)</f>
        <v>1.89</v>
      </c>
      <c r="N32" s="19">
        <f>$A32</f>
        <v>135</v>
      </c>
      <c r="O32" s="20">
        <f>'data'!$G$23-'data'!$G$23*(1-('data'!$G$22^M32)/('data'!$G$22^M32+L32^M32))</f>
        <v>83.93885095547419</v>
      </c>
      <c r="P32" s="20">
        <f>VLOOKUP(IF(N32-'data'!$G$24&lt;0,0,N32-'data'!$G$24),N3:O725,2)</f>
        <v>85.96362689806421</v>
      </c>
      <c r="Q32" s="20">
        <v>3.5</v>
      </c>
      <c r="R32" s="20">
        <v>3.14778470730516</v>
      </c>
      <c r="S32" s="20">
        <v>3.14778470730516</v>
      </c>
      <c r="T32" s="20">
        <v>3.14778470730516</v>
      </c>
      <c r="U32" s="20">
        <v>0.94920950267786</v>
      </c>
      <c r="V32" s="20">
        <v>0.886881494716764</v>
      </c>
      <c r="W32" s="20">
        <v>0.886881494716764</v>
      </c>
      <c r="X32" s="20">
        <v>0.886881494716764</v>
      </c>
      <c r="Y32" s="20">
        <v>85.46452070542129</v>
      </c>
      <c r="Z32" s="20">
        <v>86.222949427855</v>
      </c>
      <c r="AA32" s="20">
        <v>86.222949427855</v>
      </c>
      <c r="AB32" s="20">
        <v>86.222949427855</v>
      </c>
    </row>
    <row r="33" ht="20.05" customHeight="1">
      <c r="A33" s="17">
        <f>$A32+C32</f>
        <v>140</v>
      </c>
      <c r="B33" s="18"/>
      <c r="C33" s="19">
        <v>5</v>
      </c>
      <c r="D33" t="b" s="20">
        <v>0</v>
      </c>
      <c r="E33" s="21"/>
      <c r="F33" s="22">
        <v>1001.130485818370</v>
      </c>
      <c r="G33" s="20">
        <f>$E33+($F33/60+H33*'data'!$C$16+I33*OFFSET('data'!$C$17,0,D33)-G32*(OFFSET('data'!$C$18,0,D33)+'data'!$C$19+OFFSET('data'!$C$20,0,D33)))*$C33/60+G32</f>
        <v>22.9087323943552</v>
      </c>
      <c r="H33" s="20">
        <f>H32+('data'!$C$19*G32-'data'!$C$16*H32)*$C33/60</f>
        <v>13.7327564863356</v>
      </c>
      <c r="I33" s="20">
        <f>I32+(OFFSET('data'!$C$20,0,D33)*G32-OFFSET('data'!$C$17,0,D33)*I32)*$C33/60</f>
        <v>9.137972287694</v>
      </c>
      <c r="J33" s="23">
        <f>$A33/60</f>
        <v>2.33333333333333</v>
      </c>
      <c r="K33" s="20">
        <f>G33/'data'!$C$15*1000</f>
        <v>3.5</v>
      </c>
      <c r="L33" s="20">
        <f>L32+'data'!$G$21*(K32-L32)/60*C32</f>
        <v>0.94920950267786</v>
      </c>
      <c r="M33" s="20">
        <f>IF(L33&lt;='data'!$G$22,1.89,1.47)</f>
        <v>1.89</v>
      </c>
      <c r="N33" s="19">
        <f>$A33</f>
        <v>140</v>
      </c>
      <c r="O33" s="20">
        <f>'data'!$G$23-'data'!$G$23*(1-('data'!$G$22^M33)/('data'!$G$22^M33+L33^M33))</f>
        <v>83.4235792845802</v>
      </c>
      <c r="P33" s="20">
        <f>VLOOKUP(IF(N33-'data'!$G$24&lt;0,0,N33-'data'!$G$24),N3:O725,2)</f>
        <v>85.46452070542129</v>
      </c>
      <c r="Q33" s="20">
        <v>3.5</v>
      </c>
      <c r="R33" s="20">
        <v>3.14242514784372</v>
      </c>
      <c r="S33" s="20">
        <v>3.14242514784372</v>
      </c>
      <c r="T33" s="20">
        <v>3.14242514784372</v>
      </c>
      <c r="U33" s="20">
        <v>0.979225198347804</v>
      </c>
      <c r="V33" s="20">
        <v>0.913422957817559</v>
      </c>
      <c r="W33" s="20">
        <v>0.913422957817559</v>
      </c>
      <c r="X33" s="20">
        <v>0.913422957817559</v>
      </c>
      <c r="Y33" s="20">
        <v>84.96011595652401</v>
      </c>
      <c r="Z33" s="20">
        <v>85.7884877687024</v>
      </c>
      <c r="AA33" s="20">
        <v>85.7884877687024</v>
      </c>
      <c r="AB33" s="20">
        <v>85.7884877687024</v>
      </c>
    </row>
    <row r="34" ht="20.05" customHeight="1">
      <c r="A34" s="17">
        <f>$A33+C33</f>
        <v>145</v>
      </c>
      <c r="B34" s="18"/>
      <c r="C34" s="19">
        <v>5</v>
      </c>
      <c r="D34" t="b" s="20">
        <v>0</v>
      </c>
      <c r="E34" s="21"/>
      <c r="F34" s="22">
        <v>999.049785046441</v>
      </c>
      <c r="G34" s="20">
        <f>$E34+($F34/60+H34*'data'!$C$16+I34*OFFSET('data'!$C$17,0,D34)-G33*(OFFSET('data'!$C$18,0,D34)+'data'!$C$19+OFFSET('data'!$C$20,0,D34)))*$C34/60+G33</f>
        <v>22.9087323943552</v>
      </c>
      <c r="H34" s="20">
        <f>H33+('data'!$C$19*G33-'data'!$C$16*H33)*$C34/60</f>
        <v>14.205825997419</v>
      </c>
      <c r="I34" s="20">
        <f>I33+(OFFSET('data'!$C$20,0,D34)*G33-OFFSET('data'!$C$17,0,D34)*I33)*$C34/60</f>
        <v>9.478284752645131</v>
      </c>
      <c r="J34" s="23">
        <f>$A34/60</f>
        <v>2.41666666666667</v>
      </c>
      <c r="K34" s="20">
        <f>G34/'data'!$C$15*1000</f>
        <v>3.5</v>
      </c>
      <c r="L34" s="20">
        <f>L33+'data'!$G$21*(K33-L33)/60*C33</f>
        <v>0.979225198347804</v>
      </c>
      <c r="M34" s="20">
        <f>IF(L34&lt;='data'!$G$22,1.89,1.47)</f>
        <v>1.89</v>
      </c>
      <c r="N34" s="19">
        <f>$A34</f>
        <v>145</v>
      </c>
      <c r="O34" s="20">
        <f>'data'!$G$23-'data'!$G$23*(1-('data'!$G$22^M34)/('data'!$G$22^M34+L34^M34))</f>
        <v>82.9061903915501</v>
      </c>
      <c r="P34" s="20">
        <f>VLOOKUP(IF(N34-'data'!$G$24&lt;0,0,N34-'data'!$G$24),N3:O725,2)</f>
        <v>84.96011595652401</v>
      </c>
      <c r="Q34" s="20">
        <v>3.5</v>
      </c>
      <c r="R34" s="20">
        <v>3.13736682151058</v>
      </c>
      <c r="S34" s="20">
        <v>3.13736682151058</v>
      </c>
      <c r="T34" s="20">
        <v>3.13736682151058</v>
      </c>
      <c r="U34" s="20">
        <v>1.00888769292675</v>
      </c>
      <c r="V34" s="20">
        <v>0.939592579458273</v>
      </c>
      <c r="W34" s="20">
        <v>0.939592579458273</v>
      </c>
      <c r="X34" s="20">
        <v>0.939592579458273</v>
      </c>
      <c r="Y34" s="20">
        <v>84.4512860513013</v>
      </c>
      <c r="Z34" s="20">
        <v>85.3513434373663</v>
      </c>
      <c r="AA34" s="20">
        <v>85.3513434373663</v>
      </c>
      <c r="AB34" s="20">
        <v>85.3513434373663</v>
      </c>
    </row>
    <row r="35" ht="20.05" customHeight="1">
      <c r="A35" s="17">
        <f>$A34+C34</f>
        <v>150</v>
      </c>
      <c r="B35" s="18"/>
      <c r="C35" s="19">
        <v>5</v>
      </c>
      <c r="D35" t="b" s="20">
        <v>0</v>
      </c>
      <c r="E35" s="21"/>
      <c r="F35" s="22">
        <v>996.9808414351</v>
      </c>
      <c r="G35" s="20">
        <f>$E35+($F35/60+H35*'data'!$C$16+I35*OFFSET('data'!$C$17,0,D35)-G34*(OFFSET('data'!$C$18,0,D35)+'data'!$C$19+OFFSET('data'!$C$20,0,D35)))*$C35/60+G34</f>
        <v>22.9087323943552</v>
      </c>
      <c r="H35" s="20">
        <f>H34+('data'!$C$19*G34-'data'!$C$16*H34)*$C35/60</f>
        <v>14.6761193674963</v>
      </c>
      <c r="I35" s="20">
        <f>I34+(OFFSET('data'!$C$20,0,D35)*G34-OFFSET('data'!$C$17,0,D35)*I34)*$C35/60</f>
        <v>9.8184834964192</v>
      </c>
      <c r="J35" s="23">
        <f>$A35/60</f>
        <v>2.5</v>
      </c>
      <c r="K35" s="20">
        <f>G35/'data'!$C$15*1000</f>
        <v>3.5</v>
      </c>
      <c r="L35" s="20">
        <f>L34+'data'!$G$21*(K34-L34)/60*C34</f>
        <v>1.00888769292675</v>
      </c>
      <c r="M35" s="20">
        <f>IF(L35&lt;='data'!$G$22,1.89,1.47)</f>
        <v>1.89</v>
      </c>
      <c r="N35" s="19">
        <f>$A35</f>
        <v>150</v>
      </c>
      <c r="O35" s="20">
        <f>'data'!$G$23-'data'!$G$23*(1-('data'!$G$22^M35)/('data'!$G$22^M35+L35^M35))</f>
        <v>82.3873564493428</v>
      </c>
      <c r="P35" s="20">
        <f>VLOOKUP(IF(N35-'data'!$G$24&lt;0,0,N35-'data'!$G$24),N3:O725,2)</f>
        <v>84.4512860513013</v>
      </c>
      <c r="Q35" s="20">
        <v>3.5</v>
      </c>
      <c r="R35" s="20">
        <v>3.13258987236581</v>
      </c>
      <c r="S35" s="20">
        <v>3.13258987236581</v>
      </c>
      <c r="T35" s="20">
        <v>3.13258987236581</v>
      </c>
      <c r="U35" s="20">
        <v>1.03820114260726</v>
      </c>
      <c r="V35" s="20">
        <v>0.965398046202025</v>
      </c>
      <c r="W35" s="20">
        <v>0.965398046202025</v>
      </c>
      <c r="X35" s="20">
        <v>0.965398046202025</v>
      </c>
      <c r="Y35" s="20">
        <v>83.93885095547419</v>
      </c>
      <c r="Z35" s="20">
        <v>84.91213497883609</v>
      </c>
      <c r="AA35" s="20">
        <v>84.91213497883609</v>
      </c>
      <c r="AB35" s="20">
        <v>84.91213497883609</v>
      </c>
    </row>
    <row r="36" ht="20.05" customHeight="1">
      <c r="A36" s="17">
        <f>$A35+C35</f>
        <v>155</v>
      </c>
      <c r="B36" s="18"/>
      <c r="C36" s="19">
        <v>5</v>
      </c>
      <c r="D36" t="b" s="20">
        <v>0</v>
      </c>
      <c r="E36" s="21"/>
      <c r="F36" s="22">
        <v>994.923586140556</v>
      </c>
      <c r="G36" s="20">
        <f>$E36+($F36/60+H36*'data'!$C$16+I36*OFFSET('data'!$C$17,0,D36)-G35*(OFFSET('data'!$C$18,0,D36)+'data'!$C$19+OFFSET('data'!$C$20,0,D36)))*$C36/60+G35</f>
        <v>22.9087323943552</v>
      </c>
      <c r="H36" s="20">
        <f>H35+('data'!$C$19*G35-'data'!$C$16*H35)*$C36/60</f>
        <v>15.1436528879552</v>
      </c>
      <c r="I36" s="20">
        <f>I35+(OFFSET('data'!$C$20,0,D36)*G35-OFFSET('data'!$C$17,0,D36)*I35)*$C36/60</f>
        <v>10.1585685570181</v>
      </c>
      <c r="J36" s="23">
        <f>$A36/60</f>
        <v>2.58333333333333</v>
      </c>
      <c r="K36" s="20">
        <f>G36/'data'!$C$15*1000</f>
        <v>3.5</v>
      </c>
      <c r="L36" s="20">
        <f>L35+'data'!$G$21*(K35-L35)/60*C35</f>
        <v>1.03820114260726</v>
      </c>
      <c r="M36" s="20">
        <f>IF(L36&lt;='data'!$G$22,1.89,1.47)</f>
        <v>1.89</v>
      </c>
      <c r="N36" s="19">
        <f>$A36</f>
        <v>155</v>
      </c>
      <c r="O36" s="20">
        <f>'data'!$G$23-'data'!$G$23*(1-('data'!$G$22^M36)/('data'!$G$22^M36+L36^M36))</f>
        <v>81.8677045202131</v>
      </c>
      <c r="P36" s="20">
        <f>VLOOKUP(IF(N36-'data'!$G$24&lt;0,0,N36-'data'!$G$24),N3:O725,2)</f>
        <v>83.93885095547419</v>
      </c>
      <c r="Q36" s="20">
        <v>3.5</v>
      </c>
      <c r="R36" s="20">
        <v>3.12807576608167</v>
      </c>
      <c r="S36" s="20">
        <v>3.12807576608167</v>
      </c>
      <c r="T36" s="20">
        <v>3.12807576608167</v>
      </c>
      <c r="U36" s="20">
        <v>1.06716965467506</v>
      </c>
      <c r="V36" s="20">
        <v>0.990846736065118</v>
      </c>
      <c r="W36" s="20">
        <v>0.990846736065118</v>
      </c>
      <c r="X36" s="20">
        <v>0.990846736065118</v>
      </c>
      <c r="Y36" s="20">
        <v>83.4235792845802</v>
      </c>
      <c r="Z36" s="20">
        <v>84.4714358677663</v>
      </c>
      <c r="AA36" s="20">
        <v>84.4714358677663</v>
      </c>
      <c r="AB36" s="20">
        <v>84.4714358677663</v>
      </c>
    </row>
    <row r="37" ht="20.05" customHeight="1">
      <c r="A37" s="17">
        <f>$A36+C36</f>
        <v>160</v>
      </c>
      <c r="B37" s="18"/>
      <c r="C37" s="19">
        <v>5</v>
      </c>
      <c r="D37" t="b" s="20">
        <v>0</v>
      </c>
      <c r="E37" s="21"/>
      <c r="F37" s="22">
        <v>992.877950722950</v>
      </c>
      <c r="G37" s="20">
        <f>$E37+($F37/60+H37*'data'!$C$16+I37*OFFSET('data'!$C$17,0,D37)-G36*(OFFSET('data'!$C$18,0,D37)+'data'!$C$19+OFFSET('data'!$C$20,0,D37)))*$C37/60+G36</f>
        <v>22.9087323943552</v>
      </c>
      <c r="H37" s="20">
        <f>H36+('data'!$C$19*G36-'data'!$C$16*H36)*$C37/60</f>
        <v>15.608442754580</v>
      </c>
      <c r="I37" s="20">
        <f>I36+(OFFSET('data'!$C$20,0,D37)*G36-OFFSET('data'!$C$17,0,D37)*I36)*$C37/60</f>
        <v>10.4985399724309</v>
      </c>
      <c r="J37" s="23">
        <f>$A37/60</f>
        <v>2.66666666666667</v>
      </c>
      <c r="K37" s="20">
        <f>G37/'data'!$C$15*1000</f>
        <v>3.5</v>
      </c>
      <c r="L37" s="20">
        <f>L36+'data'!$G$21*(K36-L36)/60*C36</f>
        <v>1.06716965467506</v>
      </c>
      <c r="M37" s="20">
        <f>IF(L37&lt;='data'!$G$22,1.89,1.47)</f>
        <v>1.89</v>
      </c>
      <c r="N37" s="19">
        <f>$A37</f>
        <v>160</v>
      </c>
      <c r="O37" s="20">
        <f>'data'!$G$23-'data'!$G$23*(1-('data'!$G$22^M37)/('data'!$G$22^M37+L37^M37))</f>
        <v>81.3478186035686</v>
      </c>
      <c r="P37" s="20">
        <f>VLOOKUP(IF(N37-'data'!$G$24&lt;0,0,N37-'data'!$G$24),N3:O725,2)</f>
        <v>83.4235792845802</v>
      </c>
      <c r="Q37" s="20">
        <v>3.5</v>
      </c>
      <c r="R37" s="20">
        <v>3.12380720192973</v>
      </c>
      <c r="S37" s="20">
        <v>3.12380720192973</v>
      </c>
      <c r="T37" s="20">
        <v>3.12380720192973</v>
      </c>
      <c r="U37" s="20">
        <v>1.0957972880846</v>
      </c>
      <c r="V37" s="20">
        <v>1.01594573666381</v>
      </c>
      <c r="W37" s="20">
        <v>1.01594573666381</v>
      </c>
      <c r="X37" s="20">
        <v>1.01594573666381</v>
      </c>
      <c r="Y37" s="20">
        <v>82.9061903915501</v>
      </c>
      <c r="Z37" s="20">
        <v>84.0297774207251</v>
      </c>
      <c r="AA37" s="20">
        <v>84.0297774207251</v>
      </c>
      <c r="AB37" s="20">
        <v>84.0297774207251</v>
      </c>
    </row>
    <row r="38" ht="20.05" customHeight="1">
      <c r="A38" s="17">
        <f>$A37+C37</f>
        <v>165</v>
      </c>
      <c r="B38" s="18"/>
      <c r="C38" s="19">
        <v>5</v>
      </c>
      <c r="D38" t="b" s="20">
        <v>0</v>
      </c>
      <c r="E38" s="21"/>
      <c r="F38" s="22">
        <v>990.843867144018</v>
      </c>
      <c r="G38" s="20">
        <f>$E38+($F38/60+H38*'data'!$C$16+I38*OFFSET('data'!$C$17,0,D38)-G37*(OFFSET('data'!$C$18,0,D38)+'data'!$C$19+OFFSET('data'!$C$20,0,D38)))*$C38/60+G37</f>
        <v>22.9087323943552</v>
      </c>
      <c r="H38" s="20">
        <f>H37+('data'!$C$19*G37-'data'!$C$16*H37)*$C38/60</f>
        <v>16.0705050681121</v>
      </c>
      <c r="I38" s="20">
        <f>I37+(OFFSET('data'!$C$20,0,D38)*G37-OFFSET('data'!$C$17,0,D38)*I37)*$C38/60</f>
        <v>10.8383977806342</v>
      </c>
      <c r="J38" s="23">
        <f>$A38/60</f>
        <v>2.75</v>
      </c>
      <c r="K38" s="20">
        <f>G38/'data'!$C$15*1000</f>
        <v>3.5</v>
      </c>
      <c r="L38" s="20">
        <f>L37+'data'!$G$21*(K37-L37)/60*C37</f>
        <v>1.0957972880846</v>
      </c>
      <c r="M38" s="20">
        <f>IF(L38&lt;='data'!$G$22,1.89,1.47)</f>
        <v>1.89</v>
      </c>
      <c r="N38" s="19">
        <f>$A38</f>
        <v>165</v>
      </c>
      <c r="O38" s="20">
        <f>'data'!$G$23-'data'!$G$23*(1-('data'!$G$22^M38)/('data'!$G$22^M38+L38^M38))</f>
        <v>80.8282416549542</v>
      </c>
      <c r="P38" s="20">
        <f>VLOOKUP(IF(N38-'data'!$G$24&lt;0,0,N38-'data'!$G$24),N3:O725,2)</f>
        <v>82.9061903915501</v>
      </c>
      <c r="Q38" s="20">
        <v>3.5</v>
      </c>
      <c r="R38" s="20">
        <v>3.11976803062926</v>
      </c>
      <c r="S38" s="20">
        <v>3.11976803062926</v>
      </c>
      <c r="T38" s="20">
        <v>3.11976803062926</v>
      </c>
      <c r="U38" s="20">
        <v>1.12408805402773</v>
      </c>
      <c r="V38" s="20">
        <v>1.04070186218082</v>
      </c>
      <c r="W38" s="20">
        <v>1.04070186218082</v>
      </c>
      <c r="X38" s="20">
        <v>1.04070186218082</v>
      </c>
      <c r="Y38" s="20">
        <v>82.3873564493428</v>
      </c>
      <c r="Z38" s="20">
        <v>83.58765151505941</v>
      </c>
      <c r="AA38" s="20">
        <v>83.58765151505941</v>
      </c>
      <c r="AB38" s="20">
        <v>83.58765151505941</v>
      </c>
    </row>
    <row r="39" ht="20.05" customHeight="1">
      <c r="A39" s="17">
        <f>$A38+C38</f>
        <v>170</v>
      </c>
      <c r="B39" s="18"/>
      <c r="C39" s="19">
        <v>5</v>
      </c>
      <c r="D39" t="b" s="20">
        <v>0</v>
      </c>
      <c r="E39" s="21"/>
      <c r="F39" s="22">
        <v>988.821267764713</v>
      </c>
      <c r="G39" s="20">
        <f>$E39+($F39/60+H39*'data'!$C$16+I39*OFFSET('data'!$C$17,0,D39)-G38*(OFFSET('data'!$C$18,0,D39)+'data'!$C$19+OFFSET('data'!$C$20,0,D39)))*$C39/60+G38</f>
        <v>22.9087323943552</v>
      </c>
      <c r="H39" s="20">
        <f>H38+('data'!$C$19*G38-'data'!$C$16*H38)*$C39/60</f>
        <v>16.5298558348082</v>
      </c>
      <c r="I39" s="20">
        <f>I38+(OFFSET('data'!$C$20,0,D39)*G38-OFFSET('data'!$C$17,0,D39)*I38)*$C39/60</f>
        <v>11.1781420195917</v>
      </c>
      <c r="J39" s="23">
        <f>$A39/60</f>
        <v>2.83333333333333</v>
      </c>
      <c r="K39" s="20">
        <f>G39/'data'!$C$15*1000</f>
        <v>3.5</v>
      </c>
      <c r="L39" s="20">
        <f>L38+'data'!$G$21*(K38-L38)/60*C38</f>
        <v>1.12408805402773</v>
      </c>
      <c r="M39" s="20">
        <f>IF(L39&lt;='data'!$G$22,1.89,1.47)</f>
        <v>1.89</v>
      </c>
      <c r="N39" s="19">
        <f>$A39</f>
        <v>170</v>
      </c>
      <c r="O39" s="20">
        <f>'data'!$G$23-'data'!$G$23*(1-('data'!$G$22^M39)/('data'!$G$22^M39+L39^M39))</f>
        <v>80.3094775694193</v>
      </c>
      <c r="P39" s="20">
        <f>VLOOKUP(IF(N39-'data'!$G$24&lt;0,0,N39-'data'!$G$24),N3:O725,2)</f>
        <v>82.3873564493428</v>
      </c>
      <c r="Q39" s="20">
        <v>3.5</v>
      </c>
      <c r="R39" s="20">
        <v>3.11594317766678</v>
      </c>
      <c r="S39" s="20">
        <v>3.11594317766678</v>
      </c>
      <c r="T39" s="20">
        <v>3.11594317766678</v>
      </c>
      <c r="U39" s="20">
        <v>1.15204591649576</v>
      </c>
      <c r="V39" s="20">
        <v>1.06512166922993</v>
      </c>
      <c r="W39" s="20">
        <v>1.06512166922993</v>
      </c>
      <c r="X39" s="20">
        <v>1.06512166922993</v>
      </c>
      <c r="Y39" s="20">
        <v>81.8677045202131</v>
      </c>
      <c r="Z39" s="20">
        <v>83.1455131295036</v>
      </c>
      <c r="AA39" s="20">
        <v>83.1455131295036</v>
      </c>
      <c r="AB39" s="20">
        <v>83.1455131295036</v>
      </c>
    </row>
    <row r="40" ht="20.05" customHeight="1">
      <c r="A40" s="17">
        <f>$A39+C39</f>
        <v>175</v>
      </c>
      <c r="B40" s="18"/>
      <c r="C40" s="19">
        <v>5</v>
      </c>
      <c r="D40" t="b" s="20">
        <v>0</v>
      </c>
      <c r="E40" s="21"/>
      <c r="F40" s="22">
        <v>986.810085342868</v>
      </c>
      <c r="G40" s="20">
        <f>$E40+($F40/60+H40*'data'!$C$16+I40*OFFSET('data'!$C$17,0,D40)-G39*(OFFSET('data'!$C$18,0,D40)+'data'!$C$19+OFFSET('data'!$C$20,0,D40)))*$C40/60+G39</f>
        <v>22.9087323943552</v>
      </c>
      <c r="H40" s="20">
        <f>H39+('data'!$C$19*G39-'data'!$C$16*H39)*$C40/60</f>
        <v>16.9865109669944</v>
      </c>
      <c r="I40" s="20">
        <f>I39+(OFFSET('data'!$C$20,0,D40)*G39-OFFSET('data'!$C$17,0,D40)*I39)*$C40/60</f>
        <v>11.5177727272544</v>
      </c>
      <c r="J40" s="23">
        <f>$A40/60</f>
        <v>2.91666666666667</v>
      </c>
      <c r="K40" s="20">
        <f>G40/'data'!$C$15*1000</f>
        <v>3.5</v>
      </c>
      <c r="L40" s="20">
        <f>L39+'data'!$G$21*(K39-L39)/60*C39</f>
        <v>1.15204591649576</v>
      </c>
      <c r="M40" s="20">
        <f>IF(L40&lt;='data'!$G$22,1.89,1.47)</f>
        <v>1.89</v>
      </c>
      <c r="N40" s="19">
        <f>$A40</f>
        <v>175</v>
      </c>
      <c r="O40" s="20">
        <f>'data'!$G$23-'data'!$G$23*(1-('data'!$G$22^M40)/('data'!$G$22^M40+L40^M40))</f>
        <v>79.79199312328861</v>
      </c>
      <c r="P40" s="20">
        <f>VLOOKUP(IF(N40-'data'!$G$24&lt;0,0,N40-'data'!$G$24),N3:O725,2)</f>
        <v>81.8677045202131</v>
      </c>
      <c r="Q40" s="20">
        <v>3.5</v>
      </c>
      <c r="R40" s="20">
        <v>3.1123185717223</v>
      </c>
      <c r="S40" s="20">
        <v>3.1123185717223</v>
      </c>
      <c r="T40" s="20">
        <v>3.1123185717223</v>
      </c>
      <c r="U40" s="20">
        <v>1.17967479283486</v>
      </c>
      <c r="V40" s="20">
        <v>1.08921147169163</v>
      </c>
      <c r="W40" s="20">
        <v>1.08921147169163</v>
      </c>
      <c r="X40" s="20">
        <v>1.08921147169163</v>
      </c>
      <c r="Y40" s="20">
        <v>81.3478186035686</v>
      </c>
      <c r="Z40" s="20">
        <v>82.703782719961</v>
      </c>
      <c r="AA40" s="20">
        <v>82.703782719961</v>
      </c>
      <c r="AB40" s="20">
        <v>82.703782719961</v>
      </c>
    </row>
    <row r="41" ht="20.05" customHeight="1">
      <c r="A41" s="17">
        <f>$A40+C40</f>
        <v>180</v>
      </c>
      <c r="B41" s="18"/>
      <c r="C41" s="19">
        <v>5</v>
      </c>
      <c r="D41" t="b" s="20">
        <v>0</v>
      </c>
      <c r="E41" s="21"/>
      <c r="F41" s="22">
        <v>984.810253030859</v>
      </c>
      <c r="G41" s="20">
        <f>$E41+($F41/60+H41*'data'!$C$16+I41*OFFSET('data'!$C$17,0,D41)-G40*(OFFSET('data'!$C$18,0,D41)+'data'!$C$19+OFFSET('data'!$C$20,0,D41)))*$C41/60+G40</f>
        <v>22.9087323943552</v>
      </c>
      <c r="H41" s="20">
        <f>H40+('data'!$C$19*G40-'data'!$C$16*H40)*$C41/60</f>
        <v>17.4404862836177</v>
      </c>
      <c r="I41" s="20">
        <f>I40+(OFFSET('data'!$C$20,0,D41)*G40-OFFSET('data'!$C$17,0,D41)*I40)*$C41/60</f>
        <v>11.8572899415608</v>
      </c>
      <c r="J41" s="23">
        <f>$A41/60</f>
        <v>3</v>
      </c>
      <c r="K41" s="20">
        <f>G41/'data'!$C$15*1000</f>
        <v>3.5</v>
      </c>
      <c r="L41" s="20">
        <f>L40+'data'!$G$21*(K40-L40)/60*C40</f>
        <v>1.17967479283486</v>
      </c>
      <c r="M41" s="20">
        <f>IF(L41&lt;='data'!$G$22,1.89,1.47)</f>
        <v>1.89</v>
      </c>
      <c r="N41" s="19">
        <f>$A41</f>
        <v>180</v>
      </c>
      <c r="O41" s="20">
        <f>'data'!$G$23-'data'!$G$23*(1-('data'!$G$22^M41)/('data'!$G$22^M41+L41^M41))</f>
        <v>79.2762198691654</v>
      </c>
      <c r="P41" s="20">
        <f>VLOOKUP(IF(N41-'data'!$G$24&lt;0,0,N41-'data'!$G$24),N3:O725,2)</f>
        <v>81.3478186035686</v>
      </c>
      <c r="Q41" s="20">
        <v>3.5</v>
      </c>
      <c r="R41" s="20">
        <v>3.10888107786206</v>
      </c>
      <c r="S41" s="20">
        <v>3.10888107786206</v>
      </c>
      <c r="T41" s="20">
        <v>3.10888107786206</v>
      </c>
      <c r="U41" s="20">
        <v>1.20697855429496</v>
      </c>
      <c r="V41" s="20">
        <v>1.11297735458805</v>
      </c>
      <c r="W41" s="20">
        <v>1.11297735458805</v>
      </c>
      <c r="X41" s="20">
        <v>1.11297735458805</v>
      </c>
      <c r="Y41" s="20">
        <v>80.8282416549542</v>
      </c>
      <c r="Z41" s="20">
        <v>82.2628484424819</v>
      </c>
      <c r="AA41" s="20">
        <v>82.2628484424819</v>
      </c>
      <c r="AB41" s="20">
        <v>82.2628484424819</v>
      </c>
    </row>
    <row r="42" ht="20.05" customHeight="1">
      <c r="A42" s="17">
        <f>$A41+C41</f>
        <v>185</v>
      </c>
      <c r="B42" s="18"/>
      <c r="C42" s="19">
        <v>5</v>
      </c>
      <c r="D42" t="b" s="20">
        <v>0</v>
      </c>
      <c r="E42" s="21"/>
      <c r="F42" s="22">
        <v>982.821704373313</v>
      </c>
      <c r="G42" s="20">
        <f>$E42+($F42/60+H42*'data'!$C$16+I42*OFFSET('data'!$C$17,0,D42)-G41*(OFFSET('data'!$C$18,0,D42)+'data'!$C$19+OFFSET('data'!$C$20,0,D42)))*$C42/60+G41</f>
        <v>22.9087323943552</v>
      </c>
      <c r="H42" s="20">
        <f>H41+('data'!$C$19*G41-'data'!$C$16*H41)*$C42/60</f>
        <v>17.8917975107938</v>
      </c>
      <c r="I42" s="20">
        <f>I41+(OFFSET('data'!$C$20,0,D42)*G41-OFFSET('data'!$C$17,0,D42)*I41)*$C42/60</f>
        <v>12.1966937004367</v>
      </c>
      <c r="J42" s="23">
        <f>$A42/60</f>
        <v>3.08333333333333</v>
      </c>
      <c r="K42" s="20">
        <f>G42/'data'!$C$15*1000</f>
        <v>3.5</v>
      </c>
      <c r="L42" s="20">
        <f>L41+'data'!$G$21*(K41-L41)/60*C41</f>
        <v>1.20697855429496</v>
      </c>
      <c r="M42" s="20">
        <f>IF(L42&lt;='data'!$G$22,1.89,1.47)</f>
        <v>1.89</v>
      </c>
      <c r="N42" s="19">
        <f>$A42</f>
        <v>185</v>
      </c>
      <c r="O42" s="20">
        <f>'data'!$G$23-'data'!$G$23*(1-('data'!$G$22^M42)/('data'!$G$22^M42+L42^M42))</f>
        <v>78.7625559797803</v>
      </c>
      <c r="P42" s="20">
        <f>VLOOKUP(IF(N42-'data'!$G$24&lt;0,0,N42-'data'!$G$24),N3:O725,2)</f>
        <v>80.8282416549542</v>
      </c>
      <c r="Q42" s="20">
        <v>3.5</v>
      </c>
      <c r="R42" s="20">
        <v>3.10561843518056</v>
      </c>
      <c r="S42" s="20">
        <v>3.10561843518056</v>
      </c>
      <c r="T42" s="20">
        <v>3.10561843518056</v>
      </c>
      <c r="U42" s="20">
        <v>1.23396102657216</v>
      </c>
      <c r="V42" s="20">
        <v>1.13642518706088</v>
      </c>
      <c r="W42" s="20">
        <v>1.13642518706088</v>
      </c>
      <c r="X42" s="20">
        <v>1.13642518706088</v>
      </c>
      <c r="Y42" s="20">
        <v>80.3094775694193</v>
      </c>
      <c r="Z42" s="20">
        <v>81.8230682342931</v>
      </c>
      <c r="AA42" s="20">
        <v>81.8230682342931</v>
      </c>
      <c r="AB42" s="20">
        <v>81.8230682342931</v>
      </c>
    </row>
    <row r="43" ht="20.05" customHeight="1">
      <c r="A43" s="17">
        <f>$A42+C42</f>
        <v>190</v>
      </c>
      <c r="B43" s="18"/>
      <c r="C43" s="19">
        <v>5</v>
      </c>
      <c r="D43" t="b" s="20">
        <v>0</v>
      </c>
      <c r="E43" s="21"/>
      <c r="F43" s="22">
        <v>980.8443733047729</v>
      </c>
      <c r="G43" s="20">
        <f>$E43+($F43/60+H43*'data'!$C$16+I43*OFFSET('data'!$C$17,0,D43)-G42*(OFFSET('data'!$C$18,0,D43)+'data'!$C$19+OFFSET('data'!$C$20,0,D43)))*$C43/60+G42</f>
        <v>22.9087323943552</v>
      </c>
      <c r="H43" s="20">
        <f>H42+('data'!$C$19*G42-'data'!$C$16*H42)*$C43/60</f>
        <v>18.3404602823519</v>
      </c>
      <c r="I43" s="20">
        <f>I42+(OFFSET('data'!$C$20,0,D43)*G42-OFFSET('data'!$C$17,0,D43)*I42)*$C43/60</f>
        <v>12.535984041795</v>
      </c>
      <c r="J43" s="23">
        <f>$A43/60</f>
        <v>3.16666666666667</v>
      </c>
      <c r="K43" s="20">
        <f>G43/'data'!$C$15*1000</f>
        <v>3.5</v>
      </c>
      <c r="L43" s="20">
        <f>L42+'data'!$G$21*(K42-L42)/60*C42</f>
        <v>1.23396102657216</v>
      </c>
      <c r="M43" s="20">
        <f>IF(L43&lt;='data'!$G$22,1.89,1.47)</f>
        <v>1.89</v>
      </c>
      <c r="N43" s="19">
        <f>$A43</f>
        <v>190</v>
      </c>
      <c r="O43" s="20">
        <f>'data'!$G$23-'data'!$G$23*(1-('data'!$G$22^M43)/('data'!$G$22^M43+L43^M43))</f>
        <v>78.2513680370716</v>
      </c>
      <c r="P43" s="20">
        <f>VLOOKUP(IF(N43-'data'!$G$24&lt;0,0,N43-'data'!$G$24),N3:O725,2)</f>
        <v>80.3094775694193</v>
      </c>
      <c r="Q43" s="20">
        <v>3.5</v>
      </c>
      <c r="R43" s="20">
        <v>3.1025191985953</v>
      </c>
      <c r="S43" s="20">
        <v>3.1025191985953</v>
      </c>
      <c r="T43" s="20">
        <v>3.1025191985953</v>
      </c>
      <c r="U43" s="20">
        <v>1.26062599034478</v>
      </c>
      <c r="V43" s="20">
        <v>1.15956063451165</v>
      </c>
      <c r="W43" s="20">
        <v>1.15956063451165</v>
      </c>
      <c r="X43" s="20">
        <v>1.15956063451165</v>
      </c>
      <c r="Y43" s="20">
        <v>79.79199312328861</v>
      </c>
      <c r="Z43" s="20">
        <v>81.3847717627266</v>
      </c>
      <c r="AA43" s="20">
        <v>81.3847717627266</v>
      </c>
      <c r="AB43" s="20">
        <v>81.3847717627266</v>
      </c>
    </row>
    <row r="44" ht="20.05" customHeight="1">
      <c r="A44" s="17">
        <f>$A43+C43</f>
        <v>195</v>
      </c>
      <c r="B44" s="18"/>
      <c r="C44" s="19">
        <v>5</v>
      </c>
      <c r="D44" t="b" s="20">
        <v>0</v>
      </c>
      <c r="E44" s="21"/>
      <c r="F44" s="22">
        <v>978.878194147436</v>
      </c>
      <c r="G44" s="20">
        <f>$E44+($F44/60+H44*'data'!$C$16+I44*OFFSET('data'!$C$17,0,D44)-G43*(OFFSET('data'!$C$18,0,D44)+'data'!$C$19+OFFSET('data'!$C$20,0,D44)))*$C44/60+G43</f>
        <v>22.9087323943552</v>
      </c>
      <c r="H44" s="20">
        <f>H43+('data'!$C$19*G43-'data'!$C$16*H43)*$C44/60</f>
        <v>18.7864901403764</v>
      </c>
      <c r="I44" s="20">
        <f>I43+(OFFSET('data'!$C$20,0,D44)*G43-OFFSET('data'!$C$17,0,D44)*I43)*$C44/60</f>
        <v>12.8751610035362</v>
      </c>
      <c r="J44" s="23">
        <f>$A44/60</f>
        <v>3.25</v>
      </c>
      <c r="K44" s="20">
        <f>G44/'data'!$C$15*1000</f>
        <v>3.5</v>
      </c>
      <c r="L44" s="20">
        <f>L43+'data'!$G$21*(K43-L43)/60*C43</f>
        <v>1.26062599034478</v>
      </c>
      <c r="M44" s="20">
        <f>IF(L44&lt;='data'!$G$22,1.89,1.47)</f>
        <v>1.89</v>
      </c>
      <c r="N44" s="19">
        <f>$A44</f>
        <v>195</v>
      </c>
      <c r="O44" s="20">
        <f>'data'!$G$23-'data'!$G$23*(1-('data'!$G$22^M44)/('data'!$G$22^M44+L44^M44))</f>
        <v>77.742992763602</v>
      </c>
      <c r="P44" s="20">
        <f>VLOOKUP(IF(N44-'data'!$G$24&lt;0,0,N44-'data'!$G$24),N3:O725,2)</f>
        <v>79.79199312328861</v>
      </c>
      <c r="Q44" s="20">
        <v>3.5</v>
      </c>
      <c r="R44" s="20">
        <v>3.09957268451796</v>
      </c>
      <c r="S44" s="20">
        <v>3.09957268451796</v>
      </c>
      <c r="T44" s="20">
        <v>3.09957268451796</v>
      </c>
      <c r="U44" s="20">
        <v>1.2869771818031</v>
      </c>
      <c r="V44" s="20">
        <v>1.18238916995984</v>
      </c>
      <c r="W44" s="20">
        <v>1.18238916995984</v>
      </c>
      <c r="X44" s="20">
        <v>1.18238916995984</v>
      </c>
      <c r="Y44" s="20">
        <v>79.2762198691654</v>
      </c>
      <c r="Z44" s="20">
        <v>80.9482622510473</v>
      </c>
      <c r="AA44" s="20">
        <v>80.9482622510473</v>
      </c>
      <c r="AB44" s="20">
        <v>80.9482622510473</v>
      </c>
    </row>
    <row r="45" ht="20.05" customHeight="1">
      <c r="A45" s="17">
        <f>$A44+C44</f>
        <v>200</v>
      </c>
      <c r="B45" s="18"/>
      <c r="C45" s="19">
        <v>5</v>
      </c>
      <c r="D45" t="b" s="20">
        <v>0</v>
      </c>
      <c r="E45" s="21"/>
      <c r="F45" s="22">
        <v>976.923101608873</v>
      </c>
      <c r="G45" s="20">
        <f>$E45+($F45/60+H45*'data'!$C$16+I45*OFFSET('data'!$C$17,0,D45)-G44*(OFFSET('data'!$C$18,0,D45)+'data'!$C$19+OFFSET('data'!$C$20,0,D45)))*$C45/60+G44</f>
        <v>22.9087323943552</v>
      </c>
      <c r="H45" s="20">
        <f>H44+('data'!$C$19*G44-'data'!$C$16*H44)*$C45/60</f>
        <v>19.2299025357451</v>
      </c>
      <c r="I45" s="20">
        <f>I44+(OFFSET('data'!$C$20,0,D45)*G44-OFFSET('data'!$C$17,0,D45)*I44)*$C45/60</f>
        <v>13.214224623548</v>
      </c>
      <c r="J45" s="23">
        <f>$A45/60</f>
        <v>3.33333333333333</v>
      </c>
      <c r="K45" s="20">
        <f>G45/'data'!$C$15*1000</f>
        <v>3.5</v>
      </c>
      <c r="L45" s="20">
        <f>L44+'data'!$G$21*(K44-L44)/60*C44</f>
        <v>1.2869771818031</v>
      </c>
      <c r="M45" s="20">
        <f>IF(L45&lt;='data'!$G$22,1.89,1.47)</f>
        <v>1.89</v>
      </c>
      <c r="N45" s="19">
        <f>$A45</f>
        <v>200</v>
      </c>
      <c r="O45" s="20">
        <f>'data'!$G$23-'data'!$G$23*(1-('data'!$G$22^M45)/('data'!$G$22^M45+L45^M45))</f>
        <v>77.23773869409411</v>
      </c>
      <c r="P45" s="20">
        <f>VLOOKUP(IF(N45-'data'!$G$24&lt;0,0,N45-'data'!$G$24),N3:O725,2)</f>
        <v>79.2762198691654</v>
      </c>
      <c r="Q45" s="20">
        <v>3.5</v>
      </c>
      <c r="R45" s="20">
        <v>3.09676892014366</v>
      </c>
      <c r="S45" s="20">
        <v>3.09676892014366</v>
      </c>
      <c r="T45" s="20">
        <v>3.09676892014366</v>
      </c>
      <c r="U45" s="20">
        <v>1.31301829317284</v>
      </c>
      <c r="V45" s="20">
        <v>1.20491608467061</v>
      </c>
      <c r="W45" s="20">
        <v>1.20491608467061</v>
      </c>
      <c r="X45" s="20">
        <v>1.20491608467061</v>
      </c>
      <c r="Y45" s="20">
        <v>78.7625559797803</v>
      </c>
      <c r="Z45" s="20">
        <v>80.51381818942291</v>
      </c>
      <c r="AA45" s="20">
        <v>80.51381818942291</v>
      </c>
      <c r="AB45" s="20">
        <v>80.51381818942291</v>
      </c>
    </row>
    <row r="46" ht="20.05" customHeight="1">
      <c r="A46" s="17">
        <f>$A45+C45</f>
        <v>205</v>
      </c>
      <c r="B46" s="18"/>
      <c r="C46" s="19">
        <v>5</v>
      </c>
      <c r="D46" t="b" s="20">
        <v>0</v>
      </c>
      <c r="E46" s="21"/>
      <c r="F46" s="22">
        <v>974.979030779759</v>
      </c>
      <c r="G46" s="20">
        <f>$E46+($F46/60+H46*'data'!$C$16+I46*OFFSET('data'!$C$17,0,D46)-G45*(OFFSET('data'!$C$18,0,D46)+'data'!$C$19+OFFSET('data'!$C$20,0,D46)))*$C46/60+G45</f>
        <v>22.9087323943552</v>
      </c>
      <c r="H46" s="20">
        <f>H45+('data'!$C$19*G45-'data'!$C$16*H45)*$C46/60</f>
        <v>19.6707128286646</v>
      </c>
      <c r="I46" s="20">
        <f>I45+(OFFSET('data'!$C$20,0,D46)*G45-OFFSET('data'!$C$17,0,D46)*I45)*$C46/60</f>
        <v>13.5531749397054</v>
      </c>
      <c r="J46" s="23">
        <f>$A46/60</f>
        <v>3.41666666666667</v>
      </c>
      <c r="K46" s="20">
        <f>G46/'data'!$C$15*1000</f>
        <v>3.5</v>
      </c>
      <c r="L46" s="20">
        <f>L45+'data'!$G$21*(K45-L45)/60*C45</f>
        <v>1.31301829317284</v>
      </c>
      <c r="M46" s="20">
        <f>IF(L46&lt;='data'!$G$22,1.89,1.47)</f>
        <v>1.89</v>
      </c>
      <c r="N46" s="19">
        <f>$A46</f>
        <v>205</v>
      </c>
      <c r="O46" s="20">
        <f>'data'!$G$23-'data'!$G$23*(1-('data'!$G$22^M46)/('data'!$G$22^M46+L46^M46))</f>
        <v>76.7358877854865</v>
      </c>
      <c r="P46" s="20">
        <f>VLOOKUP(IF(N46-'data'!$G$24&lt;0,0,N46-'data'!$G$24),N3:O725,2)</f>
        <v>78.7625559797803</v>
      </c>
      <c r="Q46" s="20">
        <v>3.5</v>
      </c>
      <c r="R46" s="20">
        <v>3.09409859611728</v>
      </c>
      <c r="S46" s="20">
        <v>3.09409859611728</v>
      </c>
      <c r="T46" s="20">
        <v>3.09409859611728</v>
      </c>
      <c r="U46" s="20">
        <v>1.33875297323252</v>
      </c>
      <c r="V46" s="20">
        <v>1.22714649810052</v>
      </c>
      <c r="W46" s="20">
        <v>1.22714649810052</v>
      </c>
      <c r="X46" s="20">
        <v>1.22714649810052</v>
      </c>
      <c r="Y46" s="20">
        <v>78.2513680370716</v>
      </c>
      <c r="Z46" s="20">
        <v>80.0816949386243</v>
      </c>
      <c r="AA46" s="20">
        <v>80.0816949386243</v>
      </c>
      <c r="AB46" s="20">
        <v>80.0816949386243</v>
      </c>
    </row>
    <row r="47" ht="20.05" customHeight="1">
      <c r="A47" s="17">
        <f>$A46+C46</f>
        <v>210</v>
      </c>
      <c r="B47" s="18"/>
      <c r="C47" s="19">
        <v>5</v>
      </c>
      <c r="D47" t="b" s="20">
        <v>0</v>
      </c>
      <c r="E47" s="21"/>
      <c r="F47" s="22">
        <v>973.0459171316199</v>
      </c>
      <c r="G47" s="20">
        <f>$E47+($F47/60+H47*'data'!$C$16+I47*OFFSET('data'!$C$17,0,D47)-G46*(OFFSET('data'!$C$18,0,D47)+'data'!$C$19+OFFSET('data'!$C$20,0,D47)))*$C47/60+G46</f>
        <v>22.9087323943552</v>
      </c>
      <c r="H47" s="20">
        <f>H46+('data'!$C$19*G46-'data'!$C$16*H46)*$C47/60</f>
        <v>20.1089362892023</v>
      </c>
      <c r="I47" s="20">
        <f>I46+(OFFSET('data'!$C$20,0,D47)*G46-OFFSET('data'!$C$17,0,D47)*I46)*$C47/60</f>
        <v>13.8920119898709</v>
      </c>
      <c r="J47" s="23">
        <f>$A47/60</f>
        <v>3.5</v>
      </c>
      <c r="K47" s="20">
        <f>G47/'data'!$C$15*1000</f>
        <v>3.5</v>
      </c>
      <c r="L47" s="20">
        <f>L46+'data'!$G$21*(K46-L46)/60*C46</f>
        <v>1.33875297323252</v>
      </c>
      <c r="M47" s="20">
        <f>IF(L47&lt;='data'!$G$22,1.89,1.47)</f>
        <v>1.89</v>
      </c>
      <c r="N47" s="19">
        <f>$A47</f>
        <v>210</v>
      </c>
      <c r="O47" s="20">
        <f>'data'!$G$23-'data'!$G$23*(1-('data'!$G$22^M47)/('data'!$G$22^M47+L47^M47))</f>
        <v>76.237696964471</v>
      </c>
      <c r="P47" s="20">
        <f>VLOOKUP(IF(N47-'data'!$G$24&lt;0,0,N47-'data'!$G$24),N3:O725,2)</f>
        <v>78.2513680370716</v>
      </c>
      <c r="Q47" s="20">
        <v>3.5</v>
      </c>
      <c r="R47" s="20">
        <v>3.09155302235228</v>
      </c>
      <c r="S47" s="20">
        <v>3.09155302235228</v>
      </c>
      <c r="T47" s="20">
        <v>3.09155302235228</v>
      </c>
      <c r="U47" s="20">
        <v>1.36418482782471</v>
      </c>
      <c r="V47" s="20">
        <v>1.24908536720629</v>
      </c>
      <c r="W47" s="20">
        <v>1.24908536720629</v>
      </c>
      <c r="X47" s="20">
        <v>1.24908536720629</v>
      </c>
      <c r="Y47" s="20">
        <v>77.742992763602</v>
      </c>
      <c r="Z47" s="20">
        <v>79.65212623346289</v>
      </c>
      <c r="AA47" s="20">
        <v>79.65212623346289</v>
      </c>
      <c r="AB47" s="20">
        <v>79.65212623346289</v>
      </c>
    </row>
    <row r="48" ht="20.05" customHeight="1">
      <c r="A48" s="17">
        <f>$A47+C47</f>
        <v>215</v>
      </c>
      <c r="B48" s="18"/>
      <c r="C48" s="19">
        <v>5</v>
      </c>
      <c r="D48" t="b" s="20">
        <v>0</v>
      </c>
      <c r="E48" s="21"/>
      <c r="F48" s="22">
        <v>971.123696514630</v>
      </c>
      <c r="G48" s="20">
        <f>$E48+($F48/60+H48*'data'!$C$16+I48*OFFSET('data'!$C$17,0,D48)-G47*(OFFSET('data'!$C$18,0,D48)+'data'!$C$19+OFFSET('data'!$C$20,0,D48)))*$C48/60+G47</f>
        <v>22.9087323943552</v>
      </c>
      <c r="H48" s="20">
        <f>H47+('data'!$C$19*G47-'data'!$C$16*H47)*$C48/60</f>
        <v>20.5445880978154</v>
      </c>
      <c r="I48" s="20">
        <f>I47+(OFFSET('data'!$C$20,0,D48)*G47-OFFSET('data'!$C$17,0,D48)*I47)*$C48/60</f>
        <v>14.2307358118942</v>
      </c>
      <c r="J48" s="23">
        <f>$A48/60</f>
        <v>3.58333333333333</v>
      </c>
      <c r="K48" s="20">
        <f>G48/'data'!$C$15*1000</f>
        <v>3.5</v>
      </c>
      <c r="L48" s="20">
        <f>L47+'data'!$G$21*(K47-L47)/60*C47</f>
        <v>1.36418482782471</v>
      </c>
      <c r="M48" s="20">
        <f>IF(L48&lt;='data'!$G$22,1.89,1.47)</f>
        <v>1.89</v>
      </c>
      <c r="N48" s="19">
        <f>$A48</f>
        <v>215</v>
      </c>
      <c r="O48" s="20">
        <f>'data'!$G$23-'data'!$G$23*(1-('data'!$G$22^M48)/('data'!$G$22^M48+L48^M48))</f>
        <v>75.74339961197811</v>
      </c>
      <c r="P48" s="20">
        <f>VLOOKUP(IF(N48-'data'!$G$24&lt;0,0,N48-'data'!$G$24),N3:O725,2)</f>
        <v>77.742992763602</v>
      </c>
      <c r="Q48" s="20">
        <v>3.5</v>
      </c>
      <c r="R48" s="20">
        <v>3.08912408679168</v>
      </c>
      <c r="S48" s="20">
        <v>3.08912408679168</v>
      </c>
      <c r="T48" s="20">
        <v>3.08912408679168</v>
      </c>
      <c r="U48" s="20">
        <v>1.38931742036125</v>
      </c>
      <c r="V48" s="20">
        <v>1.27073749515877</v>
      </c>
      <c r="W48" s="20">
        <v>1.27073749515877</v>
      </c>
      <c r="X48" s="20">
        <v>1.27073749515877</v>
      </c>
      <c r="Y48" s="20">
        <v>77.23773869409411</v>
      </c>
      <c r="Z48" s="20">
        <v>79.2253255924456</v>
      </c>
      <c r="AA48" s="20">
        <v>79.2253255924456</v>
      </c>
      <c r="AB48" s="20">
        <v>79.2253255924456</v>
      </c>
    </row>
    <row r="49" ht="20.05" customHeight="1">
      <c r="A49" s="17">
        <f>$A48+C48</f>
        <v>220</v>
      </c>
      <c r="B49" s="18"/>
      <c r="C49" s="19">
        <v>5</v>
      </c>
      <c r="D49" t="b" s="20">
        <v>0</v>
      </c>
      <c r="E49" s="21"/>
      <c r="F49" s="22">
        <v>969.2123051553521</v>
      </c>
      <c r="G49" s="20">
        <f>$E49+($F49/60+H49*'data'!$C$16+I49*OFFSET('data'!$C$17,0,D49)-G48*(OFFSET('data'!$C$18,0,D49)+'data'!$C$19+OFFSET('data'!$C$20,0,D49)))*$C49/60+G48</f>
        <v>22.9087323943552</v>
      </c>
      <c r="H49" s="20">
        <f>H48+('data'!$C$19*G48-'data'!$C$16*H48)*$C49/60</f>
        <v>20.9776833458766</v>
      </c>
      <c r="I49" s="20">
        <f>I48+(OFFSET('data'!$C$20,0,D49)*G48-OFFSET('data'!$C$17,0,D49)*I48)*$C49/60</f>
        <v>14.5693464436123</v>
      </c>
      <c r="J49" s="23">
        <f>$A49/60</f>
        <v>3.66666666666667</v>
      </c>
      <c r="K49" s="20">
        <f>G49/'data'!$C$15*1000</f>
        <v>3.5</v>
      </c>
      <c r="L49" s="20">
        <f>L48+'data'!$G$21*(K48-L48)/60*C48</f>
        <v>1.38931742036125</v>
      </c>
      <c r="M49" s="20">
        <f>IF(L49&lt;='data'!$G$22,1.89,1.47)</f>
        <v>1.89</v>
      </c>
      <c r="N49" s="19">
        <f>$A49</f>
        <v>220</v>
      </c>
      <c r="O49" s="20">
        <f>'data'!$G$23-'data'!$G$23*(1-('data'!$G$22^M49)/('data'!$G$22^M49+L49^M49))</f>
        <v>75.2532069845213</v>
      </c>
      <c r="P49" s="20">
        <f>VLOOKUP(IF(N49-'data'!$G$24&lt;0,0,N49-'data'!$G$24),N3:O725,2)</f>
        <v>77.23773869409411</v>
      </c>
      <c r="Q49" s="20">
        <v>3.5</v>
      </c>
      <c r="R49" s="20">
        <v>3.0868042169155</v>
      </c>
      <c r="S49" s="20">
        <v>3.0868042169155</v>
      </c>
      <c r="T49" s="20">
        <v>3.0868042169155</v>
      </c>
      <c r="U49" s="20">
        <v>1.41415427232255</v>
      </c>
      <c r="V49" s="20">
        <v>1.29210753950141</v>
      </c>
      <c r="W49" s="20">
        <v>1.29210753950141</v>
      </c>
      <c r="X49" s="20">
        <v>1.29210753950141</v>
      </c>
      <c r="Y49" s="20">
        <v>76.7358877854865</v>
      </c>
      <c r="Z49" s="20">
        <v>78.8014876396588</v>
      </c>
      <c r="AA49" s="20">
        <v>78.8014876396588</v>
      </c>
      <c r="AB49" s="20">
        <v>78.8014876396588</v>
      </c>
    </row>
    <row r="50" ht="20.05" customHeight="1">
      <c r="A50" s="17">
        <f>$A49+C49</f>
        <v>225</v>
      </c>
      <c r="B50" s="18"/>
      <c r="C50" s="19">
        <v>5</v>
      </c>
      <c r="D50" t="b" s="20">
        <v>0</v>
      </c>
      <c r="E50" s="21"/>
      <c r="F50" s="22">
        <v>967.311679654544</v>
      </c>
      <c r="G50" s="20">
        <f>$E50+($F50/60+H50*'data'!$C$16+I50*OFFSET('data'!$C$17,0,D50)-G49*(OFFSET('data'!$C$18,0,D50)+'data'!$C$19+OFFSET('data'!$C$20,0,D50)))*$C50/60+G49</f>
        <v>22.9087323943552</v>
      </c>
      <c r="H50" s="20">
        <f>H49+('data'!$C$19*G49-'data'!$C$16*H49)*$C50/60</f>
        <v>21.4082370361972</v>
      </c>
      <c r="I50" s="20">
        <f>I49+(OFFSET('data'!$C$20,0,D50)*G49-OFFSET('data'!$C$17,0,D50)*I49)*$C50/60</f>
        <v>14.9078439228498</v>
      </c>
      <c r="J50" s="23">
        <f>$A50/60</f>
        <v>3.75</v>
      </c>
      <c r="K50" s="20">
        <f>G50/'data'!$C$15*1000</f>
        <v>3.5</v>
      </c>
      <c r="L50" s="20">
        <f>L49+'data'!$G$21*(K49-L49)/60*C49</f>
        <v>1.41415427232255</v>
      </c>
      <c r="M50" s="20">
        <f>IF(L50&lt;='data'!$G$22,1.89,1.47)</f>
        <v>1.89</v>
      </c>
      <c r="N50" s="19">
        <f>$A50</f>
        <v>225</v>
      </c>
      <c r="O50" s="20">
        <f>'data'!$G$23-'data'!$G$23*(1-('data'!$G$22^M50)/('data'!$G$22^M50+L50^M50))</f>
        <v>74.7673095727062</v>
      </c>
      <c r="P50" s="20">
        <f>VLOOKUP(IF(N50-'data'!$G$24&lt;0,0,N50-'data'!$G$24),N3:O725,2)</f>
        <v>76.7358877854865</v>
      </c>
      <c r="Q50" s="20">
        <v>3.5</v>
      </c>
      <c r="R50" s="20">
        <v>3.08458634381164</v>
      </c>
      <c r="S50" s="20">
        <v>3.08458634381164</v>
      </c>
      <c r="T50" s="20">
        <v>3.08458634381164</v>
      </c>
      <c r="U50" s="20">
        <v>1.43869886375103</v>
      </c>
      <c r="V50" s="20">
        <v>1.31320001978997</v>
      </c>
      <c r="W50" s="20">
        <v>1.31320001978997</v>
      </c>
      <c r="X50" s="20">
        <v>1.31320001978997</v>
      </c>
      <c r="Y50" s="20">
        <v>76.237696964471</v>
      </c>
      <c r="Z50" s="20">
        <v>78.3807893444654</v>
      </c>
      <c r="AA50" s="20">
        <v>78.3807893444654</v>
      </c>
      <c r="AB50" s="20">
        <v>78.3807893444654</v>
      </c>
    </row>
    <row r="51" ht="20.05" customHeight="1">
      <c r="A51" s="17">
        <f>$A50+C50</f>
        <v>230</v>
      </c>
      <c r="B51" s="18"/>
      <c r="C51" s="19">
        <v>5</v>
      </c>
      <c r="D51" t="b" s="20">
        <v>0</v>
      </c>
      <c r="E51" s="21"/>
      <c r="F51" s="22">
        <v>965.421756984964</v>
      </c>
      <c r="G51" s="20">
        <f>$E51+($F51/60+H51*'data'!$C$16+I51*OFFSET('data'!$C$17,0,D51)-G50*(OFFSET('data'!$C$18,0,D51)+'data'!$C$19+OFFSET('data'!$C$20,0,D51)))*$C51/60+G50</f>
        <v>22.9087323943552</v>
      </c>
      <c r="H51" s="20">
        <f>H50+('data'!$C$19*G50-'data'!$C$16*H50)*$C51/60</f>
        <v>21.8362640835467</v>
      </c>
      <c r="I51" s="20">
        <f>I50+(OFFSET('data'!$C$20,0,D51)*G50-OFFSET('data'!$C$17,0,D51)*I50)*$C51/60</f>
        <v>15.2462282874185</v>
      </c>
      <c r="J51" s="23">
        <f>$A51/60</f>
        <v>3.83333333333333</v>
      </c>
      <c r="K51" s="20">
        <f>G51/'data'!$C$15*1000</f>
        <v>3.5</v>
      </c>
      <c r="L51" s="20">
        <f>L50+'data'!$G$21*(K50-L50)/60*C50</f>
        <v>1.43869886375103</v>
      </c>
      <c r="M51" s="20">
        <f>IF(L51&lt;='data'!$G$22,1.89,1.47)</f>
        <v>1.89</v>
      </c>
      <c r="N51" s="19">
        <f>$A51</f>
        <v>230</v>
      </c>
      <c r="O51" s="20">
        <f>'data'!$G$23-'data'!$G$23*(1-('data'!$G$22^M51)/('data'!$G$22^M51+L51^M51))</f>
        <v>74.28587839754429</v>
      </c>
      <c r="P51" s="20">
        <f>VLOOKUP(IF(N51-'data'!$G$24&lt;0,0,N51-'data'!$G$24),N3:O725,2)</f>
        <v>76.237696964471</v>
      </c>
      <c r="Q51" s="20">
        <v>3.5</v>
      </c>
      <c r="R51" s="20">
        <v>3.08246386863961</v>
      </c>
      <c r="S51" s="20">
        <v>3.08246386863961</v>
      </c>
      <c r="T51" s="20">
        <v>3.08246386863961</v>
      </c>
      <c r="U51" s="20">
        <v>1.46295463373869</v>
      </c>
      <c r="V51" s="20">
        <v>1.33401932474765</v>
      </c>
      <c r="W51" s="20">
        <v>1.33401932474765</v>
      </c>
      <c r="X51" s="20">
        <v>1.33401932474765</v>
      </c>
      <c r="Y51" s="20">
        <v>75.74339961197811</v>
      </c>
      <c r="Z51" s="20">
        <v>77.9633911842123</v>
      </c>
      <c r="AA51" s="20">
        <v>77.9633911842123</v>
      </c>
      <c r="AB51" s="20">
        <v>77.9633911842123</v>
      </c>
    </row>
    <row r="52" ht="20.05" customHeight="1">
      <c r="A52" s="17">
        <f>$A51+C51</f>
        <v>235</v>
      </c>
      <c r="B52" s="18"/>
      <c r="C52" s="19">
        <v>5</v>
      </c>
      <c r="D52" t="b" s="20">
        <v>0</v>
      </c>
      <c r="E52" s="21"/>
      <c r="F52" s="22">
        <v>963.542474489185</v>
      </c>
      <c r="G52" s="20">
        <f>$E52+($F52/60+H52*'data'!$C$16+I52*OFFSET('data'!$C$17,0,D52)-G51*(OFFSET('data'!$C$18,0,D52)+'data'!$C$19+OFFSET('data'!$C$20,0,D52)))*$C52/60+G51</f>
        <v>22.9087323943552</v>
      </c>
      <c r="H52" s="20">
        <f>H51+('data'!$C$19*G51-'data'!$C$16*H51)*$C52/60</f>
        <v>22.2617793151692</v>
      </c>
      <c r="I52" s="20">
        <f>I51+(OFFSET('data'!$C$20,0,D52)*G51-OFFSET('data'!$C$17,0,D52)*I51)*$C52/60</f>
        <v>15.5844995751175</v>
      </c>
      <c r="J52" s="23">
        <f>$A52/60</f>
        <v>3.91666666666667</v>
      </c>
      <c r="K52" s="20">
        <f>G52/'data'!$C$15*1000</f>
        <v>3.5</v>
      </c>
      <c r="L52" s="20">
        <f>L51+'data'!$G$21*(K51-L51)/60*C51</f>
        <v>1.46295463373869</v>
      </c>
      <c r="M52" s="20">
        <f>IF(L52&lt;='data'!$G$22,1.89,1.47)</f>
        <v>1.89</v>
      </c>
      <c r="N52" s="19">
        <f>$A52</f>
        <v>235</v>
      </c>
      <c r="O52" s="20">
        <f>'data'!$G$23-'data'!$G$23*(1-('data'!$G$22^M52)/('data'!$G$22^M52+L52^M52))</f>
        <v>73.8090662455118</v>
      </c>
      <c r="P52" s="20">
        <f>VLOOKUP(IF(N52-'data'!$G$24&lt;0,0,N52-'data'!$G$24),N3:O725,2)</f>
        <v>75.74339961197811</v>
      </c>
      <c r="Q52" s="20">
        <v>3.5</v>
      </c>
      <c r="R52" s="20">
        <v>3.08043063132762</v>
      </c>
      <c r="S52" s="20">
        <v>3.08043063132762</v>
      </c>
      <c r="T52" s="20">
        <v>3.08043063132762</v>
      </c>
      <c r="U52" s="20">
        <v>1.48692498090901</v>
      </c>
      <c r="V52" s="20">
        <v>1.35456971896775</v>
      </c>
      <c r="W52" s="20">
        <v>1.35456971896775</v>
      </c>
      <c r="X52" s="20">
        <v>1.35456971896775</v>
      </c>
      <c r="Y52" s="20">
        <v>75.2532069845213</v>
      </c>
      <c r="Z52" s="20">
        <v>77.5494382347871</v>
      </c>
      <c r="AA52" s="20">
        <v>77.5494382347871</v>
      </c>
      <c r="AB52" s="20">
        <v>77.5494382347871</v>
      </c>
    </row>
    <row r="53" ht="20.05" customHeight="1">
      <c r="A53" s="17">
        <f>$A52+C52</f>
        <v>240</v>
      </c>
      <c r="B53" s="18"/>
      <c r="C53" s="19">
        <v>5</v>
      </c>
      <c r="D53" t="b" s="20">
        <v>0</v>
      </c>
      <c r="E53" s="21"/>
      <c r="F53" s="22">
        <v>961.673769877439</v>
      </c>
      <c r="G53" s="20">
        <f>$E53+($F53/60+H53*'data'!$C$16+I53*OFFSET('data'!$C$17,0,D53)-G52*(OFFSET('data'!$C$18,0,D53)+'data'!$C$19+OFFSET('data'!$C$20,0,D53)))*$C53/60+G52</f>
        <v>22.9087323943552</v>
      </c>
      <c r="H53" s="20">
        <f>H52+('data'!$C$19*G52-'data'!$C$16*H52)*$C53/60</f>
        <v>22.6847974712973</v>
      </c>
      <c r="I53" s="20">
        <f>I52+(OFFSET('data'!$C$20,0,D53)*G52-OFFSET('data'!$C$17,0,D53)*I52)*$C53/60</f>
        <v>15.9226578237334</v>
      </c>
      <c r="J53" s="23">
        <f>$A53/60</f>
        <v>4</v>
      </c>
      <c r="K53" s="20">
        <f>G53/'data'!$C$15*1000</f>
        <v>3.5</v>
      </c>
      <c r="L53" s="20">
        <f>L52+'data'!$G$21*(K52-L52)/60*C52</f>
        <v>1.48692498090901</v>
      </c>
      <c r="M53" s="20">
        <f>IF(L53&lt;='data'!$G$22,1.89,1.47)</f>
        <v>1.89</v>
      </c>
      <c r="N53" s="19">
        <f>$A53</f>
        <v>240</v>
      </c>
      <c r="O53" s="20">
        <f>'data'!$G$23-'data'!$G$23*(1-('data'!$G$22^M53)/('data'!$G$22^M53+L53^M53))</f>
        <v>73.3370088435301</v>
      </c>
      <c r="P53" s="20">
        <f>VLOOKUP(IF(N53-'data'!$G$24&lt;0,0,N53-'data'!$G$24),N3:O725,2)</f>
        <v>75.2532069845213</v>
      </c>
      <c r="Q53" s="20">
        <v>3.5</v>
      </c>
      <c r="R53" s="20">
        <v>3.07848088135426</v>
      </c>
      <c r="S53" s="20">
        <v>3.07848088135426</v>
      </c>
      <c r="T53" s="20">
        <v>3.07848088135426</v>
      </c>
      <c r="U53" s="20">
        <v>1.51061326389314</v>
      </c>
      <c r="V53" s="20">
        <v>1.37485534919357</v>
      </c>
      <c r="W53" s="20">
        <v>1.37485534919357</v>
      </c>
      <c r="X53" s="20">
        <v>1.37485534919357</v>
      </c>
      <c r="Y53" s="20">
        <v>74.7673095727062</v>
      </c>
      <c r="Z53" s="20">
        <v>77.1390611935397</v>
      </c>
      <c r="AA53" s="20">
        <v>77.1390611935397</v>
      </c>
      <c r="AB53" s="20">
        <v>77.1390611935397</v>
      </c>
    </row>
    <row r="54" ht="20.05" customHeight="1">
      <c r="A54" s="17">
        <f>$A53+C53</f>
        <v>245</v>
      </c>
      <c r="B54" s="18"/>
      <c r="C54" s="19">
        <v>5</v>
      </c>
      <c r="D54" t="b" s="20">
        <v>0</v>
      </c>
      <c r="E54" s="21"/>
      <c r="F54" s="22">
        <v>959.8155812254259</v>
      </c>
      <c r="G54" s="20">
        <f>$E54+($F54/60+H54*'data'!$C$16+I54*OFFSET('data'!$C$17,0,D54)-G53*(OFFSET('data'!$C$18,0,D54)+'data'!$C$19+OFFSET('data'!$C$20,0,D54)))*$C54/60+G53</f>
        <v>22.9087323943552</v>
      </c>
      <c r="H54" s="20">
        <f>H53+('data'!$C$19*G53-'data'!$C$16*H53)*$C54/60</f>
        <v>23.1053332056627</v>
      </c>
      <c r="I54" s="20">
        <f>I53+(OFFSET('data'!$C$20,0,D54)*G53-OFFSET('data'!$C$17,0,D54)*I53)*$C54/60</f>
        <v>16.2607030710402</v>
      </c>
      <c r="J54" s="23">
        <f>$A54/60</f>
        <v>4.08333333333333</v>
      </c>
      <c r="K54" s="20">
        <f>G54/'data'!$C$15*1000</f>
        <v>3.5</v>
      </c>
      <c r="L54" s="20">
        <f>L53+'data'!$G$21*(K53-L53)/60*C53</f>
        <v>1.51061326389314</v>
      </c>
      <c r="M54" s="20">
        <f>IF(L54&lt;='data'!$G$22,1.89,1.47)</f>
        <v>1.89</v>
      </c>
      <c r="N54" s="19">
        <f>$A54</f>
        <v>245</v>
      </c>
      <c r="O54" s="20">
        <f>'data'!$G$23-'data'!$G$23*(1-('data'!$G$22^M54)/('data'!$G$22^M54+L54^M54))</f>
        <v>72.8698259752591</v>
      </c>
      <c r="P54" s="20">
        <f>VLOOKUP(IF(N54-'data'!$G$24&lt;0,0,N54-'data'!$G$24),N3:O725,2)</f>
        <v>74.7673095727062</v>
      </c>
      <c r="Q54" s="20">
        <v>3.5</v>
      </c>
      <c r="R54" s="20">
        <v>3.07660925047621</v>
      </c>
      <c r="S54" s="20">
        <v>3.07660925047621</v>
      </c>
      <c r="T54" s="20">
        <v>3.07660925047621</v>
      </c>
      <c r="U54" s="20">
        <v>1.5340228018005</v>
      </c>
      <c r="V54" s="20">
        <v>1.39488025020354</v>
      </c>
      <c r="W54" s="20">
        <v>1.39488025020354</v>
      </c>
      <c r="X54" s="20">
        <v>1.39488025020354</v>
      </c>
      <c r="Y54" s="20">
        <v>74.28587839754429</v>
      </c>
      <c r="Z54" s="20">
        <v>76.7323773387818</v>
      </c>
      <c r="AA54" s="20">
        <v>76.7323773387818</v>
      </c>
      <c r="AB54" s="20">
        <v>76.7323773387818</v>
      </c>
    </row>
    <row r="55" ht="20.05" customHeight="1">
      <c r="A55" s="17">
        <f>$A54+C54</f>
        <v>250</v>
      </c>
      <c r="B55" s="18"/>
      <c r="C55" s="19">
        <v>5</v>
      </c>
      <c r="D55" t="b" s="20">
        <v>0</v>
      </c>
      <c r="E55" s="21"/>
      <c r="F55" s="22">
        <v>957.967846972204</v>
      </c>
      <c r="G55" s="20">
        <f>$E55+($F55/60+H55*'data'!$C$16+I55*OFFSET('data'!$C$17,0,D55)-G54*(OFFSET('data'!$C$18,0,D55)+'data'!$C$19+OFFSET('data'!$C$20,0,D55)))*$C55/60+G54</f>
        <v>22.9087323943552</v>
      </c>
      <c r="H55" s="20">
        <f>H54+('data'!$C$19*G54-'data'!$C$16*H54)*$C55/60</f>
        <v>23.5234010860037</v>
      </c>
      <c r="I55" s="20">
        <f>I54+(OFFSET('data'!$C$20,0,D55)*G54-OFFSET('data'!$C$17,0,D55)*I54)*$C55/60</f>
        <v>16.5986353547991</v>
      </c>
      <c r="J55" s="23">
        <f>$A55/60</f>
        <v>4.16666666666667</v>
      </c>
      <c r="K55" s="20">
        <f>G55/'data'!$C$15*1000</f>
        <v>3.5</v>
      </c>
      <c r="L55" s="20">
        <f>L54+'data'!$G$21*(K54-L54)/60*C54</f>
        <v>1.5340228018005</v>
      </c>
      <c r="M55" s="20">
        <f>IF(L55&lt;='data'!$G$22,1.89,1.47)</f>
        <v>1.89</v>
      </c>
      <c r="N55" s="19">
        <f>$A55</f>
        <v>250</v>
      </c>
      <c r="O55" s="20">
        <f>'data'!$G$23-'data'!$G$23*(1-('data'!$G$22^M55)/('data'!$G$22^M55+L55^M55))</f>
        <v>72.4076225402587</v>
      </c>
      <c r="P55" s="20">
        <f>VLOOKUP(IF(N55-'data'!$G$24&lt;0,0,N55-'data'!$G$24),N3:O725,2)</f>
        <v>74.28587839754429</v>
      </c>
      <c r="Q55" s="20">
        <v>3.5</v>
      </c>
      <c r="R55" s="20">
        <v>3.07481072727206</v>
      </c>
      <c r="S55" s="20">
        <v>3.07481072727206</v>
      </c>
      <c r="T55" s="20">
        <v>3.07481072727206</v>
      </c>
      <c r="U55" s="20">
        <v>1.55715687468385</v>
      </c>
      <c r="V55" s="20">
        <v>1.41464835032752</v>
      </c>
      <c r="W55" s="20">
        <v>1.41464835032752</v>
      </c>
      <c r="X55" s="20">
        <v>1.41464835032752</v>
      </c>
      <c r="Y55" s="20">
        <v>73.8090662455118</v>
      </c>
      <c r="Z55" s="20">
        <v>76.3294914298035</v>
      </c>
      <c r="AA55" s="20">
        <v>76.3294914298035</v>
      </c>
      <c r="AB55" s="20">
        <v>76.3294914298035</v>
      </c>
    </row>
    <row r="56" ht="20.05" customHeight="1">
      <c r="A56" s="17">
        <f>$A55+C55</f>
        <v>255</v>
      </c>
      <c r="B56" s="18"/>
      <c r="C56" s="19">
        <v>5</v>
      </c>
      <c r="D56" t="b" s="20">
        <v>0</v>
      </c>
      <c r="E56" s="21"/>
      <c r="F56" s="22">
        <v>956.130505918038</v>
      </c>
      <c r="G56" s="20">
        <f>$E56+($F56/60+H56*'data'!$C$16+I56*OFFSET('data'!$C$17,0,D56)-G55*(OFFSET('data'!$C$18,0,D56)+'data'!$C$19+OFFSET('data'!$C$20,0,D56)))*$C56/60+G55</f>
        <v>22.9087323943552</v>
      </c>
      <c r="H56" s="20">
        <f>H55+('data'!$C$19*G55-'data'!$C$16*H55)*$C56/60</f>
        <v>23.939015594570</v>
      </c>
      <c r="I56" s="20">
        <f>I55+(OFFSET('data'!$C$20,0,D56)*G55-OFFSET('data'!$C$17,0,D56)*I55)*$C56/60</f>
        <v>16.9364547127588</v>
      </c>
      <c r="J56" s="23">
        <f>$A56/60</f>
        <v>4.25</v>
      </c>
      <c r="K56" s="20">
        <f>G56/'data'!$C$15*1000</f>
        <v>3.5</v>
      </c>
      <c r="L56" s="20">
        <f>L55+'data'!$G$21*(K55-L55)/60*C55</f>
        <v>1.55715687468385</v>
      </c>
      <c r="M56" s="20">
        <f>IF(L56&lt;='data'!$G$22,1.89,1.47)</f>
        <v>1.89</v>
      </c>
      <c r="N56" s="19">
        <f>$A56</f>
        <v>255</v>
      </c>
      <c r="O56" s="20">
        <f>'data'!$G$23-'data'!$G$23*(1-('data'!$G$22^M56)/('data'!$G$22^M56+L56^M56))</f>
        <v>71.9504895577078</v>
      </c>
      <c r="P56" s="20">
        <f>VLOOKUP(IF(N56-'data'!$G$24&lt;0,0,N56-'data'!$G$24),N3:O725,2)</f>
        <v>73.8090662455118</v>
      </c>
      <c r="Q56" s="20">
        <v>3.5</v>
      </c>
      <c r="R56" s="20">
        <v>3.07308063338144</v>
      </c>
      <c r="S56" s="20">
        <v>3.07308063338144</v>
      </c>
      <c r="T56" s="20">
        <v>3.07308063338144</v>
      </c>
      <c r="U56" s="20">
        <v>1.58001872399886</v>
      </c>
      <c r="V56" s="20">
        <v>1.43416347661861</v>
      </c>
      <c r="W56" s="20">
        <v>1.43416347661861</v>
      </c>
      <c r="X56" s="20">
        <v>1.43416347661861</v>
      </c>
      <c r="Y56" s="20">
        <v>73.3370088435301</v>
      </c>
      <c r="Z56" s="20">
        <v>75.93049655108329</v>
      </c>
      <c r="AA56" s="20">
        <v>75.93049655108329</v>
      </c>
      <c r="AB56" s="20">
        <v>75.93049655108329</v>
      </c>
    </row>
    <row r="57" ht="20.05" customHeight="1">
      <c r="A57" s="17">
        <f>$A56+C56</f>
        <v>260</v>
      </c>
      <c r="B57" s="18"/>
      <c r="C57" s="19">
        <v>5</v>
      </c>
      <c r="D57" t="b" s="20">
        <v>0</v>
      </c>
      <c r="E57" s="21"/>
      <c r="F57" s="22">
        <v>954.303497222274</v>
      </c>
      <c r="G57" s="20">
        <f>$E57+($F57/60+H57*'data'!$C$16+I57*OFFSET('data'!$C$17,0,D57)-G56*(OFFSET('data'!$C$18,0,D57)+'data'!$C$19+OFFSET('data'!$C$20,0,D57)))*$C57/60+G56</f>
        <v>22.9087323943552</v>
      </c>
      <c r="H57" s="20">
        <f>H56+('data'!$C$19*G56-'data'!$C$16*H56)*$C57/60</f>
        <v>24.3521911286241</v>
      </c>
      <c r="I57" s="20">
        <f>I56+(OFFSET('data'!$C$20,0,D57)*G56-OFFSET('data'!$C$17,0,D57)*I56)*$C57/60</f>
        <v>17.2741611826554</v>
      </c>
      <c r="J57" s="23">
        <f>$A57/60</f>
        <v>4.33333333333333</v>
      </c>
      <c r="K57" s="20">
        <f>G57/'data'!$C$15*1000</f>
        <v>3.5</v>
      </c>
      <c r="L57" s="20">
        <f>L56+'data'!$G$21*(K56-L56)/60*C56</f>
        <v>1.58001872399886</v>
      </c>
      <c r="M57" s="20">
        <f>IF(L57&lt;='data'!$G$22,1.89,1.47)</f>
        <v>1.89</v>
      </c>
      <c r="N57" s="19">
        <f>$A57</f>
        <v>260</v>
      </c>
      <c r="O57" s="20">
        <f>'data'!$G$23-'data'!$G$23*(1-('data'!$G$22^M57)/('data'!$G$22^M57+L57^M57))</f>
        <v>71.49850511647981</v>
      </c>
      <c r="P57" s="20">
        <f>VLOOKUP(IF(N57-'data'!$G$24&lt;0,0,N57-'data'!$G$24),N3:O725,2)</f>
        <v>73.3370088435301</v>
      </c>
      <c r="Q57" s="20">
        <v>3.5</v>
      </c>
      <c r="R57" s="20">
        <v>3.0714146013266</v>
      </c>
      <c r="S57" s="20">
        <v>3.0714146013266</v>
      </c>
      <c r="T57" s="20">
        <v>3.0714146013266</v>
      </c>
      <c r="U57" s="20">
        <v>1.6026115530583</v>
      </c>
      <c r="V57" s="20">
        <v>1.45342935970313</v>
      </c>
      <c r="W57" s="20">
        <v>1.45342935970313</v>
      </c>
      <c r="X57" s="20">
        <v>1.45342935970313</v>
      </c>
      <c r="Y57" s="20">
        <v>72.8698259752591</v>
      </c>
      <c r="Z57" s="20">
        <v>75.53547490413951</v>
      </c>
      <c r="AA57" s="20">
        <v>75.53547490413951</v>
      </c>
      <c r="AB57" s="20">
        <v>75.53547490413951</v>
      </c>
    </row>
    <row r="58" ht="20.05" customHeight="1">
      <c r="A58" s="17">
        <f>$A57+C57</f>
        <v>265</v>
      </c>
      <c r="B58" s="18"/>
      <c r="C58" s="19">
        <v>5</v>
      </c>
      <c r="D58" t="b" s="20">
        <v>0</v>
      </c>
      <c r="E58" s="21"/>
      <c r="F58" s="22">
        <v>952.486760401268</v>
      </c>
      <c r="G58" s="20">
        <f>$E58+($F58/60+H58*'data'!$C$16+I58*OFFSET('data'!$C$17,0,D58)-G57*(OFFSET('data'!$C$18,0,D58)+'data'!$C$19+OFFSET('data'!$C$20,0,D58)))*$C58/60+G57</f>
        <v>22.9087323943552</v>
      </c>
      <c r="H58" s="20">
        <f>H57+('data'!$C$19*G57-'data'!$C$16*H57)*$C58/60</f>
        <v>24.7629420009404</v>
      </c>
      <c r="I58" s="20">
        <f>I57+(OFFSET('data'!$C$20,0,D58)*G57-OFFSET('data'!$C$17,0,D58)*I57)*$C58/60</f>
        <v>17.6117548022124</v>
      </c>
      <c r="J58" s="23">
        <f>$A58/60</f>
        <v>4.41666666666667</v>
      </c>
      <c r="K58" s="20">
        <f>G58/'data'!$C$15*1000</f>
        <v>3.5</v>
      </c>
      <c r="L58" s="20">
        <f>L57+'data'!$G$21*(K57-L57)/60*C57</f>
        <v>1.6026115530583</v>
      </c>
      <c r="M58" s="20">
        <f>IF(L58&lt;='data'!$G$22,1.89,1.47)</f>
        <v>1.89</v>
      </c>
      <c r="N58" s="19">
        <f>$A58</f>
        <v>265</v>
      </c>
      <c r="O58" s="20">
        <f>'data'!$G$23-'data'!$G$23*(1-('data'!$G$22^M58)/('data'!$G$22^M58+L58^M58))</f>
        <v>71.0517352734456</v>
      </c>
      <c r="P58" s="20">
        <f>VLOOKUP(IF(N58-'data'!$G$24&lt;0,0,N58-'data'!$G$24),N3:O725,2)</f>
        <v>72.8698259752591</v>
      </c>
      <c r="Q58" s="20">
        <v>3.5</v>
      </c>
      <c r="R58" s="20">
        <v>3.06980855381102</v>
      </c>
      <c r="S58" s="20">
        <v>3.06980855381102</v>
      </c>
      <c r="T58" s="20">
        <v>3.06980855381102</v>
      </c>
      <c r="U58" s="20">
        <v>1.62493852748088</v>
      </c>
      <c r="V58" s="20">
        <v>1.4724496383299</v>
      </c>
      <c r="W58" s="20">
        <v>1.4724496383299</v>
      </c>
      <c r="X58" s="20">
        <v>1.4724496383299</v>
      </c>
      <c r="Y58" s="20">
        <v>72.4076225402587</v>
      </c>
      <c r="Z58" s="20">
        <v>75.14449855024181</v>
      </c>
      <c r="AA58" s="20">
        <v>75.14449855024181</v>
      </c>
      <c r="AB58" s="20">
        <v>75.14449855024181</v>
      </c>
    </row>
    <row r="59" ht="20.05" customHeight="1">
      <c r="A59" s="17">
        <f>$A58+C58</f>
        <v>270</v>
      </c>
      <c r="B59" s="18"/>
      <c r="C59" s="19">
        <v>5</v>
      </c>
      <c r="D59" t="b" s="20">
        <v>0</v>
      </c>
      <c r="E59" s="21"/>
      <c r="F59" s="22">
        <v>950.680235326252</v>
      </c>
      <c r="G59" s="20">
        <f>$E59+($F59/60+H59*'data'!$C$16+I59*OFFSET('data'!$C$17,0,D59)-G58*(OFFSET('data'!$C$18,0,D59)+'data'!$C$19+OFFSET('data'!$C$20,0,D59)))*$C59/60+G58</f>
        <v>22.9087323943552</v>
      </c>
      <c r="H59" s="20">
        <f>H58+('data'!$C$19*G58-'data'!$C$16*H58)*$C59/60</f>
        <v>25.1712824403008</v>
      </c>
      <c r="I59" s="20">
        <f>I58+(OFFSET('data'!$C$20,0,D59)*G58-OFFSET('data'!$C$17,0,D59)*I58)*$C59/60</f>
        <v>17.9492356091406</v>
      </c>
      <c r="J59" s="23">
        <f>$A59/60</f>
        <v>4.5</v>
      </c>
      <c r="K59" s="20">
        <f>G59/'data'!$C$15*1000</f>
        <v>3.5</v>
      </c>
      <c r="L59" s="20">
        <f>L58+'data'!$G$21*(K58-L58)/60*C58</f>
        <v>1.62493852748088</v>
      </c>
      <c r="M59" s="20">
        <f>IF(L59&lt;='data'!$G$22,1.89,1.47)</f>
        <v>1.89</v>
      </c>
      <c r="N59" s="19">
        <f>$A59</f>
        <v>270</v>
      </c>
      <c r="O59" s="20">
        <f>'data'!$G$23-'data'!$G$23*(1-('data'!$G$22^M59)/('data'!$G$22^M59+L59^M59))</f>
        <v>70.6102349019348</v>
      </c>
      <c r="P59" s="20">
        <f>VLOOKUP(IF(N59-'data'!$G$24&lt;0,0,N59-'data'!$G$24),N3:O725,2)</f>
        <v>72.4076225402587</v>
      </c>
      <c r="Q59" s="20">
        <v>3.5</v>
      </c>
      <c r="R59" s="20">
        <v>3.06825868439651</v>
      </c>
      <c r="S59" s="20">
        <v>3.06825868439651</v>
      </c>
      <c r="T59" s="20">
        <v>3.06825868439651</v>
      </c>
      <c r="U59" s="20">
        <v>1.6470027756348</v>
      </c>
      <c r="V59" s="20">
        <v>1.49122786363863</v>
      </c>
      <c r="W59" s="20">
        <v>1.49122786363863</v>
      </c>
      <c r="X59" s="20">
        <v>1.49122786363863</v>
      </c>
      <c r="Y59" s="20">
        <v>71.9504895577078</v>
      </c>
      <c r="Z59" s="20">
        <v>74.75763010700121</v>
      </c>
      <c r="AA59" s="20">
        <v>74.75763010700121</v>
      </c>
      <c r="AB59" s="20">
        <v>74.75763010700121</v>
      </c>
    </row>
    <row r="60" ht="20.05" customHeight="1">
      <c r="A60" s="17">
        <f>$A59+C59</f>
        <v>275</v>
      </c>
      <c r="B60" s="18"/>
      <c r="C60" s="19">
        <v>5</v>
      </c>
      <c r="D60" t="b" s="20">
        <v>0</v>
      </c>
      <c r="E60" s="21"/>
      <c r="F60" s="22">
        <v>948.883862221240</v>
      </c>
      <c r="G60" s="20">
        <f>$E60+($F60/60+H60*'data'!$C$16+I60*OFFSET('data'!$C$17,0,D60)-G59*(OFFSET('data'!$C$18,0,D60)+'data'!$C$19+OFFSET('data'!$C$20,0,D60)))*$C60/60+G59</f>
        <v>22.9087323943552</v>
      </c>
      <c r="H60" s="20">
        <f>H59+('data'!$C$19*G59-'data'!$C$16*H59)*$C60/60</f>
        <v>25.5772265919876</v>
      </c>
      <c r="I60" s="20">
        <f>I59+(OFFSET('data'!$C$20,0,D60)*G59-OFFSET('data'!$C$17,0,D60)*I59)*$C60/60</f>
        <v>18.2866036411382</v>
      </c>
      <c r="J60" s="23">
        <f>$A60/60</f>
        <v>4.58333333333333</v>
      </c>
      <c r="K60" s="20">
        <f>G60/'data'!$C$15*1000</f>
        <v>3.5</v>
      </c>
      <c r="L60" s="20">
        <f>L59+'data'!$G$21*(K59-L59)/60*C59</f>
        <v>1.6470027756348</v>
      </c>
      <c r="M60" s="20">
        <f>IF(L60&lt;='data'!$G$22,1.89,1.47)</f>
        <v>1.89</v>
      </c>
      <c r="N60" s="19">
        <f>$A60</f>
        <v>275</v>
      </c>
      <c r="O60" s="20">
        <f>'data'!$G$23-'data'!$G$23*(1-('data'!$G$22^M60)/('data'!$G$22^M60+L60^M60))</f>
        <v>70.1740484923171</v>
      </c>
      <c r="P60" s="20">
        <f>VLOOKUP(IF(N60-'data'!$G$24&lt;0,0,N60-'data'!$G$24),N3:O725,2)</f>
        <v>71.9504895577078</v>
      </c>
      <c r="Q60" s="20">
        <v>3.5</v>
      </c>
      <c r="R60" s="20">
        <v>3.06676143946739</v>
      </c>
      <c r="S60" s="20">
        <v>3.06676143946739</v>
      </c>
      <c r="T60" s="20">
        <v>3.06676143946739</v>
      </c>
      <c r="U60" s="20">
        <v>1.66880738907608</v>
      </c>
      <c r="V60" s="20">
        <v>1.50976750316587</v>
      </c>
      <c r="W60" s="20">
        <v>1.50976750316587</v>
      </c>
      <c r="X60" s="20">
        <v>1.50976750316587</v>
      </c>
      <c r="Y60" s="20">
        <v>71.49850511647981</v>
      </c>
      <c r="Z60" s="20">
        <v>74.3749234016657</v>
      </c>
      <c r="AA60" s="20">
        <v>74.3749234016657</v>
      </c>
      <c r="AB60" s="20">
        <v>74.3749234016657</v>
      </c>
    </row>
    <row r="61" ht="20.05" customHeight="1">
      <c r="A61" s="17">
        <f>$A60+C60</f>
        <v>280</v>
      </c>
      <c r="B61" s="18"/>
      <c r="C61" s="19">
        <v>5</v>
      </c>
      <c r="D61" t="b" s="20">
        <v>0</v>
      </c>
      <c r="E61" s="21"/>
      <c r="F61" s="22">
        <v>947.097581661032</v>
      </c>
      <c r="G61" s="20">
        <f>$E61+($F61/60+H61*'data'!$C$16+I61*OFFSET('data'!$C$17,0,D61)-G60*(OFFSET('data'!$C$18,0,D61)+'data'!$C$19+OFFSET('data'!$C$20,0,D61)))*$C61/60+G60</f>
        <v>22.9087323943552</v>
      </c>
      <c r="H61" s="20">
        <f>H60+('data'!$C$19*G60-'data'!$C$16*H60)*$C61/60</f>
        <v>25.9807885182734</v>
      </c>
      <c r="I61" s="20">
        <f>I60+(OFFSET('data'!$C$20,0,D61)*G60-OFFSET('data'!$C$17,0,D61)*I60)*$C61/60</f>
        <v>18.6238589358909</v>
      </c>
      <c r="J61" s="23">
        <f>$A61/60</f>
        <v>4.66666666666667</v>
      </c>
      <c r="K61" s="20">
        <f>G61/'data'!$C$15*1000</f>
        <v>3.5</v>
      </c>
      <c r="L61" s="20">
        <f>L60+'data'!$G$21*(K60-L60)/60*C60</f>
        <v>1.66880738907608</v>
      </c>
      <c r="M61" s="20">
        <f>IF(L61&lt;='data'!$G$22,1.89,1.47)</f>
        <v>1.89</v>
      </c>
      <c r="N61" s="19">
        <f>$A61</f>
        <v>280</v>
      </c>
      <c r="O61" s="20">
        <f>'data'!$G$23-'data'!$G$23*(1-('data'!$G$22^M61)/('data'!$G$22^M61+L61^M61))</f>
        <v>69.7432109066834</v>
      </c>
      <c r="P61" s="20">
        <f>VLOOKUP(IF(N61-'data'!$G$24&lt;0,0,N61-'data'!$G$24),N3:O725,2)</f>
        <v>71.49850511647981</v>
      </c>
      <c r="Q61" s="20">
        <v>3.5</v>
      </c>
      <c r="R61" s="20">
        <v>3.06531350139556</v>
      </c>
      <c r="S61" s="20">
        <v>3.06531350139556</v>
      </c>
      <c r="T61" s="20">
        <v>3.06531350139556</v>
      </c>
      <c r="U61" s="20">
        <v>1.69035542298174</v>
      </c>
      <c r="V61" s="20">
        <v>1.52807194460568</v>
      </c>
      <c r="W61" s="20">
        <v>1.52807194460568</v>
      </c>
      <c r="X61" s="20">
        <v>1.52807194460568</v>
      </c>
      <c r="Y61" s="20">
        <v>71.0517352734456</v>
      </c>
      <c r="Z61" s="20">
        <v>73.9964240837692</v>
      </c>
      <c r="AA61" s="20">
        <v>73.9964240837692</v>
      </c>
      <c r="AB61" s="20">
        <v>73.9964240837692</v>
      </c>
    </row>
    <row r="62" ht="20.05" customHeight="1">
      <c r="A62" s="17">
        <f>$A61+C61</f>
        <v>285</v>
      </c>
      <c r="B62" s="18"/>
      <c r="C62" s="19">
        <v>5</v>
      </c>
      <c r="D62" t="b" s="20">
        <v>0</v>
      </c>
      <c r="E62" s="21"/>
      <c r="F62" s="22">
        <v>945.321334569061</v>
      </c>
      <c r="G62" s="20">
        <f>$E62+($F62/60+H62*'data'!$C$16+I62*OFFSET('data'!$C$17,0,D62)-G61*(OFFSET('data'!$C$18,0,D62)+'data'!$C$19+OFFSET('data'!$C$20,0,D62)))*$C62/60+G61</f>
        <v>22.9087323943552</v>
      </c>
      <c r="H62" s="20">
        <f>H61+('data'!$C$19*G61-'data'!$C$16*H61)*$C62/60</f>
        <v>26.3819821989085</v>
      </c>
      <c r="I62" s="20">
        <f>I61+(OFFSET('data'!$C$20,0,D62)*G61-OFFSET('data'!$C$17,0,D62)*I61)*$C62/60</f>
        <v>18.9610015310718</v>
      </c>
      <c r="J62" s="23">
        <f>$A62/60</f>
        <v>4.75</v>
      </c>
      <c r="K62" s="20">
        <f>G62/'data'!$C$15*1000</f>
        <v>3.5</v>
      </c>
      <c r="L62" s="20">
        <f>L61+'data'!$G$21*(K61-L61)/60*C61</f>
        <v>1.69035542298174</v>
      </c>
      <c r="M62" s="20">
        <f>IF(L62&lt;='data'!$G$22,1.89,1.47)</f>
        <v>1.89</v>
      </c>
      <c r="N62" s="19">
        <f>$A62</f>
        <v>285</v>
      </c>
      <c r="O62" s="20">
        <f>'data'!$G$23-'data'!$G$23*(1-('data'!$G$22^M62)/('data'!$G$22^M62+L62^M62))</f>
        <v>69.31774808960471</v>
      </c>
      <c r="P62" s="20">
        <f>VLOOKUP(IF(N62-'data'!$G$24&lt;0,0,N62-'data'!$G$24),N3:O725,2)</f>
        <v>71.0517352734456</v>
      </c>
      <c r="Q62" s="20">
        <v>3.5</v>
      </c>
      <c r="R62" s="20">
        <v>3.06391177282688</v>
      </c>
      <c r="S62" s="20">
        <v>3.06391177282688</v>
      </c>
      <c r="T62" s="20">
        <v>3.06391177282688</v>
      </c>
      <c r="U62" s="20">
        <v>1.71164989657789</v>
      </c>
      <c r="V62" s="20">
        <v>1.54614449934119</v>
      </c>
      <c r="W62" s="20">
        <v>1.54614449934119</v>
      </c>
      <c r="X62" s="20">
        <v>1.54614449934119</v>
      </c>
      <c r="Y62" s="20">
        <v>70.6102349019348</v>
      </c>
      <c r="Z62" s="20">
        <v>73.6221701996173</v>
      </c>
      <c r="AA62" s="20">
        <v>73.6221701996173</v>
      </c>
      <c r="AB62" s="20">
        <v>73.6221701996173</v>
      </c>
    </row>
    <row r="63" ht="20.05" customHeight="1">
      <c r="A63" s="17">
        <f>$A62+C62</f>
        <v>290</v>
      </c>
      <c r="B63" s="18"/>
      <c r="C63" s="19">
        <v>5</v>
      </c>
      <c r="D63" t="b" s="20">
        <v>0</v>
      </c>
      <c r="E63" s="21"/>
      <c r="F63" s="22">
        <v>943.555062215423</v>
      </c>
      <c r="G63" s="20">
        <f>$E63+($F63/60+H63*'data'!$C$16+I63*OFFSET('data'!$C$17,0,D63)-G62*(OFFSET('data'!$C$18,0,D63)+'data'!$C$19+OFFSET('data'!$C$20,0,D63)))*$C63/60+G62</f>
        <v>22.9087323943552</v>
      </c>
      <c r="H63" s="20">
        <f>H62+('data'!$C$19*G62-'data'!$C$16*H62)*$C63/60</f>
        <v>26.780821531605</v>
      </c>
      <c r="I63" s="20">
        <f>I62+(OFFSET('data'!$C$20,0,D63)*G62-OFFSET('data'!$C$17,0,D63)*I62)*$C63/60</f>
        <v>19.2980314643414</v>
      </c>
      <c r="J63" s="23">
        <f>$A63/60</f>
        <v>4.83333333333333</v>
      </c>
      <c r="K63" s="20">
        <f>G63/'data'!$C$15*1000</f>
        <v>3.5</v>
      </c>
      <c r="L63" s="20">
        <f>L62+'data'!$G$21*(K62-L62)/60*C62</f>
        <v>1.71164989657789</v>
      </c>
      <c r="M63" s="20">
        <f>IF(L63&lt;='data'!$G$22,1.89,1.47)</f>
        <v>1.89</v>
      </c>
      <c r="N63" s="19">
        <f>$A63</f>
        <v>290</v>
      </c>
      <c r="O63" s="20">
        <f>'data'!$G$23-'data'!$G$23*(1-('data'!$G$22^M63)/('data'!$G$22^M63+L63^M63))</f>
        <v>68.8976777369366</v>
      </c>
      <c r="P63" s="20">
        <f>VLOOKUP(IF(N63-'data'!$G$24&lt;0,0,N63-'data'!$G$24),N3:O725,2)</f>
        <v>70.6102349019348</v>
      </c>
      <c r="Q63" s="20">
        <v>3.5</v>
      </c>
      <c r="R63" s="20">
        <v>3.06255336201395</v>
      </c>
      <c r="S63" s="20">
        <v>3.06255336201395</v>
      </c>
      <c r="T63" s="20">
        <v>3.06255336201395</v>
      </c>
      <c r="U63" s="20">
        <v>1.73269379356276</v>
      </c>
      <c r="V63" s="20">
        <v>1.56398840576195</v>
      </c>
      <c r="W63" s="20">
        <v>1.56398840576195</v>
      </c>
      <c r="X63" s="20">
        <v>1.56398840576195</v>
      </c>
      <c r="Y63" s="20">
        <v>70.1740484923171</v>
      </c>
      <c r="Z63" s="20">
        <v>73.2521927309389</v>
      </c>
      <c r="AA63" s="20">
        <v>73.2521927309389</v>
      </c>
      <c r="AB63" s="20">
        <v>73.2521927309389</v>
      </c>
    </row>
    <row r="64" ht="20.05" customHeight="1">
      <c r="A64" s="17">
        <f>$A63+C63</f>
        <v>295</v>
      </c>
      <c r="B64" s="18"/>
      <c r="C64" s="19">
        <v>5</v>
      </c>
      <c r="D64" t="b" s="20">
        <v>0</v>
      </c>
      <c r="E64" s="21"/>
      <c r="F64" s="22">
        <v>941.798706214792</v>
      </c>
      <c r="G64" s="20">
        <f>$E64+($F64/60+H64*'data'!$C$16+I64*OFFSET('data'!$C$17,0,D64)-G63*(OFFSET('data'!$C$18,0,D64)+'data'!$C$19+OFFSET('data'!$C$20,0,D64)))*$C64/60+G63</f>
        <v>22.9087323943552</v>
      </c>
      <c r="H64" s="20">
        <f>H63+('data'!$C$19*G63-'data'!$C$16*H63)*$C64/60</f>
        <v>27.1773203325183</v>
      </c>
      <c r="I64" s="20">
        <f>I63+(OFFSET('data'!$C$20,0,D64)*G63-OFFSET('data'!$C$17,0,D64)*I63)*$C64/60</f>
        <v>19.6349487733475</v>
      </c>
      <c r="J64" s="23">
        <f>$A64/60</f>
        <v>4.91666666666667</v>
      </c>
      <c r="K64" s="20">
        <f>G64/'data'!$C$15*1000</f>
        <v>3.5</v>
      </c>
      <c r="L64" s="20">
        <f>L63+'data'!$G$21*(K63-L63)/60*C63</f>
        <v>1.73269379356276</v>
      </c>
      <c r="M64" s="20">
        <f>IF(L64&lt;='data'!$G$22,1.89,1.47)</f>
        <v>1.89</v>
      </c>
      <c r="N64" s="19">
        <f>$A64</f>
        <v>295</v>
      </c>
      <c r="O64" s="20">
        <f>'data'!$G$23-'data'!$G$23*(1-('data'!$G$22^M64)/('data'!$G$22^M64+L64^M64))</f>
        <v>68.4830099246138</v>
      </c>
      <c r="P64" s="20">
        <f>VLOOKUP(IF(N64-'data'!$G$24&lt;0,0,N64-'data'!$G$24),N3:O725,2)</f>
        <v>70.1740484923171</v>
      </c>
      <c r="Q64" s="20">
        <v>3.5</v>
      </c>
      <c r="R64" s="20">
        <v>3.06123556912569</v>
      </c>
      <c r="S64" s="20">
        <v>3.06123556912569</v>
      </c>
      <c r="T64" s="20">
        <v>3.06123556912569</v>
      </c>
      <c r="U64" s="20">
        <v>1.75349006252476</v>
      </c>
      <c r="V64" s="20">
        <v>1.58160683238122</v>
      </c>
      <c r="W64" s="20">
        <v>1.58160683238122</v>
      </c>
      <c r="X64" s="20">
        <v>1.58160683238122</v>
      </c>
      <c r="Y64" s="20">
        <v>69.7432109066834</v>
      </c>
      <c r="Z64" s="20">
        <v>72.8865160998849</v>
      </c>
      <c r="AA64" s="20">
        <v>72.8865160998849</v>
      </c>
      <c r="AB64" s="20">
        <v>72.8865160998849</v>
      </c>
    </row>
    <row r="65" ht="20.05" customHeight="1">
      <c r="A65" s="17">
        <f>$A64+C64</f>
        <v>300</v>
      </c>
      <c r="B65" s="18"/>
      <c r="C65" s="19">
        <v>5</v>
      </c>
      <c r="D65" t="b" s="20">
        <v>0</v>
      </c>
      <c r="E65" s="21"/>
      <c r="F65" s="22">
        <v>940.052208524432</v>
      </c>
      <c r="G65" s="20">
        <f>$E65+($F65/60+H65*'data'!$C$16+I65*OFFSET('data'!$C$17,0,D65)-G64*(OFFSET('data'!$C$18,0,D65)+'data'!$C$19+OFFSET('data'!$C$20,0,D65)))*$C65/60+G64</f>
        <v>22.9087323943552</v>
      </c>
      <c r="H65" s="20">
        <f>H64+('data'!$C$19*G64-'data'!$C$16*H64)*$C65/60</f>
        <v>27.5714923367255</v>
      </c>
      <c r="I65" s="20">
        <f>I64+(OFFSET('data'!$C$20,0,D65)*G64-OFFSET('data'!$C$17,0,D65)*I64)*$C65/60</f>
        <v>19.9717534957254</v>
      </c>
      <c r="J65" s="23">
        <f>$A65/60</f>
        <v>5</v>
      </c>
      <c r="K65" s="20">
        <f>G65/'data'!$C$15*1000</f>
        <v>3.5</v>
      </c>
      <c r="L65" s="20">
        <f>L64+'data'!$G$21*(K64-L64)/60*C64</f>
        <v>1.75349006252476</v>
      </c>
      <c r="M65" s="20">
        <f>IF(L65&lt;='data'!$G$22,1.89,1.47)</f>
        <v>1.89</v>
      </c>
      <c r="N65" s="19">
        <f>$A65</f>
        <v>300</v>
      </c>
      <c r="O65" s="20">
        <f>'data'!$G$23-'data'!$G$23*(1-('data'!$G$22^M65)/('data'!$G$22^M65+L65^M65))</f>
        <v>68.0737476993415</v>
      </c>
      <c r="P65" s="20">
        <f>VLOOKUP(IF(N65-'data'!$G$24&lt;0,0,N65-'data'!$G$24),N3:O725,2)</f>
        <v>69.7432109066834</v>
      </c>
      <c r="Q65" s="20">
        <v>3.5</v>
      </c>
      <c r="R65" s="20">
        <v>3.0839770173436</v>
      </c>
      <c r="S65" s="20">
        <v>3.05995587346869</v>
      </c>
      <c r="T65" s="20">
        <v>3.05995587346869</v>
      </c>
      <c r="U65" s="20">
        <v>1.77404161735563</v>
      </c>
      <c r="V65" s="20">
        <v>1.59928554268799</v>
      </c>
      <c r="W65" s="20">
        <v>1.59900288076615</v>
      </c>
      <c r="X65" s="20">
        <v>1.59900288076615</v>
      </c>
      <c r="Y65" s="20">
        <v>69.31774808960471</v>
      </c>
      <c r="Z65" s="20">
        <v>72.5251586424264</v>
      </c>
      <c r="AA65" s="20">
        <v>72.5251586424264</v>
      </c>
      <c r="AB65" s="20">
        <v>72.5251586424264</v>
      </c>
    </row>
    <row r="66" ht="20.05" customHeight="1">
      <c r="A66" s="17">
        <f>$A65+C65</f>
        <v>305</v>
      </c>
      <c r="B66" s="18"/>
      <c r="C66" s="19">
        <v>5</v>
      </c>
      <c r="D66" t="b" s="20">
        <v>0</v>
      </c>
      <c r="E66" s="21"/>
      <c r="F66" s="22">
        <v>938.315511442163</v>
      </c>
      <c r="G66" s="20">
        <f>$E66+($F66/60+H66*'data'!$C$16+I66*OFFSET('data'!$C$17,0,D66)-G65*(OFFSET('data'!$C$18,0,D66)+'data'!$C$19+OFFSET('data'!$C$20,0,D66)))*$C66/60+G65</f>
        <v>22.9087323943552</v>
      </c>
      <c r="H66" s="20">
        <f>H65+('data'!$C$19*G65-'data'!$C$16*H65)*$C66/60</f>
        <v>27.9633511987016</v>
      </c>
      <c r="I66" s="20">
        <f>I65+(OFFSET('data'!$C$20,0,D66)*G65-OFFSET('data'!$C$17,0,D66)*I65)*$C66/60</f>
        <v>20.3084456690979</v>
      </c>
      <c r="J66" s="23">
        <f>$A66/60</f>
        <v>5.08333333333333</v>
      </c>
      <c r="K66" s="20">
        <f>G66/'data'!$C$15*1000</f>
        <v>3.5</v>
      </c>
      <c r="L66" s="20">
        <f>L65+'data'!$G$21*(K65-L65)/60*C65</f>
        <v>1.77404161735563</v>
      </c>
      <c r="M66" s="20">
        <f>IF(L66&lt;='data'!$G$22,1.89,1.47)</f>
        <v>1.89</v>
      </c>
      <c r="N66" s="19">
        <f>$A66</f>
        <v>305</v>
      </c>
      <c r="O66" s="20">
        <f>'data'!$G$23-'data'!$G$23*(1-('data'!$G$22^M66)/('data'!$G$22^M66+L66^M66))</f>
        <v>67.66988763305569</v>
      </c>
      <c r="P66" s="20">
        <f>VLOOKUP(IF(N66-'data'!$G$24&lt;0,0,N66-'data'!$G$24),N3:O725,2)</f>
        <v>69.31774808960471</v>
      </c>
      <c r="Q66" s="20">
        <v>3.5</v>
      </c>
      <c r="R66" s="20">
        <v>3.10538571025353</v>
      </c>
      <c r="S66" s="20">
        <v>3.0587119215595</v>
      </c>
      <c r="T66" s="20">
        <v>3.0587119215595</v>
      </c>
      <c r="U66" s="20">
        <v>1.79435133765874</v>
      </c>
      <c r="V66" s="20">
        <v>1.61700814449537</v>
      </c>
      <c r="W66" s="20">
        <v>1.61617958829314</v>
      </c>
      <c r="X66" s="20">
        <v>1.61617958829314</v>
      </c>
      <c r="Y66" s="20">
        <v>68.8976777369366</v>
      </c>
      <c r="Z66" s="20">
        <v>72.1681330520717</v>
      </c>
      <c r="AA66" s="20">
        <v>72.1681330520717</v>
      </c>
      <c r="AB66" s="20">
        <v>72.1681330520717</v>
      </c>
    </row>
    <row r="67" ht="20.05" customHeight="1">
      <c r="A67" s="17">
        <f>$A66+C66</f>
        <v>310</v>
      </c>
      <c r="B67" s="18"/>
      <c r="C67" s="19">
        <v>5</v>
      </c>
      <c r="D67" t="b" s="20">
        <v>0</v>
      </c>
      <c r="E67" s="21"/>
      <c r="F67" s="22">
        <v>936.588557604373</v>
      </c>
      <c r="G67" s="20">
        <f>$E67+($F67/60+H67*'data'!$C$16+I67*OFFSET('data'!$C$17,0,D67)-G66*(OFFSET('data'!$C$18,0,D67)+'data'!$C$19+OFFSET('data'!$C$20,0,D67)))*$C67/60+G66</f>
        <v>22.9087323943552</v>
      </c>
      <c r="H67" s="20">
        <f>H66+('data'!$C$19*G66-'data'!$C$16*H66)*$C67/60</f>
        <v>28.352910492792</v>
      </c>
      <c r="I67" s="20">
        <f>I66+(OFFSET('data'!$C$20,0,D67)*G66-OFFSET('data'!$C$17,0,D67)*I66)*$C67/60</f>
        <v>20.6450253310751</v>
      </c>
      <c r="J67" s="23">
        <f>$A67/60</f>
        <v>5.16666666666667</v>
      </c>
      <c r="K67" s="20">
        <f>G67/'data'!$C$15*1000</f>
        <v>3.5</v>
      </c>
      <c r="L67" s="20">
        <f>L66+'data'!$G$21*(K66-L66)/60*C66</f>
        <v>1.79435133765874</v>
      </c>
      <c r="M67" s="20">
        <f>IF(L67&lt;='data'!$G$22,1.89,1.47)</f>
        <v>1.89</v>
      </c>
      <c r="N67" s="19">
        <f>$A67</f>
        <v>310</v>
      </c>
      <c r="O67" s="20">
        <f>'data'!$G$23-'data'!$G$23*(1-('data'!$G$22^M67)/('data'!$G$22^M67+L67^M67))</f>
        <v>67.27142034297221</v>
      </c>
      <c r="P67" s="20">
        <f>VLOOKUP(IF(N67-'data'!$G$24&lt;0,0,N67-'data'!$G$24),N3:O725,2)</f>
        <v>68.8976777369366</v>
      </c>
      <c r="Q67" s="20">
        <v>3.5</v>
      </c>
      <c r="R67" s="20">
        <v>3.12554038891127</v>
      </c>
      <c r="S67" s="20">
        <v>3.05750151599132</v>
      </c>
      <c r="T67" s="20">
        <v>3.05750151599132</v>
      </c>
      <c r="U67" s="20">
        <v>1.81442206915254</v>
      </c>
      <c r="V67" s="20">
        <v>1.63475936506963</v>
      </c>
      <c r="W67" s="20">
        <v>1.63313993073978</v>
      </c>
      <c r="X67" s="20">
        <v>1.63313993073978</v>
      </c>
      <c r="Y67" s="20">
        <v>68.4830099246138</v>
      </c>
      <c r="Z67" s="20">
        <v>71.81544679570941</v>
      </c>
      <c r="AA67" s="20">
        <v>71.81544679570941</v>
      </c>
      <c r="AB67" s="20">
        <v>71.81544679570941</v>
      </c>
    </row>
    <row r="68" ht="20.05" customHeight="1">
      <c r="A68" s="17">
        <f>$A67+C67</f>
        <v>315</v>
      </c>
      <c r="B68" s="18"/>
      <c r="C68" s="19">
        <v>5</v>
      </c>
      <c r="D68" t="b" s="20">
        <v>0</v>
      </c>
      <c r="E68" s="21"/>
      <c r="F68" s="22">
        <v>934.871289984040</v>
      </c>
      <c r="G68" s="20">
        <f>$E68+($F68/60+H68*'data'!$C$16+I68*OFFSET('data'!$C$17,0,D68)-G67*(OFFSET('data'!$C$18,0,D68)+'data'!$C$19+OFFSET('data'!$C$20,0,D68)))*$C68/60+G67</f>
        <v>22.9087323943552</v>
      </c>
      <c r="H68" s="20">
        <f>H67+('data'!$C$19*G67-'data'!$C$16*H67)*$C68/60</f>
        <v>28.7401837136832</v>
      </c>
      <c r="I68" s="20">
        <f>I67+(OFFSET('data'!$C$20,0,D68)*G67-OFFSET('data'!$C$17,0,D68)*I67)*$C68/60</f>
        <v>20.9814925192546</v>
      </c>
      <c r="J68" s="23">
        <f>$A68/60</f>
        <v>5.25</v>
      </c>
      <c r="K68" s="20">
        <f>G68/'data'!$C$15*1000</f>
        <v>3.5</v>
      </c>
      <c r="L68" s="20">
        <f>L67+'data'!$G$21*(K67-L67)/60*C67</f>
        <v>1.81442206915254</v>
      </c>
      <c r="M68" s="20">
        <f>IF(L68&lt;='data'!$G$22,1.89,1.47)</f>
        <v>1.89</v>
      </c>
      <c r="N68" s="19">
        <f>$A68</f>
        <v>315</v>
      </c>
      <c r="O68" s="20">
        <f>'data'!$G$23-'data'!$G$23*(1-('data'!$G$22^M68)/('data'!$G$22^M68+L68^M68))</f>
        <v>66.8783309789959</v>
      </c>
      <c r="P68" s="20">
        <f>VLOOKUP(IF(N68-'data'!$G$24&lt;0,0,N68-'data'!$G$24),N3:O725,2)</f>
        <v>68.4830099246138</v>
      </c>
      <c r="Q68" s="20">
        <v>3.5</v>
      </c>
      <c r="R68" s="20">
        <v>3.14451514012411</v>
      </c>
      <c r="S68" s="20">
        <v>3.0563226050421</v>
      </c>
      <c r="T68" s="20">
        <v>3.0563226050421</v>
      </c>
      <c r="U68" s="20">
        <v>1.8342566240693</v>
      </c>
      <c r="V68" s="20">
        <v>1.6525249831898</v>
      </c>
      <c r="W68" s="20">
        <v>1.64988682472399</v>
      </c>
      <c r="X68" s="20">
        <v>1.64988682472399</v>
      </c>
      <c r="Y68" s="20">
        <v>68.0737476993415</v>
      </c>
      <c r="Z68" s="20">
        <v>71.46710250326851</v>
      </c>
      <c r="AA68" s="20">
        <v>71.46710250326851</v>
      </c>
      <c r="AB68" s="20">
        <v>71.46710250326851</v>
      </c>
    </row>
    <row r="69" ht="20.05" customHeight="1">
      <c r="A69" s="17">
        <f>$A68+C68</f>
        <v>320</v>
      </c>
      <c r="B69" s="18"/>
      <c r="C69" s="19">
        <v>5</v>
      </c>
      <c r="D69" t="b" s="20">
        <v>0</v>
      </c>
      <c r="E69" s="21"/>
      <c r="F69" s="22">
        <v>933.163651888736</v>
      </c>
      <c r="G69" s="20">
        <f>$E69+($F69/60+H69*'data'!$C$16+I69*OFFSET('data'!$C$17,0,D69)-G68*(OFFSET('data'!$C$18,0,D69)+'data'!$C$19+OFFSET('data'!$C$20,0,D69)))*$C69/60+G68</f>
        <v>22.9087323943552</v>
      </c>
      <c r="H69" s="20">
        <f>H68+('data'!$C$19*G68-'data'!$C$16*H68)*$C69/60</f>
        <v>29.1251842768699</v>
      </c>
      <c r="I69" s="20">
        <f>I68+(OFFSET('data'!$C$20,0,D69)*G68-OFFSET('data'!$C$17,0,D69)*I68)*$C69/60</f>
        <v>21.3178472712215</v>
      </c>
      <c r="J69" s="23">
        <f>$A69/60</f>
        <v>5.33333333333333</v>
      </c>
      <c r="K69" s="20">
        <f>G69/'data'!$C$15*1000</f>
        <v>3.5</v>
      </c>
      <c r="L69" s="20">
        <f>L68+'data'!$G$21*(K68-L68)/60*C68</f>
        <v>1.8342566240693</v>
      </c>
      <c r="M69" s="20">
        <f>IF(L69&lt;='data'!$G$22,1.89,1.47)</f>
        <v>1.89</v>
      </c>
      <c r="N69" s="19">
        <f>$A69</f>
        <v>320</v>
      </c>
      <c r="O69" s="20">
        <f>'data'!$G$23-'data'!$G$23*(1-('data'!$G$22^M69)/('data'!$G$22^M69+L69^M69))</f>
        <v>66.49059968020291</v>
      </c>
      <c r="P69" s="20">
        <f>VLOOKUP(IF(N69-'data'!$G$24&lt;0,0,N69-'data'!$G$24),N3:O725,2)</f>
        <v>68.0737476993415</v>
      </c>
      <c r="Q69" s="20">
        <v>3.5</v>
      </c>
      <c r="R69" s="20">
        <v>3.16237967156238</v>
      </c>
      <c r="S69" s="20">
        <v>3.05517327297477</v>
      </c>
      <c r="T69" s="20">
        <v>3.05517327297477</v>
      </c>
      <c r="U69" s="20">
        <v>1.85385778154917</v>
      </c>
      <c r="V69" s="20">
        <v>1.67029176524407</v>
      </c>
      <c r="W69" s="20">
        <v>1.66642313000036</v>
      </c>
      <c r="X69" s="20">
        <v>1.66642313000036</v>
      </c>
      <c r="Y69" s="20">
        <v>67.66988763305569</v>
      </c>
      <c r="Z69" s="20">
        <v>71.1230983327887</v>
      </c>
      <c r="AA69" s="20">
        <v>71.1230983327887</v>
      </c>
      <c r="AB69" s="20">
        <v>71.1230983327887</v>
      </c>
    </row>
    <row r="70" ht="20.05" customHeight="1">
      <c r="A70" s="17">
        <f>$A69+C69</f>
        <v>325</v>
      </c>
      <c r="B70" s="18"/>
      <c r="C70" s="19">
        <v>5</v>
      </c>
      <c r="D70" t="b" s="20">
        <v>0</v>
      </c>
      <c r="E70" s="21"/>
      <c r="F70" s="22">
        <v>931.465586958671</v>
      </c>
      <c r="G70" s="20">
        <f>$E70+($F70/60+H70*'data'!$C$16+I70*OFFSET('data'!$C$17,0,D70)-G69*(OFFSET('data'!$C$18,0,D70)+'data'!$C$19+OFFSET('data'!$C$20,0,D70)))*$C70/60+G69</f>
        <v>22.9087323943552</v>
      </c>
      <c r="H70" s="20">
        <f>H69+('data'!$C$19*G69-'data'!$C$16*H69)*$C70/60</f>
        <v>29.507925519120</v>
      </c>
      <c r="I70" s="20">
        <f>I69+(OFFSET('data'!$C$20,0,D70)*G69-OFFSET('data'!$C$17,0,D70)*I69)*$C70/60</f>
        <v>21.6540896245482</v>
      </c>
      <c r="J70" s="23">
        <f>$A70/60</f>
        <v>5.41666666666667</v>
      </c>
      <c r="K70" s="20">
        <f>G70/'data'!$C$15*1000</f>
        <v>3.5</v>
      </c>
      <c r="L70" s="20">
        <f>L69+'data'!$G$21*(K69-L69)/60*C69</f>
        <v>1.85385778154917</v>
      </c>
      <c r="M70" s="20">
        <f>IF(L70&lt;='data'!$G$22,1.89,1.47)</f>
        <v>1.89</v>
      </c>
      <c r="N70" s="19">
        <f>$A70</f>
        <v>325</v>
      </c>
      <c r="O70" s="20">
        <f>'data'!$G$23-'data'!$G$23*(1-('data'!$G$22^M70)/('data'!$G$22^M70+L70^M70))</f>
        <v>66.1082020020493</v>
      </c>
      <c r="P70" s="20">
        <f>VLOOKUP(IF(N70-'data'!$G$24&lt;0,0,N70-'data'!$G$24),N3:O725,2)</f>
        <v>67.66988763305569</v>
      </c>
      <c r="Q70" s="20">
        <v>3.5</v>
      </c>
      <c r="R70" s="20">
        <v>3.17919957060924</v>
      </c>
      <c r="S70" s="20">
        <v>3.05405173098327</v>
      </c>
      <c r="T70" s="20">
        <v>3.05405173098327</v>
      </c>
      <c r="U70" s="20">
        <v>1.87322828802955</v>
      </c>
      <c r="V70" s="20">
        <v>1.6880474051241</v>
      </c>
      <c r="W70" s="20">
        <v>1.68275165162287</v>
      </c>
      <c r="X70" s="20">
        <v>1.68275165162287</v>
      </c>
      <c r="Y70" s="20">
        <v>67.27142034297221</v>
      </c>
      <c r="Z70" s="20">
        <v>70.77784072526789</v>
      </c>
      <c r="AA70" s="20">
        <v>70.7834283123934</v>
      </c>
      <c r="AB70" s="20">
        <v>70.7834283123934</v>
      </c>
    </row>
    <row r="71" ht="20.05" customHeight="1">
      <c r="A71" s="17">
        <f>$A70+C70</f>
        <v>330</v>
      </c>
      <c r="B71" s="18"/>
      <c r="C71" s="19">
        <v>5</v>
      </c>
      <c r="D71" t="b" s="20">
        <v>0</v>
      </c>
      <c r="E71" s="21"/>
      <c r="F71" s="22">
        <v>929.777039164760</v>
      </c>
      <c r="G71" s="20">
        <f>$E71+($F71/60+H71*'data'!$C$16+I71*OFFSET('data'!$C$17,0,D71)-G70*(OFFSET('data'!$C$18,0,D71)+'data'!$C$19+OFFSET('data'!$C$20,0,D71)))*$C71/60+G70</f>
        <v>22.9087323943552</v>
      </c>
      <c r="H71" s="20">
        <f>H70+('data'!$C$19*G70-'data'!$C$16*H70)*$C71/60</f>
        <v>29.8884206989364</v>
      </c>
      <c r="I71" s="20">
        <f>I70+(OFFSET('data'!$C$20,0,D71)*G70-OFFSET('data'!$C$17,0,D71)*I70)*$C71/60</f>
        <v>21.9902196167946</v>
      </c>
      <c r="J71" s="23">
        <f>$A71/60</f>
        <v>5.5</v>
      </c>
      <c r="K71" s="20">
        <f>G71/'data'!$C$15*1000</f>
        <v>3.5</v>
      </c>
      <c r="L71" s="20">
        <f>L70+'data'!$G$21*(K70-L70)/60*C70</f>
        <v>1.87322828802955</v>
      </c>
      <c r="M71" s="20">
        <f>IF(L71&lt;='data'!$G$22,1.89,1.47)</f>
        <v>1.89</v>
      </c>
      <c r="N71" s="19">
        <f>$A71</f>
        <v>330</v>
      </c>
      <c r="O71" s="20">
        <f>'data'!$G$23-'data'!$G$23*(1-('data'!$G$22^M71)/('data'!$G$22^M71+L71^M71))</f>
        <v>65.7311093159027</v>
      </c>
      <c r="P71" s="20">
        <f>VLOOKUP(IF(N71-'data'!$G$24&lt;0,0,N71-'data'!$G$24),N3:O725,2)</f>
        <v>67.27142034297221</v>
      </c>
      <c r="Q71" s="20">
        <v>3.5</v>
      </c>
      <c r="R71" s="20">
        <v>3.1950365479099</v>
      </c>
      <c r="S71" s="20">
        <v>3.05295630874178</v>
      </c>
      <c r="T71" s="20">
        <v>3.05295630874178</v>
      </c>
      <c r="U71" s="20">
        <v>1.89237085762993</v>
      </c>
      <c r="V71" s="20">
        <v>1.70578046769245</v>
      </c>
      <c r="W71" s="20">
        <v>1.69887514198274</v>
      </c>
      <c r="X71" s="20">
        <v>1.69887514198274</v>
      </c>
      <c r="Y71" s="20">
        <v>66.8783309789959</v>
      </c>
      <c r="Z71" s="20">
        <v>70.4317073917148</v>
      </c>
      <c r="AA71" s="20">
        <v>70.44808266056759</v>
      </c>
      <c r="AB71" s="20">
        <v>70.44808266056759</v>
      </c>
    </row>
    <row r="72" ht="20.05" customHeight="1">
      <c r="A72" s="17">
        <f>$A71+C71</f>
        <v>335</v>
      </c>
      <c r="B72" s="18"/>
      <c r="C72" s="19">
        <v>5</v>
      </c>
      <c r="D72" t="b" s="20">
        <v>0</v>
      </c>
      <c r="E72" s="21"/>
      <c r="F72" s="22">
        <v>928.097952806653</v>
      </c>
      <c r="G72" s="20">
        <f>$E72+($F72/60+H72*'data'!$C$16+I72*OFFSET('data'!$C$17,0,D72)-G71*(OFFSET('data'!$C$18,0,D72)+'data'!$C$19+OFFSET('data'!$C$20,0,D72)))*$C72/60+G71</f>
        <v>22.9087323943552</v>
      </c>
      <c r="H72" s="20">
        <f>H71+('data'!$C$19*G71-'data'!$C$16*H71)*$C72/60</f>
        <v>30.2666829970164</v>
      </c>
      <c r="I72" s="20">
        <f>I71+(OFFSET('data'!$C$20,0,D72)*G71-OFFSET('data'!$C$17,0,D72)*I71)*$C72/60</f>
        <v>22.326237285508</v>
      </c>
      <c r="J72" s="23">
        <f>$A72/60</f>
        <v>5.58333333333333</v>
      </c>
      <c r="K72" s="20">
        <f>G72/'data'!$C$15*1000</f>
        <v>3.5</v>
      </c>
      <c r="L72" s="20">
        <f>L71+'data'!$G$21*(K71-L71)/60*C71</f>
        <v>1.89237085762993</v>
      </c>
      <c r="M72" s="20">
        <f>IF(L72&lt;='data'!$G$22,1.89,1.47)</f>
        <v>1.89</v>
      </c>
      <c r="N72" s="19">
        <f>$A72</f>
        <v>335</v>
      </c>
      <c r="O72" s="20">
        <f>'data'!$G$23-'data'!$G$23*(1-('data'!$G$22^M72)/('data'!$G$22^M72+L72^M72))</f>
        <v>65.3592891824261</v>
      </c>
      <c r="P72" s="20">
        <f>VLOOKUP(IF(N72-'data'!$G$24&lt;0,0,N72-'data'!$G$24),N3:O725,2)</f>
        <v>66.8783309789959</v>
      </c>
      <c r="Q72" s="20">
        <v>3.5</v>
      </c>
      <c r="R72" s="20">
        <v>3.2099486665246</v>
      </c>
      <c r="S72" s="20">
        <v>3.05188544651652</v>
      </c>
      <c r="T72" s="20">
        <v>3.05188544651652</v>
      </c>
      <c r="U72" s="20">
        <v>1.91128817253218</v>
      </c>
      <c r="V72" s="20">
        <v>1.72348033561181</v>
      </c>
      <c r="W72" s="20">
        <v>1.7147963027295</v>
      </c>
      <c r="X72" s="20">
        <v>1.7147963027295</v>
      </c>
      <c r="Y72" s="20">
        <v>66.49059968020291</v>
      </c>
      <c r="Z72" s="20">
        <v>70.0850533847708</v>
      </c>
      <c r="AA72" s="20">
        <v>70.1170480860588</v>
      </c>
      <c r="AB72" s="20">
        <v>70.1170480860588</v>
      </c>
    </row>
    <row r="73" ht="20.05" customHeight="1">
      <c r="A73" s="17">
        <f>$A72+C72</f>
        <v>340</v>
      </c>
      <c r="B73" s="18"/>
      <c r="C73" s="19">
        <v>5</v>
      </c>
      <c r="D73" t="b" s="20">
        <v>0</v>
      </c>
      <c r="E73" s="21"/>
      <c r="F73" s="22">
        <v>926.428272510827</v>
      </c>
      <c r="G73" s="20">
        <f>$E73+($F73/60+H73*'data'!$C$16+I73*OFFSET('data'!$C$17,0,D73)-G72*(OFFSET('data'!$C$18,0,D73)+'data'!$C$19+OFFSET('data'!$C$20,0,D73)))*$C73/60+G72</f>
        <v>22.9087323943552</v>
      </c>
      <c r="H73" s="20">
        <f>H72+('data'!$C$19*G72-'data'!$C$16*H72)*$C73/60</f>
        <v>30.6427255167083</v>
      </c>
      <c r="I73" s="20">
        <f>I72+(OFFSET('data'!$C$20,0,D73)*G72-OFFSET('data'!$C$17,0,D73)*I72)*$C73/60</f>
        <v>22.6621426682233</v>
      </c>
      <c r="J73" s="23">
        <f>$A73/60</f>
        <v>5.66666666666667</v>
      </c>
      <c r="K73" s="20">
        <f>G73/'data'!$C$15*1000</f>
        <v>3.5</v>
      </c>
      <c r="L73" s="20">
        <f>L72+'data'!$G$21*(K72-L72)/60*C72</f>
        <v>1.91128817253218</v>
      </c>
      <c r="M73" s="20">
        <f>IF(L73&lt;='data'!$G$22,1.89,1.47)</f>
        <v>1.89</v>
      </c>
      <c r="N73" s="19">
        <f>$A73</f>
        <v>340</v>
      </c>
      <c r="O73" s="20">
        <f>'data'!$G$23-'data'!$G$23*(1-('data'!$G$22^M73)/('data'!$G$22^M73+L73^M73))</f>
        <v>64.9927057002819</v>
      </c>
      <c r="P73" s="20">
        <f>VLOOKUP(IF(N73-'data'!$G$24&lt;0,0,N73-'data'!$G$24),N3:O725,2)</f>
        <v>66.49059968020291</v>
      </c>
      <c r="Q73" s="20">
        <v>3.5</v>
      </c>
      <c r="R73" s="20">
        <v>3.22399055753655</v>
      </c>
      <c r="S73" s="20">
        <v>3.050837687803</v>
      </c>
      <c r="T73" s="20">
        <v>3.050837687803</v>
      </c>
      <c r="U73" s="20">
        <v>1.92998288335636</v>
      </c>
      <c r="V73" s="20">
        <v>1.74113715933693</v>
      </c>
      <c r="W73" s="20">
        <v>1.73051778658281</v>
      </c>
      <c r="X73" s="20">
        <v>1.73051778658281</v>
      </c>
      <c r="Y73" s="20">
        <v>66.1082020020493</v>
      </c>
      <c r="Z73" s="20">
        <v>69.7382119977822</v>
      </c>
      <c r="AA73" s="20">
        <v>69.7903080686378</v>
      </c>
      <c r="AB73" s="20">
        <v>69.7903080686378</v>
      </c>
    </row>
    <row r="74" ht="20.05" customHeight="1">
      <c r="A74" s="17">
        <f>$A73+C73</f>
        <v>345</v>
      </c>
      <c r="B74" s="18"/>
      <c r="C74" s="19">
        <v>5</v>
      </c>
      <c r="D74" t="b" s="20">
        <v>0</v>
      </c>
      <c r="E74" s="21"/>
      <c r="F74" s="22">
        <v>924.767943228652</v>
      </c>
      <c r="G74" s="20">
        <f>$E74+($F74/60+H74*'data'!$C$16+I74*OFFSET('data'!$C$17,0,D74)-G73*(OFFSET('data'!$C$18,0,D74)+'data'!$C$19+OFFSET('data'!$C$20,0,D74)))*$C74/60+G73</f>
        <v>22.9087323943552</v>
      </c>
      <c r="H74" s="20">
        <f>H73+('data'!$C$19*G73-'data'!$C$16*H73)*$C74/60</f>
        <v>31.0165612844651</v>
      </c>
      <c r="I74" s="20">
        <f>I73+(OFFSET('data'!$C$20,0,D74)*G73-OFFSET('data'!$C$17,0,D74)*I73)*$C74/60</f>
        <v>22.9979358024628</v>
      </c>
      <c r="J74" s="23">
        <f>$A74/60</f>
        <v>5.75</v>
      </c>
      <c r="K74" s="20">
        <f>G74/'data'!$C$15*1000</f>
        <v>3.5</v>
      </c>
      <c r="L74" s="20">
        <f>L73+'data'!$G$21*(K73-L73)/60*C73</f>
        <v>1.92998288335636</v>
      </c>
      <c r="M74" s="20">
        <f>IF(L74&lt;='data'!$G$22,1.89,1.47)</f>
        <v>1.89</v>
      </c>
      <c r="N74" s="19">
        <f>$A74</f>
        <v>345</v>
      </c>
      <c r="O74" s="20">
        <f>'data'!$G$23-'data'!$G$23*(1-('data'!$G$22^M74)/('data'!$G$22^M74+L74^M74))</f>
        <v>64.6313198315635</v>
      </c>
      <c r="P74" s="20">
        <f>VLOOKUP(IF(N74-'data'!$G$24&lt;0,0,N74-'data'!$G$24),N3:O725,2)</f>
        <v>66.1082020020493</v>
      </c>
      <c r="Q74" s="20">
        <v>3.5</v>
      </c>
      <c r="R74" s="20">
        <v>3.23721362291512</v>
      </c>
      <c r="S74" s="20">
        <v>3.04981167245356</v>
      </c>
      <c r="T74" s="20">
        <v>3.04981167245356</v>
      </c>
      <c r="U74" s="20">
        <v>1.94845760953213</v>
      </c>
      <c r="V74" s="20">
        <v>1.75874181008221</v>
      </c>
      <c r="W74" s="20">
        <v>1.74604219904204</v>
      </c>
      <c r="X74" s="20">
        <v>1.74604219904204</v>
      </c>
      <c r="Y74" s="20">
        <v>65.7311093159027</v>
      </c>
      <c r="Z74" s="20">
        <v>69.3914956441271</v>
      </c>
      <c r="AA74" s="20">
        <v>69.4678431218839</v>
      </c>
      <c r="AB74" s="20">
        <v>69.4678431218839</v>
      </c>
    </row>
    <row r="75" ht="20.05" customHeight="1">
      <c r="A75" s="17">
        <f>$A74+C74</f>
        <v>350</v>
      </c>
      <c r="B75" s="18"/>
      <c r="C75" s="19">
        <v>5</v>
      </c>
      <c r="D75" t="b" s="20">
        <v>0</v>
      </c>
      <c r="E75" s="21"/>
      <c r="F75" s="22">
        <v>923.116910234504</v>
      </c>
      <c r="G75" s="20">
        <f>$E75+($F75/60+H75*'data'!$C$16+I75*OFFSET('data'!$C$17,0,D75)-G74*(OFFSET('data'!$C$18,0,D75)+'data'!$C$19+OFFSET('data'!$C$20,0,D75)))*$C75/60+G74</f>
        <v>22.9087323943552</v>
      </c>
      <c r="H75" s="20">
        <f>H74+('data'!$C$19*G74-'data'!$C$16*H74)*$C75/60</f>
        <v>31.3882032502961</v>
      </c>
      <c r="I75" s="20">
        <f>I74+(OFFSET('data'!$C$20,0,D75)*G74-OFFSET('data'!$C$17,0,D75)*I74)*$C75/60</f>
        <v>23.3336167257362</v>
      </c>
      <c r="J75" s="23">
        <f>$A75/60</f>
        <v>5.83333333333333</v>
      </c>
      <c r="K75" s="20">
        <f>G75/'data'!$C$15*1000</f>
        <v>3.5</v>
      </c>
      <c r="L75" s="20">
        <f>L74+'data'!$G$21*(K74-L74)/60*C74</f>
        <v>1.94845760953213</v>
      </c>
      <c r="M75" s="20">
        <f>IF(L75&lt;='data'!$G$22,1.89,1.47)</f>
        <v>1.89</v>
      </c>
      <c r="N75" s="19">
        <f>$A75</f>
        <v>350</v>
      </c>
      <c r="O75" s="20">
        <f>'data'!$G$23-'data'!$G$23*(1-('data'!$G$22^M75)/('data'!$G$22^M75+L75^M75))</f>
        <v>64.27508970529441</v>
      </c>
      <c r="P75" s="20">
        <f>VLOOKUP(IF(N75-'data'!$G$24&lt;0,0,N75-'data'!$G$24),N3:O725,2)</f>
        <v>65.7311093159027</v>
      </c>
      <c r="Q75" s="20">
        <v>3.5</v>
      </c>
      <c r="R75" s="20">
        <v>3.24966622638795</v>
      </c>
      <c r="S75" s="20">
        <v>3.04880613026258</v>
      </c>
      <c r="T75" s="20">
        <v>3.04880613026258</v>
      </c>
      <c r="U75" s="20">
        <v>1.96671493966575</v>
      </c>
      <c r="V75" s="20">
        <v>1.7762858355887</v>
      </c>
      <c r="W75" s="20">
        <v>1.76137210000033</v>
      </c>
      <c r="X75" s="20">
        <v>1.76137210000033</v>
      </c>
      <c r="Y75" s="20">
        <v>65.3592891824261</v>
      </c>
      <c r="Z75" s="20">
        <v>69.0451967181238</v>
      </c>
      <c r="AA75" s="20">
        <v>69.14963103908551</v>
      </c>
      <c r="AB75" s="20">
        <v>69.14963103908551</v>
      </c>
    </row>
    <row r="76" ht="20.05" customHeight="1">
      <c r="A76" s="17">
        <f>$A75+C75</f>
        <v>355</v>
      </c>
      <c r="B76" s="18"/>
      <c r="C76" s="19">
        <v>5</v>
      </c>
      <c r="D76" t="b" s="20">
        <v>0</v>
      </c>
      <c r="E76" s="21"/>
      <c r="F76" s="22">
        <v>921.475119123853</v>
      </c>
      <c r="G76" s="20">
        <f>$E76+($F76/60+H76*'data'!$C$16+I76*OFFSET('data'!$C$17,0,D76)-G75*(OFFSET('data'!$C$18,0,D76)+'data'!$C$19+OFFSET('data'!$C$20,0,D76)))*$C76/60+G75</f>
        <v>22.9087323943552</v>
      </c>
      <c r="H76" s="20">
        <f>H75+('data'!$C$19*G75-'data'!$C$16*H75)*$C76/60</f>
        <v>31.7576642882153</v>
      </c>
      <c r="I76" s="20">
        <f>I75+(OFFSET('data'!$C$20,0,D76)*G75-OFFSET('data'!$C$17,0,D76)*I75)*$C76/60</f>
        <v>23.6691854755406</v>
      </c>
      <c r="J76" s="23">
        <f>$A76/60</f>
        <v>5.91666666666667</v>
      </c>
      <c r="K76" s="20">
        <f>G76/'data'!$C$15*1000</f>
        <v>3.5</v>
      </c>
      <c r="L76" s="20">
        <f>L75+'data'!$G$21*(K75-L75)/60*C75</f>
        <v>1.96671493966575</v>
      </c>
      <c r="M76" s="20">
        <f>IF(L76&lt;='data'!$G$22,1.89,1.47)</f>
        <v>1.89</v>
      </c>
      <c r="N76" s="19">
        <f>$A76</f>
        <v>355</v>
      </c>
      <c r="O76" s="20">
        <f>'data'!$G$23-'data'!$G$23*(1-('data'!$G$22^M76)/('data'!$G$22^M76+L76^M76))</f>
        <v>63.9239709002778</v>
      </c>
      <c r="P76" s="20">
        <f>VLOOKUP(IF(N76-'data'!$G$24&lt;0,0,N76-'data'!$G$24),N3:O725,2)</f>
        <v>65.3592891824261</v>
      </c>
      <c r="Q76" s="20">
        <v>3.5</v>
      </c>
      <c r="R76" s="20">
        <v>3.26139387303063</v>
      </c>
      <c r="S76" s="20">
        <v>3.04781987497891</v>
      </c>
      <c r="T76" s="20">
        <v>3.04781987497891</v>
      </c>
      <c r="U76" s="20">
        <v>1.9847574319028</v>
      </c>
      <c r="V76" s="20">
        <v>1.79376141852491</v>
      </c>
      <c r="W76" s="20">
        <v>1.77651000526914</v>
      </c>
      <c r="X76" s="20">
        <v>1.77651000526914</v>
      </c>
      <c r="Y76" s="20">
        <v>64.9927057002819</v>
      </c>
      <c r="Z76" s="20">
        <v>68.69958843825501</v>
      </c>
      <c r="AA76" s="20">
        <v>68.8356471232829</v>
      </c>
      <c r="AB76" s="20">
        <v>68.8356471232829</v>
      </c>
    </row>
    <row r="77" ht="20.05" customHeight="1">
      <c r="A77" s="17">
        <f>$A76+C76</f>
        <v>360</v>
      </c>
      <c r="B77" s="18"/>
      <c r="C77" s="19">
        <v>5</v>
      </c>
      <c r="D77" t="b" s="20">
        <v>0</v>
      </c>
      <c r="E77" s="21"/>
      <c r="F77" s="22">
        <v>919.8425158113851</v>
      </c>
      <c r="G77" s="20">
        <f>$E77+($F77/60+H77*'data'!$C$16+I77*OFFSET('data'!$C$17,0,D77)-G76*(OFFSET('data'!$C$18,0,D77)+'data'!$C$19+OFFSET('data'!$C$20,0,D77)))*$C77/60+G76</f>
        <v>22.9087323943552</v>
      </c>
      <c r="H77" s="20">
        <f>H76+('data'!$C$19*G76-'data'!$C$16*H76)*$C77/60</f>
        <v>32.1249571966873</v>
      </c>
      <c r="I77" s="20">
        <f>I76+(OFFSET('data'!$C$20,0,D77)*G76-OFFSET('data'!$C$17,0,D77)*I76)*$C77/60</f>
        <v>24.0046420893608</v>
      </c>
      <c r="J77" s="23">
        <f>$A77/60</f>
        <v>6</v>
      </c>
      <c r="K77" s="20">
        <f>G77/'data'!$C$15*1000</f>
        <v>3.5</v>
      </c>
      <c r="L77" s="20">
        <f>L76+'data'!$G$21*(K76-L76)/60*C76</f>
        <v>1.9847574319028</v>
      </c>
      <c r="M77" s="20">
        <f>IF(L77&lt;='data'!$G$22,1.89,1.47)</f>
        <v>1.89</v>
      </c>
      <c r="N77" s="19">
        <f>$A77</f>
        <v>360</v>
      </c>
      <c r="O77" s="20">
        <f>'data'!$G$23-'data'!$G$23*(1-('data'!$G$22^M77)/('data'!$G$22^M77+L77^M77))</f>
        <v>63.5779167085135</v>
      </c>
      <c r="P77" s="20">
        <f>VLOOKUP(IF(N77-'data'!$G$24&lt;0,0,N77-'data'!$G$24),N3:O725,2)</f>
        <v>64.9927057002819</v>
      </c>
      <c r="Q77" s="20">
        <v>3.5</v>
      </c>
      <c r="R77" s="20">
        <v>3.27243937824075</v>
      </c>
      <c r="S77" s="20">
        <v>3.04685179871705</v>
      </c>
      <c r="T77" s="20">
        <v>3.04685179871705</v>
      </c>
      <c r="U77" s="20">
        <v>2.00258761428661</v>
      </c>
      <c r="V77" s="20">
        <v>1.81116133736547</v>
      </c>
      <c r="W77" s="20">
        <v>1.7914583880191</v>
      </c>
      <c r="X77" s="20">
        <v>1.7914583880191</v>
      </c>
      <c r="Y77" s="20">
        <v>64.6313198315635</v>
      </c>
      <c r="Z77" s="20">
        <v>68.3549256729878</v>
      </c>
      <c r="AA77" s="20">
        <v>68.52586440241789</v>
      </c>
      <c r="AB77" s="20">
        <v>68.52586440241789</v>
      </c>
    </row>
    <row r="78" ht="20.05" customHeight="1">
      <c r="A78" s="17">
        <f>$A77+C77</f>
        <v>365</v>
      </c>
      <c r="B78" s="18"/>
      <c r="C78" s="19">
        <v>5</v>
      </c>
      <c r="D78" t="b" s="20">
        <v>0</v>
      </c>
      <c r="E78" s="21"/>
      <c r="F78" s="22">
        <v>918.219046529128</v>
      </c>
      <c r="G78" s="20">
        <f>$E78+($F78/60+H78*'data'!$C$16+I78*OFFSET('data'!$C$17,0,D78)-G77*(OFFSET('data'!$C$18,0,D78)+'data'!$C$19+OFFSET('data'!$C$20,0,D78)))*$C78/60+G77</f>
        <v>22.9087323943552</v>
      </c>
      <c r="H78" s="20">
        <f>H77+('data'!$C$19*G77-'data'!$C$16*H77)*$C78/60</f>
        <v>32.4900946990708</v>
      </c>
      <c r="I78" s="20">
        <f>I77+(OFFSET('data'!$C$20,0,D78)*G77-OFFSET('data'!$C$17,0,D78)*I77)*$C78/60</f>
        <v>24.3399866046689</v>
      </c>
      <c r="J78" s="23">
        <f>$A78/60</f>
        <v>6.08333333333333</v>
      </c>
      <c r="K78" s="20">
        <f>G78/'data'!$C$15*1000</f>
        <v>3.5</v>
      </c>
      <c r="L78" s="20">
        <f>L77+'data'!$G$21*(K77-L77)/60*C77</f>
        <v>2.00258761428661</v>
      </c>
      <c r="M78" s="20">
        <f>IF(L78&lt;='data'!$G$22,1.89,1.47)</f>
        <v>1.89</v>
      </c>
      <c r="N78" s="19">
        <f>$A78</f>
        <v>365</v>
      </c>
      <c r="O78" s="20">
        <f>'data'!$G$23-'data'!$G$23*(1-('data'!$G$22^M78)/('data'!$G$22^M78+L78^M78))</f>
        <v>63.2368783803438</v>
      </c>
      <c r="P78" s="20">
        <f>VLOOKUP(IF(N78-'data'!$G$24&lt;0,0,N78-'data'!$G$24),N3:O725,2)</f>
        <v>64.6313198315635</v>
      </c>
      <c r="Q78" s="20">
        <v>3.5</v>
      </c>
      <c r="R78" s="20">
        <v>3.28284302672408</v>
      </c>
      <c r="S78" s="20">
        <v>3.04590086674047</v>
      </c>
      <c r="T78" s="20">
        <v>3.04590086674047</v>
      </c>
      <c r="U78" s="20">
        <v>2.0202079851125</v>
      </c>
      <c r="V78" s="20">
        <v>1.82847892960097</v>
      </c>
      <c r="W78" s="20">
        <v>1.80621968014257</v>
      </c>
      <c r="X78" s="20">
        <v>1.80621968014257</v>
      </c>
      <c r="Y78" s="20">
        <v>64.27508970529441</v>
      </c>
      <c r="Z78" s="20">
        <v>68.0114457491333</v>
      </c>
      <c r="AA78" s="20">
        <v>68.22025383049871</v>
      </c>
      <c r="AB78" s="20">
        <v>68.22025383049871</v>
      </c>
    </row>
    <row r="79" ht="20.05" customHeight="1">
      <c r="A79" s="17">
        <f>$A78+C78</f>
        <v>370</v>
      </c>
      <c r="B79" s="18"/>
      <c r="C79" s="19">
        <v>5</v>
      </c>
      <c r="D79" t="b" s="20">
        <v>0</v>
      </c>
      <c r="E79" s="21"/>
      <c r="F79" s="22">
        <v>916.604657824583</v>
      </c>
      <c r="G79" s="20">
        <f>$E79+($F79/60+H79*'data'!$C$16+I79*OFFSET('data'!$C$17,0,D79)-G78*(OFFSET('data'!$C$18,0,D79)+'data'!$C$19+OFFSET('data'!$C$20,0,D79)))*$C79/60+G78</f>
        <v>22.9087323943552</v>
      </c>
      <c r="H79" s="20">
        <f>H78+('data'!$C$19*G78-'data'!$C$16*H78)*$C79/60</f>
        <v>32.8530894440592</v>
      </c>
      <c r="I79" s="20">
        <f>I78+(OFFSET('data'!$C$20,0,D79)*G78-OFFSET('data'!$C$17,0,D79)*I78)*$C79/60</f>
        <v>24.6752190589245</v>
      </c>
      <c r="J79" s="23">
        <f>$A79/60</f>
        <v>6.16666666666667</v>
      </c>
      <c r="K79" s="20">
        <f>G79/'data'!$C$15*1000</f>
        <v>3.5</v>
      </c>
      <c r="L79" s="20">
        <f>L78+'data'!$G$21*(K78-L78)/60*C78</f>
        <v>2.0202079851125</v>
      </c>
      <c r="M79" s="20">
        <f>IF(L79&lt;='data'!$G$22,1.89,1.47)</f>
        <v>1.89</v>
      </c>
      <c r="N79" s="19">
        <f>$A79</f>
        <v>370</v>
      </c>
      <c r="O79" s="20">
        <f>'data'!$G$23-'data'!$G$23*(1-('data'!$G$22^M79)/('data'!$G$22^M79+L79^M79))</f>
        <v>62.9008053524286</v>
      </c>
      <c r="P79" s="20">
        <f>VLOOKUP(IF(N79-'data'!$G$24&lt;0,0,N79-'data'!$G$24),N3:O725,2)</f>
        <v>64.27508970529441</v>
      </c>
      <c r="Q79" s="20">
        <v>3.5</v>
      </c>
      <c r="R79" s="20">
        <v>3.29264272208299</v>
      </c>
      <c r="S79" s="20">
        <v>3.0449661125924</v>
      </c>
      <c r="T79" s="20">
        <v>3.0449661125924</v>
      </c>
      <c r="U79" s="20">
        <v>2.03762101327781</v>
      </c>
      <c r="V79" s="20">
        <v>1.84570805714093</v>
      </c>
      <c r="W79" s="20">
        <v>1.8207962735428</v>
      </c>
      <c r="X79" s="20">
        <v>1.8207962735428</v>
      </c>
      <c r="Y79" s="20">
        <v>63.9239709002778</v>
      </c>
      <c r="Z79" s="20">
        <v>67.66936924245211</v>
      </c>
      <c r="AA79" s="20">
        <v>67.9187844756286</v>
      </c>
      <c r="AB79" s="20">
        <v>67.9187844756286</v>
      </c>
    </row>
    <row r="80" ht="20.05" customHeight="1">
      <c r="A80" s="17">
        <f>$A79+C79</f>
        <v>375</v>
      </c>
      <c r="B80" s="18"/>
      <c r="C80" s="19">
        <v>5</v>
      </c>
      <c r="D80" t="b" s="20">
        <v>0</v>
      </c>
      <c r="E80" s="21"/>
      <c r="F80" s="22">
        <v>914.9992965589</v>
      </c>
      <c r="G80" s="20">
        <f>$E80+($F80/60+H80*'data'!$C$16+I80*OFFSET('data'!$C$17,0,D80)-G79*(OFFSET('data'!$C$18,0,D80)+'data'!$C$19+OFFSET('data'!$C$20,0,D80)))*$C80/60+G79</f>
        <v>22.9087323943552</v>
      </c>
      <c r="H80" s="20">
        <f>H79+('data'!$C$19*G79-'data'!$C$16*H79)*$C80/60</f>
        <v>33.2139540061189</v>
      </c>
      <c r="I80" s="20">
        <f>I79+(OFFSET('data'!$C$20,0,D80)*G79-OFFSET('data'!$C$17,0,D80)*I79)*$C80/60</f>
        <v>25.0103394895747</v>
      </c>
      <c r="J80" s="23">
        <f>$A80/60</f>
        <v>6.25</v>
      </c>
      <c r="K80" s="20">
        <f>G80/'data'!$C$15*1000</f>
        <v>3.5</v>
      </c>
      <c r="L80" s="20">
        <f>L79+'data'!$G$21*(K79-L79)/60*C79</f>
        <v>2.03762101327781</v>
      </c>
      <c r="M80" s="20">
        <f>IF(L80&lt;='data'!$G$22,1.89,1.47)</f>
        <v>1.89</v>
      </c>
      <c r="N80" s="19">
        <f>$A80</f>
        <v>375</v>
      </c>
      <c r="O80" s="20">
        <f>'data'!$G$23-'data'!$G$23*(1-('data'!$G$22^M80)/('data'!$G$22^M80+L80^M80))</f>
        <v>62.5696454595957</v>
      </c>
      <c r="P80" s="20">
        <f>VLOOKUP(IF(N80-'data'!$G$24&lt;0,0,N80-'data'!$G$24),N3:O725,2)</f>
        <v>63.9239709002778</v>
      </c>
      <c r="Q80" s="20">
        <v>3.5</v>
      </c>
      <c r="R80" s="20">
        <v>3.30187412756274</v>
      </c>
      <c r="S80" s="20">
        <v>3.04404663355088</v>
      </c>
      <c r="T80" s="20">
        <v>3.04404663355088</v>
      </c>
      <c r="U80" s="20">
        <v>2.05482913862784</v>
      </c>
      <c r="V80" s="20">
        <v>1.86284307378011</v>
      </c>
      <c r="W80" s="20">
        <v>1.83519052135449</v>
      </c>
      <c r="X80" s="20">
        <v>1.83519052135449</v>
      </c>
      <c r="Y80" s="20">
        <v>63.5779167085135</v>
      </c>
      <c r="Z80" s="20">
        <v>67.32890075005849</v>
      </c>
      <c r="AA80" s="20">
        <v>67.6214236957031</v>
      </c>
      <c r="AB80" s="20">
        <v>67.6214236957031</v>
      </c>
    </row>
    <row r="81" ht="20.05" customHeight="1">
      <c r="A81" s="17">
        <f>$A80+C80</f>
        <v>380</v>
      </c>
      <c r="B81" s="18"/>
      <c r="C81" s="19">
        <v>5</v>
      </c>
      <c r="D81" t="b" s="20">
        <v>0</v>
      </c>
      <c r="E81" s="21"/>
      <c r="F81" s="22">
        <v>913.402909904987</v>
      </c>
      <c r="G81" s="20">
        <f>$E81+($F81/60+H81*'data'!$C$16+I81*OFFSET('data'!$C$17,0,D81)-G80*(OFFSET('data'!$C$18,0,D81)+'data'!$C$19+OFFSET('data'!$C$20,0,D81)))*$C81/60+G80</f>
        <v>22.9087323943552</v>
      </c>
      <c r="H81" s="20">
        <f>H80+('data'!$C$19*G80-'data'!$C$16*H80)*$C81/60</f>
        <v>33.5727008859248</v>
      </c>
      <c r="I81" s="20">
        <f>I80+(OFFSET('data'!$C$20,0,D81)*G80-OFFSET('data'!$C$17,0,D81)*I80)*$C81/60</f>
        <v>25.3453479340541</v>
      </c>
      <c r="J81" s="23">
        <f>$A81/60</f>
        <v>6.33333333333333</v>
      </c>
      <c r="K81" s="20">
        <f>G81/'data'!$C$15*1000</f>
        <v>3.5</v>
      </c>
      <c r="L81" s="20">
        <f>L80+'data'!$G$21*(K80-L80)/60*C80</f>
        <v>2.05482913862784</v>
      </c>
      <c r="M81" s="20">
        <f>IF(L81&lt;='data'!$G$22,1.89,1.47)</f>
        <v>1.89</v>
      </c>
      <c r="N81" s="19">
        <f>$A81</f>
        <v>380</v>
      </c>
      <c r="O81" s="20">
        <f>'data'!$G$23-'data'!$G$23*(1-('data'!$G$22^M81)/('data'!$G$22^M81+L81^M81))</f>
        <v>62.2433451315561</v>
      </c>
      <c r="P81" s="20">
        <f>VLOOKUP(IF(N81-'data'!$G$24&lt;0,0,N81-'data'!$G$24),N3:O725,2)</f>
        <v>63.5779167085135</v>
      </c>
      <c r="Q81" s="20">
        <v>3.5</v>
      </c>
      <c r="R81" s="20">
        <v>3.31057079847829</v>
      </c>
      <c r="S81" s="20">
        <v>3.04314158638641</v>
      </c>
      <c r="T81" s="20">
        <v>3.04314158638641</v>
      </c>
      <c r="U81" s="20">
        <v>2.0718347722977</v>
      </c>
      <c r="V81" s="20">
        <v>1.87987879460591</v>
      </c>
      <c r="W81" s="20">
        <v>1.84940473910003</v>
      </c>
      <c r="X81" s="20">
        <v>1.84940473910003</v>
      </c>
      <c r="Y81" s="20">
        <v>63.2368783803438</v>
      </c>
      <c r="Z81" s="20">
        <v>66.9902296440807</v>
      </c>
      <c r="AA81" s="20">
        <v>67.3281373025262</v>
      </c>
      <c r="AB81" s="20">
        <v>67.3281373025262</v>
      </c>
    </row>
    <row r="82" ht="20.05" customHeight="1">
      <c r="A82" s="17">
        <f>$A81+C81</f>
        <v>385</v>
      </c>
      <c r="B82" s="18"/>
      <c r="C82" s="19">
        <v>5</v>
      </c>
      <c r="D82" t="b" s="20">
        <v>0</v>
      </c>
      <c r="E82" s="21"/>
      <c r="F82" s="22">
        <v>911.815445345742</v>
      </c>
      <c r="G82" s="20">
        <f>$E82+($F82/60+H82*'data'!$C$16+I82*OFFSET('data'!$C$17,0,D82)-G81*(OFFSET('data'!$C$18,0,D82)+'data'!$C$19+OFFSET('data'!$C$20,0,D82)))*$C82/60+G81</f>
        <v>22.9087323943552</v>
      </c>
      <c r="H82" s="20">
        <f>H81+('data'!$C$19*G81-'data'!$C$16*H81)*$C82/60</f>
        <v>33.9293425107935</v>
      </c>
      <c r="I82" s="20">
        <f>I81+(OFFSET('data'!$C$20,0,D82)*G81-OFFSET('data'!$C$17,0,D82)*I81)*$C82/60</f>
        <v>25.6802444297847</v>
      </c>
      <c r="J82" s="23">
        <f>$A82/60</f>
        <v>6.41666666666667</v>
      </c>
      <c r="K82" s="20">
        <f>G82/'data'!$C$15*1000</f>
        <v>3.5</v>
      </c>
      <c r="L82" s="20">
        <f>L81+'data'!$G$21*(K81-L81)/60*C81</f>
        <v>2.0718347722977</v>
      </c>
      <c r="M82" s="20">
        <f>IF(L82&lt;='data'!$G$22,1.89,1.47)</f>
        <v>1.89</v>
      </c>
      <c r="N82" s="19">
        <f>$A82</f>
        <v>385</v>
      </c>
      <c r="O82" s="20">
        <f>'data'!$G$23-'data'!$G$23*(1-('data'!$G$22^M82)/('data'!$G$22^M82+L82^M82))</f>
        <v>61.9218495754215</v>
      </c>
      <c r="P82" s="20">
        <f>VLOOKUP(IF(N82-'data'!$G$24&lt;0,0,N82-'data'!$G$24),N3:O725,2)</f>
        <v>63.2368783803438</v>
      </c>
      <c r="Q82" s="20">
        <v>3.5</v>
      </c>
      <c r="R82" s="20">
        <v>3.31876430681336</v>
      </c>
      <c r="S82" s="20">
        <v>3.04225018340224</v>
      </c>
      <c r="T82" s="20">
        <v>3.04225018340224</v>
      </c>
      <c r="U82" s="20">
        <v>2.08864029705017</v>
      </c>
      <c r="V82" s="20">
        <v>1.89681046723197</v>
      </c>
      <c r="W82" s="20">
        <v>1.86344120578557</v>
      </c>
      <c r="X82" s="20">
        <v>1.86344120578557</v>
      </c>
      <c r="Y82" s="20">
        <v>62.9008053524286</v>
      </c>
      <c r="Z82" s="20">
        <v>66.6535308060033</v>
      </c>
      <c r="AA82" s="20">
        <v>67.03888971505221</v>
      </c>
      <c r="AB82" s="20">
        <v>67.03888971505221</v>
      </c>
    </row>
    <row r="83" ht="20.05" customHeight="1">
      <c r="A83" s="17">
        <f>$A82+C82</f>
        <v>390</v>
      </c>
      <c r="B83" s="18"/>
      <c r="C83" s="19">
        <v>5</v>
      </c>
      <c r="D83" t="b" s="20">
        <v>0</v>
      </c>
      <c r="E83" s="21"/>
      <c r="F83" s="22">
        <v>910.236850672180</v>
      </c>
      <c r="G83" s="20">
        <f>$E83+($F83/60+H83*'data'!$C$16+I83*OFFSET('data'!$C$17,0,D83)-G82*(OFFSET('data'!$C$18,0,D83)+'data'!$C$19+OFFSET('data'!$C$20,0,D83)))*$C83/60+G82</f>
        <v>22.9087323943552</v>
      </c>
      <c r="H83" s="20">
        <f>H82+('data'!$C$19*G82-'data'!$C$16*H82)*$C83/60</f>
        <v>34.2838912351135</v>
      </c>
      <c r="I83" s="20">
        <f>I82+(OFFSET('data'!$C$20,0,D83)*G82-OFFSET('data'!$C$17,0,D83)*I82)*$C83/60</f>
        <v>26.0150290141761</v>
      </c>
      <c r="J83" s="23">
        <f>$A83/60</f>
        <v>6.5</v>
      </c>
      <c r="K83" s="20">
        <f>G83/'data'!$C$15*1000</f>
        <v>3.5</v>
      </c>
      <c r="L83" s="20">
        <f>L82+'data'!$G$21*(K82-L82)/60*C82</f>
        <v>2.08864029705017</v>
      </c>
      <c r="M83" s="20">
        <f>IF(L83&lt;='data'!$G$22,1.89,1.47)</f>
        <v>1.89</v>
      </c>
      <c r="N83" s="19">
        <f>$A83</f>
        <v>390</v>
      </c>
      <c r="O83" s="20">
        <f>'data'!$G$23-'data'!$G$23*(1-('data'!$G$22^M83)/('data'!$G$22^M83+L83^M83))</f>
        <v>61.6051029449117</v>
      </c>
      <c r="P83" s="20">
        <f>VLOOKUP(IF(N83-'data'!$G$24&lt;0,0,N83-'data'!$G$24),N3:O725,2)</f>
        <v>62.9008053524286</v>
      </c>
      <c r="Q83" s="20">
        <v>3.5</v>
      </c>
      <c r="R83" s="20">
        <v>3.32648435845455</v>
      </c>
      <c r="S83" s="20">
        <v>3.04137168873822</v>
      </c>
      <c r="T83" s="20">
        <v>3.04137168873822</v>
      </c>
      <c r="U83" s="20">
        <v>2.10524806760955</v>
      </c>
      <c r="V83" s="20">
        <v>1.91363374474976</v>
      </c>
      <c r="W83" s="20">
        <v>1.87730216494069</v>
      </c>
      <c r="X83" s="20">
        <v>1.87730216494069</v>
      </c>
      <c r="Y83" s="20">
        <v>62.5696454595957</v>
      </c>
      <c r="Z83" s="20">
        <v>66.31896534111149</v>
      </c>
      <c r="AA83" s="20">
        <v>66.7536441024219</v>
      </c>
      <c r="AB83" s="20">
        <v>66.7536441024219</v>
      </c>
    </row>
    <row r="84" ht="20.05" customHeight="1">
      <c r="A84" s="17">
        <f>$A83+C83</f>
        <v>395</v>
      </c>
      <c r="B84" s="18"/>
      <c r="C84" s="19">
        <v>5</v>
      </c>
      <c r="D84" t="b" s="20">
        <v>0</v>
      </c>
      <c r="E84" s="21"/>
      <c r="F84" s="22">
        <v>908.667073981645</v>
      </c>
      <c r="G84" s="20">
        <f>$E84+($F84/60+H84*'data'!$C$16+I84*OFFSET('data'!$C$17,0,D84)-G83*(OFFSET('data'!$C$18,0,D84)+'data'!$C$19+OFFSET('data'!$C$20,0,D84)))*$C84/60+G83</f>
        <v>22.9087323943552</v>
      </c>
      <c r="H84" s="20">
        <f>H83+('data'!$C$19*G83-'data'!$C$16*H83)*$C84/60</f>
        <v>34.6363593407734</v>
      </c>
      <c r="I84" s="20">
        <f>I83+(OFFSET('data'!$C$20,0,D84)*G83-OFFSET('data'!$C$17,0,D84)*I83)*$C84/60</f>
        <v>26.3497017246255</v>
      </c>
      <c r="J84" s="23">
        <f>$A84/60</f>
        <v>6.58333333333333</v>
      </c>
      <c r="K84" s="20">
        <f>G84/'data'!$C$15*1000</f>
        <v>3.5</v>
      </c>
      <c r="L84" s="20">
        <f>L83+'data'!$G$21*(K83-L83)/60*C83</f>
        <v>2.10524806760955</v>
      </c>
      <c r="M84" s="20">
        <f>IF(L84&lt;='data'!$G$22,1.89,1.47)</f>
        <v>1.89</v>
      </c>
      <c r="N84" s="19">
        <f>$A84</f>
        <v>395</v>
      </c>
      <c r="O84" s="20">
        <f>'data'!$G$23-'data'!$G$23*(1-('data'!$G$22^M84)/('data'!$G$22^M84+L84^M84))</f>
        <v>61.2930484970881</v>
      </c>
      <c r="P84" s="20">
        <f>VLOOKUP(IF(N84-'data'!$G$24&lt;0,0,N84-'data'!$G$24),N3:O725,2)</f>
        <v>62.5696454595957</v>
      </c>
      <c r="Q84" s="20">
        <v>3.5</v>
      </c>
      <c r="R84" s="20">
        <v>3.33375890349559</v>
      </c>
      <c r="S84" s="20">
        <v>3.04050541492096</v>
      </c>
      <c r="T84" s="20">
        <v>3.04050541492096</v>
      </c>
      <c r="U84" s="20">
        <v>2.12166041099159</v>
      </c>
      <c r="V84" s="20">
        <v>1.93034466029649</v>
      </c>
      <c r="W84" s="20">
        <v>1.89098982560524</v>
      </c>
      <c r="X84" s="20">
        <v>1.89098982560524</v>
      </c>
      <c r="Y84" s="20">
        <v>62.2433451315561</v>
      </c>
      <c r="Z84" s="20">
        <v>65.9866812724986</v>
      </c>
      <c r="AA84" s="20">
        <v>66.4723625174143</v>
      </c>
      <c r="AB84" s="20">
        <v>66.4723625174143</v>
      </c>
    </row>
    <row r="85" ht="20.05" customHeight="1">
      <c r="A85" s="17">
        <f>$A84+C84</f>
        <v>400</v>
      </c>
      <c r="B85" s="18"/>
      <c r="C85" s="19">
        <v>5</v>
      </c>
      <c r="D85" t="b" s="20">
        <v>0</v>
      </c>
      <c r="E85" s="21"/>
      <c r="F85" s="22">
        <v>907.106063676037</v>
      </c>
      <c r="G85" s="20">
        <f>$E85+($F85/60+H85*'data'!$C$16+I85*OFFSET('data'!$C$17,0,D85)-G84*(OFFSET('data'!$C$18,0,D85)+'data'!$C$19+OFFSET('data'!$C$20,0,D85)))*$C85/60+G84</f>
        <v>22.9087323943552</v>
      </c>
      <c r="H85" s="20">
        <f>H84+('data'!$C$19*G84-'data'!$C$16*H84)*$C85/60</f>
        <v>34.9867590375873</v>
      </c>
      <c r="I85" s="20">
        <f>I84+(OFFSET('data'!$C$20,0,D85)*G84-OFFSET('data'!$C$17,0,D85)*I84)*$C85/60</f>
        <v>26.6842625985173</v>
      </c>
      <c r="J85" s="23">
        <f>$A85/60</f>
        <v>6.66666666666667</v>
      </c>
      <c r="K85" s="20">
        <f>G85/'data'!$C$15*1000</f>
        <v>3.5</v>
      </c>
      <c r="L85" s="20">
        <f>L84+'data'!$G$21*(K84-L84)/60*C84</f>
        <v>2.12166041099159</v>
      </c>
      <c r="M85" s="20">
        <f>IF(L85&lt;='data'!$G$22,1.89,1.47)</f>
        <v>1.89</v>
      </c>
      <c r="N85" s="19">
        <f>$A85</f>
        <v>400</v>
      </c>
      <c r="O85" s="20">
        <f>'data'!$G$23-'data'!$G$23*(1-('data'!$G$22^M85)/('data'!$G$22^M85+L85^M85))</f>
        <v>60.9856287374066</v>
      </c>
      <c r="P85" s="20">
        <f>VLOOKUP(IF(N85-'data'!$G$24&lt;0,0,N85-'data'!$G$24),N3:O725,2)</f>
        <v>62.2433451315561</v>
      </c>
      <c r="Q85" s="20">
        <v>3.5</v>
      </c>
      <c r="R85" s="20">
        <v>3.34061424002169</v>
      </c>
      <c r="S85" s="20">
        <v>3.03965071964351</v>
      </c>
      <c r="T85" s="20">
        <v>3.03965071964351</v>
      </c>
      <c r="U85" s="20">
        <v>2.13787962682956</v>
      </c>
      <c r="V85" s="20">
        <v>1.94693960314344</v>
      </c>
      <c r="W85" s="20">
        <v>1.90450636326665</v>
      </c>
      <c r="X85" s="20">
        <v>1.90450636326665</v>
      </c>
      <c r="Y85" s="20">
        <v>61.9218495754215</v>
      </c>
      <c r="Z85" s="20">
        <v>65.65681421414649</v>
      </c>
      <c r="AA85" s="20">
        <v>66.1950060209041</v>
      </c>
      <c r="AB85" s="20">
        <v>66.1950060209041</v>
      </c>
    </row>
    <row r="86" ht="20.05" customHeight="1">
      <c r="A86" s="17">
        <f>$A85+C85</f>
        <v>405</v>
      </c>
      <c r="B86" s="18"/>
      <c r="C86" s="19">
        <v>5</v>
      </c>
      <c r="D86" t="b" s="20">
        <v>0</v>
      </c>
      <c r="E86" s="21"/>
      <c r="F86" s="22">
        <v>905.553768459985</v>
      </c>
      <c r="G86" s="20">
        <f>$E86+($F86/60+H86*'data'!$C$16+I86*OFFSET('data'!$C$17,0,D86)-G85*(OFFSET('data'!$C$18,0,D86)+'data'!$C$19+OFFSET('data'!$C$20,0,D86)))*$C86/60+G85</f>
        <v>22.9087323943552</v>
      </c>
      <c r="H86" s="20">
        <f>H85+('data'!$C$19*G85-'data'!$C$16*H85)*$C86/60</f>
        <v>35.3351024637178</v>
      </c>
      <c r="I86" s="20">
        <f>I85+(OFFSET('data'!$C$20,0,D86)*G85-OFFSET('data'!$C$17,0,D86)*I85)*$C86/60</f>
        <v>27.0187116732237</v>
      </c>
      <c r="J86" s="23">
        <f>$A86/60</f>
        <v>6.75</v>
      </c>
      <c r="K86" s="20">
        <f>G86/'data'!$C$15*1000</f>
        <v>3.5</v>
      </c>
      <c r="L86" s="20">
        <f>L85+'data'!$G$21*(K85-L85)/60*C85</f>
        <v>2.13787962682956</v>
      </c>
      <c r="M86" s="20">
        <f>IF(L86&lt;='data'!$G$22,1.89,1.47)</f>
        <v>1.89</v>
      </c>
      <c r="N86" s="19">
        <f>$A86</f>
        <v>405</v>
      </c>
      <c r="O86" s="20">
        <f>'data'!$G$23-'data'!$G$23*(1-('data'!$G$22^M86)/('data'!$G$22^M86+L86^M86))</f>
        <v>60.6827855538345</v>
      </c>
      <c r="P86" s="20">
        <f>VLOOKUP(IF(N86-'data'!$G$24&lt;0,0,N86-'data'!$G$24),N3:O725,2)</f>
        <v>61.9218495754215</v>
      </c>
      <c r="Q86" s="20">
        <v>3.5</v>
      </c>
      <c r="R86" s="20">
        <v>3.34707511175914</v>
      </c>
      <c r="S86" s="20">
        <v>3.03880700275979</v>
      </c>
      <c r="T86" s="20">
        <v>3.03880700275979</v>
      </c>
      <c r="U86" s="20">
        <v>2.15390798769645</v>
      </c>
      <c r="V86" s="20">
        <v>1.96341529621483</v>
      </c>
      <c r="W86" s="20">
        <v>1.91785392075089</v>
      </c>
      <c r="X86" s="20">
        <v>1.91785392075089</v>
      </c>
      <c r="Y86" s="20">
        <v>61.6051029449117</v>
      </c>
      <c r="Z86" s="20">
        <v>65.3294880226687</v>
      </c>
      <c r="AA86" s="20">
        <v>65.9215347978763</v>
      </c>
      <c r="AB86" s="20">
        <v>65.9215347978763</v>
      </c>
    </row>
    <row r="87" ht="20.05" customHeight="1">
      <c r="A87" s="17">
        <f>$A86+C86</f>
        <v>410</v>
      </c>
      <c r="B87" s="18"/>
      <c r="C87" s="19">
        <v>5</v>
      </c>
      <c r="D87" t="b" s="20">
        <v>0</v>
      </c>
      <c r="E87" s="21"/>
      <c r="F87" s="22">
        <v>904.010137339093</v>
      </c>
      <c r="G87" s="20">
        <f>$E87+($F87/60+H87*'data'!$C$16+I87*OFFSET('data'!$C$17,0,D87)-G86*(OFFSET('data'!$C$18,0,D87)+'data'!$C$19+OFFSET('data'!$C$20,0,D87)))*$C87/60+G86</f>
        <v>22.9087323943552</v>
      </c>
      <c r="H87" s="20">
        <f>H86+('data'!$C$19*G86-'data'!$C$16*H86)*$C87/60</f>
        <v>35.6814016860963</v>
      </c>
      <c r="I87" s="20">
        <f>I86+(OFFSET('data'!$C$20,0,D87)*G86-OFFSET('data'!$C$17,0,D87)*I86)*$C87/60</f>
        <v>27.3530489861042</v>
      </c>
      <c r="J87" s="23">
        <f>$A87/60</f>
        <v>6.83333333333333</v>
      </c>
      <c r="K87" s="20">
        <f>G87/'data'!$C$15*1000</f>
        <v>3.5</v>
      </c>
      <c r="L87" s="20">
        <f>L86+'data'!$G$21*(K86-L86)/60*C86</f>
        <v>2.15390798769645</v>
      </c>
      <c r="M87" s="20">
        <f>IF(L87&lt;='data'!$G$22,1.89,1.47)</f>
        <v>1.89</v>
      </c>
      <c r="N87" s="19">
        <f>$A87</f>
        <v>410</v>
      </c>
      <c r="O87" s="20">
        <f>'data'!$G$23-'data'!$G$23*(1-('data'!$G$22^M87)/('data'!$G$22^M87+L87^M87))</f>
        <v>60.3844603407355</v>
      </c>
      <c r="P87" s="20">
        <f>VLOOKUP(IF(N87-'data'!$G$24&lt;0,0,N87-'data'!$G$24),N3:O725,2)</f>
        <v>61.6051029449117</v>
      </c>
      <c r="Q87" s="20">
        <v>3.5</v>
      </c>
      <c r="R87" s="20">
        <v>3.35316479995286</v>
      </c>
      <c r="S87" s="20">
        <v>3.03797370347884</v>
      </c>
      <c r="T87" s="20">
        <v>3.03797370347884</v>
      </c>
      <c r="U87" s="20">
        <v>2.1697477394234</v>
      </c>
      <c r="V87" s="20">
        <v>1.97976877495228</v>
      </c>
      <c r="W87" s="20">
        <v>1.93103460906988</v>
      </c>
      <c r="X87" s="20">
        <v>1.93103460906988</v>
      </c>
      <c r="Y87" s="20">
        <v>61.2930484970881</v>
      </c>
      <c r="Z87" s="20">
        <v>65.00481542738309</v>
      </c>
      <c r="AA87" s="20">
        <v>65.65190826551741</v>
      </c>
      <c r="AB87" s="20">
        <v>65.65190826551741</v>
      </c>
    </row>
    <row r="88" ht="20.05" customHeight="1">
      <c r="A88" s="17">
        <f>$A87+C87</f>
        <v>415</v>
      </c>
      <c r="B88" s="18"/>
      <c r="C88" s="19">
        <v>5</v>
      </c>
      <c r="D88" t="b" s="20">
        <v>0</v>
      </c>
      <c r="E88" s="21"/>
      <c r="F88" s="22">
        <v>902.475119618161</v>
      </c>
      <c r="G88" s="20">
        <f>$E88+($F88/60+H88*'data'!$C$16+I88*OFFSET('data'!$C$17,0,D88)-G87*(OFFSET('data'!$C$18,0,D88)+'data'!$C$19+OFFSET('data'!$C$20,0,D88)))*$C88/60+G87</f>
        <v>22.9087323943552</v>
      </c>
      <c r="H88" s="20">
        <f>H87+('data'!$C$19*G87-'data'!$C$16*H87)*$C88/60</f>
        <v>36.0256687008412</v>
      </c>
      <c r="I88" s="20">
        <f>I87+(OFFSET('data'!$C$20,0,D88)*G87-OFFSET('data'!$C$17,0,D88)*I87)*$C88/60</f>
        <v>27.687274574506</v>
      </c>
      <c r="J88" s="23">
        <f>$A88/60</f>
        <v>6.91666666666667</v>
      </c>
      <c r="K88" s="20">
        <f>G88/'data'!$C$15*1000</f>
        <v>3.5</v>
      </c>
      <c r="L88" s="20">
        <f>L87+'data'!$G$21*(K87-L87)/60*C87</f>
        <v>2.1697477394234</v>
      </c>
      <c r="M88" s="20">
        <f>IF(L88&lt;='data'!$G$22,1.89,1.47)</f>
        <v>1.89</v>
      </c>
      <c r="N88" s="19">
        <f>$A88</f>
        <v>415</v>
      </c>
      <c r="O88" s="20">
        <f>'data'!$G$23-'data'!$G$23*(1-('data'!$G$22^M88)/('data'!$G$22^M88+L88^M88))</f>
        <v>60.0905941131865</v>
      </c>
      <c r="P88" s="20">
        <f>VLOOKUP(IF(N88-'data'!$G$24&lt;0,0,N88-'data'!$G$24),N3:O725,2)</f>
        <v>61.2930484970881</v>
      </c>
      <c r="Q88" s="20">
        <v>3.5</v>
      </c>
      <c r="R88" s="20">
        <v>3.3589052098131</v>
      </c>
      <c r="S88" s="20">
        <v>3.03715029774622</v>
      </c>
      <c r="T88" s="20">
        <v>3.03715029774622</v>
      </c>
      <c r="U88" s="20">
        <v>2.18540110141438</v>
      </c>
      <c r="V88" s="20">
        <v>1.9959973674453</v>
      </c>
      <c r="W88" s="20">
        <v>1.94405050822817</v>
      </c>
      <c r="X88" s="20">
        <v>1.94405050822817</v>
      </c>
      <c r="Y88" s="20">
        <v>60.9856287374066</v>
      </c>
      <c r="Z88" s="20">
        <v>64.6828986384732</v>
      </c>
      <c r="AA88" s="20">
        <v>65.386085173871</v>
      </c>
      <c r="AB88" s="20">
        <v>65.386085173871</v>
      </c>
    </row>
    <row r="89" ht="20.05" customHeight="1">
      <c r="A89" s="17">
        <f>$A88+C88</f>
        <v>420</v>
      </c>
      <c r="B89" s="18"/>
      <c r="C89" s="19">
        <v>5</v>
      </c>
      <c r="D89" t="b" s="20">
        <v>0</v>
      </c>
      <c r="E89" s="21"/>
      <c r="F89" s="22">
        <v>900.948664899450</v>
      </c>
      <c r="G89" s="20">
        <f>$E89+($F89/60+H89*'data'!$C$16+I89*OFFSET('data'!$C$17,0,D89)-G88*(OFFSET('data'!$C$18,0,D89)+'data'!$C$19+OFFSET('data'!$C$20,0,D89)))*$C89/60+G88</f>
        <v>22.9087323943552</v>
      </c>
      <c r="H89" s="20">
        <f>H88+('data'!$C$19*G88-'data'!$C$16*H88)*$C89/60</f>
        <v>36.3679154336733</v>
      </c>
      <c r="I89" s="20">
        <f>I88+(OFFSET('data'!$C$20,0,D89)*G88-OFFSET('data'!$C$17,0,D89)*I88)*$C89/60</f>
        <v>28.0213884757637</v>
      </c>
      <c r="J89" s="23">
        <f>$A89/60</f>
        <v>7</v>
      </c>
      <c r="K89" s="20">
        <f>G89/'data'!$C$15*1000</f>
        <v>3.5</v>
      </c>
      <c r="L89" s="20">
        <f>L88+'data'!$G$21*(K88-L88)/60*C88</f>
        <v>2.18540110141438</v>
      </c>
      <c r="M89" s="20">
        <f>IF(L89&lt;='data'!$G$22,1.89,1.47)</f>
        <v>1.89</v>
      </c>
      <c r="N89" s="19">
        <f>$A89</f>
        <v>420</v>
      </c>
      <c r="O89" s="20">
        <f>'data'!$G$23-'data'!$G$23*(1-('data'!$G$22^M89)/('data'!$G$22^M89+L89^M89))</f>
        <v>59.8011276123488</v>
      </c>
      <c r="P89" s="20">
        <f>VLOOKUP(IF(N89-'data'!$G$24&lt;0,0,N89-'data'!$G$24),N3:O725,2)</f>
        <v>60.9856287374066</v>
      </c>
      <c r="Q89" s="20">
        <v>3.5</v>
      </c>
      <c r="R89" s="20">
        <v>3.36431695185225</v>
      </c>
      <c r="S89" s="20">
        <v>3.03633629579958</v>
      </c>
      <c r="T89" s="20">
        <v>3.03633629579958</v>
      </c>
      <c r="U89" s="20">
        <v>2.20087026695715</v>
      </c>
      <c r="V89" s="20">
        <v>2.01209867575263</v>
      </c>
      <c r="W89" s="20">
        <v>1.9569036679913</v>
      </c>
      <c r="X89" s="20">
        <v>1.9569036679913</v>
      </c>
      <c r="Y89" s="20">
        <v>60.6827855538345</v>
      </c>
      <c r="Z89" s="20">
        <v>64.3638299330875</v>
      </c>
      <c r="AA89" s="20">
        <v>65.1240236995184</v>
      </c>
      <c r="AB89" s="20">
        <v>65.1240236995184</v>
      </c>
    </row>
    <row r="90" ht="20.05" customHeight="1">
      <c r="A90" s="17">
        <f>$A89+C89</f>
        <v>425</v>
      </c>
      <c r="B90" s="18"/>
      <c r="C90" s="19">
        <v>5</v>
      </c>
      <c r="D90" t="b" s="20">
        <v>0</v>
      </c>
      <c r="E90" s="21"/>
      <c r="F90" s="22">
        <v>899.430723080910</v>
      </c>
      <c r="G90" s="20">
        <f>$E90+($F90/60+H90*'data'!$C$16+I90*OFFSET('data'!$C$17,0,D90)-G89*(OFFSET('data'!$C$18,0,D90)+'data'!$C$19+OFFSET('data'!$C$20,0,D90)))*$C90/60+G89</f>
        <v>22.9087323943552</v>
      </c>
      <c r="H90" s="20">
        <f>H89+('data'!$C$19*G89-'data'!$C$16*H89)*$C90/60</f>
        <v>36.7081537403292</v>
      </c>
      <c r="I90" s="20">
        <f>I89+(OFFSET('data'!$C$20,0,D90)*G89-OFFSET('data'!$C$17,0,D90)*I89)*$C90/60</f>
        <v>28.3553907271994</v>
      </c>
      <c r="J90" s="23">
        <f>$A90/60</f>
        <v>7.08333333333333</v>
      </c>
      <c r="K90" s="20">
        <f>G90/'data'!$C$15*1000</f>
        <v>3.5</v>
      </c>
      <c r="L90" s="20">
        <f>L89+'data'!$G$21*(K89-L89)/60*C89</f>
        <v>2.20087026695715</v>
      </c>
      <c r="M90" s="20">
        <f>IF(L90&lt;='data'!$G$22,1.89,1.47)</f>
        <v>1.89</v>
      </c>
      <c r="N90" s="19">
        <f>$A90</f>
        <v>425</v>
      </c>
      <c r="O90" s="20">
        <f>'data'!$G$23-'data'!$G$23*(1-('data'!$G$22^M90)/('data'!$G$22^M90+L90^M90))</f>
        <v>59.5160014024828</v>
      </c>
      <c r="P90" s="20">
        <f>VLOOKUP(IF(N90-'data'!$G$24&lt;0,0,N90-'data'!$G$24),N3:O725,2)</f>
        <v>60.6827855538345</v>
      </c>
      <c r="Q90" s="20">
        <v>3.5</v>
      </c>
      <c r="R90" s="20">
        <v>3.36941941841391</v>
      </c>
      <c r="S90" s="20">
        <v>3.03553123988709</v>
      </c>
      <c r="T90" s="20">
        <v>3.03553123988709</v>
      </c>
      <c r="U90" s="20">
        <v>2.21615740353059</v>
      </c>
      <c r="V90" s="20">
        <v>2.02807055834393</v>
      </c>
      <c r="W90" s="20">
        <v>1.96959610861832</v>
      </c>
      <c r="X90" s="20">
        <v>1.96959610861832</v>
      </c>
      <c r="Y90" s="20">
        <v>60.3844603407355</v>
      </c>
      <c r="Z90" s="20">
        <v>64.04769221931819</v>
      </c>
      <c r="AA90" s="20">
        <v>64.8656815327127</v>
      </c>
      <c r="AB90" s="20">
        <v>64.8656815327127</v>
      </c>
    </row>
    <row r="91" ht="20.05" customHeight="1">
      <c r="A91" s="17">
        <f>$A90+C90</f>
        <v>430</v>
      </c>
      <c r="B91" s="18"/>
      <c r="C91" s="19">
        <v>5</v>
      </c>
      <c r="D91" t="b" s="20">
        <v>0</v>
      </c>
      <c r="E91" s="21"/>
      <c r="F91" s="22">
        <v>897.9212443544679</v>
      </c>
      <c r="G91" s="20">
        <f>$E91+($F91/60+H91*'data'!$C$16+I91*OFFSET('data'!$C$17,0,D91)-G90*(OFFSET('data'!$C$18,0,D91)+'data'!$C$19+OFFSET('data'!$C$20,0,D91)))*$C91/60+G90</f>
        <v>22.9087323943552</v>
      </c>
      <c r="H91" s="20">
        <f>H90+('data'!$C$19*G90-'data'!$C$16*H90)*$C91/60</f>
        <v>37.0463954069716</v>
      </c>
      <c r="I91" s="20">
        <f>I90+(OFFSET('data'!$C$20,0,D91)*G90-OFFSET('data'!$C$17,0,D91)*I90)*$C91/60</f>
        <v>28.6892813661229</v>
      </c>
      <c r="J91" s="23">
        <f>$A91/60</f>
        <v>7.16666666666667</v>
      </c>
      <c r="K91" s="20">
        <f>G91/'data'!$C$15*1000</f>
        <v>3.5</v>
      </c>
      <c r="L91" s="20">
        <f>L90+'data'!$G$21*(K90-L90)/60*C90</f>
        <v>2.21615740353059</v>
      </c>
      <c r="M91" s="20">
        <f>IF(L91&lt;='data'!$G$22,1.89,1.47)</f>
        <v>1.89</v>
      </c>
      <c r="N91" s="19">
        <f>$A91</f>
        <v>430</v>
      </c>
      <c r="O91" s="20">
        <f>'data'!$G$23-'data'!$G$23*(1-('data'!$G$22^M91)/('data'!$G$22^M91+L91^M91))</f>
        <v>59.235155960157</v>
      </c>
      <c r="P91" s="20">
        <f>VLOOKUP(IF(N91-'data'!$G$24&lt;0,0,N91-'data'!$G$24),N3:O725,2)</f>
        <v>60.3844603407355</v>
      </c>
      <c r="Q91" s="20">
        <v>3.5</v>
      </c>
      <c r="R91" s="20">
        <v>3.37423085567826</v>
      </c>
      <c r="S91" s="20">
        <v>3.03473470213789</v>
      </c>
      <c r="T91" s="20">
        <v>3.03473470213789</v>
      </c>
      <c r="U91" s="20">
        <v>2.23126465310839</v>
      </c>
      <c r="V91" s="20">
        <v>2.0439111135954</v>
      </c>
      <c r="W91" s="20">
        <v>1.98212982156063</v>
      </c>
      <c r="X91" s="20">
        <v>1.98212982156063</v>
      </c>
      <c r="Y91" s="20">
        <v>60.0905941131865</v>
      </c>
      <c r="Z91" s="20">
        <v>63.7345595780893</v>
      </c>
      <c r="AA91" s="20">
        <v>64.61101595837479</v>
      </c>
      <c r="AB91" s="20">
        <v>64.61101595837479</v>
      </c>
    </row>
    <row r="92" ht="20.05" customHeight="1">
      <c r="A92" s="17">
        <f>$A91+C91</f>
        <v>435</v>
      </c>
      <c r="B92" s="18"/>
      <c r="C92" s="19">
        <v>5</v>
      </c>
      <c r="D92" t="b" s="20">
        <v>0</v>
      </c>
      <c r="E92" s="21"/>
      <c r="F92" s="22">
        <v>896.420179204283</v>
      </c>
      <c r="G92" s="20">
        <f>$E92+($F92/60+H92*'data'!$C$16+I92*OFFSET('data'!$C$17,0,D92)-G91*(OFFSET('data'!$C$18,0,D92)+'data'!$C$19+OFFSET('data'!$C$20,0,D92)))*$C92/60+G91</f>
        <v>22.9087323943552</v>
      </c>
      <c r="H92" s="20">
        <f>H91+('data'!$C$19*G91-'data'!$C$16*H91)*$C92/60</f>
        <v>37.3826521505979</v>
      </c>
      <c r="I92" s="20">
        <f>I91+(OFFSET('data'!$C$20,0,D92)*G91-OFFSET('data'!$C$17,0,D92)*I91)*$C92/60</f>
        <v>29.0230604298313</v>
      </c>
      <c r="J92" s="23">
        <f>$A92/60</f>
        <v>7.25</v>
      </c>
      <c r="K92" s="20">
        <f>G92/'data'!$C$15*1000</f>
        <v>3.5</v>
      </c>
      <c r="L92" s="20">
        <f>L91+'data'!$G$21*(K91-L91)/60*C91</f>
        <v>2.23126465310839</v>
      </c>
      <c r="M92" s="20">
        <f>IF(L92&lt;='data'!$G$22,1.89,1.47)</f>
        <v>1.89</v>
      </c>
      <c r="N92" s="19">
        <f>$A92</f>
        <v>435</v>
      </c>
      <c r="O92" s="20">
        <f>'data'!$G$23-'data'!$G$23*(1-('data'!$G$22^M92)/('data'!$G$22^M92+L92^M92))</f>
        <v>58.9585317561706</v>
      </c>
      <c r="P92" s="20">
        <f>VLOOKUP(IF(N92-'data'!$G$24&lt;0,0,N92-'data'!$G$24),N3:O725,2)</f>
        <v>60.0905941131865</v>
      </c>
      <c r="Q92" s="20">
        <v>3.5</v>
      </c>
      <c r="R92" s="20">
        <v>3.37876843141127</v>
      </c>
      <c r="S92" s="20">
        <v>3.03394628257418</v>
      </c>
      <c r="T92" s="20">
        <v>3.03394628257418</v>
      </c>
      <c r="U92" s="20">
        <v>2.24619413245919</v>
      </c>
      <c r="V92" s="20">
        <v>2.05961866427682</v>
      </c>
      <c r="W92" s="20">
        <v>1.99450677012915</v>
      </c>
      <c r="X92" s="20">
        <v>1.99450677012915</v>
      </c>
      <c r="Y92" s="20">
        <v>59.8011276123488</v>
      </c>
      <c r="Z92" s="20">
        <v>63.4244977830654</v>
      </c>
      <c r="AA92" s="20">
        <v>64.35998393132969</v>
      </c>
      <c r="AB92" s="20">
        <v>64.35998393132969</v>
      </c>
    </row>
    <row r="93" ht="20.05" customHeight="1">
      <c r="A93" s="17">
        <f>$A92+C92</f>
        <v>440</v>
      </c>
      <c r="B93" s="18"/>
      <c r="C93" s="19">
        <v>5</v>
      </c>
      <c r="D93" t="b" s="20">
        <v>0</v>
      </c>
      <c r="E93" s="21"/>
      <c r="F93" s="22">
        <v>894.927478405064</v>
      </c>
      <c r="G93" s="20">
        <f>$E93+($F93/60+H93*'data'!$C$16+I93*OFFSET('data'!$C$17,0,D93)-G92*(OFFSET('data'!$C$18,0,D93)+'data'!$C$19+OFFSET('data'!$C$20,0,D93)))*$C93/60+G92</f>
        <v>22.9087323943552</v>
      </c>
      <c r="H93" s="20">
        <f>H92+('data'!$C$19*G92-'data'!$C$16*H92)*$C93/60</f>
        <v>37.7169356194459</v>
      </c>
      <c r="I93" s="20">
        <f>I92+(OFFSET('data'!$C$20,0,D93)*G92-OFFSET('data'!$C$17,0,D93)*I92)*$C93/60</f>
        <v>29.3567279556094</v>
      </c>
      <c r="J93" s="23">
        <f>$A93/60</f>
        <v>7.33333333333333</v>
      </c>
      <c r="K93" s="20">
        <f>G93/'data'!$C$15*1000</f>
        <v>3.5</v>
      </c>
      <c r="L93" s="20">
        <f>L92+'data'!$G$21*(K92-L92)/60*C92</f>
        <v>2.24619413245919</v>
      </c>
      <c r="M93" s="20">
        <f>IF(L93&lt;='data'!$G$22,1.89,1.47)</f>
        <v>1.89</v>
      </c>
      <c r="N93" s="19">
        <f>$A93</f>
        <v>440</v>
      </c>
      <c r="O93" s="20">
        <f>'data'!$G$23-'data'!$G$23*(1-('data'!$G$22^M93)/('data'!$G$22^M93+L93^M93))</f>
        <v>58.6860693306782</v>
      </c>
      <c r="P93" s="20">
        <f>VLOOKUP(IF(N93-'data'!$G$24&lt;0,0,N93-'data'!$G$24),N3:O725,2)</f>
        <v>59.8011276123488</v>
      </c>
      <c r="Q93" s="20">
        <v>3.5</v>
      </c>
      <c r="R93" s="20">
        <v>3.38304829870924</v>
      </c>
      <c r="S93" s="20">
        <v>3.03316560725584</v>
      </c>
      <c r="T93" s="20">
        <v>3.03316560725584</v>
      </c>
      <c r="U93" s="20">
        <v>2.26094793344316</v>
      </c>
      <c r="V93" s="20">
        <v>2.07519174297121</v>
      </c>
      <c r="W93" s="20">
        <v>2.00672889013188</v>
      </c>
      <c r="X93" s="20">
        <v>2.00672889013188</v>
      </c>
      <c r="Y93" s="20">
        <v>59.5160014024828</v>
      </c>
      <c r="Z93" s="20">
        <v>63.1175647987785</v>
      </c>
      <c r="AA93" s="20">
        <v>64.11254214614419</v>
      </c>
      <c r="AB93" s="20">
        <v>64.11254214614419</v>
      </c>
    </row>
    <row r="94" ht="20.05" customHeight="1">
      <c r="A94" s="17">
        <f>$A93+C93</f>
        <v>445</v>
      </c>
      <c r="B94" s="18"/>
      <c r="C94" s="19">
        <v>5</v>
      </c>
      <c r="D94" t="b" s="20">
        <v>0</v>
      </c>
      <c r="E94" s="21"/>
      <c r="F94" s="22">
        <v>893.443093020306</v>
      </c>
      <c r="G94" s="20">
        <f>$E94+($F94/60+H94*'data'!$C$16+I94*OFFSET('data'!$C$17,0,D94)-G93*(OFFSET('data'!$C$18,0,D94)+'data'!$C$19+OFFSET('data'!$C$20,0,D94)))*$C94/60+G93</f>
        <v>22.9087323943552</v>
      </c>
      <c r="H94" s="20">
        <f>H93+('data'!$C$19*G93-'data'!$C$16*H93)*$C94/60</f>
        <v>38.0492573933975</v>
      </c>
      <c r="I94" s="20">
        <f>I93+(OFFSET('data'!$C$20,0,D94)*G93-OFFSET('data'!$C$17,0,D94)*I93)*$C94/60</f>
        <v>29.6902839807294</v>
      </c>
      <c r="J94" s="23">
        <f>$A94/60</f>
        <v>7.41666666666667</v>
      </c>
      <c r="K94" s="20">
        <f>G94/'data'!$C$15*1000</f>
        <v>3.5</v>
      </c>
      <c r="L94" s="20">
        <f>L93+'data'!$G$21*(K93-L93)/60*C93</f>
        <v>2.26094793344316</v>
      </c>
      <c r="M94" s="20">
        <f>IF(L94&lt;='data'!$G$22,1.89,1.47)</f>
        <v>1.89</v>
      </c>
      <c r="N94" s="19">
        <f>$A94</f>
        <v>445</v>
      </c>
      <c r="O94" s="20">
        <f>'data'!$G$23-'data'!$G$23*(1-('data'!$G$22^M94)/('data'!$G$22^M94+L94^M94))</f>
        <v>58.4177093619736</v>
      </c>
      <c r="P94" s="20">
        <f>VLOOKUP(IF(N94-'data'!$G$24&lt;0,0,N94-'data'!$G$24),N3:O725,2)</f>
        <v>59.5160014024828</v>
      </c>
      <c r="Q94" s="20">
        <v>3.5</v>
      </c>
      <c r="R94" s="20">
        <v>3.38708565597536</v>
      </c>
      <c r="S94" s="20">
        <v>3.03239232654855</v>
      </c>
      <c r="T94" s="20">
        <v>3.03239232654855</v>
      </c>
      <c r="U94" s="20">
        <v>2.2755281233051</v>
      </c>
      <c r="V94" s="20">
        <v>2.09062907837187</v>
      </c>
      <c r="W94" s="20">
        <v>2.01879809048353</v>
      </c>
      <c r="X94" s="20">
        <v>2.01879809048353</v>
      </c>
      <c r="Y94" s="20">
        <v>59.235155960157</v>
      </c>
      <c r="Z94" s="20">
        <v>62.8138112572318</v>
      </c>
      <c r="AA94" s="20">
        <v>63.8686471019007</v>
      </c>
      <c r="AB94" s="20">
        <v>63.8686471019007</v>
      </c>
    </row>
    <row r="95" ht="20.05" customHeight="1">
      <c r="A95" s="17">
        <f>$A94+C94</f>
        <v>450</v>
      </c>
      <c r="B95" s="18"/>
      <c r="C95" s="19">
        <v>5</v>
      </c>
      <c r="D95" t="b" s="20">
        <v>0</v>
      </c>
      <c r="E95" s="21"/>
      <c r="F95" s="22">
        <v>891.966974400659</v>
      </c>
      <c r="G95" s="20">
        <f>$E95+($F95/60+H95*'data'!$C$16+I95*OFFSET('data'!$C$17,0,D95)-G94*(OFFSET('data'!$C$18,0,D95)+'data'!$C$19+OFFSET('data'!$C$20,0,D95)))*$C95/60+G94</f>
        <v>22.9087323943552</v>
      </c>
      <c r="H95" s="20">
        <f>H94+('data'!$C$19*G94-'data'!$C$16*H94)*$C95/60</f>
        <v>38.3796289843796</v>
      </c>
      <c r="I95" s="20">
        <f>I94+(OFFSET('data'!$C$20,0,D95)*G94-OFFSET('data'!$C$17,0,D95)*I94)*$C95/60</f>
        <v>30.0237285424512</v>
      </c>
      <c r="J95" s="23">
        <f>$A95/60</f>
        <v>7.5</v>
      </c>
      <c r="K95" s="20">
        <f>G95/'data'!$C$15*1000</f>
        <v>3.5</v>
      </c>
      <c r="L95" s="20">
        <f>L94+'data'!$G$21*(K94-L94)/60*C94</f>
        <v>2.2755281233051</v>
      </c>
      <c r="M95" s="20">
        <f>IF(L95&lt;='data'!$G$22,1.89,1.47)</f>
        <v>1.89</v>
      </c>
      <c r="N95" s="19">
        <f>$A95</f>
        <v>450</v>
      </c>
      <c r="O95" s="20">
        <f>'data'!$G$23-'data'!$G$23*(1-('data'!$G$22^M95)/('data'!$G$22^M95+L95^M95))</f>
        <v>58.1533927293628</v>
      </c>
      <c r="P95" s="20">
        <f>VLOOKUP(IF(N95-'data'!$G$24&lt;0,0,N95-'data'!$G$24),N3:O725,2)</f>
        <v>59.235155960157</v>
      </c>
      <c r="Q95" s="20">
        <v>3.5</v>
      </c>
      <c r="R95" s="20">
        <v>3.39089480335117</v>
      </c>
      <c r="S95" s="20">
        <v>3.03162611350724</v>
      </c>
      <c r="T95" s="20">
        <v>3.03162611350724</v>
      </c>
      <c r="U95" s="20">
        <v>2.2899367449641</v>
      </c>
      <c r="V95" s="20">
        <v>2.10592958240464</v>
      </c>
      <c r="W95" s="20">
        <v>2.03071625378898</v>
      </c>
      <c r="X95" s="20">
        <v>2.03071625378898</v>
      </c>
      <c r="Y95" s="20">
        <v>58.9585317561706</v>
      </c>
      <c r="Z95" s="20">
        <v>62.5132809133162</v>
      </c>
      <c r="AA95" s="20">
        <v>63.6282551622237</v>
      </c>
      <c r="AB95" s="20">
        <v>63.6282551622237</v>
      </c>
    </row>
    <row r="96" ht="20.05" customHeight="1">
      <c r="A96" s="17">
        <f>$A95+C95</f>
        <v>455</v>
      </c>
      <c r="B96" s="18"/>
      <c r="C96" s="19">
        <v>5</v>
      </c>
      <c r="D96" t="b" s="20">
        <v>0</v>
      </c>
      <c r="E96" s="21"/>
      <c r="F96" s="22">
        <v>890.499074182211</v>
      </c>
      <c r="G96" s="20">
        <f>$E96+($F96/60+H96*'data'!$C$16+I96*OFFSET('data'!$C$17,0,D96)-G95*(OFFSET('data'!$C$18,0,D96)+'data'!$C$19+OFFSET('data'!$C$20,0,D96)))*$C96/60+G95</f>
        <v>22.9087323943552</v>
      </c>
      <c r="H96" s="20">
        <f>H95+('data'!$C$19*G95-'data'!$C$16*H95)*$C96/60</f>
        <v>38.708061836763</v>
      </c>
      <c r="I96" s="20">
        <f>I95+(OFFSET('data'!$C$20,0,D96)*G95-OFFSET('data'!$C$17,0,D96)*I95)*$C96/60</f>
        <v>30.3570616780222</v>
      </c>
      <c r="J96" s="23">
        <f>$A96/60</f>
        <v>7.58333333333333</v>
      </c>
      <c r="K96" s="20">
        <f>G96/'data'!$C$15*1000</f>
        <v>3.5</v>
      </c>
      <c r="L96" s="20">
        <f>L95+'data'!$G$21*(K95-L95)/60*C95</f>
        <v>2.2899367449641</v>
      </c>
      <c r="M96" s="20">
        <f>IF(L96&lt;='data'!$G$22,1.89,1.47)</f>
        <v>1.89</v>
      </c>
      <c r="N96" s="19">
        <f>$A96</f>
        <v>455</v>
      </c>
      <c r="O96" s="20">
        <f>'data'!$G$23-'data'!$G$23*(1-('data'!$G$22^M96)/('data'!$G$22^M96+L96^M96))</f>
        <v>57.8930605705295</v>
      </c>
      <c r="P96" s="20">
        <f>VLOOKUP(IF(N96-'data'!$G$24&lt;0,0,N96-'data'!$G$24),N3:O725,2)</f>
        <v>58.9585317561706</v>
      </c>
      <c r="Q96" s="20">
        <v>3.5</v>
      </c>
      <c r="R96" s="20">
        <v>3.39448919581231</v>
      </c>
      <c r="S96" s="20">
        <v>3.03086666236716</v>
      </c>
      <c r="T96" s="20">
        <v>3.03086666236716</v>
      </c>
      <c r="U96" s="20">
        <v>2.30417581729978</v>
      </c>
      <c r="V96" s="20">
        <v>2.12109233812653</v>
      </c>
      <c r="W96" s="20">
        <v>2.04248523690209</v>
      </c>
      <c r="X96" s="20">
        <v>2.04248523690209</v>
      </c>
      <c r="Y96" s="20">
        <v>58.6860693306782</v>
      </c>
      <c r="Z96" s="20">
        <v>62.2160110794241</v>
      </c>
      <c r="AA96" s="20">
        <v>63.3913226108584</v>
      </c>
      <c r="AB96" s="20">
        <v>63.3913226108584</v>
      </c>
    </row>
    <row r="97" ht="20.05" customHeight="1">
      <c r="A97" s="17">
        <f>$A96+C96</f>
        <v>460</v>
      </c>
      <c r="B97" s="18"/>
      <c r="C97" s="19">
        <v>5</v>
      </c>
      <c r="D97" t="b" s="20">
        <v>0</v>
      </c>
      <c r="E97" s="21"/>
      <c r="F97" s="22">
        <v>889.039344284802</v>
      </c>
      <c r="G97" s="20">
        <f>$E97+($F97/60+H97*'data'!$C$16+I97*OFFSET('data'!$C$17,0,D97)-G96*(OFFSET('data'!$C$18,0,D97)+'data'!$C$19+OFFSET('data'!$C$20,0,D97)))*$C97/60+G96</f>
        <v>22.9087323943552</v>
      </c>
      <c r="H97" s="20">
        <f>H96+('data'!$C$19*G96-'data'!$C$16*H96)*$C97/60</f>
        <v>39.0345673277589</v>
      </c>
      <c r="I97" s="20">
        <f>I96+(OFFSET('data'!$C$20,0,D97)*G96-OFFSET('data'!$C$17,0,D97)*I96)*$C97/60</f>
        <v>30.6902834246774</v>
      </c>
      <c r="J97" s="23">
        <f>$A97/60</f>
        <v>7.66666666666667</v>
      </c>
      <c r="K97" s="20">
        <f>G97/'data'!$C$15*1000</f>
        <v>3.5</v>
      </c>
      <c r="L97" s="20">
        <f>L96+'data'!$G$21*(K96-L96)/60*C96</f>
        <v>2.30417581729978</v>
      </c>
      <c r="M97" s="20">
        <f>IF(L97&lt;='data'!$G$22,1.89,1.47)</f>
        <v>1.89</v>
      </c>
      <c r="N97" s="19">
        <f>$A97</f>
        <v>460</v>
      </c>
      <c r="O97" s="20">
        <f>'data'!$G$23-'data'!$G$23*(1-('data'!$G$22^M97)/('data'!$G$22^M97+L97^M97))</f>
        <v>57.6366543337702</v>
      </c>
      <c r="P97" s="20">
        <f>VLOOKUP(IF(N97-'data'!$G$24&lt;0,0,N97-'data'!$G$24),N3:O725,2)</f>
        <v>58.6860693306782</v>
      </c>
      <c r="Q97" s="20">
        <v>3.5</v>
      </c>
      <c r="R97" s="20">
        <v>3.39788149312575</v>
      </c>
      <c r="S97" s="20">
        <v>3.03011368713552</v>
      </c>
      <c r="T97" s="20">
        <v>3.03011368713552</v>
      </c>
      <c r="U97" s="20">
        <v>2.31824733543519</v>
      </c>
      <c r="V97" s="20">
        <v>2.1361165883546</v>
      </c>
      <c r="W97" s="20">
        <v>2.05410687146138</v>
      </c>
      <c r="X97" s="20">
        <v>2.05410687146138</v>
      </c>
      <c r="Y97" s="20">
        <v>58.4177093619736</v>
      </c>
      <c r="Z97" s="20">
        <v>61.9220330397059</v>
      </c>
      <c r="AA97" s="20">
        <v>63.1578057030791</v>
      </c>
      <c r="AB97" s="20">
        <v>63.1578057030791</v>
      </c>
    </row>
    <row r="98" ht="20.05" customHeight="1">
      <c r="A98" s="17">
        <f>$A97+C97</f>
        <v>465</v>
      </c>
      <c r="B98" s="18"/>
      <c r="C98" s="19">
        <v>5</v>
      </c>
      <c r="D98" t="b" s="20">
        <v>0</v>
      </c>
      <c r="E98" s="21"/>
      <c r="F98" s="22">
        <v>887.587736910397</v>
      </c>
      <c r="G98" s="20">
        <f>$E98+($F98/60+H98*'data'!$C$16+I98*OFFSET('data'!$C$17,0,D98)-G97*(OFFSET('data'!$C$18,0,D98)+'data'!$C$19+OFFSET('data'!$C$20,0,D98)))*$C98/60+G97</f>
        <v>22.9087323943552</v>
      </c>
      <c r="H98" s="20">
        <f>H97+('data'!$C$19*G97-'data'!$C$16*H97)*$C98/60</f>
        <v>39.3591567678128</v>
      </c>
      <c r="I98" s="20">
        <f>I97+(OFFSET('data'!$C$20,0,D98)*G97-OFFSET('data'!$C$17,0,D98)*I97)*$C98/60</f>
        <v>31.0233938196392</v>
      </c>
      <c r="J98" s="23">
        <f>$A98/60</f>
        <v>7.75</v>
      </c>
      <c r="K98" s="20">
        <f>G98/'data'!$C$15*1000</f>
        <v>3.5</v>
      </c>
      <c r="L98" s="20">
        <f>L97+'data'!$G$21*(K97-L97)/60*C97</f>
        <v>2.31824733543519</v>
      </c>
      <c r="M98" s="20">
        <f>IF(L98&lt;='data'!$G$22,1.89,1.47)</f>
        <v>1.89</v>
      </c>
      <c r="N98" s="19">
        <f>$A98</f>
        <v>465</v>
      </c>
      <c r="O98" s="20">
        <f>'data'!$G$23-'data'!$G$23*(1-('data'!$G$22^M98)/('data'!$G$22^M98+L98^M98))</f>
        <v>57.3841158254545</v>
      </c>
      <c r="P98" s="20">
        <f>VLOOKUP(IF(N98-'data'!$G$24&lt;0,0,N98-'data'!$G$24),N3:O725,2)</f>
        <v>58.4177093619736</v>
      </c>
      <c r="Q98" s="20">
        <v>3.5</v>
      </c>
      <c r="R98" s="20">
        <v>3.4010836068541</v>
      </c>
      <c r="S98" s="20">
        <v>3.0293669202768</v>
      </c>
      <c r="T98" s="20">
        <v>3.0293669202768</v>
      </c>
      <c r="U98" s="20">
        <v>2.33215327101632</v>
      </c>
      <c r="V98" s="20">
        <v>2.15100172498172</v>
      </c>
      <c r="W98" s="20">
        <v>2.06558296440395</v>
      </c>
      <c r="X98" s="20">
        <v>2.06558296440395</v>
      </c>
      <c r="Y98" s="20">
        <v>58.1533927293628</v>
      </c>
      <c r="Z98" s="20">
        <v>61.6313724444492</v>
      </c>
      <c r="AA98" s="20">
        <v>62.9276607131902</v>
      </c>
      <c r="AB98" s="20">
        <v>62.9276607131902</v>
      </c>
    </row>
    <row r="99" ht="20.05" customHeight="1">
      <c r="A99" s="17">
        <f>$A98+C98</f>
        <v>470</v>
      </c>
      <c r="B99" s="18"/>
      <c r="C99" s="19">
        <v>5</v>
      </c>
      <c r="D99" t="b" s="20">
        <v>0</v>
      </c>
      <c r="E99" s="21"/>
      <c r="F99" s="22">
        <v>886.144204541387</v>
      </c>
      <c r="G99" s="20">
        <f>$E99+($F99/60+H99*'data'!$C$16+I99*OFFSET('data'!$C$17,0,D99)-G98*(OFFSET('data'!$C$18,0,D99)+'data'!$C$19+OFFSET('data'!$C$20,0,D99)))*$C99/60+G98</f>
        <v>22.9087323943552</v>
      </c>
      <c r="H99" s="20">
        <f>H98+('data'!$C$19*G98-'data'!$C$16*H98)*$C99/60</f>
        <v>39.6818414009967</v>
      </c>
      <c r="I99" s="20">
        <f>I98+(OFFSET('data'!$C$20,0,D99)*G98-OFFSET('data'!$C$17,0,D99)*I98)*$C99/60</f>
        <v>31.3563929001176</v>
      </c>
      <c r="J99" s="23">
        <f>$A99/60</f>
        <v>7.83333333333333</v>
      </c>
      <c r="K99" s="20">
        <f>G99/'data'!$C$15*1000</f>
        <v>3.5</v>
      </c>
      <c r="L99" s="20">
        <f>L98+'data'!$G$21*(K98-L98)/60*C98</f>
        <v>2.33215327101632</v>
      </c>
      <c r="M99" s="20">
        <f>IF(L99&lt;='data'!$G$22,1.89,1.47)</f>
        <v>1.89</v>
      </c>
      <c r="N99" s="19">
        <f>$A99</f>
        <v>470</v>
      </c>
      <c r="O99" s="20">
        <f>'data'!$G$23-'data'!$G$23*(1-('data'!$G$22^M99)/('data'!$G$22^M99+L99^M99))</f>
        <v>57.1353872530421</v>
      </c>
      <c r="P99" s="20">
        <f>VLOOKUP(IF(N99-'data'!$G$24&lt;0,0,N99-'data'!$G$24),N3:O725,2)</f>
        <v>58.1533927293628</v>
      </c>
      <c r="Q99" s="20">
        <v>3.5</v>
      </c>
      <c r="R99" s="20">
        <v>3.40410674458151</v>
      </c>
      <c r="S99" s="20">
        <v>3.02862611148572</v>
      </c>
      <c r="T99" s="20">
        <v>3.02862611148572</v>
      </c>
      <c r="U99" s="20">
        <v>2.3458955724884</v>
      </c>
      <c r="V99" s="20">
        <v>2.16574727893853</v>
      </c>
      <c r="W99" s="20">
        <v>2.07691529845889</v>
      </c>
      <c r="X99" s="20">
        <v>2.07691529845889</v>
      </c>
      <c r="Y99" s="20">
        <v>57.8930605705295</v>
      </c>
      <c r="Z99" s="20">
        <v>61.3440496851068</v>
      </c>
      <c r="AA99" s="20">
        <v>62.7008439783686</v>
      </c>
      <c r="AB99" s="20">
        <v>62.7008439783686</v>
      </c>
    </row>
    <row r="100" ht="20.05" customHeight="1">
      <c r="A100" s="17">
        <f>$A99+C99</f>
        <v>475</v>
      </c>
      <c r="B100" s="18"/>
      <c r="C100" s="19">
        <v>5</v>
      </c>
      <c r="D100" t="b" s="20">
        <v>0</v>
      </c>
      <c r="E100" s="21"/>
      <c r="F100" s="22">
        <v>884.708699938974</v>
      </c>
      <c r="G100" s="20">
        <f>$E100+($F100/60+H100*'data'!$C$16+I100*OFFSET('data'!$C$17,0,D100)-G99*(OFFSET('data'!$C$18,0,D100)+'data'!$C$19+OFFSET('data'!$C$20,0,D100)))*$C100/60+G99</f>
        <v>22.9087323943552</v>
      </c>
      <c r="H100" s="20">
        <f>H99+('data'!$C$19*G99-'data'!$C$16*H99)*$C100/60</f>
        <v>40.0026324053983</v>
      </c>
      <c r="I100" s="20">
        <f>I99+(OFFSET('data'!$C$20,0,D100)*G99-OFFSET('data'!$C$17,0,D100)*I99)*$C100/60</f>
        <v>31.6892807033103</v>
      </c>
      <c r="J100" s="23">
        <f>$A100/60</f>
        <v>7.91666666666667</v>
      </c>
      <c r="K100" s="20">
        <f>G100/'data'!$C$15*1000</f>
        <v>3.5</v>
      </c>
      <c r="L100" s="20">
        <f>L99+'data'!$G$21*(K99-L99)/60*C99</f>
        <v>2.3458955724884</v>
      </c>
      <c r="M100" s="20">
        <f>IF(L100&lt;='data'!$G$22,1.89,1.47)</f>
        <v>1.89</v>
      </c>
      <c r="N100" s="19">
        <f>$A100</f>
        <v>475</v>
      </c>
      <c r="O100" s="20">
        <f>'data'!$G$23-'data'!$G$23*(1-('data'!$G$22^M100)/('data'!$G$22^M100+L100^M100))</f>
        <v>56.8904112639666</v>
      </c>
      <c r="P100" s="20">
        <f>VLOOKUP(IF(N100-'data'!$G$24&lt;0,0,N100-'data'!$G$24),N3:O725,2)</f>
        <v>57.8930605705295</v>
      </c>
      <c r="Q100" s="20">
        <v>3.5</v>
      </c>
      <c r="R100" s="20">
        <v>3.40696145152538</v>
      </c>
      <c r="S100" s="20">
        <v>3.02789102654183</v>
      </c>
      <c r="T100" s="20">
        <v>3.02789102654183</v>
      </c>
      <c r="U100" s="20">
        <v>2.35947616536888</v>
      </c>
      <c r="V100" s="20">
        <v>2.18035291076314</v>
      </c>
      <c r="W100" s="20">
        <v>2.08810563262142</v>
      </c>
      <c r="X100" s="20">
        <v>2.08810563262142</v>
      </c>
      <c r="Y100" s="20">
        <v>57.6366543337702</v>
      </c>
      <c r="Z100" s="20">
        <v>61.0600802505261</v>
      </c>
      <c r="AA100" s="20">
        <v>62.4773119390776</v>
      </c>
      <c r="AB100" s="20">
        <v>62.4773119390776</v>
      </c>
    </row>
    <row r="101" ht="20.05" customHeight="1">
      <c r="A101" s="17">
        <f>$A100+C100</f>
        <v>480</v>
      </c>
      <c r="B101" s="18"/>
      <c r="C101" s="19">
        <v>5</v>
      </c>
      <c r="D101" t="b" s="20">
        <v>0</v>
      </c>
      <c r="E101" s="21"/>
      <c r="F101" s="22">
        <v>883.281176141519</v>
      </c>
      <c r="G101" s="20">
        <f>$E101+($F101/60+H101*'data'!$C$16+I101*OFFSET('data'!$C$17,0,D101)-G100*(OFFSET('data'!$C$18,0,D101)+'data'!$C$19+OFFSET('data'!$C$20,0,D101)))*$C101/60+G100</f>
        <v>22.9087323943552</v>
      </c>
      <c r="H101" s="20">
        <f>H100+('data'!$C$19*G100-'data'!$C$16*H100)*$C101/60</f>
        <v>40.3215408935081</v>
      </c>
      <c r="I101" s="20">
        <f>I100+(OFFSET('data'!$C$20,0,D101)*G100-OFFSET('data'!$C$17,0,D101)*I100)*$C101/60</f>
        <v>32.0220572664025</v>
      </c>
      <c r="J101" s="23">
        <f>$A101/60</f>
        <v>8</v>
      </c>
      <c r="K101" s="20">
        <f>G101/'data'!$C$15*1000</f>
        <v>3.5</v>
      </c>
      <c r="L101" s="20">
        <f>L100+'data'!$G$21*(K100-L100)/60*C100</f>
        <v>2.35947616536888</v>
      </c>
      <c r="M101" s="20">
        <f>IF(L101&lt;='data'!$G$22,1.89,1.47)</f>
        <v>1.89</v>
      </c>
      <c r="N101" s="19">
        <f>$A101</f>
        <v>480</v>
      </c>
      <c r="O101" s="20">
        <f>'data'!$G$23-'data'!$G$23*(1-('data'!$G$22^M101)/('data'!$G$22^M101+L101^M101))</f>
        <v>56.6491309806799</v>
      </c>
      <c r="P101" s="20">
        <f>VLOOKUP(IF(N101-'data'!$G$24&lt;0,0,N101-'data'!$G$24),N3:O725,2)</f>
        <v>57.6366543337702</v>
      </c>
      <c r="Q101" s="20">
        <v>3.5</v>
      </c>
      <c r="R101" s="20">
        <v>3.40965764968838</v>
      </c>
      <c r="S101" s="20">
        <v>3.02716144624043</v>
      </c>
      <c r="T101" s="20">
        <v>3.02716144624043</v>
      </c>
      <c r="U101" s="20">
        <v>2.37289695251723</v>
      </c>
      <c r="V101" s="20">
        <v>2.19481840174248</v>
      </c>
      <c r="W101" s="20">
        <v>2.09915570260885</v>
      </c>
      <c r="X101" s="20">
        <v>2.09915570260885</v>
      </c>
      <c r="Y101" s="20">
        <v>57.3841158254545</v>
      </c>
      <c r="Z101" s="20">
        <v>60.779475064958</v>
      </c>
      <c r="AA101" s="20">
        <v>62.257021176272</v>
      </c>
      <c r="AB101" s="20">
        <v>62.257021176272</v>
      </c>
    </row>
    <row r="102" ht="20.05" customHeight="1">
      <c r="A102" s="17">
        <f>$A101+C101</f>
        <v>485</v>
      </c>
      <c r="B102" s="18"/>
      <c r="C102" s="19">
        <v>5</v>
      </c>
      <c r="D102" t="b" s="20">
        <v>0</v>
      </c>
      <c r="E102" s="21"/>
      <c r="F102" s="22">
        <v>881.861586462932</v>
      </c>
      <c r="G102" s="20">
        <f>$E102+($F102/60+H102*'data'!$C$16+I102*OFFSET('data'!$C$17,0,D102)-G101*(OFFSET('data'!$C$18,0,D102)+'data'!$C$19+OFFSET('data'!$C$20,0,D102)))*$C102/60+G101</f>
        <v>22.9087323943552</v>
      </c>
      <c r="H102" s="20">
        <f>H101+('data'!$C$19*G101-'data'!$C$16*H101)*$C102/60</f>
        <v>40.6385779126048</v>
      </c>
      <c r="I102" s="20">
        <f>I101+(OFFSET('data'!$C$20,0,D102)*G101-OFFSET('data'!$C$17,0,D102)*I101)*$C102/60</f>
        <v>32.354722626567</v>
      </c>
      <c r="J102" s="23">
        <f>$A102/60</f>
        <v>8.08333333333333</v>
      </c>
      <c r="K102" s="20">
        <f>G102/'data'!$C$15*1000</f>
        <v>3.5</v>
      </c>
      <c r="L102" s="20">
        <f>L101+'data'!$G$21*(K101-L101)/60*C101</f>
        <v>2.37289695251723</v>
      </c>
      <c r="M102" s="20">
        <f>IF(L102&lt;='data'!$G$22,1.89,1.47)</f>
        <v>1.89</v>
      </c>
      <c r="N102" s="19">
        <f>$A102</f>
        <v>485</v>
      </c>
      <c r="O102" s="20">
        <f>'data'!$G$23-'data'!$G$23*(1-('data'!$G$22^M102)/('data'!$G$22^M102+L102^M102))</f>
        <v>56.4114900321261</v>
      </c>
      <c r="P102" s="20">
        <f>VLOOKUP(IF(N102-'data'!$G$24&lt;0,0,N102-'data'!$G$24),N3:O725,2)</f>
        <v>57.3841158254545</v>
      </c>
      <c r="Q102" s="20">
        <v>3.5</v>
      </c>
      <c r="R102" s="20">
        <v>3.41220467469622</v>
      </c>
      <c r="S102" s="20">
        <v>3.02643716539465</v>
      </c>
      <c r="T102" s="20">
        <v>3.02643716539465</v>
      </c>
      <c r="U102" s="20">
        <v>2.38615981440159</v>
      </c>
      <c r="V102" s="20">
        <v>2.20914364559144</v>
      </c>
      <c r="W102" s="20">
        <v>2.11006722129946</v>
      </c>
      <c r="X102" s="20">
        <v>2.11006722129946</v>
      </c>
      <c r="Y102" s="20">
        <v>57.1353872530421</v>
      </c>
      <c r="Z102" s="20">
        <v>60.5022408084449</v>
      </c>
      <c r="AA102" s="20">
        <v>62.0399284455974</v>
      </c>
      <c r="AB102" s="20">
        <v>62.0399284455974</v>
      </c>
    </row>
    <row r="103" ht="20.05" customHeight="1">
      <c r="A103" s="17">
        <f>$A102+C102</f>
        <v>490</v>
      </c>
      <c r="B103" s="18"/>
      <c r="C103" s="19">
        <v>5</v>
      </c>
      <c r="D103" t="b" s="20">
        <v>0</v>
      </c>
      <c r="E103" s="21"/>
      <c r="F103" s="22">
        <v>880.449884491036</v>
      </c>
      <c r="G103" s="20">
        <f>$E103+($F103/60+H103*'data'!$C$16+I103*OFFSET('data'!$C$17,0,D103)-G102*(OFFSET('data'!$C$18,0,D103)+'data'!$C$19+OFFSET('data'!$C$20,0,D103)))*$C103/60+G102</f>
        <v>22.9087323943552</v>
      </c>
      <c r="H103" s="20">
        <f>H102+('data'!$C$19*G102-'data'!$C$16*H102)*$C103/60</f>
        <v>40.9537544451375</v>
      </c>
      <c r="I103" s="20">
        <f>I102+(OFFSET('data'!$C$20,0,D103)*G102-OFFSET('data'!$C$17,0,D103)*I102)*$C103/60</f>
        <v>32.6872768209641</v>
      </c>
      <c r="J103" s="23">
        <f>$A103/60</f>
        <v>8.16666666666667</v>
      </c>
      <c r="K103" s="20">
        <f>G103/'data'!$C$15*1000</f>
        <v>3.5</v>
      </c>
      <c r="L103" s="20">
        <f>L102+'data'!$G$21*(K102-L102)/60*C102</f>
        <v>2.38615981440159</v>
      </c>
      <c r="M103" s="20">
        <f>IF(L103&lt;='data'!$G$22,1.89,1.47)</f>
        <v>1.89</v>
      </c>
      <c r="N103" s="19">
        <f>$A103</f>
        <v>490</v>
      </c>
      <c r="O103" s="20">
        <f>'data'!$G$23-'data'!$G$23*(1-('data'!$G$22^M103)/('data'!$G$22^M103+L103^M103))</f>
        <v>56.1774325819026</v>
      </c>
      <c r="P103" s="20">
        <f>VLOOKUP(IF(N103-'data'!$G$24&lt;0,0,N103-'data'!$G$24),N3:O725,2)</f>
        <v>57.1353872530421</v>
      </c>
      <c r="Q103" s="20">
        <v>3.5</v>
      </c>
      <c r="R103" s="20">
        <v>3.41461131045796</v>
      </c>
      <c r="S103" s="20">
        <v>3.025717991904</v>
      </c>
      <c r="T103" s="20">
        <v>3.025717991904</v>
      </c>
      <c r="U103" s="20">
        <v>2.3992666093622</v>
      </c>
      <c r="V103" s="20">
        <v>2.22332864063771</v>
      </c>
      <c r="W103" s="20">
        <v>2.12084187915524</v>
      </c>
      <c r="X103" s="20">
        <v>2.12084187915524</v>
      </c>
      <c r="Y103" s="20">
        <v>56.8904112639666</v>
      </c>
      <c r="Z103" s="20">
        <v>60.2283802201984</v>
      </c>
      <c r="AA103" s="20">
        <v>61.8259907087783</v>
      </c>
      <c r="AB103" s="20">
        <v>61.8259907087783</v>
      </c>
    </row>
    <row r="104" ht="20.05" customHeight="1">
      <c r="A104" s="17">
        <f>$A103+C103</f>
        <v>495</v>
      </c>
      <c r="B104" s="18"/>
      <c r="C104" s="19">
        <v>5</v>
      </c>
      <c r="D104" t="b" s="20">
        <v>0</v>
      </c>
      <c r="E104" s="21"/>
      <c r="F104" s="22">
        <v>879.046024085960</v>
      </c>
      <c r="G104" s="20">
        <f>$E104+($F104/60+H104*'data'!$C$16+I104*OFFSET('data'!$C$17,0,D104)-G103*(OFFSET('data'!$C$18,0,D104)+'data'!$C$19+OFFSET('data'!$C$20,0,D104)))*$C104/60+G103</f>
        <v>22.9087323943552</v>
      </c>
      <c r="H104" s="20">
        <f>H103+('data'!$C$19*G103-'data'!$C$16*H103)*$C104/60</f>
        <v>41.2670814091065</v>
      </c>
      <c r="I104" s="20">
        <f>I103+(OFFSET('data'!$C$20,0,D104)*G103-OFFSET('data'!$C$17,0,D104)*I103)*$C104/60</f>
        <v>33.0197198867417</v>
      </c>
      <c r="J104" s="23">
        <f>$A104/60</f>
        <v>8.25</v>
      </c>
      <c r="K104" s="20">
        <f>G104/'data'!$C$15*1000</f>
        <v>3.5</v>
      </c>
      <c r="L104" s="20">
        <f>L103+'data'!$G$21*(K103-L103)/60*C103</f>
        <v>2.3992666093622</v>
      </c>
      <c r="M104" s="20">
        <f>IF(L104&lt;='data'!$G$22,1.89,1.47)</f>
        <v>1.89</v>
      </c>
      <c r="N104" s="19">
        <f>$A104</f>
        <v>495</v>
      </c>
      <c r="O104" s="20">
        <f>'data'!$G$23-'data'!$G$23*(1-('data'!$G$22^M104)/('data'!$G$22^M104+L104^M104))</f>
        <v>55.9469033533472</v>
      </c>
      <c r="P104" s="20">
        <f>VLOOKUP(IF(N104-'data'!$G$24&lt;0,0,N104-'data'!$G$24),N3:O725,2)</f>
        <v>56.8904112639666</v>
      </c>
      <c r="Q104" s="20">
        <v>3.5</v>
      </c>
      <c r="R104" s="20">
        <v>3.41688582177753</v>
      </c>
      <c r="S104" s="20">
        <v>3.02500374588492</v>
      </c>
      <c r="T104" s="20">
        <v>3.02500374588492</v>
      </c>
      <c r="U104" s="20">
        <v>2.41221917387184</v>
      </c>
      <c r="V104" s="20">
        <v>2.23737348248238</v>
      </c>
      <c r="W104" s="20">
        <v>2.13148134462942</v>
      </c>
      <c r="X104" s="20">
        <v>2.13148134462942</v>
      </c>
      <c r="Y104" s="20">
        <v>56.6491309806799</v>
      </c>
      <c r="Z104" s="20">
        <v>59.9578923855912</v>
      </c>
      <c r="AA104" s="20">
        <v>61.6151651623748</v>
      </c>
      <c r="AB104" s="20">
        <v>61.6151651623748</v>
      </c>
    </row>
    <row r="105" ht="20.05" customHeight="1">
      <c r="A105" s="17">
        <f>$A104+C104</f>
        <v>500</v>
      </c>
      <c r="B105" s="18"/>
      <c r="C105" s="19">
        <v>5</v>
      </c>
      <c r="D105" t="b" s="20">
        <v>0</v>
      </c>
      <c r="E105" s="21"/>
      <c r="F105" s="22">
        <v>877.649959378566</v>
      </c>
      <c r="G105" s="20">
        <f>$E105+($F105/60+H105*'data'!$C$16+I105*OFFSET('data'!$C$17,0,D105)-G104*(OFFSET('data'!$C$18,0,D105)+'data'!$C$19+OFFSET('data'!$C$20,0,D105)))*$C105/60+G104</f>
        <v>22.9087323943552</v>
      </c>
      <c r="H105" s="20">
        <f>H104+('data'!$C$19*G104-'data'!$C$16*H104)*$C105/60</f>
        <v>41.5785696584413</v>
      </c>
      <c r="I105" s="20">
        <f>I104+(OFFSET('data'!$C$20,0,D105)*G104-OFFSET('data'!$C$17,0,D105)*I104)*$C105/60</f>
        <v>33.3520518610353</v>
      </c>
      <c r="J105" s="23">
        <f>$A105/60</f>
        <v>8.33333333333333</v>
      </c>
      <c r="K105" s="20">
        <f>G105/'data'!$C$15*1000</f>
        <v>3.5</v>
      </c>
      <c r="L105" s="20">
        <f>L104+'data'!$G$21*(K104-L104)/60*C104</f>
        <v>2.41221917387184</v>
      </c>
      <c r="M105" s="20">
        <f>IF(L105&lt;='data'!$G$22,1.89,1.47)</f>
        <v>1.89</v>
      </c>
      <c r="N105" s="19">
        <f>$A105</f>
        <v>500</v>
      </c>
      <c r="O105" s="20">
        <f>'data'!$G$23-'data'!$G$23*(1-('data'!$G$22^M105)/('data'!$G$22^M105+L105^M105))</f>
        <v>55.7198476517716</v>
      </c>
      <c r="P105" s="20">
        <f>VLOOKUP(IF(N105-'data'!$G$24&lt;0,0,N105-'data'!$G$24),N3:O725,2)</f>
        <v>56.6491309806799</v>
      </c>
      <c r="Q105" s="20">
        <v>3.5</v>
      </c>
      <c r="R105" s="20">
        <v>3.41903598503764</v>
      </c>
      <c r="S105" s="20">
        <v>3.02429425885921</v>
      </c>
      <c r="T105" s="20">
        <v>3.02429425885921</v>
      </c>
      <c r="U105" s="20">
        <v>2.4250193227931</v>
      </c>
      <c r="V105" s="20">
        <v>2.25127835710792</v>
      </c>
      <c r="W105" s="20">
        <v>2.14198726455967</v>
      </c>
      <c r="X105" s="20">
        <v>2.14198726455967</v>
      </c>
      <c r="Y105" s="20">
        <v>56.4114900321261</v>
      </c>
      <c r="Z105" s="20">
        <v>59.6907730073858</v>
      </c>
      <c r="AA105" s="20">
        <v>61.4074092640785</v>
      </c>
      <c r="AB105" s="20">
        <v>61.4074092640785</v>
      </c>
    </row>
    <row r="106" ht="20.05" customHeight="1">
      <c r="A106" s="17">
        <f>$A105+C105</f>
        <v>505</v>
      </c>
      <c r="B106" s="18"/>
      <c r="C106" s="19">
        <v>5</v>
      </c>
      <c r="D106" t="b" s="20">
        <v>0</v>
      </c>
      <c r="E106" s="21"/>
      <c r="F106" s="22">
        <v>876.261644768826</v>
      </c>
      <c r="G106" s="20">
        <f>$E106+($F106/60+H106*'data'!$C$16+I106*OFFSET('data'!$C$17,0,D106)-G105*(OFFSET('data'!$C$18,0,D106)+'data'!$C$19+OFFSET('data'!$C$20,0,D106)))*$C106/60+G105</f>
        <v>22.9087323943552</v>
      </c>
      <c r="H106" s="20">
        <f>H105+('data'!$C$19*G105-'data'!$C$16*H105)*$C106/60</f>
        <v>41.8882299833767</v>
      </c>
      <c r="I106" s="20">
        <f>I105+(OFFSET('data'!$C$20,0,D106)*G105-OFFSET('data'!$C$17,0,D106)*I105)*$C106/60</f>
        <v>33.684272780968</v>
      </c>
      <c r="J106" s="23">
        <f>$A106/60</f>
        <v>8.41666666666667</v>
      </c>
      <c r="K106" s="20">
        <f>G106/'data'!$C$15*1000</f>
        <v>3.5</v>
      </c>
      <c r="L106" s="20">
        <f>L105+'data'!$G$21*(K105-L105)/60*C105</f>
        <v>2.4250193227931</v>
      </c>
      <c r="M106" s="20">
        <f>IF(L106&lt;='data'!$G$22,1.89,1.47)</f>
        <v>1.89</v>
      </c>
      <c r="N106" s="19">
        <f>$A106</f>
        <v>505</v>
      </c>
      <c r="O106" s="20">
        <f>'data'!$G$23-'data'!$G$23*(1-('data'!$G$22^M106)/('data'!$G$22^M106+L106^M106))</f>
        <v>55.4962113840526</v>
      </c>
      <c r="P106" s="20">
        <f>VLOOKUP(IF(N106-'data'!$G$24&lt;0,0,N106-'data'!$G$24),N3:O725,2)</f>
        <v>56.4114900321261</v>
      </c>
      <c r="Q106" s="20">
        <v>3.5</v>
      </c>
      <c r="R106" s="20">
        <v>3.42106911706984</v>
      </c>
      <c r="S106" s="20">
        <v>3.02358937299665</v>
      </c>
      <c r="T106" s="20">
        <v>3.02358937299665</v>
      </c>
      <c r="U106" s="20">
        <v>2.43766884963272</v>
      </c>
      <c r="V106" s="20">
        <v>2.26504353440703</v>
      </c>
      <c r="W106" s="20">
        <v>2.15236126454775</v>
      </c>
      <c r="X106" s="20">
        <v>2.15236126454775</v>
      </c>
      <c r="Y106" s="20">
        <v>56.1774325819026</v>
      </c>
      <c r="Z106" s="20">
        <v>59.4270146618325</v>
      </c>
      <c r="AA106" s="20">
        <v>61.2026807567063</v>
      </c>
      <c r="AB106" s="20">
        <v>61.2026807567063</v>
      </c>
    </row>
    <row r="107" ht="20.05" customHeight="1">
      <c r="A107" s="17">
        <f>$A106+C106</f>
        <v>510</v>
      </c>
      <c r="B107" s="18"/>
      <c r="C107" s="19">
        <v>5</v>
      </c>
      <c r="D107" t="b" s="20">
        <v>0</v>
      </c>
      <c r="E107" s="21"/>
      <c r="F107" s="22">
        <v>874.881034924280</v>
      </c>
      <c r="G107" s="20">
        <f>$E107+($F107/60+H107*'data'!$C$16+I107*OFFSET('data'!$C$17,0,D107)-G106*(OFFSET('data'!$C$18,0,D107)+'data'!$C$19+OFFSET('data'!$C$20,0,D107)))*$C107/60+G106</f>
        <v>22.9087323943552</v>
      </c>
      <c r="H107" s="20">
        <f>H106+('data'!$C$19*G106-'data'!$C$16*H106)*$C107/60</f>
        <v>42.1960731108265</v>
      </c>
      <c r="I107" s="20">
        <f>I106+(OFFSET('data'!$C$20,0,D107)*G106-OFFSET('data'!$C$17,0,D107)*I106)*$C107/60</f>
        <v>34.0163826836506</v>
      </c>
      <c r="J107" s="23">
        <f>$A107/60</f>
        <v>8.5</v>
      </c>
      <c r="K107" s="20">
        <f>G107/'data'!$C$15*1000</f>
        <v>3.5</v>
      </c>
      <c r="L107" s="20">
        <f>L106+'data'!$G$21*(K106-L106)/60*C106</f>
        <v>2.43766884963272</v>
      </c>
      <c r="M107" s="20">
        <f>IF(L107&lt;='data'!$G$22,1.89,1.47)</f>
        <v>1.89</v>
      </c>
      <c r="N107" s="19">
        <f>$A107</f>
        <v>510</v>
      </c>
      <c r="O107" s="20">
        <f>'data'!$G$23-'data'!$G$23*(1-('data'!$G$22^M107)/('data'!$G$22^M107+L107^M107))</f>
        <v>55.2759410757742</v>
      </c>
      <c r="P107" s="20">
        <f>VLOOKUP(IF(N107-'data'!$G$24&lt;0,0,N107-'data'!$G$24),N3:O725,2)</f>
        <v>56.1774325819026</v>
      </c>
      <c r="Q107" s="20">
        <v>3.5</v>
      </c>
      <c r="R107" s="20">
        <v>3.42299210231824</v>
      </c>
      <c r="S107" s="20">
        <v>3.02288894040779</v>
      </c>
      <c r="T107" s="20">
        <v>3.02288894040779</v>
      </c>
      <c r="U107" s="20">
        <v>2.45016952679284</v>
      </c>
      <c r="V107" s="20">
        <v>2.27866936210725</v>
      </c>
      <c r="W107" s="20">
        <v>2.16260494932637</v>
      </c>
      <c r="X107" s="20">
        <v>2.16260494932637</v>
      </c>
      <c r="Y107" s="20">
        <v>55.9469033533472</v>
      </c>
      <c r="Z107" s="20">
        <v>59.1666070402581</v>
      </c>
      <c r="AA107" s="20">
        <v>61.0009376900427</v>
      </c>
      <c r="AB107" s="20">
        <v>61.0009376900427</v>
      </c>
    </row>
    <row r="108" ht="20.05" customHeight="1">
      <c r="A108" s="17">
        <f>$A107+C107</f>
        <v>515</v>
      </c>
      <c r="B108" s="18"/>
      <c r="C108" s="19">
        <v>5</v>
      </c>
      <c r="D108" t="b" s="20">
        <v>0</v>
      </c>
      <c r="E108" s="21"/>
      <c r="F108" s="22">
        <v>873.508084778430</v>
      </c>
      <c r="G108" s="20">
        <f>$E108+($F108/60+H108*'data'!$C$16+I108*OFFSET('data'!$C$17,0,D108)-G107*(OFFSET('data'!$C$18,0,D108)+'data'!$C$19+OFFSET('data'!$C$20,0,D108)))*$C108/60+G107</f>
        <v>22.9087323943552</v>
      </c>
      <c r="H108" s="20">
        <f>H107+('data'!$C$19*G107-'data'!$C$16*H107)*$C108/60</f>
        <v>42.5021097047552</v>
      </c>
      <c r="I108" s="20">
        <f>I107+(OFFSET('data'!$C$20,0,D108)*G107-OFFSET('data'!$C$17,0,D108)*I107)*$C108/60</f>
        <v>34.3483816061813</v>
      </c>
      <c r="J108" s="23">
        <f>$A108/60</f>
        <v>8.58333333333333</v>
      </c>
      <c r="K108" s="20">
        <f>G108/'data'!$C$15*1000</f>
        <v>3.5</v>
      </c>
      <c r="L108" s="20">
        <f>L107+'data'!$G$21*(K107-L107)/60*C107</f>
        <v>2.45016952679284</v>
      </c>
      <c r="M108" s="20">
        <f>IF(L108&lt;='data'!$G$22,1.89,1.47)</f>
        <v>1.89</v>
      </c>
      <c r="N108" s="19">
        <f>$A108</f>
        <v>515</v>
      </c>
      <c r="O108" s="20">
        <f>'data'!$G$23-'data'!$G$23*(1-('data'!$G$22^M108)/('data'!$G$22^M108+L108^M108))</f>
        <v>55.058983886104</v>
      </c>
      <c r="P108" s="20">
        <f>VLOOKUP(IF(N108-'data'!$G$24&lt;0,0,N108-'data'!$G$24),N3:O725,2)</f>
        <v>55.9469033533472</v>
      </c>
      <c r="Q108" s="20">
        <v>3.5</v>
      </c>
      <c r="R108" s="20">
        <v>3.42481141839752</v>
      </c>
      <c r="S108" s="20">
        <v>3.02219282248404</v>
      </c>
      <c r="T108" s="20">
        <v>3.02219282248404</v>
      </c>
      <c r="U108" s="20">
        <v>2.46252310581938</v>
      </c>
      <c r="V108" s="20">
        <v>2.2921562600678</v>
      </c>
      <c r="W108" s="20">
        <v>2.17271990311397</v>
      </c>
      <c r="X108" s="20">
        <v>2.17271990311397</v>
      </c>
      <c r="Y108" s="20">
        <v>55.7198476517716</v>
      </c>
      <c r="Z108" s="20">
        <v>58.9095371767696</v>
      </c>
      <c r="AA108" s="20">
        <v>60.8021384406721</v>
      </c>
      <c r="AB108" s="20">
        <v>60.8021384406721</v>
      </c>
    </row>
    <row r="109" ht="20.05" customHeight="1">
      <c r="A109" s="17">
        <f>$A108+C108</f>
        <v>520</v>
      </c>
      <c r="B109" s="18"/>
      <c r="C109" s="19">
        <v>5</v>
      </c>
      <c r="D109" t="b" s="20">
        <v>0</v>
      </c>
      <c r="E109" s="21"/>
      <c r="F109" s="22">
        <v>872.142749529196</v>
      </c>
      <c r="G109" s="20">
        <f>$E109+($F109/60+H109*'data'!$C$16+I109*OFFSET('data'!$C$17,0,D109)-G108*(OFFSET('data'!$C$18,0,D109)+'data'!$C$19+OFFSET('data'!$C$20,0,D109)))*$C109/60+G108</f>
        <v>22.9087323943552</v>
      </c>
      <c r="H109" s="20">
        <f>H108+('data'!$C$19*G108-'data'!$C$16*H108)*$C109/60</f>
        <v>42.8063503665473</v>
      </c>
      <c r="I109" s="20">
        <f>I108+(OFFSET('data'!$C$20,0,D109)*G108-OFFSET('data'!$C$17,0,D109)*I108)*$C109/60</f>
        <v>34.680269585646</v>
      </c>
      <c r="J109" s="23">
        <f>$A109/60</f>
        <v>8.66666666666667</v>
      </c>
      <c r="K109" s="20">
        <f>G109/'data'!$C$15*1000</f>
        <v>3.5</v>
      </c>
      <c r="L109" s="20">
        <f>L108+'data'!$G$21*(K108-L108)/60*C108</f>
        <v>2.46252310581938</v>
      </c>
      <c r="M109" s="20">
        <f>IF(L109&lt;='data'!$G$22,1.89,1.47)</f>
        <v>1.89</v>
      </c>
      <c r="N109" s="19">
        <f>$A109</f>
        <v>520</v>
      </c>
      <c r="O109" s="20">
        <f>'data'!$G$23-'data'!$G$23*(1-('data'!$G$22^M109)/('data'!$G$22^M109+L109^M109))</f>
        <v>54.8452876205726</v>
      </c>
      <c r="P109" s="20">
        <f>VLOOKUP(IF(N109-'data'!$G$24&lt;0,0,N109-'data'!$G$24),N3:O725,2)</f>
        <v>55.7198476517716</v>
      </c>
      <c r="Q109" s="20">
        <v>3.5</v>
      </c>
      <c r="R109" s="20">
        <v>3.42653316014015</v>
      </c>
      <c r="S109" s="20">
        <v>3.02150088928165</v>
      </c>
      <c r="T109" s="20">
        <v>3.02150088928165</v>
      </c>
      <c r="U109" s="20">
        <v>2.47473131764745</v>
      </c>
      <c r="V109" s="20">
        <v>2.30550471492653</v>
      </c>
      <c r="W109" s="20">
        <v>2.18270768995808</v>
      </c>
      <c r="X109" s="20">
        <v>2.18270768995808</v>
      </c>
      <c r="Y109" s="20">
        <v>55.4962113840526</v>
      </c>
      <c r="Z109" s="20">
        <v>58.6557896626814</v>
      </c>
      <c r="AA109" s="20">
        <v>60.6062417299318</v>
      </c>
      <c r="AB109" s="20">
        <v>60.6062417299318</v>
      </c>
    </row>
    <row r="110" ht="20.05" customHeight="1">
      <c r="A110" s="17">
        <f>$A109+C109</f>
        <v>525</v>
      </c>
      <c r="B110" s="18"/>
      <c r="C110" s="19">
        <v>5</v>
      </c>
      <c r="D110" t="b" s="20">
        <v>0</v>
      </c>
      <c r="E110" s="21"/>
      <c r="F110" s="22">
        <v>870.784984637363</v>
      </c>
      <c r="G110" s="20">
        <f>$E110+($F110/60+H110*'data'!$C$16+I110*OFFSET('data'!$C$17,0,D110)-G109*(OFFSET('data'!$C$18,0,D110)+'data'!$C$19+OFFSET('data'!$C$20,0,D110)))*$C110/60+G109</f>
        <v>22.9087323943552</v>
      </c>
      <c r="H110" s="20">
        <f>H109+('data'!$C$19*G109-'data'!$C$16*H109)*$C110/60</f>
        <v>43.1088056353746</v>
      </c>
      <c r="I110" s="20">
        <f>I109+(OFFSET('data'!$C$20,0,D110)*G109-OFFSET('data'!$C$17,0,D110)*I109)*$C110/60</f>
        <v>35.0120466591182</v>
      </c>
      <c r="J110" s="23">
        <f>$A110/60</f>
        <v>8.75</v>
      </c>
      <c r="K110" s="20">
        <f>G110/'data'!$C$15*1000</f>
        <v>3.5</v>
      </c>
      <c r="L110" s="20">
        <f>L109+'data'!$G$21*(K109-L109)/60*C109</f>
        <v>2.47473131764745</v>
      </c>
      <c r="M110" s="20">
        <f>IF(L110&lt;='data'!$G$22,1.89,1.47)</f>
        <v>1.89</v>
      </c>
      <c r="N110" s="19">
        <f>$A110</f>
        <v>525</v>
      </c>
      <c r="O110" s="20">
        <f>'data'!$G$23-'data'!$G$23*(1-('data'!$G$22^M110)/('data'!$G$22^M110+L110^M110))</f>
        <v>54.6348007419149</v>
      </c>
      <c r="P110" s="20">
        <f>VLOOKUP(IF(N110-'data'!$G$24&lt;0,0,N110-'data'!$G$24),N3:O725,2)</f>
        <v>55.4962113840526</v>
      </c>
      <c r="Q110" s="20">
        <v>3.5</v>
      </c>
      <c r="R110" s="20">
        <v>3.42816306222227</v>
      </c>
      <c r="S110" s="20">
        <v>3.02081301894665</v>
      </c>
      <c r="T110" s="20">
        <v>3.02081301894665</v>
      </c>
      <c r="U110" s="20">
        <v>2.48679587284386</v>
      </c>
      <c r="V110" s="20">
        <v>2.31871527507607</v>
      </c>
      <c r="W110" s="20">
        <v>2.19256985406787</v>
      </c>
      <c r="X110" s="20">
        <v>2.19256985406787</v>
      </c>
      <c r="Y110" s="20">
        <v>55.2759410757742</v>
      </c>
      <c r="Z110" s="20">
        <v>58.4053468482715</v>
      </c>
      <c r="AA110" s="20">
        <v>60.4132066401122</v>
      </c>
      <c r="AB110" s="20">
        <v>60.4132066401122</v>
      </c>
    </row>
    <row r="111" ht="20.05" customHeight="1">
      <c r="A111" s="17">
        <f>$A110+C110</f>
        <v>530</v>
      </c>
      <c r="B111" s="18"/>
      <c r="C111" s="19">
        <v>5</v>
      </c>
      <c r="D111" t="b" s="20">
        <v>0</v>
      </c>
      <c r="E111" s="21"/>
      <c r="F111" s="22">
        <v>869.434745825048</v>
      </c>
      <c r="G111" s="20">
        <f>$E111+($F111/60+H111*'data'!$C$16+I111*OFFSET('data'!$C$17,0,D111)-G110*(OFFSET('data'!$C$18,0,D111)+'data'!$C$19+OFFSET('data'!$C$20,0,D111)))*$C111/60+G110</f>
        <v>22.9087323943552</v>
      </c>
      <c r="H111" s="20">
        <f>H110+('data'!$C$19*G110-'data'!$C$16*H110)*$C111/60</f>
        <v>43.4094859885613</v>
      </c>
      <c r="I111" s="20">
        <f>I110+(OFFSET('data'!$C$20,0,D111)*G110-OFFSET('data'!$C$17,0,D111)*I110)*$C111/60</f>
        <v>35.3437128636591</v>
      </c>
      <c r="J111" s="23">
        <f>$A111/60</f>
        <v>8.83333333333333</v>
      </c>
      <c r="K111" s="20">
        <f>G111/'data'!$C$15*1000</f>
        <v>3.5</v>
      </c>
      <c r="L111" s="20">
        <f>L110+'data'!$G$21*(K110-L110)/60*C110</f>
        <v>2.48679587284386</v>
      </c>
      <c r="M111" s="20">
        <f>IF(L111&lt;='data'!$G$22,1.89,1.47)</f>
        <v>1.89</v>
      </c>
      <c r="N111" s="19">
        <f>$A111</f>
        <v>530</v>
      </c>
      <c r="O111" s="20">
        <f>'data'!$G$23-'data'!$G$23*(1-('data'!$G$22^M111)/('data'!$G$22^M111+L111^M111))</f>
        <v>54.4274723791237</v>
      </c>
      <c r="P111" s="20">
        <f>VLOOKUP(IF(N111-'data'!$G$24&lt;0,0,N111-'data'!$G$24),N3:O725,2)</f>
        <v>55.2759410757742</v>
      </c>
      <c r="Q111" s="20">
        <v>3.5</v>
      </c>
      <c r="R111" s="20">
        <v>3.42970652045213</v>
      </c>
      <c r="S111" s="20">
        <v>3.02012909717818</v>
      </c>
      <c r="T111" s="20">
        <v>3.02012909717818</v>
      </c>
      <c r="U111" s="20">
        <v>2.49871846184683</v>
      </c>
      <c r="V111" s="20">
        <v>2.33178854594962</v>
      </c>
      <c r="W111" s="20">
        <v>2.20230792013646</v>
      </c>
      <c r="X111" s="20">
        <v>2.20230792013646</v>
      </c>
      <c r="Y111" s="20">
        <v>55.058983886104</v>
      </c>
      <c r="Z111" s="20">
        <v>58.1581890324544</v>
      </c>
      <c r="AA111" s="20">
        <v>60.2229926290179</v>
      </c>
      <c r="AB111" s="20">
        <v>60.2229926290179</v>
      </c>
    </row>
    <row r="112" ht="20.05" customHeight="1">
      <c r="A112" s="17">
        <f>$A111+C111</f>
        <v>535</v>
      </c>
      <c r="B112" s="18"/>
      <c r="C112" s="19">
        <v>5</v>
      </c>
      <c r="D112" t="b" s="20">
        <v>0</v>
      </c>
      <c r="E112" s="21"/>
      <c r="F112" s="22">
        <v>868.091989074152</v>
      </c>
      <c r="G112" s="20">
        <f>$E112+($F112/60+H112*'data'!$C$16+I112*OFFSET('data'!$C$17,0,D112)-G111*(OFFSET('data'!$C$18,0,D112)+'data'!$C$19+OFFSET('data'!$C$20,0,D112)))*$C112/60+G111</f>
        <v>22.9087323943552</v>
      </c>
      <c r="H112" s="20">
        <f>H111+('data'!$C$19*G111-'data'!$C$16*H111)*$C112/60</f>
        <v>43.7084018419469</v>
      </c>
      <c r="I112" s="20">
        <f>I111+(OFFSET('data'!$C$20,0,D112)*G111-OFFSET('data'!$C$17,0,D112)*I111)*$C112/60</f>
        <v>35.6752682363174</v>
      </c>
      <c r="J112" s="23">
        <f>$A112/60</f>
        <v>8.91666666666667</v>
      </c>
      <c r="K112" s="20">
        <f>G112/'data'!$C$15*1000</f>
        <v>3.5</v>
      </c>
      <c r="L112" s="20">
        <f>L111+'data'!$G$21*(K111-L111)/60*C111</f>
        <v>2.49871846184683</v>
      </c>
      <c r="M112" s="20">
        <f>IF(L112&lt;='data'!$G$22,1.89,1.47)</f>
        <v>1.89</v>
      </c>
      <c r="N112" s="19">
        <f>$A112</f>
        <v>535</v>
      </c>
      <c r="O112" s="20">
        <f>'data'!$G$23-'data'!$G$23*(1-('data'!$G$22^M112)/('data'!$G$22^M112+L112^M112))</f>
        <v>54.2232523348499</v>
      </c>
      <c r="P112" s="20">
        <f>VLOOKUP(IF(N112-'data'!$G$24&lt;0,0,N112-'data'!$G$24),N3:O725,2)</f>
        <v>55.058983886104</v>
      </c>
      <c r="Q112" s="20">
        <v>3.5</v>
      </c>
      <c r="R112" s="20">
        <v>3.43116861180015</v>
      </c>
      <c r="S112" s="20">
        <v>3.01944901672741</v>
      </c>
      <c r="T112" s="20">
        <v>3.01944901672741</v>
      </c>
      <c r="U112" s="20">
        <v>2.51050075520283</v>
      </c>
      <c r="V112" s="20">
        <v>2.34472518559792</v>
      </c>
      <c r="W112" s="20">
        <v>2.21192339365356</v>
      </c>
      <c r="X112" s="20">
        <v>2.21192339365356</v>
      </c>
      <c r="Y112" s="20">
        <v>54.8452876205726</v>
      </c>
      <c r="Z112" s="20">
        <v>57.9142946409475</v>
      </c>
      <c r="AA112" s="20">
        <v>60.0355595430028</v>
      </c>
      <c r="AB112" s="20">
        <v>60.0355595430028</v>
      </c>
    </row>
    <row r="113" ht="20.05" customHeight="1">
      <c r="A113" s="17">
        <f>$A112+C112</f>
        <v>540</v>
      </c>
      <c r="B113" s="18"/>
      <c r="C113" s="19">
        <v>5</v>
      </c>
      <c r="D113" t="b" s="20">
        <v>0</v>
      </c>
      <c r="E113" s="21"/>
      <c r="F113" s="22">
        <v>866.7566706248321</v>
      </c>
      <c r="G113" s="20">
        <f>$E113+($F113/60+H113*'data'!$C$16+I113*OFFSET('data'!$C$17,0,D113)-G112*(OFFSET('data'!$C$18,0,D113)+'data'!$C$19+OFFSET('data'!$C$20,0,D113)))*$C113/60+G112</f>
        <v>22.9087323943552</v>
      </c>
      <c r="H113" s="20">
        <f>H112+('data'!$C$19*G112-'data'!$C$16*H112)*$C113/60</f>
        <v>44.0055635502469</v>
      </c>
      <c r="I113" s="20">
        <f>I112+(OFFSET('data'!$C$20,0,D113)*G112-OFFSET('data'!$C$17,0,D113)*I112)*$C113/60</f>
        <v>36.0067128141294</v>
      </c>
      <c r="J113" s="23">
        <f>$A113/60</f>
        <v>9</v>
      </c>
      <c r="K113" s="20">
        <f>G113/'data'!$C$15*1000</f>
        <v>3.5</v>
      </c>
      <c r="L113" s="20">
        <f>L112+'data'!$G$21*(K112-L112)/60*C112</f>
        <v>2.51050075520283</v>
      </c>
      <c r="M113" s="20">
        <f>IF(L113&lt;='data'!$G$22,1.89,1.47)</f>
        <v>1.89</v>
      </c>
      <c r="N113" s="19">
        <f>$A113</f>
        <v>540</v>
      </c>
      <c r="O113" s="20">
        <f>'data'!$G$23-'data'!$G$23*(1-('data'!$G$22^M113)/('data'!$G$22^M113+L113^M113))</f>
        <v>54.0220910912825</v>
      </c>
      <c r="P113" s="20">
        <f>VLOOKUP(IF(N113-'data'!$G$24&lt;0,0,N113-'data'!$G$24),N3:O725,2)</f>
        <v>54.8452876205726</v>
      </c>
      <c r="Q113" s="20">
        <v>3.5</v>
      </c>
      <c r="R113" s="20">
        <v>3.43255411324504</v>
      </c>
      <c r="S113" s="20">
        <v>3.01877267693001</v>
      </c>
      <c r="T113" s="20">
        <v>3.01877267693001</v>
      </c>
      <c r="U113" s="20">
        <v>2.52214440380065</v>
      </c>
      <c r="V113" s="20">
        <v>2.35752590054001</v>
      </c>
      <c r="W113" s="20">
        <v>2.22141776120894</v>
      </c>
      <c r="X113" s="20">
        <v>2.22141776120894</v>
      </c>
      <c r="Y113" s="20">
        <v>54.6348007419149</v>
      </c>
      <c r="Z113" s="20">
        <v>57.673640393493</v>
      </c>
      <c r="AA113" s="20">
        <v>59.8508676285791</v>
      </c>
      <c r="AB113" s="20">
        <v>59.8508676285791</v>
      </c>
    </row>
    <row r="114" ht="20.05" customHeight="1">
      <c r="A114" s="17">
        <f>$A113+C113</f>
        <v>545</v>
      </c>
      <c r="B114" s="18"/>
      <c r="C114" s="19">
        <v>5</v>
      </c>
      <c r="D114" t="b" s="20">
        <v>0</v>
      </c>
      <c r="E114" s="21"/>
      <c r="F114" s="22">
        <v>865.428746974009</v>
      </c>
      <c r="G114" s="20">
        <f>$E114+($F114/60+H114*'data'!$C$16+I114*OFFSET('data'!$C$17,0,D114)-G113*(OFFSET('data'!$C$18,0,D114)+'data'!$C$19+OFFSET('data'!$C$20,0,D114)))*$C114/60+G113</f>
        <v>22.9087323943552</v>
      </c>
      <c r="H114" s="20">
        <f>H113+('data'!$C$19*G113-'data'!$C$16*H113)*$C114/60</f>
        <v>44.3009814074119</v>
      </c>
      <c r="I114" s="20">
        <f>I113+(OFFSET('data'!$C$20,0,D114)*G113-OFFSET('data'!$C$17,0,D114)*I113)*$C114/60</f>
        <v>36.3380466341191</v>
      </c>
      <c r="J114" s="23">
        <f>$A114/60</f>
        <v>9.08333333333333</v>
      </c>
      <c r="K114" s="20">
        <f>G114/'data'!$C$15*1000</f>
        <v>3.5</v>
      </c>
      <c r="L114" s="20">
        <f>L113+'data'!$G$21*(K113-L113)/60*C113</f>
        <v>2.52214440380065</v>
      </c>
      <c r="M114" s="20">
        <f>IF(L114&lt;='data'!$G$22,1.89,1.47)</f>
        <v>1.89</v>
      </c>
      <c r="N114" s="19">
        <f>$A114</f>
        <v>545</v>
      </c>
      <c r="O114" s="20">
        <f>'data'!$G$23-'data'!$G$23*(1-('data'!$G$22^M114)/('data'!$G$22^M114+L114^M114))</f>
        <v>53.8239398146253</v>
      </c>
      <c r="P114" s="20">
        <f>VLOOKUP(IF(N114-'data'!$G$24&lt;0,0,N114-'data'!$G$24),N3:O725,2)</f>
        <v>54.6348007419149</v>
      </c>
      <c r="Q114" s="20">
        <v>3.5</v>
      </c>
      <c r="R114" s="20">
        <v>3.4338675195059</v>
      </c>
      <c r="S114" s="20">
        <v>3.01809998326956</v>
      </c>
      <c r="T114" s="20">
        <v>3.01809998326956</v>
      </c>
      <c r="U114" s="20">
        <v>2.53365103910272</v>
      </c>
      <c r="V114" s="20">
        <v>2.37019144187149</v>
      </c>
      <c r="W114" s="20">
        <v>2.23079249078714</v>
      </c>
      <c r="X114" s="20">
        <v>2.23079249078714</v>
      </c>
      <c r="Y114" s="20">
        <v>54.4274723791237</v>
      </c>
      <c r="Z114" s="20">
        <v>57.4362014606787</v>
      </c>
      <c r="AA114" s="20">
        <v>59.6688775426976</v>
      </c>
      <c r="AB114" s="20">
        <v>59.6688775426976</v>
      </c>
    </row>
    <row r="115" ht="20.05" customHeight="1">
      <c r="A115" s="17">
        <f>$A114+C114</f>
        <v>550</v>
      </c>
      <c r="B115" s="18"/>
      <c r="C115" s="19">
        <v>5</v>
      </c>
      <c r="D115" t="b" s="20">
        <v>0</v>
      </c>
      <c r="E115" s="21"/>
      <c r="F115" s="22">
        <v>864.1081748738339</v>
      </c>
      <c r="G115" s="20">
        <f>$E115+($F115/60+H115*'data'!$C$16+I115*OFFSET('data'!$C$17,0,D115)-G114*(OFFSET('data'!$C$18,0,D115)+'data'!$C$19+OFFSET('data'!$C$20,0,D115)))*$C115/60+G114</f>
        <v>22.9087323943552</v>
      </c>
      <c r="H115" s="20">
        <f>H114+('data'!$C$19*G114-'data'!$C$16*H114)*$C115/60</f>
        <v>44.5946656469836</v>
      </c>
      <c r="I115" s="20">
        <f>I114+(OFFSET('data'!$C$20,0,D115)*G114-OFFSET('data'!$C$17,0,D115)*I114)*$C115/60</f>
        <v>36.6692697332981</v>
      </c>
      <c r="J115" s="23">
        <f>$A115/60</f>
        <v>9.16666666666667</v>
      </c>
      <c r="K115" s="20">
        <f>G115/'data'!$C$15*1000</f>
        <v>3.5</v>
      </c>
      <c r="L115" s="20">
        <f>L114+'data'!$G$21*(K114-L114)/60*C114</f>
        <v>2.53365103910272</v>
      </c>
      <c r="M115" s="20">
        <f>IF(L115&lt;='data'!$G$22,1.89,1.47)</f>
        <v>1.89</v>
      </c>
      <c r="N115" s="19">
        <f>$A115</f>
        <v>550</v>
      </c>
      <c r="O115" s="20">
        <f>'data'!$G$23-'data'!$G$23*(1-('data'!$G$22^M115)/('data'!$G$22^M115+L115^M115))</f>
        <v>53.628750358285</v>
      </c>
      <c r="P115" s="20">
        <f>VLOOKUP(IF(N115-'data'!$G$24&lt;0,0,N115-'data'!$G$24),N3:O725,2)</f>
        <v>54.4274723791237</v>
      </c>
      <c r="Q115" s="20">
        <v>3.5</v>
      </c>
      <c r="R115" s="20">
        <v>3.43511305972623</v>
      </c>
      <c r="S115" s="20">
        <v>3.01743084697015</v>
      </c>
      <c r="T115" s="20">
        <v>3.01743084697015</v>
      </c>
      <c r="U115" s="20">
        <v>2.54502227337371</v>
      </c>
      <c r="V115" s="20">
        <v>2.38272260161488</v>
      </c>
      <c r="W115" s="20">
        <v>2.24004903205397</v>
      </c>
      <c r="X115" s="20">
        <v>2.24004903205397</v>
      </c>
      <c r="Y115" s="20">
        <v>54.2232523348499</v>
      </c>
      <c r="Z115" s="20">
        <v>57.2019516108867</v>
      </c>
      <c r="AA115" s="20">
        <v>59.4895503617917</v>
      </c>
      <c r="AB115" s="20">
        <v>59.4895503617917</v>
      </c>
    </row>
    <row r="116" ht="20.05" customHeight="1">
      <c r="A116" s="17">
        <f>$A115+C115</f>
        <v>555</v>
      </c>
      <c r="B116" s="18"/>
      <c r="C116" s="19">
        <v>5</v>
      </c>
      <c r="D116" t="b" s="20">
        <v>0</v>
      </c>
      <c r="E116" s="21"/>
      <c r="F116" s="22">
        <v>862.794911330212</v>
      </c>
      <c r="G116" s="20">
        <f>$E116+($F116/60+H116*'data'!$C$16+I116*OFFSET('data'!$C$17,0,D116)-G115*(OFFSET('data'!$C$18,0,D116)+'data'!$C$19+OFFSET('data'!$C$20,0,D116)))*$C116/60+G115</f>
        <v>22.9087323943552</v>
      </c>
      <c r="H116" s="20">
        <f>H115+('data'!$C$19*G115-'data'!$C$16*H115)*$C116/60</f>
        <v>44.8866264424499</v>
      </c>
      <c r="I116" s="20">
        <f>I115+(OFFSET('data'!$C$20,0,D116)*G115-OFFSET('data'!$C$17,0,D116)*I115)*$C116/60</f>
        <v>37.0003821486656</v>
      </c>
      <c r="J116" s="23">
        <f>$A116/60</f>
        <v>9.25</v>
      </c>
      <c r="K116" s="20">
        <f>G116/'data'!$C$15*1000</f>
        <v>3.5</v>
      </c>
      <c r="L116" s="20">
        <f>L115+'data'!$G$21*(K115-L115)/60*C115</f>
        <v>2.54502227337371</v>
      </c>
      <c r="M116" s="20">
        <f>IF(L116&lt;='data'!$G$22,1.89,1.47)</f>
        <v>1.89</v>
      </c>
      <c r="N116" s="19">
        <f>$A116</f>
        <v>555</v>
      </c>
      <c r="O116" s="20">
        <f>'data'!$G$23-'data'!$G$23*(1-('data'!$G$22^M116)/('data'!$G$22^M116+L116^M116))</f>
        <v>53.4364752648732</v>
      </c>
      <c r="P116" s="20">
        <f>VLOOKUP(IF(N116-'data'!$G$24&lt;0,0,N116-'data'!$G$24),N3:O725,2)</f>
        <v>54.2232523348499</v>
      </c>
      <c r="Q116" s="20">
        <v>3.5</v>
      </c>
      <c r="R116" s="20">
        <v>3.43629471317169</v>
      </c>
      <c r="S116" s="20">
        <v>3.0167651846161</v>
      </c>
      <c r="T116" s="20">
        <v>3.0167651846161</v>
      </c>
      <c r="U116" s="20">
        <v>2.55625969990642</v>
      </c>
      <c r="V116" s="20">
        <v>2.39512020929769</v>
      </c>
      <c r="W116" s="20">
        <v>2.24918881663515</v>
      </c>
      <c r="X116" s="20">
        <v>2.24918881663515</v>
      </c>
      <c r="Y116" s="20">
        <v>54.0220910912825</v>
      </c>
      <c r="Z116" s="20">
        <v>56.9708633478795</v>
      </c>
      <c r="AA116" s="20">
        <v>59.3128475896672</v>
      </c>
      <c r="AB116" s="20">
        <v>59.3128475896672</v>
      </c>
    </row>
    <row r="117" ht="20.05" customHeight="1">
      <c r="A117" s="17">
        <f>$A116+C116</f>
        <v>560</v>
      </c>
      <c r="B117" s="18"/>
      <c r="C117" s="19">
        <v>5</v>
      </c>
      <c r="D117" t="b" s="20">
        <v>0</v>
      </c>
      <c r="E117" s="21"/>
      <c r="F117" s="22">
        <v>861.488913601292</v>
      </c>
      <c r="G117" s="20">
        <f>$E117+($F117/60+H117*'data'!$C$16+I117*OFFSET('data'!$C$17,0,D117)-G116*(OFFSET('data'!$C$18,0,D117)+'data'!$C$19+OFFSET('data'!$C$20,0,D117)))*$C117/60+G116</f>
        <v>22.9087323943552</v>
      </c>
      <c r="H117" s="20">
        <f>H116+('data'!$C$19*G116-'data'!$C$16*H116)*$C117/60</f>
        <v>45.1768739075968</v>
      </c>
      <c r="I117" s="20">
        <f>I116+(OFFSET('data'!$C$20,0,D117)*G116-OFFSET('data'!$C$17,0,D117)*I116)*$C117/60</f>
        <v>37.3313839172086</v>
      </c>
      <c r="J117" s="23">
        <f>$A117/60</f>
        <v>9.33333333333333</v>
      </c>
      <c r="K117" s="20">
        <f>G117/'data'!$C$15*1000</f>
        <v>3.5</v>
      </c>
      <c r="L117" s="20">
        <f>L116+'data'!$G$21*(K116-L116)/60*C116</f>
        <v>2.55625969990642</v>
      </c>
      <c r="M117" s="20">
        <f>IF(L117&lt;='data'!$G$22,1.89,1.47)</f>
        <v>1.89</v>
      </c>
      <c r="N117" s="19">
        <f>$A117</f>
        <v>560</v>
      </c>
      <c r="O117" s="20">
        <f>'data'!$G$23-'data'!$G$23*(1-('data'!$G$22^M117)/('data'!$G$22^M117+L117^M117))</f>
        <v>53.2470677671219</v>
      </c>
      <c r="P117" s="20">
        <f>VLOOKUP(IF(N117-'data'!$G$24&lt;0,0,N117-'data'!$G$24),N3:O725,2)</f>
        <v>54.0220910912825</v>
      </c>
      <c r="Q117" s="20">
        <v>3.5</v>
      </c>
      <c r="R117" s="20">
        <v>3.43741622400001</v>
      </c>
      <c r="S117" s="20">
        <v>3.01610291779694</v>
      </c>
      <c r="T117" s="20">
        <v>3.01610291779694</v>
      </c>
      <c r="U117" s="20">
        <v>2.56736489324504</v>
      </c>
      <c r="V117" s="20">
        <v>2.40738512874448</v>
      </c>
      <c r="W117" s="20">
        <v>2.25821325838747</v>
      </c>
      <c r="X117" s="20">
        <v>2.25821325838747</v>
      </c>
      <c r="Y117" s="20">
        <v>53.8239398146253</v>
      </c>
      <c r="Z117" s="20">
        <v>56.7429080395145</v>
      </c>
      <c r="AA117" s="20">
        <v>59.1387311643192</v>
      </c>
      <c r="AB117" s="20">
        <v>59.1387311643192</v>
      </c>
    </row>
    <row r="118" ht="20.05" customHeight="1">
      <c r="A118" s="17">
        <f>$A117+C117</f>
        <v>565</v>
      </c>
      <c r="B118" s="18"/>
      <c r="C118" s="19">
        <v>5</v>
      </c>
      <c r="D118" t="b" s="20">
        <v>0</v>
      </c>
      <c r="E118" s="21"/>
      <c r="F118" s="22">
        <v>860.190139196017</v>
      </c>
      <c r="G118" s="20">
        <f>$E118+($F118/60+H118*'data'!$C$16+I118*OFFSET('data'!$C$17,0,D118)-G117*(OFFSET('data'!$C$18,0,D118)+'data'!$C$19+OFFSET('data'!$C$20,0,D118)))*$C118/60+G117</f>
        <v>22.9087323943552</v>
      </c>
      <c r="H118" s="20">
        <f>H117+('data'!$C$19*G117-'data'!$C$16*H117)*$C118/60</f>
        <v>45.4654180968592</v>
      </c>
      <c r="I118" s="20">
        <f>I117+(OFFSET('data'!$C$20,0,D118)*G117-OFFSET('data'!$C$17,0,D118)*I117)*$C118/60</f>
        <v>37.6622750759015</v>
      </c>
      <c r="J118" s="23">
        <f>$A118/60</f>
        <v>9.41666666666667</v>
      </c>
      <c r="K118" s="20">
        <f>G118/'data'!$C$15*1000</f>
        <v>3.5</v>
      </c>
      <c r="L118" s="20">
        <f>L117+'data'!$G$21*(K117-L117)/60*C117</f>
        <v>2.56736489324504</v>
      </c>
      <c r="M118" s="20">
        <f>IF(L118&lt;='data'!$G$22,1.89,1.47)</f>
        <v>1.89</v>
      </c>
      <c r="N118" s="19">
        <f>$A118</f>
        <v>565</v>
      </c>
      <c r="O118" s="20">
        <f>'data'!$G$23-'data'!$G$23*(1-('data'!$G$22^M118)/('data'!$G$22^M118+L118^M118))</f>
        <v>53.0604817878004</v>
      </c>
      <c r="P118" s="20">
        <f>VLOOKUP(IF(N118-'data'!$G$24&lt;0,0,N118-'data'!$G$24),N3:O725,2)</f>
        <v>53.8239398146253</v>
      </c>
      <c r="Q118" s="20">
        <v>3.5</v>
      </c>
      <c r="R118" s="20">
        <v>3.43848111515781</v>
      </c>
      <c r="S118" s="20">
        <v>3.01544397277602</v>
      </c>
      <c r="T118" s="20">
        <v>3.01544397277602</v>
      </c>
      <c r="U118" s="20">
        <v>2.57833940940576</v>
      </c>
      <c r="V118" s="20">
        <v>2.41951825507029</v>
      </c>
      <c r="W118" s="20">
        <v>2.26712375366291</v>
      </c>
      <c r="X118" s="20">
        <v>2.26712375366291</v>
      </c>
      <c r="Y118" s="20">
        <v>53.628750358285</v>
      </c>
      <c r="Z118" s="20">
        <v>56.5180560380634</v>
      </c>
      <c r="AA118" s="20">
        <v>58.9671634637523</v>
      </c>
      <c r="AB118" s="20">
        <v>58.9671634637523</v>
      </c>
    </row>
    <row r="119" ht="20.05" customHeight="1">
      <c r="A119" s="17">
        <f>$A118+C118</f>
        <v>570</v>
      </c>
      <c r="B119" s="18"/>
      <c r="C119" s="19">
        <v>5</v>
      </c>
      <c r="D119" t="b" s="20">
        <v>0</v>
      </c>
      <c r="E119" s="21"/>
      <c r="F119" s="22">
        <v>858.898545872612</v>
      </c>
      <c r="G119" s="20">
        <f>$E119+($F119/60+H119*'data'!$C$16+I119*OFFSET('data'!$C$17,0,D119)-G118*(OFFSET('data'!$C$18,0,D119)+'data'!$C$19+OFFSET('data'!$C$20,0,D119)))*$C119/60+G118</f>
        <v>22.9087323943552</v>
      </c>
      <c r="H119" s="20">
        <f>H118+('data'!$C$19*G118-'data'!$C$16*H118)*$C119/60</f>
        <v>45.7522690056689</v>
      </c>
      <c r="I119" s="20">
        <f>I118+(OFFSET('data'!$C$20,0,D119)*G118-OFFSET('data'!$C$17,0,D119)*I118)*$C119/60</f>
        <v>37.9930556617065</v>
      </c>
      <c r="J119" s="23">
        <f>$A119/60</f>
        <v>9.5</v>
      </c>
      <c r="K119" s="20">
        <f>G119/'data'!$C$15*1000</f>
        <v>3.5</v>
      </c>
      <c r="L119" s="20">
        <f>L118+'data'!$G$21*(K118-L118)/60*C118</f>
        <v>2.57833940940576</v>
      </c>
      <c r="M119" s="20">
        <f>IF(L119&lt;='data'!$G$22,1.89,1.47)</f>
        <v>1.89</v>
      </c>
      <c r="N119" s="19">
        <f>$A119</f>
        <v>570</v>
      </c>
      <c r="O119" s="20">
        <f>'data'!$G$23-'data'!$G$23*(1-('data'!$G$22^M119)/('data'!$G$22^M119+L119^M119))</f>
        <v>52.8766719387212</v>
      </c>
      <c r="P119" s="20">
        <f>VLOOKUP(IF(N119-'data'!$G$24&lt;0,0,N119-'data'!$G$24),N3:O725,2)</f>
        <v>53.628750358285</v>
      </c>
      <c r="Q119" s="20">
        <v>3.5</v>
      </c>
      <c r="R119" s="20">
        <v>3.43949270145606</v>
      </c>
      <c r="S119" s="20">
        <v>3.01478828018128</v>
      </c>
      <c r="T119" s="20">
        <v>3.01478828018128</v>
      </c>
      <c r="U119" s="20">
        <v>2.58918478609479</v>
      </c>
      <c r="V119" s="20">
        <v>2.43152051186322</v>
      </c>
      <c r="W119" s="20">
        <v>2.27592168156595</v>
      </c>
      <c r="X119" s="20">
        <v>2.27592168156595</v>
      </c>
      <c r="Y119" s="20">
        <v>53.4364752648732</v>
      </c>
      <c r="Z119" s="20">
        <v>56.2962767925883</v>
      </c>
      <c r="AA119" s="20">
        <v>58.798107310872</v>
      </c>
      <c r="AB119" s="20">
        <v>58.798107310872</v>
      </c>
    </row>
    <row r="120" ht="20.05" customHeight="1">
      <c r="A120" s="17">
        <f>$A119+C119</f>
        <v>575</v>
      </c>
      <c r="B120" s="18"/>
      <c r="C120" s="19">
        <v>5</v>
      </c>
      <c r="D120" t="b" s="20">
        <v>0</v>
      </c>
      <c r="E120" s="21"/>
      <c r="F120" s="22">
        <v>857.614091637150</v>
      </c>
      <c r="G120" s="20">
        <f>$E120+($F120/60+H120*'data'!$C$16+I120*OFFSET('data'!$C$17,0,D120)-G119*(OFFSET('data'!$C$18,0,D120)+'data'!$C$19+OFFSET('data'!$C$20,0,D120)))*$C120/60+G119</f>
        <v>22.9087323943552</v>
      </c>
      <c r="H120" s="20">
        <f>H119+('data'!$C$19*G119-'data'!$C$16*H119)*$C120/60</f>
        <v>46.0374365708008</v>
      </c>
      <c r="I120" s="20">
        <f>I119+(OFFSET('data'!$C$20,0,D120)*G119-OFFSET('data'!$C$17,0,D120)*I119)*$C120/60</f>
        <v>38.3237257115733</v>
      </c>
      <c r="J120" s="23">
        <f>$A120/60</f>
        <v>9.58333333333333</v>
      </c>
      <c r="K120" s="20">
        <f>G120/'data'!$C$15*1000</f>
        <v>3.5</v>
      </c>
      <c r="L120" s="20">
        <f>L119+'data'!$G$21*(K119-L119)/60*C119</f>
        <v>2.58918478609479</v>
      </c>
      <c r="M120" s="20">
        <f>IF(L120&lt;='data'!$G$22,1.89,1.47)</f>
        <v>1.89</v>
      </c>
      <c r="N120" s="19">
        <f>$A120</f>
        <v>575</v>
      </c>
      <c r="O120" s="20">
        <f>'data'!$G$23-'data'!$G$23*(1-('data'!$G$22^M120)/('data'!$G$22^M120+L120^M120))</f>
        <v>52.6955935189109</v>
      </c>
      <c r="P120" s="20">
        <f>VLOOKUP(IF(N120-'data'!$G$24&lt;0,0,N120-'data'!$G$24),N3:O725,2)</f>
        <v>53.4364752648732</v>
      </c>
      <c r="Q120" s="20">
        <v>3.5</v>
      </c>
      <c r="R120" s="20">
        <v>3.44045410187257</v>
      </c>
      <c r="S120" s="20">
        <v>3.01413577471654</v>
      </c>
      <c r="T120" s="20">
        <v>3.01413577471654</v>
      </c>
      <c r="U120" s="20">
        <v>2.59990254292383</v>
      </c>
      <c r="V120" s="20">
        <v>2.443392848545</v>
      </c>
      <c r="W120" s="20">
        <v>2.28460840420449</v>
      </c>
      <c r="X120" s="20">
        <v>2.28460840420449</v>
      </c>
      <c r="Y120" s="20">
        <v>53.2470677671219</v>
      </c>
      <c r="Z120" s="20">
        <v>56.0775389538126</v>
      </c>
      <c r="AA120" s="20">
        <v>58.6315259775143</v>
      </c>
      <c r="AB120" s="20">
        <v>58.6315259775143</v>
      </c>
    </row>
    <row r="121" ht="20.05" customHeight="1">
      <c r="A121" s="17">
        <f>$A120+C120</f>
        <v>580</v>
      </c>
      <c r="B121" s="18"/>
      <c r="C121" s="19">
        <v>5</v>
      </c>
      <c r="D121" t="b" s="20">
        <v>0</v>
      </c>
      <c r="E121" s="21"/>
      <c r="F121" s="22">
        <v>856.3367347421</v>
      </c>
      <c r="G121" s="20">
        <f>$E121+($F121/60+H121*'data'!$C$16+I121*OFFSET('data'!$C$17,0,D121)-G120*(OFFSET('data'!$C$18,0,D121)+'data'!$C$19+OFFSET('data'!$C$20,0,D121)))*$C121/60+G120</f>
        <v>22.9087323943552</v>
      </c>
      <c r="H121" s="20">
        <f>H120+('data'!$C$19*G120-'data'!$C$16*H120)*$C121/60</f>
        <v>46.3209306707175</v>
      </c>
      <c r="I121" s="20">
        <f>I120+(OFFSET('data'!$C$20,0,D121)*G120-OFFSET('data'!$C$17,0,D121)*I120)*$C121/60</f>
        <v>38.6542852624395</v>
      </c>
      <c r="J121" s="23">
        <f>$A121/60</f>
        <v>9.66666666666667</v>
      </c>
      <c r="K121" s="20">
        <f>G121/'data'!$C$15*1000</f>
        <v>3.5</v>
      </c>
      <c r="L121" s="20">
        <f>L120+'data'!$G$21*(K120-L120)/60*C120</f>
        <v>2.59990254292383</v>
      </c>
      <c r="M121" s="20">
        <f>IF(L121&lt;='data'!$G$22,1.89,1.47)</f>
        <v>1.89</v>
      </c>
      <c r="N121" s="19">
        <f>$A121</f>
        <v>580</v>
      </c>
      <c r="O121" s="20">
        <f>'data'!$G$23-'data'!$G$23*(1-('data'!$G$22^M121)/('data'!$G$22^M121+L121^M121))</f>
        <v>52.5172025120211</v>
      </c>
      <c r="P121" s="20">
        <f>VLOOKUP(IF(N121-'data'!$G$24&lt;0,0,N121-'data'!$G$24),N3:O725,2)</f>
        <v>53.2470677671219</v>
      </c>
      <c r="Q121" s="20">
        <v>3.5</v>
      </c>
      <c r="R121" s="20">
        <v>3.44136825112732</v>
      </c>
      <c r="S121" s="20">
        <v>3.01348639489195</v>
      </c>
      <c r="T121" s="20">
        <v>3.01348639489195</v>
      </c>
      <c r="U121" s="20">
        <v>2.61049418162299</v>
      </c>
      <c r="V121" s="20">
        <v>2.45513623789879</v>
      </c>
      <c r="W121" s="20">
        <v>2.29318526693468</v>
      </c>
      <c r="X121" s="20">
        <v>2.29318526693468</v>
      </c>
      <c r="Y121" s="20">
        <v>53.0604817878004</v>
      </c>
      <c r="Z121" s="20">
        <v>55.8618104719048</v>
      </c>
      <c r="AA121" s="20">
        <v>58.4673831876756</v>
      </c>
      <c r="AB121" s="20">
        <v>58.4673831876756</v>
      </c>
    </row>
    <row r="122" ht="20.05" customHeight="1">
      <c r="A122" s="17">
        <f>$A121+C121</f>
        <v>585</v>
      </c>
      <c r="B122" s="18"/>
      <c r="C122" s="19">
        <v>5</v>
      </c>
      <c r="D122" t="b" s="20">
        <v>0</v>
      </c>
      <c r="E122" s="21"/>
      <c r="F122" s="22">
        <v>855.066433684864</v>
      </c>
      <c r="G122" s="20">
        <f>$E122+($F122/60+H122*'data'!$C$16+I122*OFFSET('data'!$C$17,0,D122)-G121*(OFFSET('data'!$C$18,0,D122)+'data'!$C$19+OFFSET('data'!$C$20,0,D122)))*$C122/60+G121</f>
        <v>22.9087323943552</v>
      </c>
      <c r="H122" s="20">
        <f>H121+('data'!$C$19*G121-'data'!$C$16*H121)*$C122/60</f>
        <v>46.602761125911</v>
      </c>
      <c r="I122" s="20">
        <f>I121+(OFFSET('data'!$C$20,0,D122)*G121-OFFSET('data'!$C$17,0,D122)*I121)*$C122/60</f>
        <v>38.9847343512301</v>
      </c>
      <c r="J122" s="23">
        <f>$A122/60</f>
        <v>9.75</v>
      </c>
      <c r="K122" s="20">
        <f>G122/'data'!$C$15*1000</f>
        <v>3.5</v>
      </c>
      <c r="L122" s="20">
        <f>L121+'data'!$G$21*(K121-L121)/60*C121</f>
        <v>2.61049418162299</v>
      </c>
      <c r="M122" s="20">
        <f>IF(L122&lt;='data'!$G$22,1.89,1.47)</f>
        <v>1.89</v>
      </c>
      <c r="N122" s="19">
        <f>$A122</f>
        <v>585</v>
      </c>
      <c r="O122" s="20">
        <f>'data'!$G$23-'data'!$G$23*(1-('data'!$G$22^M122)/('data'!$G$22^M122+L122^M122))</f>
        <v>52.3414555830454</v>
      </c>
      <c r="P122" s="20">
        <f>VLOOKUP(IF(N122-'data'!$G$24&lt;0,0,N122-'data'!$G$24),N3:O725,2)</f>
        <v>53.0604817878004</v>
      </c>
      <c r="Q122" s="20">
        <v>3.5</v>
      </c>
      <c r="R122" s="20">
        <v>3.4422379105736</v>
      </c>
      <c r="S122" s="20">
        <v>3.01284008277253</v>
      </c>
      <c r="T122" s="20">
        <v>3.01284008277253</v>
      </c>
      <c r="U122" s="20">
        <v>2.62096118625119</v>
      </c>
      <c r="V122" s="20">
        <v>2.46675167375423</v>
      </c>
      <c r="W122" s="20">
        <v>2.30165359859982</v>
      </c>
      <c r="X122" s="20">
        <v>2.30165359859982</v>
      </c>
      <c r="Y122" s="20">
        <v>52.8766719387212</v>
      </c>
      <c r="Z122" s="20">
        <v>55.6490586875736</v>
      </c>
      <c r="AA122" s="20">
        <v>58.3056431200004</v>
      </c>
      <c r="AB122" s="20">
        <v>58.3056431200004</v>
      </c>
    </row>
    <row r="123" ht="20.05" customHeight="1">
      <c r="A123" s="17">
        <f>$A122+C122</f>
        <v>590</v>
      </c>
      <c r="B123" s="18"/>
      <c r="C123" s="19">
        <v>5</v>
      </c>
      <c r="D123" t="b" s="20">
        <v>0</v>
      </c>
      <c r="E123" s="21"/>
      <c r="F123" s="22">
        <v>853.803147206344</v>
      </c>
      <c r="G123" s="20">
        <f>$E123+($F123/60+H123*'data'!$C$16+I123*OFFSET('data'!$C$17,0,D123)-G122*(OFFSET('data'!$C$18,0,D123)+'data'!$C$19+OFFSET('data'!$C$20,0,D123)))*$C123/60+G122</f>
        <v>22.9087323943552</v>
      </c>
      <c r="H123" s="20">
        <f>H122+('data'!$C$19*G122-'data'!$C$16*H122)*$C123/60</f>
        <v>46.8829376992434</v>
      </c>
      <c r="I123" s="20">
        <f>I122+(OFFSET('data'!$C$20,0,D123)*G122-OFFSET('data'!$C$17,0,D123)*I122)*$C123/60</f>
        <v>39.315073014858</v>
      </c>
      <c r="J123" s="23">
        <f>$A123/60</f>
        <v>9.83333333333333</v>
      </c>
      <c r="K123" s="20">
        <f>G123/'data'!$C$15*1000</f>
        <v>3.5</v>
      </c>
      <c r="L123" s="20">
        <f>L122+'data'!$G$21*(K122-L122)/60*C122</f>
        <v>2.62096118625119</v>
      </c>
      <c r="M123" s="20">
        <f>IF(L123&lt;='data'!$G$22,1.89,1.47)</f>
        <v>1.89</v>
      </c>
      <c r="N123" s="19">
        <f>$A123</f>
        <v>590</v>
      </c>
      <c r="O123" s="20">
        <f>'data'!$G$23-'data'!$G$23*(1-('data'!$G$22^M123)/('data'!$G$22^M123+L123^M123))</f>
        <v>52.1683100744088</v>
      </c>
      <c r="P123" s="20">
        <f>VLOOKUP(IF(N123-'data'!$G$24&lt;0,0,N123-'data'!$G$24),N3:O725,2)</f>
        <v>52.8766719387212</v>
      </c>
      <c r="Q123" s="20">
        <v>3.5</v>
      </c>
      <c r="R123" s="20">
        <v>3.4430656784453</v>
      </c>
      <c r="S123" s="20">
        <v>3.01219678374332</v>
      </c>
      <c r="T123" s="20">
        <v>3.01219678374332</v>
      </c>
      <c r="U123" s="20">
        <v>2.63130502340412</v>
      </c>
      <c r="V123" s="20">
        <v>2.47824016882032</v>
      </c>
      <c r="W123" s="20">
        <v>2.31001471176376</v>
      </c>
      <c r="X123" s="20">
        <v>2.31001471176376</v>
      </c>
      <c r="Y123" s="20">
        <v>52.6955935189109</v>
      </c>
      <c r="Z123" s="20">
        <v>55.4392504168579</v>
      </c>
      <c r="AA123" s="20">
        <v>58.1462704095814</v>
      </c>
      <c r="AB123" s="20">
        <v>58.1462704095814</v>
      </c>
    </row>
    <row r="124" ht="20.05" customHeight="1">
      <c r="A124" s="17">
        <f>$A123+C123</f>
        <v>595</v>
      </c>
      <c r="B124" s="18"/>
      <c r="C124" s="19">
        <v>5</v>
      </c>
      <c r="D124" t="b" s="20">
        <v>0</v>
      </c>
      <c r="E124" s="21"/>
      <c r="F124" s="22">
        <v>852.546834289516</v>
      </c>
      <c r="G124" s="20">
        <f>$E124+($F124/60+H124*'data'!$C$16+I124*OFFSET('data'!$C$17,0,D124)-G123*(OFFSET('data'!$C$18,0,D124)+'data'!$C$19+OFFSET('data'!$C$20,0,D124)))*$C124/60+G123</f>
        <v>22.9087323943552</v>
      </c>
      <c r="H124" s="20">
        <f>H123+('data'!$C$19*G123-'data'!$C$16*H123)*$C124/60</f>
        <v>47.1614700962846</v>
      </c>
      <c r="I124" s="20">
        <f>I123+(OFFSET('data'!$C$20,0,D124)*G123-OFFSET('data'!$C$17,0,D124)*I123)*$C124/60</f>
        <v>39.6453012902235</v>
      </c>
      <c r="J124" s="23">
        <f>$A124/60</f>
        <v>9.91666666666667</v>
      </c>
      <c r="K124" s="20">
        <f>G124/'data'!$C$15*1000</f>
        <v>3.5</v>
      </c>
      <c r="L124" s="20">
        <f>L123+'data'!$G$21*(K123-L123)/60*C123</f>
        <v>2.63130502340412</v>
      </c>
      <c r="M124" s="20">
        <f>IF(L124&lt;='data'!$G$22,1.89,1.47)</f>
        <v>1.89</v>
      </c>
      <c r="N124" s="19">
        <f>$A124</f>
        <v>595</v>
      </c>
      <c r="O124" s="20">
        <f>'data'!$G$23-'data'!$G$23*(1-('data'!$G$22^M124)/('data'!$G$22^M124+L124^M124))</f>
        <v>51.997724001485</v>
      </c>
      <c r="P124" s="20">
        <f>VLOOKUP(IF(N124-'data'!$G$24&lt;0,0,N124-'data'!$G$24),N3:O725,2)</f>
        <v>52.6955935189109</v>
      </c>
      <c r="Q124" s="20">
        <v>3.5</v>
      </c>
      <c r="R124" s="20">
        <v>3.44385399949858</v>
      </c>
      <c r="S124" s="20">
        <v>3.01155644629022</v>
      </c>
      <c r="T124" s="20">
        <v>3.01155644629022</v>
      </c>
      <c r="U124" s="20">
        <v>2.64152714241973</v>
      </c>
      <c r="V124" s="20">
        <v>2.48960275265727</v>
      </c>
      <c r="W124" s="20">
        <v>2.31826990293897</v>
      </c>
      <c r="X124" s="20">
        <v>2.31826990293897</v>
      </c>
      <c r="Y124" s="20">
        <v>52.5172025120211</v>
      </c>
      <c r="Z124" s="20">
        <v>55.2323520299748</v>
      </c>
      <c r="AA124" s="20">
        <v>57.9892301491228</v>
      </c>
      <c r="AB124" s="20">
        <v>57.9892301491228</v>
      </c>
    </row>
    <row r="125" ht="20.05" customHeight="1">
      <c r="A125" s="17">
        <f>$A124+C124</f>
        <v>600</v>
      </c>
      <c r="B125" s="18"/>
      <c r="C125" s="19">
        <v>5</v>
      </c>
      <c r="D125" t="b" s="20">
        <v>0</v>
      </c>
      <c r="E125" s="21"/>
      <c r="F125" s="22">
        <v>851.297454158008</v>
      </c>
      <c r="G125" s="20">
        <f>$E125+($F125/60+H125*'data'!$C$16+I125*OFFSET('data'!$C$17,0,D125)-G124*(OFFSET('data'!$C$18,0,D125)+'data'!$C$19+OFFSET('data'!$C$20,0,D125)))*$C125/60+G124</f>
        <v>22.9087323943552</v>
      </c>
      <c r="H125" s="20">
        <f>H124+('data'!$C$19*G124-'data'!$C$16*H124)*$C125/60</f>
        <v>47.4383679656489</v>
      </c>
      <c r="I125" s="20">
        <f>I124+(OFFSET('data'!$C$20,0,D125)*G124-OFFSET('data'!$C$17,0,D125)*I124)*$C125/60</f>
        <v>39.9754192142148</v>
      </c>
      <c r="J125" s="23">
        <f>$A125/60</f>
        <v>10</v>
      </c>
      <c r="K125" s="20">
        <f>G125/'data'!$C$15*1000</f>
        <v>3.5</v>
      </c>
      <c r="L125" s="20">
        <f>L124+'data'!$G$21*(K124-L124)/60*C124</f>
        <v>2.64152714241973</v>
      </c>
      <c r="M125" s="20">
        <f>IF(L125&lt;='data'!$G$22,1.89,1.47)</f>
        <v>1.89</v>
      </c>
      <c r="N125" s="19">
        <f>$A125</f>
        <v>600</v>
      </c>
      <c r="O125" s="20">
        <f>'data'!$G$23-'data'!$G$23*(1-('data'!$G$22^M125)/('data'!$G$22^M125+L125^M125))</f>
        <v>51.8296560475978</v>
      </c>
      <c r="P125" s="20">
        <f>VLOOKUP(IF(N125-'data'!$G$24&lt;0,0,N125-'data'!$G$24),N3:O725,2)</f>
        <v>52.5172025120211</v>
      </c>
      <c r="Q125" s="20">
        <v>3.5</v>
      </c>
      <c r="R125" s="20">
        <v>3.44460517408358</v>
      </c>
      <c r="S125" s="20">
        <v>3.0109190217954</v>
      </c>
      <c r="T125" s="20">
        <v>3.0109190217954</v>
      </c>
      <c r="U125" s="20">
        <v>2.65162897558129</v>
      </c>
      <c r="V125" s="20">
        <v>2.50084046977896</v>
      </c>
      <c r="W125" s="20">
        <v>2.32642045280948</v>
      </c>
      <c r="X125" s="20">
        <v>2.32642045280948</v>
      </c>
      <c r="Y125" s="20">
        <v>52.3414555830454</v>
      </c>
      <c r="Z125" s="20">
        <v>55.0283295245715</v>
      </c>
      <c r="AA125" s="20">
        <v>57.8344878895143</v>
      </c>
      <c r="AB125" s="20">
        <v>57.8344878895143</v>
      </c>
    </row>
    <row r="126" ht="20.05" customHeight="1">
      <c r="A126" s="17">
        <f>$A125+C125</f>
        <v>605</v>
      </c>
      <c r="B126" s="18"/>
      <c r="C126" s="19">
        <v>5</v>
      </c>
      <c r="D126" t="b" s="20">
        <v>0</v>
      </c>
      <c r="E126" s="21"/>
      <c r="F126" s="22">
        <v>850.054966274711</v>
      </c>
      <c r="G126" s="20">
        <f>$E126+($F126/60+H126*'data'!$C$16+I126*OFFSET('data'!$C$17,0,D126)-G125*(OFFSET('data'!$C$18,0,D126)+'data'!$C$19+OFFSET('data'!$C$20,0,D126)))*$C126/60+G125</f>
        <v>22.9087323943552</v>
      </c>
      <c r="H126" s="20">
        <f>H125+('data'!$C$19*G125-'data'!$C$16*H125)*$C126/60</f>
        <v>47.713640899329</v>
      </c>
      <c r="I126" s="20">
        <f>I125+(OFFSET('data'!$C$20,0,D126)*G125-OFFSET('data'!$C$17,0,D126)*I125)*$C126/60</f>
        <v>40.3054268237077</v>
      </c>
      <c r="J126" s="23">
        <f>$A126/60</f>
        <v>10.0833333333333</v>
      </c>
      <c r="K126" s="20">
        <f>G126/'data'!$C$15*1000</f>
        <v>3.5</v>
      </c>
      <c r="L126" s="20">
        <f>L125+'data'!$G$21*(K125-L125)/60*C125</f>
        <v>2.65162897558129</v>
      </c>
      <c r="M126" s="20">
        <f>IF(L126&lt;='data'!$G$22,1.89,1.47)</f>
        <v>1.89</v>
      </c>
      <c r="N126" s="19">
        <f>$A126</f>
        <v>605</v>
      </c>
      <c r="O126" s="20">
        <f>'data'!$G$23-'data'!$G$23*(1-('data'!$G$22^M126)/('data'!$G$22^M126+L126^M126))</f>
        <v>51.6640655585581</v>
      </c>
      <c r="P126" s="20">
        <f>VLOOKUP(IF(N126-'data'!$G$24&lt;0,0,N126-'data'!$G$24),N3:O725,2)</f>
        <v>52.3414555830454</v>
      </c>
      <c r="Q126" s="20">
        <v>3.5</v>
      </c>
      <c r="R126" s="20">
        <v>3.44532136667984</v>
      </c>
      <c r="S126" s="20">
        <v>3.03404596231714</v>
      </c>
      <c r="T126" s="20">
        <v>3.01028446434639</v>
      </c>
      <c r="U126" s="20">
        <v>2.66161193831809</v>
      </c>
      <c r="V126" s="20">
        <v>2.51195437787812</v>
      </c>
      <c r="W126" s="20">
        <v>2.3347472330621</v>
      </c>
      <c r="X126" s="20">
        <v>2.33446762644897</v>
      </c>
      <c r="Y126" s="20">
        <v>52.1683100744088</v>
      </c>
      <c r="Z126" s="20">
        <v>54.8271485937129</v>
      </c>
      <c r="AA126" s="20">
        <v>57.6820096398613</v>
      </c>
      <c r="AB126" s="20">
        <v>57.6820096398613</v>
      </c>
    </row>
    <row r="127" ht="20.05" customHeight="1">
      <c r="A127" s="17">
        <f>$A126+C126</f>
        <v>610</v>
      </c>
      <c r="B127" s="18"/>
      <c r="C127" s="19">
        <v>5</v>
      </c>
      <c r="D127" t="b" s="20">
        <v>0</v>
      </c>
      <c r="E127" s="21"/>
      <c r="F127" s="22">
        <v>848.819330340311</v>
      </c>
      <c r="G127" s="20">
        <f>$E127+($F127/60+H127*'data'!$C$16+I127*OFFSET('data'!$C$17,0,D127)-G126*(OFFSET('data'!$C$18,0,D127)+'data'!$C$19+OFFSET('data'!$C$20,0,D127)))*$C127/60+G126</f>
        <v>22.9087323943552</v>
      </c>
      <c r="H127" s="20">
        <f>H126+('data'!$C$19*G126-'data'!$C$16*H126)*$C127/60</f>
        <v>47.9872984330284</v>
      </c>
      <c r="I127" s="20">
        <f>I126+(OFFSET('data'!$C$20,0,D127)*G126-OFFSET('data'!$C$17,0,D127)*I126)*$C127/60</f>
        <v>40.6353241555656</v>
      </c>
      <c r="J127" s="23">
        <f>$A127/60</f>
        <v>10.1666666666667</v>
      </c>
      <c r="K127" s="20">
        <f>G127/'data'!$C$15*1000</f>
        <v>3.5</v>
      </c>
      <c r="L127" s="20">
        <f>L126+'data'!$G$21*(K126-L126)/60*C126</f>
        <v>2.66161193831809</v>
      </c>
      <c r="M127" s="20">
        <f>IF(L127&lt;='data'!$G$22,1.89,1.47)</f>
        <v>1.89</v>
      </c>
      <c r="N127" s="19">
        <f>$A127</f>
        <v>610</v>
      </c>
      <c r="O127" s="20">
        <f>'data'!$G$23-'data'!$G$23*(1-('data'!$G$22^M127)/('data'!$G$22^M127+L127^M127))</f>
        <v>51.5009125367823</v>
      </c>
      <c r="P127" s="20">
        <f>VLOOKUP(IF(N127-'data'!$G$24&lt;0,0,N127-'data'!$G$24),N3:O725,2)</f>
        <v>52.1683100744088</v>
      </c>
      <c r="Q127" s="20">
        <v>3.5</v>
      </c>
      <c r="R127" s="20">
        <v>3.44600461392734</v>
      </c>
      <c r="S127" s="20">
        <v>3.05582686994492</v>
      </c>
      <c r="T127" s="20">
        <v>3.00965273055776</v>
      </c>
      <c r="U127" s="20">
        <v>2.67147742940377</v>
      </c>
      <c r="V127" s="20">
        <v>2.52294554616698</v>
      </c>
      <c r="W127" s="20">
        <v>2.34323233090028</v>
      </c>
      <c r="X127" s="20">
        <v>2.34241267353421</v>
      </c>
      <c r="Y127" s="20">
        <v>51.997724001485</v>
      </c>
      <c r="Z127" s="20">
        <v>54.6287746889179</v>
      </c>
      <c r="AA127" s="20">
        <v>57.5317618670129</v>
      </c>
      <c r="AB127" s="20">
        <v>57.5317618670129</v>
      </c>
    </row>
    <row r="128" ht="20.05" customHeight="1">
      <c r="A128" s="17">
        <f>$A127+C127</f>
        <v>615</v>
      </c>
      <c r="B128" s="18"/>
      <c r="C128" s="19">
        <v>5</v>
      </c>
      <c r="D128" t="b" s="20">
        <v>0</v>
      </c>
      <c r="E128" s="21"/>
      <c r="F128" s="22">
        <v>847.590506291984</v>
      </c>
      <c r="G128" s="20">
        <f>$E128+($F128/60+H128*'data'!$C$16+I128*OFFSET('data'!$C$17,0,D128)-G127*(OFFSET('data'!$C$18,0,D128)+'data'!$C$19+OFFSET('data'!$C$20,0,D128)))*$C128/60+G127</f>
        <v>22.9087323943552</v>
      </c>
      <c r="H128" s="20">
        <f>H127+('data'!$C$19*G127-'data'!$C$16*H127)*$C128/60</f>
        <v>48.2593500464916</v>
      </c>
      <c r="I128" s="20">
        <f>I127+(OFFSET('data'!$C$20,0,D128)*G127-OFFSET('data'!$C$17,0,D128)*I127)*$C128/60</f>
        <v>40.9651112466397</v>
      </c>
      <c r="J128" s="23">
        <f>$A128/60</f>
        <v>10.25</v>
      </c>
      <c r="K128" s="20">
        <f>G128/'data'!$C$15*1000</f>
        <v>3.5</v>
      </c>
      <c r="L128" s="20">
        <f>L127+'data'!$G$21*(K127-L127)/60*C127</f>
        <v>2.67147742940377</v>
      </c>
      <c r="M128" s="20">
        <f>IF(L128&lt;='data'!$G$22,1.89,1.47)</f>
        <v>1.89</v>
      </c>
      <c r="N128" s="19">
        <f>$A128</f>
        <v>615</v>
      </c>
      <c r="O128" s="20">
        <f>'data'!$G$23-'data'!$G$23*(1-('data'!$G$22^M128)/('data'!$G$22^M128+L128^M128))</f>
        <v>51.3401576350354</v>
      </c>
      <c r="P128" s="20">
        <f>VLOOKUP(IF(N128-'data'!$G$24&lt;0,0,N128-'data'!$G$24),N3:O725,2)</f>
        <v>51.997724001485</v>
      </c>
      <c r="Q128" s="20">
        <v>3.5</v>
      </c>
      <c r="R128" s="20">
        <v>3.44665683218268</v>
      </c>
      <c r="S128" s="20">
        <v>3.07634123913343</v>
      </c>
      <c r="T128" s="20">
        <v>3.00902377940475</v>
      </c>
      <c r="U128" s="20">
        <v>2.68122683115229</v>
      </c>
      <c r="V128" s="20">
        <v>2.53381505382629</v>
      </c>
      <c r="W128" s="20">
        <v>2.35185897973936</v>
      </c>
      <c r="X128" s="20">
        <v>2.35025682855401</v>
      </c>
      <c r="Y128" s="20">
        <v>51.8296560475978</v>
      </c>
      <c r="Z128" s="20">
        <v>54.4331730785416</v>
      </c>
      <c r="AA128" s="20">
        <v>57.3837114946256</v>
      </c>
      <c r="AB128" s="20">
        <v>57.3837114946256</v>
      </c>
    </row>
    <row r="129" ht="20.05" customHeight="1">
      <c r="A129" s="17">
        <f>$A128+C128</f>
        <v>620</v>
      </c>
      <c r="B129" s="18"/>
      <c r="C129" s="19">
        <v>5</v>
      </c>
      <c r="D129" t="b" s="20">
        <v>0</v>
      </c>
      <c r="E129" s="21"/>
      <c r="F129" s="22">
        <v>846.368454301924</v>
      </c>
      <c r="G129" s="20">
        <f>$E129+($F129/60+H129*'data'!$C$16+I129*OFFSET('data'!$C$17,0,D129)-G128*(OFFSET('data'!$C$18,0,D129)+'data'!$C$19+OFFSET('data'!$C$20,0,D129)))*$C129/60+G128</f>
        <v>22.9087323943552</v>
      </c>
      <c r="H129" s="20">
        <f>H128+('data'!$C$19*G128-'data'!$C$16*H128)*$C129/60</f>
        <v>48.5298051638327</v>
      </c>
      <c r="I129" s="20">
        <f>I128+(OFFSET('data'!$C$20,0,D129)*G128-OFFSET('data'!$C$17,0,D129)*I128)*$C129/60</f>
        <v>41.2947881337687</v>
      </c>
      <c r="J129" s="23">
        <f>$A129/60</f>
        <v>10.3333333333333</v>
      </c>
      <c r="K129" s="20">
        <f>G129/'data'!$C$15*1000</f>
        <v>3.5</v>
      </c>
      <c r="L129" s="20">
        <f>L128+'data'!$G$21*(K128-L128)/60*C128</f>
        <v>2.68122683115229</v>
      </c>
      <c r="M129" s="20">
        <f>IF(L129&lt;='data'!$G$22,1.89,1.47)</f>
        <v>1.89</v>
      </c>
      <c r="N129" s="19">
        <f>$A129</f>
        <v>620</v>
      </c>
      <c r="O129" s="20">
        <f>'data'!$G$23-'data'!$G$23*(1-('data'!$G$22^M129)/('data'!$G$22^M129+L129^M129))</f>
        <v>51.1817621498415</v>
      </c>
      <c r="P129" s="20">
        <f>VLOOKUP(IF(N129-'data'!$G$24&lt;0,0,N129-'data'!$G$24),N3:O725,2)</f>
        <v>51.8296560475978</v>
      </c>
      <c r="Q129" s="20">
        <v>3.5</v>
      </c>
      <c r="R129" s="20">
        <v>3.44727982462869</v>
      </c>
      <c r="S129" s="20">
        <v>3.09566386565866</v>
      </c>
      <c r="T129" s="20">
        <v>3.00839757206798</v>
      </c>
      <c r="U129" s="20">
        <v>2.69086150961163</v>
      </c>
      <c r="V129" s="20">
        <v>2.54456398855629</v>
      </c>
      <c r="W129" s="20">
        <v>2.3606114904285</v>
      </c>
      <c r="X129" s="20">
        <v>2.35800131101388</v>
      </c>
      <c r="Y129" s="20">
        <v>51.6640655585581</v>
      </c>
      <c r="Z129" s="20">
        <v>54.2403089017874</v>
      </c>
      <c r="AA129" s="20">
        <v>57.2328257616511</v>
      </c>
      <c r="AB129" s="20">
        <v>57.2378259018022</v>
      </c>
    </row>
    <row r="130" ht="20.05" customHeight="1">
      <c r="A130" s="17">
        <f>$A129+C129</f>
        <v>625</v>
      </c>
      <c r="B130" s="18"/>
      <c r="C130" s="19">
        <v>5</v>
      </c>
      <c r="D130" t="b" s="20">
        <v>0</v>
      </c>
      <c r="E130" s="21"/>
      <c r="F130" s="22">
        <v>845.153134776004</v>
      </c>
      <c r="G130" s="20">
        <f>$E130+($F130/60+H130*'data'!$C$16+I130*OFFSET('data'!$C$17,0,D130)-G129*(OFFSET('data'!$C$18,0,D130)+'data'!$C$19+OFFSET('data'!$C$20,0,D130)))*$C130/60+G129</f>
        <v>22.9087323943552</v>
      </c>
      <c r="H130" s="20">
        <f>H129+('data'!$C$19*G129-'data'!$C$16*H129)*$C130/60</f>
        <v>48.7986731538617</v>
      </c>
      <c r="I130" s="20">
        <f>I129+(OFFSET('data'!$C$20,0,D130)*G129-OFFSET('data'!$C$17,0,D130)*I129)*$C130/60</f>
        <v>41.6243548537792</v>
      </c>
      <c r="J130" s="23">
        <f>$A130/60</f>
        <v>10.4166666666667</v>
      </c>
      <c r="K130" s="20">
        <f>G130/'data'!$C$15*1000</f>
        <v>3.5</v>
      </c>
      <c r="L130" s="20">
        <f>L129+'data'!$G$21*(K129-L129)/60*C129</f>
        <v>2.69086150961163</v>
      </c>
      <c r="M130" s="20">
        <f>IF(L130&lt;='data'!$G$22,1.89,1.47)</f>
        <v>1.89</v>
      </c>
      <c r="N130" s="19">
        <f>$A130</f>
        <v>625</v>
      </c>
      <c r="O130" s="20">
        <f>'data'!$G$23-'data'!$G$23*(1-('data'!$G$22^M130)/('data'!$G$22^M130+L130^M130))</f>
        <v>51.0256880145968</v>
      </c>
      <c r="P130" s="20">
        <f>VLOOKUP(IF(N130-'data'!$G$24&lt;0,0,N130-'data'!$G$24),N3:O725,2)</f>
        <v>51.6640655585581</v>
      </c>
      <c r="Q130" s="20">
        <v>3.5</v>
      </c>
      <c r="R130" s="20">
        <v>3.44787528796383</v>
      </c>
      <c r="S130" s="20">
        <v>3.1138651243554</v>
      </c>
      <c r="T130" s="20">
        <v>3.00777407178848</v>
      </c>
      <c r="U130" s="20">
        <v>2.7003828147552</v>
      </c>
      <c r="V130" s="20">
        <v>2.55519344522343</v>
      </c>
      <c r="W130" s="20">
        <v>2.36947518655014</v>
      </c>
      <c r="X130" s="20">
        <v>2.3656473256366</v>
      </c>
      <c r="Y130" s="20">
        <v>51.5009125367823</v>
      </c>
      <c r="Z130" s="20">
        <v>54.0501472186155</v>
      </c>
      <c r="AA130" s="20">
        <v>57.079444794436</v>
      </c>
      <c r="AB130" s="20">
        <v>57.0940729213381</v>
      </c>
    </row>
    <row r="131" ht="20.05" customHeight="1">
      <c r="A131" s="17">
        <f>$A130+C130</f>
        <v>630</v>
      </c>
      <c r="B131" s="18"/>
      <c r="C131" s="19">
        <v>5</v>
      </c>
      <c r="D131" t="b" s="20">
        <v>0</v>
      </c>
      <c r="E131" s="21"/>
      <c r="F131" s="22">
        <v>843.944508352422</v>
      </c>
      <c r="G131" s="20">
        <f>$E131+($F131/60+H131*'data'!$C$16+I131*OFFSET('data'!$C$17,0,D131)-G130*(OFFSET('data'!$C$18,0,D131)+'data'!$C$19+OFFSET('data'!$C$20,0,D131)))*$C131/60+G130</f>
        <v>22.9087323943552</v>
      </c>
      <c r="H131" s="20">
        <f>H130+('data'!$C$19*G130-'data'!$C$16*H130)*$C131/60</f>
        <v>49.065963330409</v>
      </c>
      <c r="I131" s="20">
        <f>I130+(OFFSET('data'!$C$20,0,D131)*G130-OFFSET('data'!$C$17,0,D131)*I130)*$C131/60</f>
        <v>41.9538114434854</v>
      </c>
      <c r="J131" s="23">
        <f>$A131/60</f>
        <v>10.5</v>
      </c>
      <c r="K131" s="20">
        <f>G131/'data'!$C$15*1000</f>
        <v>3.5</v>
      </c>
      <c r="L131" s="20">
        <f>L130+'data'!$G$21*(K130-L130)/60*C130</f>
        <v>2.7003828147552</v>
      </c>
      <c r="M131" s="20">
        <f>IF(L131&lt;='data'!$G$22,1.89,1.47)</f>
        <v>1.89</v>
      </c>
      <c r="N131" s="19">
        <f>$A131</f>
        <v>630</v>
      </c>
      <c r="O131" s="20">
        <f>'data'!$G$23-'data'!$G$23*(1-('data'!$G$22^M131)/('data'!$G$22^M131+L131^M131))</f>
        <v>50.8718977924214</v>
      </c>
      <c r="P131" s="20">
        <f>VLOOKUP(IF(N131-'data'!$G$24&lt;0,0,N131-'data'!$G$24),N3:O725,2)</f>
        <v>51.5009125367823</v>
      </c>
      <c r="Q131" s="20">
        <v>3.5</v>
      </c>
      <c r="R131" s="20">
        <v>3.44844481869606</v>
      </c>
      <c r="S131" s="20">
        <v>3.1310112304377</v>
      </c>
      <c r="T131" s="20">
        <v>3.0071532437323</v>
      </c>
      <c r="U131" s="20">
        <v>2.70979208067099</v>
      </c>
      <c r="V131" s="20">
        <v>2.56570452459708</v>
      </c>
      <c r="W131" s="20">
        <v>2.37843634355579</v>
      </c>
      <c r="X131" s="20">
        <v>2.37319606255884</v>
      </c>
      <c r="Y131" s="20">
        <v>51.3401576350354</v>
      </c>
      <c r="Z131" s="20">
        <v>53.8626530558025</v>
      </c>
      <c r="AA131" s="20">
        <v>56.9238861404697</v>
      </c>
      <c r="AB131" s="20">
        <v>56.9524208376079</v>
      </c>
    </row>
    <row r="132" ht="20.05" customHeight="1">
      <c r="A132" s="17">
        <f>$A131+C131</f>
        <v>635</v>
      </c>
      <c r="B132" s="18"/>
      <c r="C132" s="19">
        <v>5</v>
      </c>
      <c r="D132" t="b" s="20">
        <v>0</v>
      </c>
      <c r="E132" s="21"/>
      <c r="F132" s="22">
        <v>842.742535900302</v>
      </c>
      <c r="G132" s="20">
        <f>$E132+($F132/60+H132*'data'!$C$16+I132*OFFSET('data'!$C$17,0,D132)-G131*(OFFSET('data'!$C$18,0,D132)+'data'!$C$19+OFFSET('data'!$C$20,0,D132)))*$C132/60+G131</f>
        <v>22.9087323943552</v>
      </c>
      <c r="H132" s="20">
        <f>H131+('data'!$C$19*G131-'data'!$C$16*H131)*$C132/60</f>
        <v>49.3316849526481</v>
      </c>
      <c r="I132" s="20">
        <f>I131+(OFFSET('data'!$C$20,0,D132)*G131-OFFSET('data'!$C$17,0,D132)*I131)*$C132/60</f>
        <v>42.2831579396893</v>
      </c>
      <c r="J132" s="23">
        <f>$A132/60</f>
        <v>10.5833333333333</v>
      </c>
      <c r="K132" s="20">
        <f>G132/'data'!$C$15*1000</f>
        <v>3.5</v>
      </c>
      <c r="L132" s="20">
        <f>L131+'data'!$G$21*(K131-L131)/60*C131</f>
        <v>2.70979208067099</v>
      </c>
      <c r="M132" s="20">
        <f>IF(L132&lt;='data'!$G$22,1.89,1.47)</f>
        <v>1.89</v>
      </c>
      <c r="N132" s="19">
        <f>$A132</f>
        <v>635</v>
      </c>
      <c r="O132" s="20">
        <f>'data'!$G$23-'data'!$G$23*(1-('data'!$G$22^M132)/('data'!$G$22^M132+L132^M132))</f>
        <v>50.7203546687815</v>
      </c>
      <c r="P132" s="20">
        <f>VLOOKUP(IF(N132-'data'!$G$24&lt;0,0,N132-'data'!$G$24),N3:O725,2)</f>
        <v>51.3401576350354</v>
      </c>
      <c r="Q132" s="20">
        <v>3.5</v>
      </c>
      <c r="R132" s="20">
        <v>3.44898991906481</v>
      </c>
      <c r="S132" s="20">
        <v>3.1471644853728</v>
      </c>
      <c r="T132" s="20">
        <v>3.00653505486427</v>
      </c>
      <c r="U132" s="20">
        <v>2.71909062574847</v>
      </c>
      <c r="V132" s="20">
        <v>2.5760983321708</v>
      </c>
      <c r="W132" s="20">
        <v>2.3874821315113</v>
      </c>
      <c r="X132" s="20">
        <v>2.38064869752392</v>
      </c>
      <c r="Y132" s="20">
        <v>51.1817621498415</v>
      </c>
      <c r="Z132" s="20">
        <v>53.6777914493917</v>
      </c>
      <c r="AA132" s="20">
        <v>56.7664460643428</v>
      </c>
      <c r="AB132" s="20">
        <v>56.8128383841224</v>
      </c>
    </row>
    <row r="133" ht="20.05" customHeight="1">
      <c r="A133" s="17">
        <f>$A132+C132</f>
        <v>640</v>
      </c>
      <c r="B133" s="18"/>
      <c r="C133" s="19">
        <v>5</v>
      </c>
      <c r="D133" t="b" s="20">
        <v>0</v>
      </c>
      <c r="E133" s="21"/>
      <c r="F133" s="22">
        <v>841.547178518346</v>
      </c>
      <c r="G133" s="20">
        <f>$E133+($F133/60+H133*'data'!$C$16+I133*OFFSET('data'!$C$17,0,D133)-G132*(OFFSET('data'!$C$18,0,D133)+'data'!$C$19+OFFSET('data'!$C$20,0,D133)))*$C133/60+G132</f>
        <v>22.9087323943552</v>
      </c>
      <c r="H133" s="20">
        <f>H132+('data'!$C$19*G132-'data'!$C$16*H132)*$C133/60</f>
        <v>49.5958472254165</v>
      </c>
      <c r="I133" s="20">
        <f>I132+(OFFSET('data'!$C$20,0,D133)*G132-OFFSET('data'!$C$17,0,D133)*I132)*$C133/60</f>
        <v>42.6123943791804</v>
      </c>
      <c r="J133" s="23">
        <f>$A133/60</f>
        <v>10.6666666666667</v>
      </c>
      <c r="K133" s="20">
        <f>G133/'data'!$C$15*1000</f>
        <v>3.5</v>
      </c>
      <c r="L133" s="20">
        <f>L132+'data'!$G$21*(K132-L132)/60*C132</f>
        <v>2.71909062574847</v>
      </c>
      <c r="M133" s="20">
        <f>IF(L133&lt;='data'!$G$22,1.89,1.47)</f>
        <v>1.89</v>
      </c>
      <c r="N133" s="19">
        <f>$A133</f>
        <v>640</v>
      </c>
      <c r="O133" s="20">
        <f>'data'!$G$23-'data'!$G$23*(1-('data'!$G$22^M133)/('data'!$G$22^M133+L133^M133))</f>
        <v>50.5710224439122</v>
      </c>
      <c r="P133" s="20">
        <f>VLOOKUP(IF(N133-'data'!$G$24&lt;0,0,N133-'data'!$G$24),N3:O725,2)</f>
        <v>51.1817621498415</v>
      </c>
      <c r="Q133" s="20">
        <v>3.5</v>
      </c>
      <c r="R133" s="20">
        <v>3.44951200261282</v>
      </c>
      <c r="S133" s="20">
        <v>3.16238350822134</v>
      </c>
      <c r="T133" s="20">
        <v>3.00591947383003</v>
      </c>
      <c r="U133" s="20">
        <v>2.72827975286336</v>
      </c>
      <c r="V133" s="20">
        <v>2.58637597706303</v>
      </c>
      <c r="W133" s="20">
        <v>2.39660056123807</v>
      </c>
      <c r="X133" s="20">
        <v>2.38800639207101</v>
      </c>
      <c r="Y133" s="20">
        <v>51.0256880145968</v>
      </c>
      <c r="Z133" s="20">
        <v>53.4955274837612</v>
      </c>
      <c r="AA133" s="20">
        <v>56.6074007785133</v>
      </c>
      <c r="AB133" s="20">
        <v>56.6752947407847</v>
      </c>
    </row>
    <row r="134" ht="20.05" customHeight="1">
      <c r="A134" s="17">
        <f>$A133+C133</f>
        <v>645</v>
      </c>
      <c r="B134" s="18"/>
      <c r="C134" s="19">
        <v>5</v>
      </c>
      <c r="D134" t="b" s="20">
        <v>0</v>
      </c>
      <c r="E134" s="21"/>
      <c r="F134" s="22">
        <v>840.358397533496</v>
      </c>
      <c r="G134" s="20">
        <f>$E134+($F134/60+H134*'data'!$C$16+I134*OFFSET('data'!$C$17,0,D134)-G133*(OFFSET('data'!$C$18,0,D134)+'data'!$C$19+OFFSET('data'!$C$20,0,D134)))*$C134/60+G133</f>
        <v>22.9087323943552</v>
      </c>
      <c r="H134" s="20">
        <f>H133+('data'!$C$19*G133-'data'!$C$16*H133)*$C134/60</f>
        <v>49.8584592995343</v>
      </c>
      <c r="I134" s="20">
        <f>I133+(OFFSET('data'!$C$20,0,D134)*G133-OFFSET('data'!$C$17,0,D134)*I133)*$C134/60</f>
        <v>42.941520798736</v>
      </c>
      <c r="J134" s="23">
        <f>$A134/60</f>
        <v>10.75</v>
      </c>
      <c r="K134" s="20">
        <f>G134/'data'!$C$15*1000</f>
        <v>3.5</v>
      </c>
      <c r="L134" s="20">
        <f>L133+'data'!$G$21*(K133-L133)/60*C133</f>
        <v>2.72827975286336</v>
      </c>
      <c r="M134" s="20">
        <f>IF(L134&lt;='data'!$G$22,1.89,1.47)</f>
        <v>1.89</v>
      </c>
      <c r="N134" s="19">
        <f>$A134</f>
        <v>645</v>
      </c>
      <c r="O134" s="20">
        <f>'data'!$G$23-'data'!$G$23*(1-('data'!$G$22^M134)/('data'!$G$22^M134+L134^M134))</f>
        <v>50.4238655250679</v>
      </c>
      <c r="P134" s="20">
        <f>VLOOKUP(IF(N134-'data'!$G$24&lt;0,0,N134-'data'!$G$24),N3:O725,2)</f>
        <v>51.0256880145968</v>
      </c>
      <c r="Q134" s="20">
        <v>3.5</v>
      </c>
      <c r="R134" s="20">
        <v>3.45001239942867</v>
      </c>
      <c r="S134" s="20">
        <v>3.17672345330323</v>
      </c>
      <c r="T134" s="20">
        <v>3.00530647084595</v>
      </c>
      <c r="U134" s="20">
        <v>2.73736074956015</v>
      </c>
      <c r="V134" s="20">
        <v>2.59653857099241</v>
      </c>
      <c r="W134" s="20">
        <v>2.40578043364937</v>
      </c>
      <c r="X134" s="20">
        <v>2.39527029372071</v>
      </c>
      <c r="Y134" s="20">
        <v>50.8718977924214</v>
      </c>
      <c r="Z134" s="20">
        <v>53.3158263275246</v>
      </c>
      <c r="AA134" s="20">
        <v>56.4470076113389</v>
      </c>
      <c r="AB134" s="20">
        <v>56.539759530871</v>
      </c>
    </row>
    <row r="135" ht="20.05" customHeight="1">
      <c r="A135" s="17">
        <f>$A134+C134</f>
        <v>650</v>
      </c>
      <c r="B135" s="18"/>
      <c r="C135" s="19">
        <v>5</v>
      </c>
      <c r="D135" t="b" s="20">
        <v>0</v>
      </c>
      <c r="E135" s="21"/>
      <c r="F135" s="22">
        <v>839.176154499611</v>
      </c>
      <c r="G135" s="20">
        <f>$E135+($F135/60+H135*'data'!$C$16+I135*OFFSET('data'!$C$17,0,D135)-G134*(OFFSET('data'!$C$18,0,D135)+'data'!$C$19+OFFSET('data'!$C$20,0,D135)))*$C135/60+G134</f>
        <v>22.9087323943552</v>
      </c>
      <c r="H135" s="20">
        <f>H134+('data'!$C$19*G134-'data'!$C$16*H134)*$C135/60</f>
        <v>50.1195302721213</v>
      </c>
      <c r="I135" s="20">
        <f>I134+(OFFSET('data'!$C$20,0,D135)*G134-OFFSET('data'!$C$17,0,D135)*I134)*$C135/60</f>
        <v>43.2705372351212</v>
      </c>
      <c r="J135" s="23">
        <f>$A135/60</f>
        <v>10.8333333333333</v>
      </c>
      <c r="K135" s="20">
        <f>G135/'data'!$C$15*1000</f>
        <v>3.5</v>
      </c>
      <c r="L135" s="20">
        <f>L134+'data'!$G$21*(K134-L134)/60*C134</f>
        <v>2.73736074956015</v>
      </c>
      <c r="M135" s="20">
        <f>IF(L135&lt;='data'!$G$22,1.89,1.47)</f>
        <v>1.89</v>
      </c>
      <c r="N135" s="19">
        <f>$A135</f>
        <v>650</v>
      </c>
      <c r="O135" s="20">
        <f>'data'!$G$23-'data'!$G$23*(1-('data'!$G$22^M135)/('data'!$G$22^M135+L135^M135))</f>
        <v>50.2788489186256</v>
      </c>
      <c r="P135" s="20">
        <f>VLOOKUP(IF(N135-'data'!$G$24&lt;0,0,N135-'data'!$G$24),N3:O725,2)</f>
        <v>50.8718977924214</v>
      </c>
      <c r="Q135" s="20">
        <v>3.5</v>
      </c>
      <c r="R135" s="20">
        <v>3.45049236107943</v>
      </c>
      <c r="S135" s="20">
        <v>3.19023621499724</v>
      </c>
      <c r="T135" s="20">
        <v>3.00469601759642</v>
      </c>
      <c r="U135" s="20">
        <v>2.74633488823253</v>
      </c>
      <c r="V135" s="20">
        <v>2.6065872273232</v>
      </c>
      <c r="W135" s="20">
        <v>2.41501129209274</v>
      </c>
      <c r="X135" s="20">
        <v>2.40244153615732</v>
      </c>
      <c r="Y135" s="20">
        <v>50.7203546687815</v>
      </c>
      <c r="Z135" s="20">
        <v>53.1386532664665</v>
      </c>
      <c r="AA135" s="20">
        <v>56.2855061148476</v>
      </c>
      <c r="AB135" s="20">
        <v>56.4062028177608</v>
      </c>
    </row>
    <row r="136" ht="20.05" customHeight="1">
      <c r="A136" s="17">
        <f>$A135+C135</f>
        <v>655</v>
      </c>
      <c r="B136" s="18"/>
      <c r="C136" s="19">
        <v>5</v>
      </c>
      <c r="D136" t="b" s="20">
        <v>0</v>
      </c>
      <c r="E136" s="21"/>
      <c r="F136" s="22">
        <v>838.000411196101</v>
      </c>
      <c r="G136" s="20">
        <f>$E136+($F136/60+H136*'data'!$C$16+I136*OFFSET('data'!$C$17,0,D136)-G135*(OFFSET('data'!$C$18,0,D136)+'data'!$C$19+OFFSET('data'!$C$20,0,D136)))*$C136/60+G135</f>
        <v>22.9087323943552</v>
      </c>
      <c r="H136" s="20">
        <f>H135+('data'!$C$19*G135-'data'!$C$16*H135)*$C136/60</f>
        <v>50.3790691869123</v>
      </c>
      <c r="I136" s="20">
        <f>I135+(OFFSET('data'!$C$20,0,D136)*G135-OFFSET('data'!$C$17,0,D136)*I135)*$C136/60</f>
        <v>43.5994437250887</v>
      </c>
      <c r="J136" s="23">
        <f>$A136/60</f>
        <v>10.9166666666667</v>
      </c>
      <c r="K136" s="20">
        <f>G136/'data'!$C$15*1000</f>
        <v>3.5</v>
      </c>
      <c r="L136" s="20">
        <f>L135+'data'!$G$21*(K135-L135)/60*C135</f>
        <v>2.74633488823253</v>
      </c>
      <c r="M136" s="20">
        <f>IF(L136&lt;='data'!$G$22,1.89,1.47)</f>
        <v>1.89</v>
      </c>
      <c r="N136" s="19">
        <f>$A136</f>
        <v>655</v>
      </c>
      <c r="O136" s="20">
        <f>'data'!$G$23-'data'!$G$23*(1-('data'!$G$22^M136)/('data'!$G$22^M136+L136^M136))</f>
        <v>50.1359382220661</v>
      </c>
      <c r="P136" s="20">
        <f>VLOOKUP(IF(N136-'data'!$G$24&lt;0,0,N136-'data'!$G$24),N3:O725,2)</f>
        <v>50.7203546687815</v>
      </c>
      <c r="Q136" s="20">
        <v>3.5</v>
      </c>
      <c r="R136" s="20">
        <v>3.4509530652517</v>
      </c>
      <c r="S136" s="20">
        <v>3.20297062043493</v>
      </c>
      <c r="T136" s="20">
        <v>3.00408808713792</v>
      </c>
      <c r="U136" s="20">
        <v>2.75520342630166</v>
      </c>
      <c r="V136" s="20">
        <v>2.61652306017657</v>
      </c>
      <c r="W136" s="20">
        <v>2.42428337752063</v>
      </c>
      <c r="X136" s="20">
        <v>2.40952123940777</v>
      </c>
      <c r="Y136" s="20">
        <v>50.5710224439122</v>
      </c>
      <c r="Z136" s="20">
        <v>52.9639737337041</v>
      </c>
      <c r="AA136" s="20">
        <v>56.1231191147113</v>
      </c>
      <c r="AB136" s="20">
        <v>56.2745951014409</v>
      </c>
    </row>
    <row r="137" ht="20.05" customHeight="1">
      <c r="A137" s="17">
        <f>$A136+C136</f>
        <v>660</v>
      </c>
      <c r="B137" s="18"/>
      <c r="C137" s="19">
        <v>5</v>
      </c>
      <c r="D137" t="b" s="20">
        <v>0</v>
      </c>
      <c r="E137" s="21"/>
      <c r="F137" s="22">
        <v>836.831129626609</v>
      </c>
      <c r="G137" s="20">
        <f>$E137+($F137/60+H137*'data'!$C$16+I137*OFFSET('data'!$C$17,0,D137)-G136*(OFFSET('data'!$C$18,0,D137)+'data'!$C$19+OFFSET('data'!$C$20,0,D137)))*$C137/60+G136</f>
        <v>22.9087323943552</v>
      </c>
      <c r="H137" s="20">
        <f>H136+('data'!$C$19*G136-'data'!$C$16*H136)*$C137/60</f>
        <v>50.6370850345701</v>
      </c>
      <c r="I137" s="20">
        <f>I136+(OFFSET('data'!$C$20,0,D137)*G136-OFFSET('data'!$C$17,0,D137)*I136)*$C137/60</f>
        <v>43.928240305379</v>
      </c>
      <c r="J137" s="23">
        <f>$A137/60</f>
        <v>11</v>
      </c>
      <c r="K137" s="20">
        <f>G137/'data'!$C$15*1000</f>
        <v>3.5</v>
      </c>
      <c r="L137" s="20">
        <f>L136+'data'!$G$21*(K136-L136)/60*C136</f>
        <v>2.75520342630166</v>
      </c>
      <c r="M137" s="20">
        <f>IF(L137&lt;='data'!$G$22,1.89,1.47)</f>
        <v>1.89</v>
      </c>
      <c r="N137" s="19">
        <f>$A137</f>
        <v>660</v>
      </c>
      <c r="O137" s="20">
        <f>'data'!$G$23-'data'!$G$23*(1-('data'!$G$22^M137)/('data'!$G$22^M137+L137^M137))</f>
        <v>49.9950996158523</v>
      </c>
      <c r="P137" s="20">
        <f>VLOOKUP(IF(N137-'data'!$G$24&lt;0,0,N137-'data'!$G$24),N3:O725,2)</f>
        <v>50.5710224439122</v>
      </c>
      <c r="Q137" s="20">
        <v>3.5</v>
      </c>
      <c r="R137" s="20">
        <v>3.45139562011839</v>
      </c>
      <c r="S137" s="20">
        <v>3.21497261080449</v>
      </c>
      <c r="T137" s="20">
        <v>3.00348265380948</v>
      </c>
      <c r="U137" s="20">
        <v>2.76396760639235</v>
      </c>
      <c r="V137" s="20">
        <v>2.62634718360368</v>
      </c>
      <c r="W137" s="20">
        <v>2.43358758632204</v>
      </c>
      <c r="X137" s="20">
        <v>2.41651051001744</v>
      </c>
      <c r="Y137" s="20">
        <v>50.4238655250679</v>
      </c>
      <c r="Z137" s="20">
        <v>52.7917533372551</v>
      </c>
      <c r="AA137" s="20">
        <v>55.9600537048596</v>
      </c>
      <c r="AB137" s="20">
        <v>56.1449073148021</v>
      </c>
    </row>
    <row r="138" ht="20.05" customHeight="1">
      <c r="A138" s="17">
        <f>$A137+C137</f>
        <v>665</v>
      </c>
      <c r="B138" s="18"/>
      <c r="C138" s="19">
        <v>5</v>
      </c>
      <c r="D138" t="b" s="20">
        <v>0</v>
      </c>
      <c r="E138" s="21"/>
      <c r="F138" s="22">
        <v>835.668272017732</v>
      </c>
      <c r="G138" s="20">
        <f>$E138+($F138/60+H138*'data'!$C$16+I138*OFFSET('data'!$C$17,0,D138)-G137*(OFFSET('data'!$C$18,0,D138)+'data'!$C$19+OFFSET('data'!$C$20,0,D138)))*$C138/60+G137</f>
        <v>22.9087323943552</v>
      </c>
      <c r="H138" s="20">
        <f>H137+('data'!$C$19*G137-'data'!$C$16*H137)*$C138/60</f>
        <v>50.8935867529971</v>
      </c>
      <c r="I138" s="20">
        <f>I137+(OFFSET('data'!$C$20,0,D138)*G137-OFFSET('data'!$C$17,0,D138)*I137)*$C138/60</f>
        <v>44.2569270127202</v>
      </c>
      <c r="J138" s="23">
        <f>$A138/60</f>
        <v>11.0833333333333</v>
      </c>
      <c r="K138" s="20">
        <f>G138/'data'!$C$15*1000</f>
        <v>3.5</v>
      </c>
      <c r="L138" s="20">
        <f>L137+'data'!$G$21*(K137-L137)/60*C137</f>
        <v>2.76396760639235</v>
      </c>
      <c r="M138" s="20">
        <f>IF(L138&lt;='data'!$G$22,1.89,1.47)</f>
        <v>1.89</v>
      </c>
      <c r="N138" s="19">
        <f>$A138</f>
        <v>665</v>
      </c>
      <c r="O138" s="20">
        <f>'data'!$G$23-'data'!$G$23*(1-('data'!$G$22^M138)/('data'!$G$22^M138+L138^M138))</f>
        <v>49.8562998552272</v>
      </c>
      <c r="P138" s="20">
        <f>VLOOKUP(IF(N138-'data'!$G$24&lt;0,0,N138-'data'!$G$24),N3:O725,2)</f>
        <v>50.4238655250679</v>
      </c>
      <c r="Q138" s="20">
        <v>3.5</v>
      </c>
      <c r="R138" s="20">
        <v>3.45182106844724</v>
      </c>
      <c r="S138" s="20">
        <v>3.22628541193771</v>
      </c>
      <c r="T138" s="20">
        <v>3.00287969314914</v>
      </c>
      <c r="U138" s="20">
        <v>2.77262865650718</v>
      </c>
      <c r="V138" s="20">
        <v>2.6360607108169</v>
      </c>
      <c r="W138" s="20">
        <v>2.4429154306577</v>
      </c>
      <c r="X138" s="20">
        <v>2.42341044122292</v>
      </c>
      <c r="Y138" s="20">
        <v>50.2788489186256</v>
      </c>
      <c r="Z138" s="20">
        <v>52.6219578851822</v>
      </c>
      <c r="AA138" s="20">
        <v>55.7965021891346</v>
      </c>
      <c r="AB138" s="20">
        <v>56.017110819752</v>
      </c>
    </row>
    <row r="139" ht="20.05" customHeight="1">
      <c r="A139" s="17">
        <f>$A138+C138</f>
        <v>670</v>
      </c>
      <c r="B139" s="18"/>
      <c r="C139" s="19">
        <v>5</v>
      </c>
      <c r="D139" t="b" s="20">
        <v>0</v>
      </c>
      <c r="E139" s="21"/>
      <c r="F139" s="22">
        <v>834.511800817667</v>
      </c>
      <c r="G139" s="20">
        <f>$E139+($F139/60+H139*'data'!$C$16+I139*OFFSET('data'!$C$17,0,D139)-G138*(OFFSET('data'!$C$18,0,D139)+'data'!$C$19+OFFSET('data'!$C$20,0,D139)))*$C139/60+G138</f>
        <v>22.9087323943552</v>
      </c>
      <c r="H139" s="20">
        <f>H138+('data'!$C$19*G138-'data'!$C$16*H138)*$C139/60</f>
        <v>51.1485832276449</v>
      </c>
      <c r="I139" s="20">
        <f>I138+(OFFSET('data'!$C$20,0,D139)*G138-OFFSET('data'!$C$17,0,D139)*I138)*$C139/60</f>
        <v>44.5855038838283</v>
      </c>
      <c r="J139" s="23">
        <f>$A139/60</f>
        <v>11.1666666666667</v>
      </c>
      <c r="K139" s="20">
        <f>G139/'data'!$C$15*1000</f>
        <v>3.5</v>
      </c>
      <c r="L139" s="20">
        <f>L138+'data'!$G$21*(K138-L138)/60*C138</f>
        <v>2.77262865650718</v>
      </c>
      <c r="M139" s="20">
        <f>IF(L139&lt;='data'!$G$22,1.89,1.47)</f>
        <v>1.89</v>
      </c>
      <c r="N139" s="19">
        <f>$A139</f>
        <v>670</v>
      </c>
      <c r="O139" s="20">
        <f>'data'!$G$23-'data'!$G$23*(1-('data'!$G$22^M139)/('data'!$G$22^M139+L139^M139))</f>
        <v>49.7195062619475</v>
      </c>
      <c r="P139" s="20">
        <f>VLOOKUP(IF(N139-'data'!$G$24&lt;0,0,N139-'data'!$G$24),N3:O725,2)</f>
        <v>50.2788489186256</v>
      </c>
      <c r="Q139" s="20">
        <v>3.5</v>
      </c>
      <c r="R139" s="20">
        <v>3.45223039146675</v>
      </c>
      <c r="S139" s="20">
        <v>3.23694969481364</v>
      </c>
      <c r="T139" s="20">
        <v>3.0022791818159</v>
      </c>
      <c r="U139" s="20">
        <v>2.78118779019857</v>
      </c>
      <c r="V139" s="20">
        <v>2.6456647534755</v>
      </c>
      <c r="W139" s="20">
        <v>2.45225900115063</v>
      </c>
      <c r="X139" s="20">
        <v>2.43022211312178</v>
      </c>
      <c r="Y139" s="20">
        <v>50.1359382220661</v>
      </c>
      <c r="Z139" s="20">
        <v>52.4545534084739</v>
      </c>
      <c r="AA139" s="20">
        <v>55.6326429723375</v>
      </c>
      <c r="AB139" s="20">
        <v>55.8911774031593</v>
      </c>
    </row>
    <row r="140" ht="20.05" customHeight="1">
      <c r="A140" s="17">
        <f>$A139+C139</f>
        <v>675</v>
      </c>
      <c r="B140" s="18"/>
      <c r="C140" s="19">
        <v>5</v>
      </c>
      <c r="D140" t="b" s="20">
        <v>0</v>
      </c>
      <c r="E140" s="21"/>
      <c r="F140" s="22">
        <v>833.361678694926</v>
      </c>
      <c r="G140" s="20">
        <f>$E140+($F140/60+H140*'data'!$C$16+I140*OFFSET('data'!$C$17,0,D140)-G139*(OFFSET('data'!$C$18,0,D140)+'data'!$C$19+OFFSET('data'!$C$20,0,D140)))*$C140/60+G139</f>
        <v>22.9087323943552</v>
      </c>
      <c r="H140" s="20">
        <f>H139+('data'!$C$19*G139-'data'!$C$16*H139)*$C140/60</f>
        <v>51.4020832918221</v>
      </c>
      <c r="I140" s="20">
        <f>I139+(OFFSET('data'!$C$20,0,D140)*G139-OFFSET('data'!$C$17,0,D140)*I139)*$C140/60</f>
        <v>44.9139709554069</v>
      </c>
      <c r="J140" s="23">
        <f>$A140/60</f>
        <v>11.25</v>
      </c>
      <c r="K140" s="20">
        <f>G140/'data'!$C$15*1000</f>
        <v>3.5</v>
      </c>
      <c r="L140" s="20">
        <f>L139+'data'!$G$21*(K139-L139)/60*C139</f>
        <v>2.78118779019857</v>
      </c>
      <c r="M140" s="20">
        <f>IF(L140&lt;='data'!$G$22,1.89,1.47)</f>
        <v>1.89</v>
      </c>
      <c r="N140" s="19">
        <f>$A140</f>
        <v>675</v>
      </c>
      <c r="O140" s="20">
        <f>'data'!$G$23-'data'!$G$23*(1-('data'!$G$22^M140)/('data'!$G$22^M140+L140^M140))</f>
        <v>49.5846867159718</v>
      </c>
      <c r="P140" s="20">
        <f>VLOOKUP(IF(N140-'data'!$G$24&lt;0,0,N140-'data'!$G$24),N3:O725,2)</f>
        <v>50.1359382220661</v>
      </c>
      <c r="Q140" s="20">
        <v>3.5</v>
      </c>
      <c r="R140" s="20">
        <v>3.45262451250328</v>
      </c>
      <c r="S140" s="20">
        <v>3.24700372657482</v>
      </c>
      <c r="T140" s="20">
        <v>3.00168109751689</v>
      </c>
      <c r="U140" s="20">
        <v>2.78964620673881</v>
      </c>
      <c r="V140" s="20">
        <v>2.6551604210226</v>
      </c>
      <c r="W140" s="20">
        <v>2.46161093179279</v>
      </c>
      <c r="X140" s="20">
        <v>2.43694659283952</v>
      </c>
      <c r="Y140" s="20">
        <v>49.9950996158523</v>
      </c>
      <c r="Z140" s="20">
        <v>52.2895061818118</v>
      </c>
      <c r="AA140" s="20">
        <v>55.4686414029619</v>
      </c>
      <c r="AB140" s="20">
        <v>55.767079272650</v>
      </c>
    </row>
    <row r="141" ht="20.05" customHeight="1">
      <c r="A141" s="17">
        <f>$A140+C140</f>
        <v>680</v>
      </c>
      <c r="B141" s="18"/>
      <c r="C141" s="19">
        <v>5</v>
      </c>
      <c r="D141" t="b" s="20">
        <v>0</v>
      </c>
      <c r="E141" s="21"/>
      <c r="F141" s="22">
        <v>832.217868537066</v>
      </c>
      <c r="G141" s="20">
        <f>$E141+($F141/60+H141*'data'!$C$16+I141*OFFSET('data'!$C$17,0,D141)-G140*(OFFSET('data'!$C$18,0,D141)+'data'!$C$19+OFFSET('data'!$C$20,0,D141)))*$C141/60+G140</f>
        <v>22.9087323943552</v>
      </c>
      <c r="H141" s="20">
        <f>H140+('data'!$C$19*G140-'data'!$C$16*H140)*$C141/60</f>
        <v>51.6540957270003</v>
      </c>
      <c r="I141" s="20">
        <f>I140+(OFFSET('data'!$C$20,0,D141)*G140-OFFSET('data'!$C$17,0,D141)*I140)*$C141/60</f>
        <v>45.2423282641473</v>
      </c>
      <c r="J141" s="23">
        <f>$A141/60</f>
        <v>11.3333333333333</v>
      </c>
      <c r="K141" s="20">
        <f>G141/'data'!$C$15*1000</f>
        <v>3.5</v>
      </c>
      <c r="L141" s="20">
        <f>L140+'data'!$G$21*(K140-L140)/60*C140</f>
        <v>2.78964620673881</v>
      </c>
      <c r="M141" s="20">
        <f>IF(L141&lt;='data'!$G$22,1.89,1.47)</f>
        <v>1.89</v>
      </c>
      <c r="N141" s="19">
        <f>$A141</f>
        <v>680</v>
      </c>
      <c r="O141" s="20">
        <f>'data'!$G$23-'data'!$G$23*(1-('data'!$G$22^M141)/('data'!$G$22^M141+L141^M141))</f>
        <v>49.4518096471175</v>
      </c>
      <c r="P141" s="20">
        <f>VLOOKUP(IF(N141-'data'!$G$24&lt;0,0,N141-'data'!$G$24),N3:O725,2)</f>
        <v>49.9950996158523</v>
      </c>
      <c r="Q141" s="20">
        <v>3.5</v>
      </c>
      <c r="R141" s="20">
        <v>3.45300430040338</v>
      </c>
      <c r="S141" s="20">
        <v>3.256483512617</v>
      </c>
      <c r="T141" s="20">
        <v>3.00108541893942</v>
      </c>
      <c r="U141" s="20">
        <v>2.79800509128809</v>
      </c>
      <c r="V141" s="20">
        <v>2.66454882007017</v>
      </c>
      <c r="W141" s="20">
        <v>2.4709643669367</v>
      </c>
      <c r="X141" s="20">
        <v>2.44358493469378</v>
      </c>
      <c r="Y141" s="20">
        <v>49.8562998552272</v>
      </c>
      <c r="Z141" s="20">
        <v>52.1267827423679</v>
      </c>
      <c r="AA141" s="20">
        <v>55.3046505698489</v>
      </c>
      <c r="AB141" s="20">
        <v>55.644789052270</v>
      </c>
    </row>
    <row r="142" ht="20.05" customHeight="1">
      <c r="A142" s="17">
        <f>$A141+C141</f>
        <v>685</v>
      </c>
      <c r="B142" s="18"/>
      <c r="C142" s="19">
        <v>5</v>
      </c>
      <c r="D142" t="b" s="20">
        <v>0</v>
      </c>
      <c r="E142" s="21"/>
      <c r="F142" s="22">
        <v>831.080333449364</v>
      </c>
      <c r="G142" s="20">
        <f>$E142+($F142/60+H142*'data'!$C$16+I142*OFFSET('data'!$C$17,0,D142)-G141*(OFFSET('data'!$C$18,0,D142)+'data'!$C$19+OFFSET('data'!$C$20,0,D142)))*$C142/60+G141</f>
        <v>22.9087323943552</v>
      </c>
      <c r="H142" s="20">
        <f>H141+('data'!$C$19*G141-'data'!$C$16*H141)*$C142/60</f>
        <v>51.9046292631183</v>
      </c>
      <c r="I142" s="20">
        <f>I141+(OFFSET('data'!$C$20,0,D142)*G141-OFFSET('data'!$C$17,0,D142)*I141)*$C142/60</f>
        <v>45.5705758467287</v>
      </c>
      <c r="J142" s="23">
        <f>$A142/60</f>
        <v>11.4166666666667</v>
      </c>
      <c r="K142" s="20">
        <f>G142/'data'!$C$15*1000</f>
        <v>3.5</v>
      </c>
      <c r="L142" s="20">
        <f>L141+'data'!$G$21*(K141-L141)/60*C141</f>
        <v>2.79800509128809</v>
      </c>
      <c r="M142" s="20">
        <f>IF(L142&lt;='data'!$G$22,1.89,1.47)</f>
        <v>1.89</v>
      </c>
      <c r="N142" s="19">
        <f>$A142</f>
        <v>685</v>
      </c>
      <c r="O142" s="20">
        <f>'data'!$G$23-'data'!$G$23*(1-('data'!$G$22^M142)/('data'!$G$22^M142+L142^M142))</f>
        <v>49.3208440267014</v>
      </c>
      <c r="P142" s="20">
        <f>VLOOKUP(IF(N142-'data'!$G$24&lt;0,0,N142-'data'!$G$24),N3:O725,2)</f>
        <v>49.8562998552272</v>
      </c>
      <c r="Q142" s="20">
        <v>3.5</v>
      </c>
      <c r="R142" s="20">
        <v>3.45337057275379</v>
      </c>
      <c r="S142" s="20">
        <v>3.26542293027999</v>
      </c>
      <c r="T142" s="20">
        <v>3.0004921256875</v>
      </c>
      <c r="U142" s="20">
        <v>2.80626561506057</v>
      </c>
      <c r="V142" s="20">
        <v>2.67383105382917</v>
      </c>
      <c r="W142" s="20">
        <v>2.48031293024863</v>
      </c>
      <c r="X142" s="20">
        <v>2.45013818035579</v>
      </c>
      <c r="Y142" s="20">
        <v>49.7195062619475</v>
      </c>
      <c r="Z142" s="20">
        <v>51.9663499067632</v>
      </c>
      <c r="AA142" s="20">
        <v>55.1408120549296</v>
      </c>
      <c r="AB142" s="20">
        <v>55.5242797780293</v>
      </c>
    </row>
    <row r="143" ht="20.05" customHeight="1">
      <c r="A143" s="17">
        <f>$A142+C142</f>
        <v>690</v>
      </c>
      <c r="B143" s="18"/>
      <c r="C143" s="19">
        <v>5</v>
      </c>
      <c r="D143" t="b" s="20">
        <v>0</v>
      </c>
      <c r="E143" s="21"/>
      <c r="F143" s="22">
        <v>829.949036753574</v>
      </c>
      <c r="G143" s="20">
        <f>$E143+($F143/60+H143*'data'!$C$16+I143*OFFSET('data'!$C$17,0,D143)-G142*(OFFSET('data'!$C$18,0,D143)+'data'!$C$19+OFFSET('data'!$C$20,0,D143)))*$C143/60+G142</f>
        <v>22.9087323943552</v>
      </c>
      <c r="H143" s="20">
        <f>H142+('data'!$C$19*G142-'data'!$C$16*H142)*$C143/60</f>
        <v>52.1536925788844</v>
      </c>
      <c r="I143" s="20">
        <f>I142+(OFFSET('data'!$C$20,0,D143)*G142-OFFSET('data'!$C$17,0,D143)*I142)*$C143/60</f>
        <v>45.898713739818</v>
      </c>
      <c r="J143" s="23">
        <f>$A143/60</f>
        <v>11.5</v>
      </c>
      <c r="K143" s="20">
        <f>G143/'data'!$C$15*1000</f>
        <v>3.5</v>
      </c>
      <c r="L143" s="20">
        <f>L142+'data'!$G$21*(K142-L142)/60*C142</f>
        <v>2.80626561506057</v>
      </c>
      <c r="M143" s="20">
        <f>IF(L143&lt;='data'!$G$22,1.89,1.47)</f>
        <v>1.89</v>
      </c>
      <c r="N143" s="19">
        <f>$A143</f>
        <v>690</v>
      </c>
      <c r="O143" s="20">
        <f>'data'!$G$23-'data'!$G$23*(1-('data'!$G$22^M143)/('data'!$G$22^M143+L143^M143))</f>
        <v>49.1917593591769</v>
      </c>
      <c r="P143" s="20">
        <f>VLOOKUP(IF(N143-'data'!$G$24&lt;0,0,N143-'data'!$G$24),N3:O725,2)</f>
        <v>49.7195062619475</v>
      </c>
      <c r="Q143" s="20">
        <v>3.5</v>
      </c>
      <c r="R143" s="20">
        <v>3.45372409891104</v>
      </c>
      <c r="S143" s="20">
        <v>3.27385385463603</v>
      </c>
      <c r="T143" s="20">
        <v>2.9999011982226</v>
      </c>
      <c r="U143" s="20">
        <v>2.81442893548848</v>
      </c>
      <c r="V143" s="20">
        <v>2.68300822158201</v>
      </c>
      <c r="W143" s="20">
        <v>2.48965069550731</v>
      </c>
      <c r="X143" s="20">
        <v>2.45660735900931</v>
      </c>
      <c r="Y143" s="20">
        <v>49.5846867159718</v>
      </c>
      <c r="Z143" s="20">
        <v>51.8081747863141</v>
      </c>
      <c r="AA143" s="20">
        <v>54.9772566441545</v>
      </c>
      <c r="AB143" s="20">
        <v>55.4055248933443</v>
      </c>
    </row>
    <row r="144" ht="20.05" customHeight="1">
      <c r="A144" s="17">
        <f>$A143+C143</f>
        <v>695</v>
      </c>
      <c r="B144" s="18"/>
      <c r="C144" s="19">
        <v>5</v>
      </c>
      <c r="D144" t="b" s="20">
        <v>0</v>
      </c>
      <c r="E144" s="21"/>
      <c r="F144" s="22">
        <v>828.8239419866341</v>
      </c>
      <c r="G144" s="20">
        <f>$E144+($F144/60+H144*'data'!$C$16+I144*OFFSET('data'!$C$17,0,D144)-G143*(OFFSET('data'!$C$18,0,D144)+'data'!$C$19+OFFSET('data'!$C$20,0,D144)))*$C144/60+G143</f>
        <v>22.9087323943552</v>
      </c>
      <c r="H144" s="20">
        <f>H143+('data'!$C$19*G143-'data'!$C$16*H143)*$C144/60</f>
        <v>52.4012943020773</v>
      </c>
      <c r="I144" s="20">
        <f>I143+(OFFSET('data'!$C$20,0,D144)*G143-OFFSET('data'!$C$17,0,D144)*I143)*$C144/60</f>
        <v>46.2267419800697</v>
      </c>
      <c r="J144" s="23">
        <f>$A144/60</f>
        <v>11.5833333333333</v>
      </c>
      <c r="K144" s="20">
        <f>G144/'data'!$C$15*1000</f>
        <v>3.5</v>
      </c>
      <c r="L144" s="20">
        <f>L143+'data'!$G$21*(K143-L143)/60*C143</f>
        <v>2.81442893548848</v>
      </c>
      <c r="M144" s="20">
        <f>IF(L144&lt;='data'!$G$22,1.89,1.47)</f>
        <v>1.89</v>
      </c>
      <c r="N144" s="19">
        <f>$A144</f>
        <v>695</v>
      </c>
      <c r="O144" s="20">
        <f>'data'!$G$23-'data'!$G$23*(1-('data'!$G$22^M144)/('data'!$G$22^M144+L144^M144))</f>
        <v>49.0645256737796</v>
      </c>
      <c r="P144" s="20">
        <f>VLOOKUP(IF(N144-'data'!$G$24&lt;0,0,N144-'data'!$G$24),N3:O725,2)</f>
        <v>49.5846867159718</v>
      </c>
      <c r="Q144" s="20">
        <v>3.5</v>
      </c>
      <c r="R144" s="20">
        <v>3.45406560285201</v>
      </c>
      <c r="S144" s="20">
        <v>3.28180627684284</v>
      </c>
      <c r="T144" s="20">
        <v>2.99931261780832</v>
      </c>
      <c r="U144" s="20">
        <v>2.82249619638431</v>
      </c>
      <c r="V144" s="20">
        <v>2.69208141819481</v>
      </c>
      <c r="W144" s="20">
        <v>2.49897215913891</v>
      </c>
      <c r="X144" s="20">
        <v>2.462993487507</v>
      </c>
      <c r="Y144" s="20">
        <v>49.4518096471175</v>
      </c>
      <c r="Z144" s="20">
        <v>51.6522248006847</v>
      </c>
      <c r="AA144" s="20">
        <v>54.814104998640</v>
      </c>
      <c r="AB144" s="20">
        <v>55.2884982443877</v>
      </c>
    </row>
    <row r="145" ht="20.05" customHeight="1">
      <c r="A145" s="17">
        <f>$A144+C144</f>
        <v>700</v>
      </c>
      <c r="B145" s="18"/>
      <c r="C145" s="19">
        <v>5</v>
      </c>
      <c r="D145" t="b" s="20">
        <v>0</v>
      </c>
      <c r="E145" s="21"/>
      <c r="F145" s="22">
        <v>827.7050128994171</v>
      </c>
      <c r="G145" s="20">
        <f>$E145+($F145/60+H145*'data'!$C$16+I145*OFFSET('data'!$C$17,0,D145)-G144*(OFFSET('data'!$C$18,0,D145)+'data'!$C$19+OFFSET('data'!$C$20,0,D145)))*$C145/60+G144</f>
        <v>22.9087323943552</v>
      </c>
      <c r="H145" s="20">
        <f>H144+('data'!$C$19*G144-'data'!$C$16*H144)*$C145/60</f>
        <v>52.6474430098446</v>
      </c>
      <c r="I145" s="20">
        <f>I144+(OFFSET('data'!$C$20,0,D145)*G144-OFFSET('data'!$C$17,0,D145)*I144)*$C145/60</f>
        <v>46.5546606041262</v>
      </c>
      <c r="J145" s="23">
        <f>$A145/60</f>
        <v>11.6666666666667</v>
      </c>
      <c r="K145" s="20">
        <f>G145/'data'!$C$15*1000</f>
        <v>3.5</v>
      </c>
      <c r="L145" s="20">
        <f>L144+'data'!$G$21*(K144-L144)/60*C144</f>
        <v>2.82249619638431</v>
      </c>
      <c r="M145" s="20">
        <f>IF(L145&lt;='data'!$G$22,1.89,1.47)</f>
        <v>1.89</v>
      </c>
      <c r="N145" s="19">
        <f>$A145</f>
        <v>700</v>
      </c>
      <c r="O145" s="20">
        <f>'data'!$G$23-'data'!$G$23*(1-('data'!$G$22^M145)/('data'!$G$22^M145+L145^M145))</f>
        <v>48.9391135161918</v>
      </c>
      <c r="P145" s="20">
        <f>VLOOKUP(IF(N145-'data'!$G$24&lt;0,0,N145-'data'!$G$24),N3:O725,2)</f>
        <v>49.4518096471175</v>
      </c>
      <c r="Q145" s="20">
        <v>3.5</v>
      </c>
      <c r="R145" s="20">
        <v>3.45439576585601</v>
      </c>
      <c r="S145" s="20">
        <v>3.28930841550079</v>
      </c>
      <c r="T145" s="20">
        <v>2.99872636645882</v>
      </c>
      <c r="U145" s="20">
        <v>2.83046852810105</v>
      </c>
      <c r="V145" s="20">
        <v>2.70105173366692</v>
      </c>
      <c r="W145" s="20">
        <v>2.50827221438562</v>
      </c>
      <c r="X145" s="20">
        <v>2.46929757052436</v>
      </c>
      <c r="Y145" s="20">
        <v>49.3208440267014</v>
      </c>
      <c r="Z145" s="20">
        <v>51.4984676900545</v>
      </c>
      <c r="AA145" s="20">
        <v>54.6514682879869</v>
      </c>
      <c r="AB145" s="20">
        <v>55.1731740753612</v>
      </c>
    </row>
    <row r="146" ht="20.05" customHeight="1">
      <c r="A146" s="17">
        <f>$A145+C145</f>
        <v>705</v>
      </c>
      <c r="B146" s="18"/>
      <c r="C146" s="19">
        <v>5</v>
      </c>
      <c r="D146" t="b" s="20">
        <v>0</v>
      </c>
      <c r="E146" s="21"/>
      <c r="F146" s="22">
        <v>826.592213455463</v>
      </c>
      <c r="G146" s="20">
        <f>$E146+($F146/60+H146*'data'!$C$16+I146*OFFSET('data'!$C$17,0,D146)-G145*(OFFSET('data'!$C$18,0,D146)+'data'!$C$19+OFFSET('data'!$C$20,0,D146)))*$C146/60+G145</f>
        <v>22.9087323943552</v>
      </c>
      <c r="H146" s="20">
        <f>H145+('data'!$C$19*G145-'data'!$C$16*H145)*$C146/60</f>
        <v>52.8921472290003</v>
      </c>
      <c r="I146" s="20">
        <f>I145+(OFFSET('data'!$C$20,0,D146)*G145-OFFSET('data'!$C$17,0,D146)*I145)*$C146/60</f>
        <v>46.8824696486176</v>
      </c>
      <c r="J146" s="23">
        <f>$A146/60</f>
        <v>11.75</v>
      </c>
      <c r="K146" s="20">
        <f>G146/'data'!$C$15*1000</f>
        <v>3.5</v>
      </c>
      <c r="L146" s="20">
        <f>L145+'data'!$G$21*(K145-L145)/60*C145</f>
        <v>2.83046852810105</v>
      </c>
      <c r="M146" s="20">
        <f>IF(L146&lt;='data'!$G$22,1.89,1.47)</f>
        <v>1.89</v>
      </c>
      <c r="N146" s="19">
        <f>$A146</f>
        <v>705</v>
      </c>
      <c r="O146" s="20">
        <f>'data'!$G$23-'data'!$G$23*(1-('data'!$G$22^M146)/('data'!$G$22^M146+L146^M146))</f>
        <v>48.8154939402376</v>
      </c>
      <c r="P146" s="20">
        <f>VLOOKUP(IF(N146-'data'!$G$24&lt;0,0,N146-'data'!$G$24),N3:O725,2)</f>
        <v>49.3208440267014</v>
      </c>
      <c r="Q146" s="20">
        <v>3.5</v>
      </c>
      <c r="R146" s="20">
        <v>3.45471522902834</v>
      </c>
      <c r="S146" s="20">
        <v>3.29638682142791</v>
      </c>
      <c r="T146" s="20">
        <v>2.99814242689057</v>
      </c>
      <c r="U146" s="20">
        <v>2.83834704769059</v>
      </c>
      <c r="V146" s="20">
        <v>2.70992025271545</v>
      </c>
      <c r="W146" s="20">
        <v>2.51754612701108</v>
      </c>
      <c r="X146" s="20">
        <v>2.47552060071126</v>
      </c>
      <c r="Y146" s="20">
        <v>49.1917593591769</v>
      </c>
      <c r="Z146" s="20">
        <v>51.3468715259068</v>
      </c>
      <c r="AA146" s="20">
        <v>54.4894487876565</v>
      </c>
      <c r="AB146" s="20">
        <v>55.0595270237023</v>
      </c>
    </row>
    <row r="147" ht="20.05" customHeight="1">
      <c r="A147" s="17">
        <f>$A146+C146</f>
        <v>710</v>
      </c>
      <c r="B147" s="18"/>
      <c r="C147" s="19">
        <v>5</v>
      </c>
      <c r="D147" t="b" s="20">
        <v>0</v>
      </c>
      <c r="E147" s="21"/>
      <c r="F147" s="22">
        <v>825.485507829745</v>
      </c>
      <c r="G147" s="20">
        <f>$E147+($F147/60+H147*'data'!$C$16+I147*OFFSET('data'!$C$17,0,D147)-G146*(OFFSET('data'!$C$18,0,D147)+'data'!$C$19+OFFSET('data'!$C$20,0,D147)))*$C147/60+G146</f>
        <v>22.9087323943552</v>
      </c>
      <c r="H147" s="20">
        <f>H146+('data'!$C$19*G146-'data'!$C$16*H146)*$C147/60</f>
        <v>53.135415436320</v>
      </c>
      <c r="I147" s="20">
        <f>I146+(OFFSET('data'!$C$20,0,D147)*G146-OFFSET('data'!$C$17,0,D147)*I146)*$C147/60</f>
        <v>47.2101691501618</v>
      </c>
      <c r="J147" s="23">
        <f>$A147/60</f>
        <v>11.8333333333333</v>
      </c>
      <c r="K147" s="20">
        <f>G147/'data'!$C$15*1000</f>
        <v>3.5</v>
      </c>
      <c r="L147" s="20">
        <f>L146+'data'!$G$21*(K146-L146)/60*C146</f>
        <v>2.83834704769059</v>
      </c>
      <c r="M147" s="20">
        <f>IF(L147&lt;='data'!$G$22,1.89,1.47)</f>
        <v>1.89</v>
      </c>
      <c r="N147" s="19">
        <f>$A147</f>
        <v>710</v>
      </c>
      <c r="O147" s="20">
        <f>'data'!$G$23-'data'!$G$23*(1-('data'!$G$22^M147)/('data'!$G$22^M147+L147^M147))</f>
        <v>48.6936384996153</v>
      </c>
      <c r="P147" s="20">
        <f>VLOOKUP(IF(N147-'data'!$G$24&lt;0,0,N147-'data'!$G$24),N3:O725,2)</f>
        <v>49.1917593591769</v>
      </c>
      <c r="Q147" s="20">
        <v>3.5</v>
      </c>
      <c r="R147" s="20">
        <v>3.45502459567457</v>
      </c>
      <c r="S147" s="20">
        <v>3.30306647624144</v>
      </c>
      <c r="T147" s="20">
        <v>2.99756078247738</v>
      </c>
      <c r="U147" s="20">
        <v>2.84613285906024</v>
      </c>
      <c r="V147" s="20">
        <v>2.71868805439265</v>
      </c>
      <c r="W147" s="20">
        <v>2.52678951245171</v>
      </c>
      <c r="X147" s="20">
        <v>2.48166355884123</v>
      </c>
      <c r="Y147" s="20">
        <v>49.0645256737796</v>
      </c>
      <c r="Z147" s="20">
        <v>51.1974047205338</v>
      </c>
      <c r="AA147" s="20">
        <v>54.3281404422176</v>
      </c>
      <c r="AB147" s="20">
        <v>54.9475321152332</v>
      </c>
    </row>
    <row r="148" ht="20.05" customHeight="1">
      <c r="A148" s="17">
        <f>$A147+C147</f>
        <v>715</v>
      </c>
      <c r="B148" s="18"/>
      <c r="C148" s="19">
        <v>5</v>
      </c>
      <c r="D148" t="b" s="20">
        <v>0</v>
      </c>
      <c r="E148" s="21"/>
      <c r="F148" s="22">
        <v>824.384860407421</v>
      </c>
      <c r="G148" s="20">
        <f>$E148+($F148/60+H148*'data'!$C$16+I148*OFFSET('data'!$C$17,0,D148)-G147*(OFFSET('data'!$C$18,0,D148)+'data'!$C$19+OFFSET('data'!$C$20,0,D148)))*$C148/60+G147</f>
        <v>22.9087323943552</v>
      </c>
      <c r="H148" s="20">
        <f>H147+('data'!$C$19*G147-'data'!$C$16*H147)*$C148/60</f>
        <v>53.3772560588345</v>
      </c>
      <c r="I148" s="20">
        <f>I147+(OFFSET('data'!$C$20,0,D148)*G147-OFFSET('data'!$C$17,0,D148)*I147)*$C148/60</f>
        <v>47.5377591453644</v>
      </c>
      <c r="J148" s="23">
        <f>$A148/60</f>
        <v>11.9166666666667</v>
      </c>
      <c r="K148" s="20">
        <f>G148/'data'!$C$15*1000</f>
        <v>3.5</v>
      </c>
      <c r="L148" s="20">
        <f>L147+'data'!$G$21*(K147-L147)/60*C147</f>
        <v>2.84613285906024</v>
      </c>
      <c r="M148" s="20">
        <f>IF(L148&lt;='data'!$G$22,1.89,1.47)</f>
        <v>1.89</v>
      </c>
      <c r="N148" s="19">
        <f>$A148</f>
        <v>715</v>
      </c>
      <c r="O148" s="20">
        <f>'data'!$G$23-'data'!$G$23*(1-('data'!$G$22^M148)/('data'!$G$22^M148+L148^M148))</f>
        <v>48.5735192396767</v>
      </c>
      <c r="P148" s="20">
        <f>VLOOKUP(IF(N148-'data'!$G$24&lt;0,0,N148-'data'!$G$24),N3:O725,2)</f>
        <v>49.0645256737796</v>
      </c>
      <c r="Q148" s="20">
        <v>3.5</v>
      </c>
      <c r="R148" s="20">
        <v>3.45532443353467</v>
      </c>
      <c r="S148" s="20">
        <v>3.30937088511251</v>
      </c>
      <c r="T148" s="20">
        <v>2.99698141720842</v>
      </c>
      <c r="U148" s="20">
        <v>2.85382705312738</v>
      </c>
      <c r="V148" s="20">
        <v>2.72735621173405</v>
      </c>
      <c r="W148" s="20">
        <v>2.53599831432839</v>
      </c>
      <c r="X148" s="20">
        <v>2.48772741395841</v>
      </c>
      <c r="Y148" s="20">
        <v>48.9391135161918</v>
      </c>
      <c r="Z148" s="20">
        <v>51.0500360353512</v>
      </c>
      <c r="AA148" s="20">
        <v>54.1676293962044</v>
      </c>
      <c r="AB148" s="20">
        <v>54.8371647592649</v>
      </c>
    </row>
    <row r="149" ht="20.05" customHeight="1">
      <c r="A149" s="17">
        <f>$A148+C148</f>
        <v>720</v>
      </c>
      <c r="B149" s="18"/>
      <c r="C149" s="19">
        <v>5</v>
      </c>
      <c r="D149" t="b" s="20">
        <v>0</v>
      </c>
      <c r="E149" s="21"/>
      <c r="F149" s="22">
        <v>823.290235782592</v>
      </c>
      <c r="G149" s="20">
        <f>$E149+($F149/60+H149*'data'!$C$16+I149*OFFSET('data'!$C$17,0,D149)-G148*(OFFSET('data'!$C$18,0,D149)+'data'!$C$19+OFFSET('data'!$C$20,0,D149)))*$C149/60+G148</f>
        <v>22.9087323943552</v>
      </c>
      <c r="H149" s="20">
        <f>H148+('data'!$C$19*G148-'data'!$C$16*H148)*$C149/60</f>
        <v>53.6176774741217</v>
      </c>
      <c r="I149" s="20">
        <f>I148+(OFFSET('data'!$C$20,0,D149)*G148-OFFSET('data'!$C$17,0,D149)*I148)*$C149/60</f>
        <v>47.8652396708188</v>
      </c>
      <c r="J149" s="23">
        <f>$A149/60</f>
        <v>12</v>
      </c>
      <c r="K149" s="20">
        <f>G149/'data'!$C$15*1000</f>
        <v>3.5</v>
      </c>
      <c r="L149" s="20">
        <f>L148+'data'!$G$21*(K148-L148)/60*C148</f>
        <v>2.85382705312738</v>
      </c>
      <c r="M149" s="20">
        <f>IF(L149&lt;='data'!$G$22,1.89,1.47)</f>
        <v>1.89</v>
      </c>
      <c r="N149" s="19">
        <f>$A149</f>
        <v>720</v>
      </c>
      <c r="O149" s="20">
        <f>'data'!$G$23-'data'!$G$23*(1-('data'!$G$22^M149)/('data'!$G$22^M149+L149^M149))</f>
        <v>48.4551086892614</v>
      </c>
      <c r="P149" s="20">
        <f>VLOOKUP(IF(N149-'data'!$G$24&lt;0,0,N149-'data'!$G$24),N3:O725,2)</f>
        <v>48.9391135161918</v>
      </c>
      <c r="Q149" s="20">
        <v>3.5</v>
      </c>
      <c r="R149" s="20">
        <v>3.45561527688491</v>
      </c>
      <c r="S149" s="20">
        <v>3.31532216403782</v>
      </c>
      <c r="T149" s="20">
        <v>2.99640431564897</v>
      </c>
      <c r="U149" s="20">
        <v>2.86143070797235</v>
      </c>
      <c r="V149" s="20">
        <v>2.73592579143548</v>
      </c>
      <c r="W149" s="20">
        <v>2.54516878423792</v>
      </c>
      <c r="X149" s="20">
        <v>2.49371312352237</v>
      </c>
      <c r="Y149" s="20">
        <v>48.8154939402376</v>
      </c>
      <c r="Z149" s="20">
        <v>50.904734588107</v>
      </c>
      <c r="AA149" s="20">
        <v>54.0079944942581</v>
      </c>
      <c r="AB149" s="20">
        <v>54.7284007436639</v>
      </c>
    </row>
    <row r="150" ht="20.05" customHeight="1">
      <c r="A150" s="17">
        <f>$A149+C149</f>
        <v>725</v>
      </c>
      <c r="B150" s="18"/>
      <c r="C150" s="19">
        <v>5</v>
      </c>
      <c r="D150" t="b" s="20">
        <v>0</v>
      </c>
      <c r="E150" s="21"/>
      <c r="F150" s="22">
        <v>822.201598757099</v>
      </c>
      <c r="G150" s="20">
        <f>$E150+($F150/60+H150*'data'!$C$16+I150*OFFSET('data'!$C$17,0,D150)-G149*(OFFSET('data'!$C$18,0,D150)+'data'!$C$19+OFFSET('data'!$C$20,0,D150)))*$C150/60+G149</f>
        <v>22.9087323943552</v>
      </c>
      <c r="H150" s="20">
        <f>H149+('data'!$C$19*G149-'data'!$C$16*H149)*$C150/60</f>
        <v>53.856688010597</v>
      </c>
      <c r="I150" s="20">
        <f>I149+(OFFSET('data'!$C$20,0,D150)*G149-OFFSET('data'!$C$17,0,D150)*I149)*$C150/60</f>
        <v>48.1926107631061</v>
      </c>
      <c r="J150" s="23">
        <f>$A150/60</f>
        <v>12.0833333333333</v>
      </c>
      <c r="K150" s="20">
        <f>G150/'data'!$C$15*1000</f>
        <v>3.5</v>
      </c>
      <c r="L150" s="20">
        <f>L149+'data'!$G$21*(K149-L149)/60*C149</f>
        <v>2.86143070797235</v>
      </c>
      <c r="M150" s="20">
        <f>IF(L150&lt;='data'!$G$22,1.89,1.47)</f>
        <v>1.89</v>
      </c>
      <c r="N150" s="19">
        <f>$A150</f>
        <v>725</v>
      </c>
      <c r="O150" s="20">
        <f>'data'!$G$23-'data'!$G$23*(1-('data'!$G$22^M150)/('data'!$G$22^M150+L150^M150))</f>
        <v>48.3383798525906</v>
      </c>
      <c r="P150" s="20">
        <f>VLOOKUP(IF(N150-'data'!$G$24&lt;0,0,N150-'data'!$G$24),N3:O725,2)</f>
        <v>48.8154939402376</v>
      </c>
      <c r="Q150" s="20">
        <v>3.5</v>
      </c>
      <c r="R150" s="20">
        <v>3.45589762851556</v>
      </c>
      <c r="S150" s="20">
        <v>3.32094112195298</v>
      </c>
      <c r="T150" s="20">
        <v>2.99582946290382</v>
      </c>
      <c r="U150" s="20">
        <v>2.86894488898949</v>
      </c>
      <c r="V150" s="20">
        <v>2.74439785355717</v>
      </c>
      <c r="W150" s="20">
        <v>2.55429746274855</v>
      </c>
      <c r="X150" s="20">
        <v>2.49962163355077</v>
      </c>
      <c r="Y150" s="20">
        <v>48.6936384996153</v>
      </c>
      <c r="Z150" s="20">
        <v>50.761469859065</v>
      </c>
      <c r="AA150" s="20">
        <v>53.8493077521512</v>
      </c>
      <c r="AB150" s="20">
        <v>54.6212162298906</v>
      </c>
    </row>
    <row r="151" ht="20.05" customHeight="1">
      <c r="A151" s="17">
        <f>$A150+C150</f>
        <v>730</v>
      </c>
      <c r="B151" s="18"/>
      <c r="C151" s="19">
        <v>5</v>
      </c>
      <c r="D151" t="b" s="20">
        <v>0</v>
      </c>
      <c r="E151" s="21"/>
      <c r="F151" s="22">
        <v>821.1189143392741</v>
      </c>
      <c r="G151" s="20">
        <f>$E151+($F151/60+H151*'data'!$C$16+I151*OFFSET('data'!$C$17,0,D151)-G150*(OFFSET('data'!$C$18,0,D151)+'data'!$C$19+OFFSET('data'!$C$20,0,D151)))*$C151/60+G150</f>
        <v>22.9087323943552</v>
      </c>
      <c r="H151" s="20">
        <f>H150+('data'!$C$19*G150-'data'!$C$16*H150)*$C151/60</f>
        <v>54.0942959478017</v>
      </c>
      <c r="I151" s="20">
        <f>I150+(OFFSET('data'!$C$20,0,D151)*G150-OFFSET('data'!$C$17,0,D151)*I150)*$C151/60</f>
        <v>48.5198724587954</v>
      </c>
      <c r="J151" s="23">
        <f>$A151/60</f>
        <v>12.1666666666667</v>
      </c>
      <c r="K151" s="20">
        <f>G151/'data'!$C$15*1000</f>
        <v>3.5</v>
      </c>
      <c r="L151" s="20">
        <f>L150+'data'!$G$21*(K150-L150)/60*C150</f>
        <v>2.86894488898949</v>
      </c>
      <c r="M151" s="20">
        <f>IF(L151&lt;='data'!$G$22,1.89,1.47)</f>
        <v>1.89</v>
      </c>
      <c r="N151" s="19">
        <f>$A151</f>
        <v>730</v>
      </c>
      <c r="O151" s="20">
        <f>'data'!$G$23-'data'!$G$23*(1-('data'!$G$22^M151)/('data'!$G$22^M151+L151^M151))</f>
        <v>48.2233062012291</v>
      </c>
      <c r="P151" s="20">
        <f>VLOOKUP(IF(N151-'data'!$G$24&lt;0,0,N151-'data'!$G$24),N3:O725,2)</f>
        <v>48.6936384996153</v>
      </c>
      <c r="Q151" s="20">
        <v>3.5</v>
      </c>
      <c r="R151" s="20">
        <v>3.45617196159177</v>
      </c>
      <c r="S151" s="20">
        <v>3.32624733799193</v>
      </c>
      <c r="T151" s="20">
        <v>2.99525684458315</v>
      </c>
      <c r="U151" s="20">
        <v>2.8763706490364</v>
      </c>
      <c r="V151" s="20">
        <v>2.75277345125323</v>
      </c>
      <c r="W151" s="20">
        <v>2.56338116152823</v>
      </c>
      <c r="X151" s="20">
        <v>2.50545387875996</v>
      </c>
      <c r="Y151" s="20">
        <v>48.5735192396767</v>
      </c>
      <c r="Z151" s="20">
        <v>50.6202116962392</v>
      </c>
      <c r="AA151" s="20">
        <v>53.6916348002282</v>
      </c>
      <c r="AB151" s="20">
        <v>54.5155877480159</v>
      </c>
    </row>
    <row r="152" ht="20.05" customHeight="1">
      <c r="A152" s="17">
        <f>$A151+C151</f>
        <v>735</v>
      </c>
      <c r="B152" s="18"/>
      <c r="C152" s="19">
        <v>5</v>
      </c>
      <c r="D152" t="b" s="20">
        <v>0</v>
      </c>
      <c r="E152" s="21"/>
      <c r="F152" s="22">
        <v>820.042147742756</v>
      </c>
      <c r="G152" s="20">
        <f>$E152+($F152/60+H152*'data'!$C$16+I152*OFFSET('data'!$C$17,0,D152)-G151*(OFFSET('data'!$C$18,0,D152)+'data'!$C$19+OFFSET('data'!$C$20,0,D152)))*$C152/60+G151</f>
        <v>22.9087323943552</v>
      </c>
      <c r="H152" s="20">
        <f>H151+('data'!$C$19*G151-'data'!$C$16*H151)*$C152/60</f>
        <v>54.3305095166896</v>
      </c>
      <c r="I152" s="20">
        <f>I151+(OFFSET('data'!$C$20,0,D152)*G151-OFFSET('data'!$C$17,0,D152)*I151)*$C152/60</f>
        <v>48.8470247944433</v>
      </c>
      <c r="J152" s="23">
        <f>$A152/60</f>
        <v>12.25</v>
      </c>
      <c r="K152" s="20">
        <f>G152/'data'!$C$15*1000</f>
        <v>3.5</v>
      </c>
      <c r="L152" s="20">
        <f>L151+'data'!$G$21*(K151-L151)/60*C151</f>
        <v>2.8763706490364</v>
      </c>
      <c r="M152" s="20">
        <f>IF(L152&lt;='data'!$G$22,1.89,1.47)</f>
        <v>1.89</v>
      </c>
      <c r="N152" s="19">
        <f>$A152</f>
        <v>735</v>
      </c>
      <c r="O152" s="20">
        <f>'data'!$G$23-'data'!$G$23*(1-('data'!$G$22^M152)/('data'!$G$22^M152+L152^M152))</f>
        <v>48.1098616661196</v>
      </c>
      <c r="P152" s="20">
        <f>VLOOKUP(IF(N152-'data'!$G$24&lt;0,0,N152-'data'!$G$24),N3:O725,2)</f>
        <v>48.5735192396767</v>
      </c>
      <c r="Q152" s="20">
        <v>3.5</v>
      </c>
      <c r="R152" s="20">
        <v>3.45643872140438</v>
      </c>
      <c r="S152" s="20">
        <v>3.33125923417968</v>
      </c>
      <c r="T152" s="20">
        <v>2.99468644677053</v>
      </c>
      <c r="U152" s="20">
        <v>2.88370902858149</v>
      </c>
      <c r="V152" s="20">
        <v>2.76105363052493</v>
      </c>
      <c r="W152" s="20">
        <v>2.57241694653861</v>
      </c>
      <c r="X152" s="20">
        <v>2.51121078270352</v>
      </c>
      <c r="Y152" s="20">
        <v>48.4551086892614</v>
      </c>
      <c r="Z152" s="20">
        <v>50.4809303197483</v>
      </c>
      <c r="AA152" s="20">
        <v>53.5350353007287</v>
      </c>
      <c r="AB152" s="20">
        <v>54.4114921917262</v>
      </c>
    </row>
    <row r="153" ht="20.05" customHeight="1">
      <c r="A153" s="17">
        <f>$A152+C152</f>
        <v>740</v>
      </c>
      <c r="B153" s="18"/>
      <c r="C153" s="19">
        <v>5</v>
      </c>
      <c r="D153" t="b" s="20">
        <v>0</v>
      </c>
      <c r="E153" s="21"/>
      <c r="F153" s="22">
        <v>818.971264385269</v>
      </c>
      <c r="G153" s="20">
        <f>$E153+($F153/60+H153*'data'!$C$16+I153*OFFSET('data'!$C$17,0,D153)-G152*(OFFSET('data'!$C$18,0,D153)+'data'!$C$19+OFFSET('data'!$C$20,0,D153)))*$C153/60+G152</f>
        <v>22.9087323943552</v>
      </c>
      <c r="H153" s="20">
        <f>H152+('data'!$C$19*G152-'data'!$C$16*H152)*$C153/60</f>
        <v>54.5653368999125</v>
      </c>
      <c r="I153" s="20">
        <f>I152+(OFFSET('data'!$C$20,0,D153)*G152-OFFSET('data'!$C$17,0,D153)*I152)*$C153/60</f>
        <v>49.1740678065944</v>
      </c>
      <c r="J153" s="23">
        <f>$A153/60</f>
        <v>12.3333333333333</v>
      </c>
      <c r="K153" s="20">
        <f>G153/'data'!$C$15*1000</f>
        <v>3.5</v>
      </c>
      <c r="L153" s="20">
        <f>L152+'data'!$G$21*(K152-L152)/60*C152</f>
        <v>2.88370902858149</v>
      </c>
      <c r="M153" s="20">
        <f>IF(L153&lt;='data'!$G$22,1.89,1.47)</f>
        <v>1.89</v>
      </c>
      <c r="N153" s="19">
        <f>$A153</f>
        <v>740</v>
      </c>
      <c r="O153" s="20">
        <f>'data'!$G$23-'data'!$G$23*(1-('data'!$G$22^M153)/('data'!$G$22^M153+L153^M153))</f>
        <v>47.9980206296937</v>
      </c>
      <c r="P153" s="20">
        <f>VLOOKUP(IF(N153-'data'!$G$24&lt;0,0,N153-'data'!$G$24),N3:O725,2)</f>
        <v>48.4551086892614</v>
      </c>
      <c r="Q153" s="20">
        <v>3.5</v>
      </c>
      <c r="R153" s="20">
        <v>3.45669832701724</v>
      </c>
      <c r="S153" s="20">
        <v>3.33599414382816</v>
      </c>
      <c r="T153" s="20">
        <v>2.99411825599321</v>
      </c>
      <c r="U153" s="20">
        <v>2.89096105584976</v>
      </c>
      <c r="V153" s="20">
        <v>2.76923942999621</v>
      </c>
      <c r="W153" s="20">
        <v>2.58140212223156</v>
      </c>
      <c r="X153" s="20">
        <v>2.51689325790884</v>
      </c>
      <c r="Y153" s="20">
        <v>48.3383798525906</v>
      </c>
      <c r="Z153" s="20">
        <v>50.3435963253571</v>
      </c>
      <c r="AA153" s="20">
        <v>53.3795633403928</v>
      </c>
      <c r="AB153" s="20">
        <v>54.3089068133203</v>
      </c>
    </row>
    <row r="154" ht="20.05" customHeight="1">
      <c r="A154" s="17">
        <f>$A153+C153</f>
        <v>745</v>
      </c>
      <c r="B154" s="18"/>
      <c r="C154" s="19">
        <v>5</v>
      </c>
      <c r="D154" t="b" s="20">
        <v>0</v>
      </c>
      <c r="E154" s="21"/>
      <c r="F154" s="22">
        <v>817.906229887432</v>
      </c>
      <c r="G154" s="20">
        <f>$E154+($F154/60+H154*'data'!$C$16+I154*OFFSET('data'!$C$17,0,D154)-G153*(OFFSET('data'!$C$18,0,D154)+'data'!$C$19+OFFSET('data'!$C$20,0,D154)))*$C154/60+G153</f>
        <v>22.9087323943552</v>
      </c>
      <c r="H154" s="20">
        <f>H153+('data'!$C$19*G153-'data'!$C$16*H153)*$C154/60</f>
        <v>54.7987862321035</v>
      </c>
      <c r="I154" s="20">
        <f>I153+(OFFSET('data'!$C$20,0,D154)*G153-OFFSET('data'!$C$17,0,D154)*I153)*$C154/60</f>
        <v>49.5010015317809</v>
      </c>
      <c r="J154" s="23">
        <f>$A154/60</f>
        <v>12.4166666666667</v>
      </c>
      <c r="K154" s="20">
        <f>G154/'data'!$C$15*1000</f>
        <v>3.5</v>
      </c>
      <c r="L154" s="20">
        <f>L153+'data'!$G$21*(K153-L153)/60*C153</f>
        <v>2.89096105584976</v>
      </c>
      <c r="M154" s="20">
        <f>IF(L154&lt;='data'!$G$22,1.89,1.47)</f>
        <v>1.89</v>
      </c>
      <c r="N154" s="19">
        <f>$A154</f>
        <v>745</v>
      </c>
      <c r="O154" s="20">
        <f>'data'!$G$23-'data'!$G$23*(1-('data'!$G$22^M154)/('data'!$G$22^M154+L154^M154))</f>
        <v>47.8877579180653</v>
      </c>
      <c r="P154" s="20">
        <f>VLOOKUP(IF(N154-'data'!$G$24&lt;0,0,N154-'data'!$G$24),N3:O725,2)</f>
        <v>48.3383798525906</v>
      </c>
      <c r="Q154" s="20">
        <v>3.5</v>
      </c>
      <c r="R154" s="20">
        <v>3.45695117281716</v>
      </c>
      <c r="S154" s="20">
        <v>3.34046837588923</v>
      </c>
      <c r="T154" s="20">
        <v>2.9935522591943</v>
      </c>
      <c r="U154" s="20">
        <v>2.89812774696687</v>
      </c>
      <c r="V154" s="20">
        <v>2.77733188071015</v>
      </c>
      <c r="W154" s="20">
        <v>2.59033421668896</v>
      </c>
      <c r="X154" s="20">
        <v>2.52250220601177</v>
      </c>
      <c r="Y154" s="20">
        <v>48.2233062012291</v>
      </c>
      <c r="Z154" s="20">
        <v>50.2081806872661</v>
      </c>
      <c r="AA154" s="20">
        <v>53.2252677996865</v>
      </c>
      <c r="AB154" s="20">
        <v>54.2078092187069</v>
      </c>
    </row>
    <row r="155" ht="20.05" customHeight="1">
      <c r="A155" s="17">
        <f>$A154+C154</f>
        <v>750</v>
      </c>
      <c r="B155" s="18"/>
      <c r="C155" s="19">
        <v>5</v>
      </c>
      <c r="D155" t="b" s="20">
        <v>0</v>
      </c>
      <c r="E155" s="21"/>
      <c r="F155" s="22">
        <v>816.847010071564</v>
      </c>
      <c r="G155" s="20">
        <f>$E155+($F155/60+H155*'data'!$C$16+I155*OFFSET('data'!$C$17,0,D155)-G154*(OFFSET('data'!$C$18,0,D155)+'data'!$C$19+OFFSET('data'!$C$20,0,D155)))*$C155/60+G154</f>
        <v>22.9087323943552</v>
      </c>
      <c r="H155" s="20">
        <f>H154+('data'!$C$19*G154-'data'!$C$16*H154)*$C155/60</f>
        <v>55.0308656001586</v>
      </c>
      <c r="I155" s="20">
        <f>I154+(OFFSET('data'!$C$20,0,D155)*G154-OFFSET('data'!$C$17,0,D155)*I154)*$C155/60</f>
        <v>49.827826006523</v>
      </c>
      <c r="J155" s="23">
        <f>$A155/60</f>
        <v>12.5</v>
      </c>
      <c r="K155" s="20">
        <f>G155/'data'!$C$15*1000</f>
        <v>3.5</v>
      </c>
      <c r="L155" s="20">
        <f>L154+'data'!$G$21*(K154-L154)/60*C154</f>
        <v>2.89812774696687</v>
      </c>
      <c r="M155" s="20">
        <f>IF(L155&lt;='data'!$G$22,1.89,1.47)</f>
        <v>1.89</v>
      </c>
      <c r="N155" s="19">
        <f>$A155</f>
        <v>750</v>
      </c>
      <c r="O155" s="20">
        <f>'data'!$G$23-'data'!$G$23*(1-('data'!$G$22^M155)/('data'!$G$22^M155+L155^M155))</f>
        <v>47.7790487933094</v>
      </c>
      <c r="P155" s="20">
        <f>VLOOKUP(IF(N155-'data'!$G$24&lt;0,0,N155-'data'!$G$24),N3:O725,2)</f>
        <v>48.2233062012291</v>
      </c>
      <c r="Q155" s="20">
        <v>3.5</v>
      </c>
      <c r="R155" s="20">
        <v>3.45719762997233</v>
      </c>
      <c r="S155" s="20">
        <v>3.34469727550375</v>
      </c>
      <c r="T155" s="20">
        <v>2.99298844370677</v>
      </c>
      <c r="U155" s="20">
        <v>2.9052101061015</v>
      </c>
      <c r="V155" s="20">
        <v>2.78533200594493</v>
      </c>
      <c r="W155" s="20">
        <v>2.59921096764981</v>
      </c>
      <c r="X155" s="20">
        <v>2.52803851788935</v>
      </c>
      <c r="Y155" s="20">
        <v>48.1098616661196</v>
      </c>
      <c r="Z155" s="20">
        <v>50.0746547602078</v>
      </c>
      <c r="AA155" s="20">
        <v>53.0721926999211</v>
      </c>
      <c r="AB155" s="20">
        <v>54.1081773624061</v>
      </c>
    </row>
    <row r="156" ht="20.05" customHeight="1">
      <c r="A156" s="17">
        <f>$A155+C155</f>
        <v>755</v>
      </c>
      <c r="B156" s="18"/>
      <c r="C156" s="19">
        <v>5</v>
      </c>
      <c r="D156" t="b" s="20">
        <v>0</v>
      </c>
      <c r="E156" s="21"/>
      <c r="F156" s="22">
        <v>815.793570960505</v>
      </c>
      <c r="G156" s="20">
        <f>$E156+($F156/60+H156*'data'!$C$16+I156*OFFSET('data'!$C$17,0,D156)-G155*(OFFSET('data'!$C$18,0,D156)+'data'!$C$19+OFFSET('data'!$C$20,0,D156)))*$C156/60+G155</f>
        <v>22.9087323943552</v>
      </c>
      <c r="H156" s="20">
        <f>H155+('data'!$C$19*G155-'data'!$C$16*H155)*$C156/60</f>
        <v>55.2615830435171</v>
      </c>
      <c r="I156" s="20">
        <f>I155+(OFFSET('data'!$C$20,0,D156)*G155-OFFSET('data'!$C$17,0,D156)*I155)*$C156/60</f>
        <v>50.1545412673285</v>
      </c>
      <c r="J156" s="23">
        <f>$A156/60</f>
        <v>12.5833333333333</v>
      </c>
      <c r="K156" s="20">
        <f>G156/'data'!$C$15*1000</f>
        <v>3.5</v>
      </c>
      <c r="L156" s="20">
        <f>L155+'data'!$G$21*(K155-L155)/60*C155</f>
        <v>2.9052101061015</v>
      </c>
      <c r="M156" s="20">
        <f>IF(L156&lt;='data'!$G$22,1.89,1.47)</f>
        <v>1.89</v>
      </c>
      <c r="N156" s="19">
        <f>$A156</f>
        <v>755</v>
      </c>
      <c r="O156" s="20">
        <f>'data'!$G$23-'data'!$G$23*(1-('data'!$G$22^M156)/('data'!$G$22^M156+L156^M156))</f>
        <v>47.6718689458304</v>
      </c>
      <c r="P156" s="20">
        <f>VLOOKUP(IF(N156-'data'!$G$24&lt;0,0,N156-'data'!$G$24),N3:O725,2)</f>
        <v>48.1098616661196</v>
      </c>
      <c r="Q156" s="20">
        <v>3.5</v>
      </c>
      <c r="R156" s="20">
        <v>3.45743804780438</v>
      </c>
      <c r="S156" s="20">
        <v>3.34869528097165</v>
      </c>
      <c r="T156" s="20">
        <v>2.99242679722923</v>
      </c>
      <c r="U156" s="20">
        <v>2.91220912560606</v>
      </c>
      <c r="V156" s="20">
        <v>2.79324082104815</v>
      </c>
      <c r="W156" s="20">
        <v>2.60803030937218</v>
      </c>
      <c r="X156" s="20">
        <v>2.53350307379074</v>
      </c>
      <c r="Y156" s="20">
        <v>47.9980206296937</v>
      </c>
      <c r="Z156" s="20">
        <v>49.9429902809024</v>
      </c>
      <c r="AA156" s="20">
        <v>52.9203775294841</v>
      </c>
      <c r="AB156" s="20">
        <v>54.0099895425637</v>
      </c>
    </row>
    <row r="157" ht="20.05" customHeight="1">
      <c r="A157" s="17">
        <f>$A156+C156</f>
        <v>760</v>
      </c>
      <c r="B157" s="18"/>
      <c r="C157" s="19">
        <v>5</v>
      </c>
      <c r="D157" t="b" s="20">
        <v>0</v>
      </c>
      <c r="E157" s="21"/>
      <c r="F157" s="22">
        <v>814.745878776421</v>
      </c>
      <c r="G157" s="20">
        <f>$E157+($F157/60+H157*'data'!$C$16+I157*OFFSET('data'!$C$17,0,D157)-G156*(OFFSET('data'!$C$18,0,D157)+'data'!$C$19+OFFSET('data'!$C$20,0,D157)))*$C157/60+G156</f>
        <v>22.9087323943552</v>
      </c>
      <c r="H157" s="20">
        <f>H156+('data'!$C$19*G156-'data'!$C$16*H156)*$C157/60</f>
        <v>55.490946554440</v>
      </c>
      <c r="I157" s="20">
        <f>I156+(OFFSET('data'!$C$20,0,D157)*G156-OFFSET('data'!$C$17,0,D157)*I156)*$C157/60</f>
        <v>50.4811473506931</v>
      </c>
      <c r="J157" s="23">
        <f>$A157/60</f>
        <v>12.6666666666667</v>
      </c>
      <c r="K157" s="20">
        <f>G157/'data'!$C$15*1000</f>
        <v>3.5</v>
      </c>
      <c r="L157" s="20">
        <f>L156+'data'!$G$21*(K156-L156)/60*C156</f>
        <v>2.91220912560606</v>
      </c>
      <c r="M157" s="20">
        <f>IF(L157&lt;='data'!$G$22,1.89,1.47)</f>
        <v>1.89</v>
      </c>
      <c r="N157" s="19">
        <f>$A157</f>
        <v>760</v>
      </c>
      <c r="O157" s="20">
        <f>'data'!$G$23-'data'!$G$23*(1-('data'!$G$22^M157)/('data'!$G$22^M157+L157^M157))</f>
        <v>47.5661944868218</v>
      </c>
      <c r="P157" s="20">
        <f>VLOOKUP(IF(N157-'data'!$G$24&lt;0,0,N157-'data'!$G$24),N3:O725,2)</f>
        <v>47.9980206296937</v>
      </c>
      <c r="Q157" s="20">
        <v>3.5</v>
      </c>
      <c r="R157" s="20">
        <v>3.45767275507946</v>
      </c>
      <c r="S157" s="20">
        <v>3.35247597735446</v>
      </c>
      <c r="T157" s="20">
        <v>2.99186730780334</v>
      </c>
      <c r="U157" s="20">
        <v>2.91912578615576</v>
      </c>
      <c r="V157" s="20">
        <v>2.80105933328826</v>
      </c>
      <c r="W157" s="20">
        <v>2.61679036028049</v>
      </c>
      <c r="X157" s="20">
        <v>2.5388967434663</v>
      </c>
      <c r="Y157" s="20">
        <v>47.8877579180653</v>
      </c>
      <c r="Z157" s="20">
        <v>49.8131593689247</v>
      </c>
      <c r="AA157" s="20">
        <v>52.7698575503364</v>
      </c>
      <c r="AB157" s="20">
        <v>53.9132243959785</v>
      </c>
    </row>
    <row r="158" ht="20.05" customHeight="1">
      <c r="A158" s="17">
        <f>$A157+C157</f>
        <v>765</v>
      </c>
      <c r="B158" s="18"/>
      <c r="C158" s="19">
        <v>5</v>
      </c>
      <c r="D158" t="b" s="20">
        <v>0</v>
      </c>
      <c r="E158" s="21"/>
      <c r="F158" s="22">
        <v>813.703899939685</v>
      </c>
      <c r="G158" s="20">
        <f>$E158+($F158/60+H158*'data'!$C$16+I158*OFFSET('data'!$C$17,0,D158)-G157*(OFFSET('data'!$C$18,0,D158)+'data'!$C$19+OFFSET('data'!$C$20,0,D158)))*$C158/60+G157</f>
        <v>22.9087323943552</v>
      </c>
      <c r="H158" s="20">
        <f>H157+('data'!$C$19*G157-'data'!$C$16*H157)*$C158/60</f>
        <v>55.7189640782868</v>
      </c>
      <c r="I158" s="20">
        <f>I157+(OFFSET('data'!$C$20,0,D158)*G157-OFFSET('data'!$C$17,0,D158)*I157)*$C158/60</f>
        <v>50.8076442931003</v>
      </c>
      <c r="J158" s="23">
        <f>$A158/60</f>
        <v>12.75</v>
      </c>
      <c r="K158" s="20">
        <f>G158/'data'!$C$15*1000</f>
        <v>3.5</v>
      </c>
      <c r="L158" s="20">
        <f>L157+'data'!$G$21*(K157-L157)/60*C157</f>
        <v>2.91912578615576</v>
      </c>
      <c r="M158" s="20">
        <f>IF(L158&lt;='data'!$G$22,1.89,1.47)</f>
        <v>1.89</v>
      </c>
      <c r="N158" s="19">
        <f>$A158</f>
        <v>765</v>
      </c>
      <c r="O158" s="20">
        <f>'data'!$G$23-'data'!$G$23*(1-('data'!$G$22^M158)/('data'!$G$22^M158+L158^M158))</f>
        <v>47.462001940821</v>
      </c>
      <c r="P158" s="20">
        <f>VLOOKUP(IF(N158-'data'!$G$24&lt;0,0,N158-'data'!$G$24),N3:O725,2)</f>
        <v>47.8877579180653</v>
      </c>
      <c r="Q158" s="20">
        <v>3.5</v>
      </c>
      <c r="R158" s="20">
        <v>3.45790206122299</v>
      </c>
      <c r="S158" s="20">
        <v>3.35605214690948</v>
      </c>
      <c r="T158" s="20">
        <v>2.9913099637926</v>
      </c>
      <c r="U158" s="20">
        <v>2.92596105688598</v>
      </c>
      <c r="V158" s="20">
        <v>2.80878854172204</v>
      </c>
      <c r="W158" s="20">
        <v>2.62548941135159</v>
      </c>
      <c r="X158" s="20">
        <v>2.54422038629492</v>
      </c>
      <c r="Y158" s="20">
        <v>47.7790487933094</v>
      </c>
      <c r="Z158" s="20">
        <v>49.6851345270291</v>
      </c>
      <c r="AA158" s="20">
        <v>52.6206640858788</v>
      </c>
      <c r="AB158" s="20">
        <v>53.8178608931513</v>
      </c>
    </row>
    <row r="159" ht="20.05" customHeight="1">
      <c r="A159" s="17">
        <f>$A158+C158</f>
        <v>770</v>
      </c>
      <c r="B159" s="18"/>
      <c r="C159" s="19">
        <v>5</v>
      </c>
      <c r="D159" t="b" s="20">
        <v>0</v>
      </c>
      <c r="E159" s="21"/>
      <c r="F159" s="22">
        <v>812.667601067634</v>
      </c>
      <c r="G159" s="20">
        <f>$E159+($F159/60+H159*'data'!$C$16+I159*OFFSET('data'!$C$17,0,D159)-G158*(OFFSET('data'!$C$18,0,D159)+'data'!$C$19+OFFSET('data'!$C$20,0,D159)))*$C159/60+G158</f>
        <v>22.9087323943552</v>
      </c>
      <c r="H159" s="20">
        <f>H158+('data'!$C$19*G158-'data'!$C$16*H158)*$C159/60</f>
        <v>55.9456435137909</v>
      </c>
      <c r="I159" s="20">
        <f>I158+(OFFSET('data'!$C$20,0,D159)*G158-OFFSET('data'!$C$17,0,D159)*I158)*$C159/60</f>
        <v>51.1340321310215</v>
      </c>
      <c r="J159" s="23">
        <f>$A159/60</f>
        <v>12.8333333333333</v>
      </c>
      <c r="K159" s="20">
        <f>G159/'data'!$C$15*1000</f>
        <v>3.5</v>
      </c>
      <c r="L159" s="20">
        <f>L158+'data'!$G$21*(K158-L158)/60*C158</f>
        <v>2.92596105688598</v>
      </c>
      <c r="M159" s="20">
        <f>IF(L159&lt;='data'!$G$22,1.89,1.47)</f>
        <v>1.89</v>
      </c>
      <c r="N159" s="19">
        <f>$A159</f>
        <v>770</v>
      </c>
      <c r="O159" s="20">
        <f>'data'!$G$23-'data'!$G$23*(1-('data'!$G$22^M159)/('data'!$G$22^M159+L159^M159))</f>
        <v>47.3592682383612</v>
      </c>
      <c r="P159" s="20">
        <f>VLOOKUP(IF(N159-'data'!$G$24&lt;0,0,N159-'data'!$G$24),N3:O725,2)</f>
        <v>47.7790487933094</v>
      </c>
      <c r="Q159" s="20">
        <v>3.5</v>
      </c>
      <c r="R159" s="20">
        <v>3.45812625746252</v>
      </c>
      <c r="S159" s="20">
        <v>3.35943581654268</v>
      </c>
      <c r="T159" s="20">
        <v>2.99075475386266</v>
      </c>
      <c r="U159" s="20">
        <v>2.93271589552808</v>
      </c>
      <c r="V159" s="20">
        <v>2.81642943707709</v>
      </c>
      <c r="W159" s="20">
        <v>2.63412591519594</v>
      </c>
      <c r="X159" s="20">
        <v>2.54947485140962</v>
      </c>
      <c r="Y159" s="20">
        <v>47.6718689458304</v>
      </c>
      <c r="Z159" s="20">
        <v>49.5588886409758</v>
      </c>
      <c r="AA159" s="20">
        <v>52.4728247912351</v>
      </c>
      <c r="AB159" s="20">
        <v>53.7238783333578</v>
      </c>
    </row>
    <row r="160" ht="20.05" customHeight="1">
      <c r="A160" s="17">
        <f>$A159+C159</f>
        <v>775</v>
      </c>
      <c r="B160" s="18"/>
      <c r="C160" s="19">
        <v>5</v>
      </c>
      <c r="D160" t="b" s="20">
        <v>0</v>
      </c>
      <c r="E160" s="21"/>
      <c r="F160" s="22">
        <v>811.636948973495</v>
      </c>
      <c r="G160" s="20">
        <f>$E160+($F160/60+H160*'data'!$C$16+I160*OFFSET('data'!$C$17,0,D160)-G159*(OFFSET('data'!$C$18,0,D160)+'data'!$C$19+OFFSET('data'!$C$20,0,D160)))*$C160/60+G159</f>
        <v>22.9087323943552</v>
      </c>
      <c r="H160" s="20">
        <f>H159+('data'!$C$19*G159-'data'!$C$16*H159)*$C160/60</f>
        <v>56.170992713333</v>
      </c>
      <c r="I160" s="20">
        <f>I159+(OFFSET('data'!$C$20,0,D160)*G159-OFFSET('data'!$C$17,0,D160)*I159)*$C160/60</f>
        <v>51.4603109009157</v>
      </c>
      <c r="J160" s="23">
        <f>$A160/60</f>
        <v>12.9166666666667</v>
      </c>
      <c r="K160" s="20">
        <f>G160/'data'!$C$15*1000</f>
        <v>3.5</v>
      </c>
      <c r="L160" s="20">
        <f>L159+'data'!$G$21*(K159-L159)/60*C159</f>
        <v>2.93271589552808</v>
      </c>
      <c r="M160" s="20">
        <f>IF(L160&lt;='data'!$G$22,1.89,1.47)</f>
        <v>1.89</v>
      </c>
      <c r="N160" s="19">
        <f>$A160</f>
        <v>775</v>
      </c>
      <c r="O160" s="20">
        <f>'data'!$G$23-'data'!$G$23*(1-('data'!$G$22^M160)/('data'!$G$22^M160+L160^M160))</f>
        <v>47.2579707087219</v>
      </c>
      <c r="P160" s="20">
        <f>VLOOKUP(IF(N160-'data'!$G$24&lt;0,0,N160-'data'!$G$24),N3:O725,2)</f>
        <v>47.6718689458304</v>
      </c>
      <c r="Q160" s="20">
        <v>3.5</v>
      </c>
      <c r="R160" s="20">
        <v>3.45834561790317</v>
      </c>
      <c r="S160" s="20">
        <v>3.36263830245685</v>
      </c>
      <c r="T160" s="20">
        <v>2.9902016669629</v>
      </c>
      <c r="U160" s="20">
        <v>2.93939124854359</v>
      </c>
      <c r="V160" s="20">
        <v>2.82398300164835</v>
      </c>
      <c r="W160" s="20">
        <v>2.64269847579265</v>
      </c>
      <c r="X160" s="20">
        <v>2.55466097782146</v>
      </c>
      <c r="Y160" s="20">
        <v>47.5661944868218</v>
      </c>
      <c r="Z160" s="20">
        <v>49.4343949789</v>
      </c>
      <c r="AA160" s="20">
        <v>52.326363906944</v>
      </c>
      <c r="AB160" s="20">
        <v>53.6312563397484</v>
      </c>
    </row>
    <row r="161" ht="20.05" customHeight="1">
      <c r="A161" s="17">
        <f>$A160+C160</f>
        <v>780</v>
      </c>
      <c r="B161" s="18"/>
      <c r="C161" s="19">
        <v>5</v>
      </c>
      <c r="D161" t="b" s="20">
        <v>0</v>
      </c>
      <c r="E161" s="21"/>
      <c r="F161" s="22">
        <v>810.611910665176</v>
      </c>
      <c r="G161" s="20">
        <f>$E161+($F161/60+H161*'data'!$C$16+I161*OFFSET('data'!$C$17,0,D161)-G160*(OFFSET('data'!$C$18,0,D161)+'data'!$C$19+OFFSET('data'!$C$20,0,D161)))*$C161/60+G160</f>
        <v>22.9087323943552</v>
      </c>
      <c r="H161" s="20">
        <f>H160+('data'!$C$19*G160-'data'!$C$16*H160)*$C161/60</f>
        <v>56.3950194832133</v>
      </c>
      <c r="I161" s="20">
        <f>I160+(OFFSET('data'!$C$20,0,D161)*G160-OFFSET('data'!$C$17,0,D161)*I160)*$C161/60</f>
        <v>51.7864806392298</v>
      </c>
      <c r="J161" s="23">
        <f>$A161/60</f>
        <v>13</v>
      </c>
      <c r="K161" s="20">
        <f>G161/'data'!$C$15*1000</f>
        <v>3.5</v>
      </c>
      <c r="L161" s="20">
        <f>L160+'data'!$G$21*(K160-L160)/60*C160</f>
        <v>2.93939124854359</v>
      </c>
      <c r="M161" s="20">
        <f>IF(L161&lt;='data'!$G$22,1.89,1.47)</f>
        <v>1.89</v>
      </c>
      <c r="N161" s="19">
        <f>$A161</f>
        <v>780</v>
      </c>
      <c r="O161" s="20">
        <f>'data'!$G$23-'data'!$G$23*(1-('data'!$G$22^M161)/('data'!$G$22^M161+L161^M161))</f>
        <v>47.1580870727801</v>
      </c>
      <c r="P161" s="20">
        <f>VLOOKUP(IF(N161-'data'!$G$24&lt;0,0,N161-'data'!$G$24),N3:O725,2)</f>
        <v>47.5661944868218</v>
      </c>
      <c r="Q161" s="20">
        <v>3.5</v>
      </c>
      <c r="R161" s="20">
        <v>3.45856040053938</v>
      </c>
      <c r="S161" s="20">
        <v>3.36567025216035</v>
      </c>
      <c r="T161" s="20">
        <v>2.98965069230925</v>
      </c>
      <c r="U161" s="20">
        <v>2.94598805125682</v>
      </c>
      <c r="V161" s="20">
        <v>2.83145020920778</v>
      </c>
      <c r="W161" s="20">
        <v>2.65120583883959</v>
      </c>
      <c r="X161" s="20">
        <v>2.55977959454178</v>
      </c>
      <c r="Y161" s="20">
        <v>47.462001940821</v>
      </c>
      <c r="Z161" s="20">
        <v>49.3116271902637</v>
      </c>
      <c r="AA161" s="20">
        <v>52.1813024970096</v>
      </c>
      <c r="AB161" s="20">
        <v>53.5399748544801</v>
      </c>
    </row>
    <row r="162" ht="20.05" customHeight="1">
      <c r="A162" s="17">
        <f>$A161+C161</f>
        <v>785</v>
      </c>
      <c r="B162" s="18"/>
      <c r="C162" s="19">
        <v>5</v>
      </c>
      <c r="D162" t="b" s="20">
        <v>0</v>
      </c>
      <c r="E162" s="21"/>
      <c r="F162" s="22">
        <v>809.592453344156</v>
      </c>
      <c r="G162" s="20">
        <f>$E162+($F162/60+H162*'data'!$C$16+I162*OFFSET('data'!$C$17,0,D162)-G161*(OFFSET('data'!$C$18,0,D162)+'data'!$C$19+OFFSET('data'!$C$20,0,D162)))*$C162/60+G161</f>
        <v>22.9087323943552</v>
      </c>
      <c r="H162" s="20">
        <f>H161+('data'!$C$19*G161-'data'!$C$16*H161)*$C162/60</f>
        <v>56.6177315839218</v>
      </c>
      <c r="I162" s="20">
        <f>I161+(OFFSET('data'!$C$20,0,D162)*G161-OFFSET('data'!$C$17,0,D162)*I161)*$C162/60</f>
        <v>52.1125413823986</v>
      </c>
      <c r="J162" s="23">
        <f>$A162/60</f>
        <v>13.0833333333333</v>
      </c>
      <c r="K162" s="20">
        <f>G162/'data'!$C$15*1000</f>
        <v>3.5</v>
      </c>
      <c r="L162" s="20">
        <f>L161+'data'!$G$21*(K161-L161)/60*C161</f>
        <v>2.94598805125682</v>
      </c>
      <c r="M162" s="20">
        <f>IF(L162&lt;='data'!$G$22,1.89,1.47)</f>
        <v>1.89</v>
      </c>
      <c r="N162" s="19">
        <f>$A162</f>
        <v>785</v>
      </c>
      <c r="O162" s="20">
        <f>'data'!$G$23-'data'!$G$23*(1-('data'!$G$22^M162)/('data'!$G$22^M162+L162^M162))</f>
        <v>47.0595954359634</v>
      </c>
      <c r="P162" s="20">
        <f>VLOOKUP(IF(N162-'data'!$G$24&lt;0,0,N162-'data'!$G$24),N3:O725,2)</f>
        <v>47.462001940821</v>
      </c>
      <c r="Q162" s="20">
        <v>3.5</v>
      </c>
      <c r="R162" s="20">
        <v>3.45877084820696</v>
      </c>
      <c r="S162" s="20">
        <v>3.36854168399298</v>
      </c>
      <c r="T162" s="20">
        <v>2.98910181936806</v>
      </c>
      <c r="U162" s="20">
        <v>2.95250722798593</v>
      </c>
      <c r="V162" s="20">
        <v>2.83883202492626</v>
      </c>
      <c r="W162" s="20">
        <v>2.65964688268222</v>
      </c>
      <c r="X162" s="20">
        <v>2.56483152070281</v>
      </c>
      <c r="Y162" s="20">
        <v>47.3592682383612</v>
      </c>
      <c r="Z162" s="20">
        <v>49.1905593044228</v>
      </c>
      <c r="AA162" s="20">
        <v>52.0376586722016</v>
      </c>
      <c r="AB162" s="20">
        <v>53.450014133883</v>
      </c>
    </row>
    <row r="163" ht="20.05" customHeight="1">
      <c r="A163" s="17">
        <f>$A162+C162</f>
        <v>790</v>
      </c>
      <c r="B163" s="18"/>
      <c r="C163" s="19">
        <v>5</v>
      </c>
      <c r="D163" t="b" s="20">
        <v>0</v>
      </c>
      <c r="E163" s="21"/>
      <c r="F163" s="22">
        <v>808.578544404337</v>
      </c>
      <c r="G163" s="20">
        <f>$E163+($F163/60+H163*'data'!$C$16+I163*OFFSET('data'!$C$17,0,D163)-G162*(OFFSET('data'!$C$18,0,D163)+'data'!$C$19+OFFSET('data'!$C$20,0,D163)))*$C163/60+G162</f>
        <v>22.9087323943552</v>
      </c>
      <c r="H163" s="20">
        <f>H162+('data'!$C$19*G162-'data'!$C$16*H162)*$C163/60</f>
        <v>56.8391367304072</v>
      </c>
      <c r="I163" s="20">
        <f>I162+(OFFSET('data'!$C$20,0,D163)*G162-OFFSET('data'!$C$17,0,D163)*I162)*$C163/60</f>
        <v>52.4384931668447</v>
      </c>
      <c r="J163" s="23">
        <f>$A163/60</f>
        <v>13.1666666666667</v>
      </c>
      <c r="K163" s="20">
        <f>G163/'data'!$C$15*1000</f>
        <v>3.5</v>
      </c>
      <c r="L163" s="20">
        <f>L162+'data'!$G$21*(K162-L162)/60*C162</f>
        <v>2.95250722798593</v>
      </c>
      <c r="M163" s="20">
        <f>IF(L163&lt;='data'!$G$22,1.89,1.47)</f>
        <v>1.89</v>
      </c>
      <c r="N163" s="19">
        <f>$A163</f>
        <v>790</v>
      </c>
      <c r="O163" s="20">
        <f>'data'!$G$23-'data'!$G$23*(1-('data'!$G$22^M163)/('data'!$G$22^M163+L163^M163))</f>
        <v>46.9624742813057</v>
      </c>
      <c r="P163" s="20">
        <f>VLOOKUP(IF(N163-'data'!$G$24&lt;0,0,N163-'data'!$G$24),N3:O725,2)</f>
        <v>47.3592682383612</v>
      </c>
      <c r="Q163" s="20">
        <v>3.5</v>
      </c>
      <c r="R163" s="20">
        <v>3.45897718947877</v>
      </c>
      <c r="S163" s="20">
        <v>3.37126202431535</v>
      </c>
      <c r="T163" s="20">
        <v>2.98855503784119</v>
      </c>
      <c r="U163" s="20">
        <v>2.95894969217243</v>
      </c>
      <c r="V163" s="20">
        <v>2.84612940530694</v>
      </c>
      <c r="W163" s="20">
        <v>2.66802060978674</v>
      </c>
      <c r="X163" s="20">
        <v>2.5698175656767</v>
      </c>
      <c r="Y163" s="20">
        <v>47.2579707087219</v>
      </c>
      <c r="Z163" s="20">
        <v>49.0711657288466</v>
      </c>
      <c r="AA163" s="20">
        <v>51.8954477994603</v>
      </c>
      <c r="AB163" s="20">
        <v>53.3613547436631</v>
      </c>
    </row>
    <row r="164" ht="20.05" customHeight="1">
      <c r="A164" s="17">
        <f>$A163+C163</f>
        <v>795</v>
      </c>
      <c r="B164" s="18"/>
      <c r="C164" s="19">
        <v>5</v>
      </c>
      <c r="D164" t="b" s="20">
        <v>0</v>
      </c>
      <c r="E164" s="21"/>
      <c r="F164" s="22">
        <v>807.570151430922</v>
      </c>
      <c r="G164" s="20">
        <f>$E164+($F164/60+H164*'data'!$C$16+I164*OFFSET('data'!$C$17,0,D164)-G163*(OFFSET('data'!$C$18,0,D164)+'data'!$C$19+OFFSET('data'!$C$20,0,D164)))*$C164/60+G163</f>
        <v>22.9087323943552</v>
      </c>
      <c r="H164" s="20">
        <f>H163+('data'!$C$19*G163-'data'!$C$16*H163)*$C164/60</f>
        <v>57.059242592344</v>
      </c>
      <c r="I164" s="20">
        <f>I163+(OFFSET('data'!$C$20,0,D164)*G163-OFFSET('data'!$C$17,0,D164)*I163)*$C164/60</f>
        <v>52.7643360289785</v>
      </c>
      <c r="J164" s="23">
        <f>$A164/60</f>
        <v>13.25</v>
      </c>
      <c r="K164" s="20">
        <f>G164/'data'!$C$15*1000</f>
        <v>3.5</v>
      </c>
      <c r="L164" s="20">
        <f>L163+'data'!$G$21*(K163-L163)/60*C163</f>
        <v>2.95894969217243</v>
      </c>
      <c r="M164" s="20">
        <f>IF(L164&lt;='data'!$G$22,1.89,1.47)</f>
        <v>1.89</v>
      </c>
      <c r="N164" s="19">
        <f>$A164</f>
        <v>795</v>
      </c>
      <c r="O164" s="20">
        <f>'data'!$G$23-'data'!$G$23*(1-('data'!$G$22^M164)/('data'!$G$22^M164+L164^M164))</f>
        <v>46.866702462607</v>
      </c>
      <c r="P164" s="20">
        <f>VLOOKUP(IF(N164-'data'!$G$24&lt;0,0,N164-'data'!$G$24),N3:O725,2)</f>
        <v>47.2579707087219</v>
      </c>
      <c r="Q164" s="20">
        <v>3.5</v>
      </c>
      <c r="R164" s="20">
        <v>3.45917963950753</v>
      </c>
      <c r="S164" s="20">
        <v>3.37384014249999</v>
      </c>
      <c r="T164" s="20">
        <v>2.98801033765192</v>
      </c>
      <c r="U164" s="20">
        <v>2.96531634650917</v>
      </c>
      <c r="V164" s="20">
        <v>2.85334329812937</v>
      </c>
      <c r="W164" s="20">
        <v>2.67632613872534</v>
      </c>
      <c r="X164" s="20">
        <v>2.57473852919297</v>
      </c>
      <c r="Y164" s="20">
        <v>47.1580870727801</v>
      </c>
      <c r="Z164" s="20">
        <v>48.9534212470179</v>
      </c>
      <c r="AA164" s="20">
        <v>51.7546826982089</v>
      </c>
      <c r="AB164" s="20">
        <v>53.2739775541461</v>
      </c>
    </row>
    <row r="165" ht="20.05" customHeight="1">
      <c r="A165" s="17">
        <f>$A164+C164</f>
        <v>800</v>
      </c>
      <c r="B165" s="18"/>
      <c r="C165" s="19">
        <v>5</v>
      </c>
      <c r="D165" t="b" s="20">
        <v>0</v>
      </c>
      <c r="E165" s="21"/>
      <c r="F165" s="22">
        <v>806.567242199274</v>
      </c>
      <c r="G165" s="20">
        <f>$E165+($F165/60+H165*'data'!$C$16+I165*OFFSET('data'!$C$17,0,D165)-G164*(OFFSET('data'!$C$18,0,D165)+'data'!$C$19+OFFSET('data'!$C$20,0,D165)))*$C165/60+G164</f>
        <v>22.9087323943552</v>
      </c>
      <c r="H165" s="20">
        <f>H164+('data'!$C$19*G164-'data'!$C$16*H164)*$C165/60</f>
        <v>57.2780567943985</v>
      </c>
      <c r="I165" s="20">
        <f>I164+(OFFSET('data'!$C$20,0,D165)*G164-OFFSET('data'!$C$17,0,D165)*I164)*$C165/60</f>
        <v>53.0900700051982</v>
      </c>
      <c r="J165" s="23">
        <f>$A165/60</f>
        <v>13.3333333333333</v>
      </c>
      <c r="K165" s="20">
        <f>G165/'data'!$C$15*1000</f>
        <v>3.5</v>
      </c>
      <c r="L165" s="20">
        <f>L164+'data'!$G$21*(K164-L164)/60*C164</f>
        <v>2.96531634650917</v>
      </c>
      <c r="M165" s="20">
        <f>IF(L165&lt;='data'!$G$22,1.89,1.47)</f>
        <v>1.89</v>
      </c>
      <c r="N165" s="19">
        <f>$A165</f>
        <v>800</v>
      </c>
      <c r="O165" s="20">
        <f>'data'!$G$23-'data'!$G$23*(1-('data'!$G$22^M165)/('data'!$G$22^M165+L165^M165))</f>
        <v>46.7722591976975</v>
      </c>
      <c r="P165" s="20">
        <f>VLOOKUP(IF(N165-'data'!$G$24&lt;0,0,N165-'data'!$G$24),N3:O725,2)</f>
        <v>47.1580870727801</v>
      </c>
      <c r="Q165" s="20">
        <v>3.5</v>
      </c>
      <c r="R165" s="20">
        <v>3.45937840081874</v>
      </c>
      <c r="S165" s="20">
        <v>3.37628438385422</v>
      </c>
      <c r="T165" s="20">
        <v>2.98746770893194</v>
      </c>
      <c r="U165" s="20">
        <v>2.97160808306681</v>
      </c>
      <c r="V165" s="20">
        <v>2.86047464240352</v>
      </c>
      <c r="W165" s="20">
        <v>2.68456269664317</v>
      </c>
      <c r="X165" s="20">
        <v>2.57959520145443</v>
      </c>
      <c r="Y165" s="20">
        <v>47.0595954359634</v>
      </c>
      <c r="Z165" s="20">
        <v>48.8373010160436</v>
      </c>
      <c r="AA165" s="20">
        <v>51.6153738243386</v>
      </c>
      <c r="AB165" s="20">
        <v>53.1878637355622</v>
      </c>
    </row>
    <row r="166" ht="20.05" customHeight="1">
      <c r="A166" s="17">
        <f>$A165+C165</f>
        <v>805</v>
      </c>
      <c r="B166" s="18"/>
      <c r="C166" s="19">
        <v>5</v>
      </c>
      <c r="D166" t="b" s="20">
        <v>0</v>
      </c>
      <c r="E166" s="21"/>
      <c r="F166" s="22">
        <v>805.569784673814</v>
      </c>
      <c r="G166" s="20">
        <f>$E166+($F166/60+H166*'data'!$C$16+I166*OFFSET('data'!$C$17,0,D166)-G165*(OFFSET('data'!$C$18,0,D166)+'data'!$C$19+OFFSET('data'!$C$20,0,D166)))*$C166/60+G165</f>
        <v>22.9087323943552</v>
      </c>
      <c r="H166" s="20">
        <f>H165+('data'!$C$19*G165-'data'!$C$16*H165)*$C166/60</f>
        <v>57.4955869164926</v>
      </c>
      <c r="I166" s="20">
        <f>I165+(OFFSET('data'!$C$20,0,D166)*G165-OFFSET('data'!$C$17,0,D166)*I165)*$C166/60</f>
        <v>53.4156951318899</v>
      </c>
      <c r="J166" s="23">
        <f>$A166/60</f>
        <v>13.4166666666667</v>
      </c>
      <c r="K166" s="20">
        <f>G166/'data'!$C$15*1000</f>
        <v>3.5</v>
      </c>
      <c r="L166" s="20">
        <f>L165+'data'!$G$21*(K165-L165)/60*C165</f>
        <v>2.97160808306681</v>
      </c>
      <c r="M166" s="20">
        <f>IF(L166&lt;='data'!$G$22,1.89,1.47)</f>
        <v>1.89</v>
      </c>
      <c r="N166" s="19">
        <f>$A166</f>
        <v>805</v>
      </c>
      <c r="O166" s="20">
        <f>'data'!$G$23-'data'!$G$23*(1-('data'!$G$22^M166)/('data'!$G$22^M166+L166^M166))</f>
        <v>46.6791240618066</v>
      </c>
      <c r="P166" s="20">
        <f>VLOOKUP(IF(N166-'data'!$G$24&lt;0,0,N166-'data'!$G$24),N3:O725,2)</f>
        <v>47.0595954359634</v>
      </c>
      <c r="Q166" s="20">
        <v>3.5</v>
      </c>
      <c r="R166" s="20">
        <v>3.45957366405686</v>
      </c>
      <c r="S166" s="20">
        <v>3.37860260059687</v>
      </c>
      <c r="T166" s="20">
        <v>2.9869271420091</v>
      </c>
      <c r="U166" s="20">
        <v>2.97782578341883</v>
      </c>
      <c r="V166" s="20">
        <v>2.86752436833318</v>
      </c>
      <c r="W166" s="20">
        <v>2.69272961217847</v>
      </c>
      <c r="X166" s="20">
        <v>2.5843883632516</v>
      </c>
      <c r="Y166" s="20">
        <v>46.9624742813057</v>
      </c>
      <c r="Z166" s="20">
        <v>48.7227805640042</v>
      </c>
      <c r="AA166" s="20">
        <v>51.4775294425879</v>
      </c>
      <c r="AB166" s="20">
        <v>53.1029947533766</v>
      </c>
    </row>
    <row r="167" ht="20.05" customHeight="1">
      <c r="A167" s="17">
        <f>$A166+C166</f>
        <v>810</v>
      </c>
      <c r="B167" s="18"/>
      <c r="C167" s="19">
        <v>5</v>
      </c>
      <c r="D167" t="b" s="20">
        <v>0</v>
      </c>
      <c r="E167" s="21"/>
      <c r="F167" s="22">
        <v>804.577747006933</v>
      </c>
      <c r="G167" s="20">
        <f>$E167+($F167/60+H167*'data'!$C$16+I167*OFFSET('data'!$C$17,0,D167)-G166*(OFFSET('data'!$C$18,0,D167)+'data'!$C$19+OFFSET('data'!$C$20,0,D167)))*$C167/60+G166</f>
        <v>22.9087323943552</v>
      </c>
      <c r="H167" s="20">
        <f>H166+('data'!$C$19*G166-'data'!$C$16*H166)*$C167/60</f>
        <v>57.7118404940665</v>
      </c>
      <c r="I167" s="20">
        <f>I166+(OFFSET('data'!$C$20,0,D167)*G166-OFFSET('data'!$C$17,0,D167)*I166)*$C167/60</f>
        <v>53.7412114454275</v>
      </c>
      <c r="J167" s="23">
        <f>$A167/60</f>
        <v>13.5</v>
      </c>
      <c r="K167" s="20">
        <f>G167/'data'!$C$15*1000</f>
        <v>3.5</v>
      </c>
      <c r="L167" s="20">
        <f>L166+'data'!$G$21*(K166-L166)/60*C166</f>
        <v>2.97782578341883</v>
      </c>
      <c r="M167" s="20">
        <f>IF(L167&lt;='data'!$G$22,1.89,1.47)</f>
        <v>1.89</v>
      </c>
      <c r="N167" s="19">
        <f>$A167</f>
        <v>810</v>
      </c>
      <c r="O167" s="20">
        <f>'data'!$G$23-'data'!$G$23*(1-('data'!$G$22^M167)/('data'!$G$22^M167+L167^M167))</f>
        <v>46.5872769810366</v>
      </c>
      <c r="P167" s="20">
        <f>VLOOKUP(IF(N167-'data'!$G$24&lt;0,0,N167-'data'!$G$24),N3:O725,2)</f>
        <v>46.9624742813057</v>
      </c>
      <c r="Q167" s="20">
        <v>3.5</v>
      </c>
      <c r="R167" s="20">
        <v>3.45976560868722</v>
      </c>
      <c r="S167" s="20">
        <v>3.38080218100403</v>
      </c>
      <c r="T167" s="20">
        <v>2.98638862739598</v>
      </c>
      <c r="U167" s="20">
        <v>2.98397031876505</v>
      </c>
      <c r="V167" s="20">
        <v>2.87449339728805</v>
      </c>
      <c r="W167" s="20">
        <v>2.70082630880894</v>
      </c>
      <c r="X167" s="20">
        <v>2.58911878607561</v>
      </c>
      <c r="Y167" s="20">
        <v>46.866702462607</v>
      </c>
      <c r="Z167" s="20">
        <v>48.609835787065</v>
      </c>
      <c r="AA167" s="20">
        <v>51.3411557880014</v>
      </c>
      <c r="AB167" s="20">
        <v>53.0193523636646</v>
      </c>
    </row>
    <row r="168" ht="20.05" customHeight="1">
      <c r="A168" s="17">
        <f>$A167+C167</f>
        <v>815</v>
      </c>
      <c r="B168" s="18"/>
      <c r="C168" s="19">
        <v>5</v>
      </c>
      <c r="D168" t="b" s="20">
        <v>0</v>
      </c>
      <c r="E168" s="21"/>
      <c r="F168" s="22">
        <v>803.5910975378411</v>
      </c>
      <c r="G168" s="20">
        <f>$E168+($F168/60+H168*'data'!$C$16+I168*OFFSET('data'!$C$17,0,D168)-G167*(OFFSET('data'!$C$18,0,D168)+'data'!$C$19+OFFSET('data'!$C$20,0,D168)))*$C168/60+G167</f>
        <v>22.9087323943552</v>
      </c>
      <c r="H168" s="20">
        <f>H167+('data'!$C$19*G167-'data'!$C$16*H167)*$C168/60</f>
        <v>57.9268250183399</v>
      </c>
      <c r="I168" s="20">
        <f>I167+(OFFSET('data'!$C$20,0,D168)*G167-OFFSET('data'!$C$17,0,D168)*I167)*$C168/60</f>
        <v>54.0666189821728</v>
      </c>
      <c r="J168" s="23">
        <f>$A168/60</f>
        <v>13.5833333333333</v>
      </c>
      <c r="K168" s="20">
        <f>G168/'data'!$C$15*1000</f>
        <v>3.5</v>
      </c>
      <c r="L168" s="20">
        <f>L167+'data'!$G$21*(K167-L167)/60*C167</f>
        <v>2.98397031876505</v>
      </c>
      <c r="M168" s="20">
        <f>IF(L168&lt;='data'!$G$22,1.89,1.47)</f>
        <v>1.47</v>
      </c>
      <c r="N168" s="19">
        <f>$A168</f>
        <v>815</v>
      </c>
      <c r="O168" s="20">
        <f>'data'!$G$23-'data'!$G$23*(1-('data'!$G$22^M168)/('data'!$G$22^M168+L168^M168))</f>
        <v>46.4974319535085</v>
      </c>
      <c r="P168" s="20">
        <f>VLOOKUP(IF(N168-'data'!$G$24&lt;0,0,N168-'data'!$G$24),N3:O725,2)</f>
        <v>46.866702462607</v>
      </c>
      <c r="Q168" s="20">
        <v>3.5</v>
      </c>
      <c r="R168" s="20">
        <v>3.45995440365657</v>
      </c>
      <c r="S168" s="20">
        <v>3.38289007683199</v>
      </c>
      <c r="T168" s="20">
        <v>2.98585215577928</v>
      </c>
      <c r="U168" s="20">
        <v>2.99004255005369</v>
      </c>
      <c r="V168" s="20">
        <v>2.88138264178391</v>
      </c>
      <c r="W168" s="20">
        <v>2.70885229859915</v>
      </c>
      <c r="X168" s="20">
        <v>2.59378723222971</v>
      </c>
      <c r="Y168" s="20">
        <v>46.7722591976975</v>
      </c>
      <c r="Z168" s="20">
        <v>48.4984429463735</v>
      </c>
      <c r="AA168" s="20">
        <v>51.2062572171144</v>
      </c>
      <c r="AB168" s="20">
        <v>52.9369186085361</v>
      </c>
    </row>
    <row r="169" ht="20.05" customHeight="1">
      <c r="A169" s="17">
        <f>$A168+C168</f>
        <v>820</v>
      </c>
      <c r="B169" s="18"/>
      <c r="C169" s="19">
        <v>5</v>
      </c>
      <c r="D169" t="b" s="20">
        <v>0</v>
      </c>
      <c r="E169" s="21"/>
      <c r="F169" s="22">
        <v>802.6098047915081</v>
      </c>
      <c r="G169" s="20">
        <f>$E169+($F169/60+H169*'data'!$C$16+I169*OFFSET('data'!$C$17,0,D169)-G168*(OFFSET('data'!$C$18,0,D169)+'data'!$C$19+OFFSET('data'!$C$20,0,D169)))*$C169/60+G168</f>
        <v>22.9087323943552</v>
      </c>
      <c r="H169" s="20">
        <f>H168+('data'!$C$19*G168-'data'!$C$16*H168)*$C169/60</f>
        <v>58.1405479365711</v>
      </c>
      <c r="I169" s="20">
        <f>I168+(OFFSET('data'!$C$20,0,D169)*G168-OFFSET('data'!$C$17,0,D169)*I168)*$C169/60</f>
        <v>54.3919177784754</v>
      </c>
      <c r="J169" s="23">
        <f>$A169/60</f>
        <v>13.6666666666667</v>
      </c>
      <c r="K169" s="20">
        <f>G169/'data'!$C$15*1000</f>
        <v>3.5</v>
      </c>
      <c r="L169" s="20">
        <f>L168+'data'!$G$21*(K168-L168)/60*C168</f>
        <v>2.99004255005369</v>
      </c>
      <c r="M169" s="20">
        <f>IF(L169&lt;='data'!$G$22,1.89,1.47)</f>
        <v>1.47</v>
      </c>
      <c r="N169" s="19">
        <f>$A169</f>
        <v>820</v>
      </c>
      <c r="O169" s="20">
        <f>'data'!$G$23-'data'!$G$23*(1-('data'!$G$22^M169)/('data'!$G$22^M169+L169^M169))</f>
        <v>46.4279531664033</v>
      </c>
      <c r="P169" s="20">
        <f>VLOOKUP(IF(N169-'data'!$G$24&lt;0,0,N169-'data'!$G$24),N3:O725,2)</f>
        <v>46.7722591976975</v>
      </c>
      <c r="Q169" s="20">
        <v>3.5</v>
      </c>
      <c r="R169" s="20">
        <v>3.46014020801453</v>
      </c>
      <c r="S169" s="20">
        <v>3.38487282911919</v>
      </c>
      <c r="T169" s="20">
        <v>2.98531771800989</v>
      </c>
      <c r="U169" s="20">
        <v>2.99604332810202</v>
      </c>
      <c r="V169" s="20">
        <v>2.88819300547034</v>
      </c>
      <c r="W169" s="20">
        <v>2.7168071763251</v>
      </c>
      <c r="X169" s="20">
        <v>2.59839445493931</v>
      </c>
      <c r="Y169" s="20">
        <v>46.6791240618066</v>
      </c>
      <c r="Z169" s="20">
        <v>48.3885786647656</v>
      </c>
      <c r="AA169" s="20">
        <v>51.0728363494736</v>
      </c>
      <c r="AB169" s="20">
        <v>52.8556758116083</v>
      </c>
    </row>
    <row r="170" ht="20.05" customHeight="1">
      <c r="A170" s="17">
        <f>$A169+C169</f>
        <v>825</v>
      </c>
      <c r="B170" s="18"/>
      <c r="C170" s="19">
        <v>5</v>
      </c>
      <c r="D170" t="b" s="20">
        <v>0</v>
      </c>
      <c r="E170" s="21"/>
      <c r="F170" s="22">
        <v>801.633837477560</v>
      </c>
      <c r="G170" s="20">
        <f>$E170+($F170/60+H170*'data'!$C$16+I170*OFFSET('data'!$C$17,0,D170)-G169*(OFFSET('data'!$C$18,0,D170)+'data'!$C$19+OFFSET('data'!$C$20,0,D170)))*$C170/60+G169</f>
        <v>22.9087323943552</v>
      </c>
      <c r="H170" s="20">
        <f>H169+('data'!$C$19*G169-'data'!$C$16*H169)*$C170/60</f>
        <v>58.3530166523155</v>
      </c>
      <c r="I170" s="20">
        <f>I169+(OFFSET('data'!$C$20,0,D170)*G169-OFFSET('data'!$C$17,0,D170)*I169)*$C170/60</f>
        <v>54.7171078706727</v>
      </c>
      <c r="J170" s="23">
        <f>$A170/60</f>
        <v>13.75</v>
      </c>
      <c r="K170" s="20">
        <f>G170/'data'!$C$15*1000</f>
        <v>3.5</v>
      </c>
      <c r="L170" s="20">
        <f>L169+'data'!$G$21*(K169-L169)/60*C169</f>
        <v>2.99604332810202</v>
      </c>
      <c r="M170" s="20">
        <f>IF(L170&lt;='data'!$G$22,1.89,1.47)</f>
        <v>1.47</v>
      </c>
      <c r="N170" s="19">
        <f>$A170</f>
        <v>825</v>
      </c>
      <c r="O170" s="20">
        <f>'data'!$G$23-'data'!$G$23*(1-('data'!$G$22^M170)/('data'!$G$22^M170+L170^M170))</f>
        <v>46.3594307443874</v>
      </c>
      <c r="P170" s="20">
        <f>VLOOKUP(IF(N170-'data'!$G$24&lt;0,0,N170-'data'!$G$24),N3:O725,2)</f>
        <v>46.6791240618066</v>
      </c>
      <c r="Q170" s="20">
        <v>3.5</v>
      </c>
      <c r="R170" s="20">
        <v>3.4603231714983</v>
      </c>
      <c r="S170" s="20">
        <v>3.38675659246306</v>
      </c>
      <c r="T170" s="20">
        <v>2.98478530509352</v>
      </c>
      <c r="U170" s="20">
        <v>3.00197349371555</v>
      </c>
      <c r="V170" s="20">
        <v>2.89492538312547</v>
      </c>
      <c r="W170" s="20">
        <v>2.72469061395362</v>
      </c>
      <c r="X170" s="20">
        <v>2.6029411984606</v>
      </c>
      <c r="Y170" s="20">
        <v>46.5872769810366</v>
      </c>
      <c r="Z170" s="20">
        <v>48.2802199232985</v>
      </c>
      <c r="AA170" s="20">
        <v>50.9408942000732</v>
      </c>
      <c r="AB170" s="20">
        <v>52.7756065735299</v>
      </c>
    </row>
    <row r="171" ht="20.05" customHeight="1">
      <c r="A171" s="17">
        <f>$A170+C170</f>
        <v>830</v>
      </c>
      <c r="B171" s="18"/>
      <c r="C171" s="19">
        <v>5</v>
      </c>
      <c r="D171" t="b" s="20">
        <v>0</v>
      </c>
      <c r="E171" s="21"/>
      <c r="F171" s="22">
        <v>800.663164489206</v>
      </c>
      <c r="G171" s="20">
        <f>$E171+($F171/60+H171*'data'!$C$16+I171*OFFSET('data'!$C$17,0,D171)-G170*(OFFSET('data'!$C$18,0,D171)+'data'!$C$19+OFFSET('data'!$C$20,0,D171)))*$C171/60+G170</f>
        <v>22.9087323943552</v>
      </c>
      <c r="H171" s="20">
        <f>H170+('data'!$C$19*G170-'data'!$C$16*H170)*$C171/60</f>
        <v>58.5642385256815</v>
      </c>
      <c r="I171" s="20">
        <f>I170+(OFFSET('data'!$C$20,0,D171)*G170-OFFSET('data'!$C$17,0,D171)*I170)*$C171/60</f>
        <v>55.0421892950901</v>
      </c>
      <c r="J171" s="23">
        <f>$A171/60</f>
        <v>13.8333333333333</v>
      </c>
      <c r="K171" s="20">
        <f>G171/'data'!$C$15*1000</f>
        <v>3.5</v>
      </c>
      <c r="L171" s="20">
        <f>L170+'data'!$G$21*(K170-L170)/60*C170</f>
        <v>3.00197349371555</v>
      </c>
      <c r="M171" s="20">
        <f>IF(L171&lt;='data'!$G$22,1.89,1.47)</f>
        <v>1.47</v>
      </c>
      <c r="N171" s="19">
        <f>$A171</f>
        <v>830</v>
      </c>
      <c r="O171" s="20">
        <f>'data'!$G$23-'data'!$G$23*(1-('data'!$G$22^M171)/('data'!$G$22^M171+L171^M171))</f>
        <v>46.2918499349374</v>
      </c>
      <c r="P171" s="20">
        <f>VLOOKUP(IF(N171-'data'!$G$24&lt;0,0,N171-'data'!$G$24),N3:O725,2)</f>
        <v>46.5872769810366</v>
      </c>
      <c r="Q171" s="20">
        <v>3.5</v>
      </c>
      <c r="R171" s="20">
        <v>3.46050343508281</v>
      </c>
      <c r="S171" s="20">
        <v>3.38854715786183</v>
      </c>
      <c r="T171" s="20">
        <v>2.9842549081821</v>
      </c>
      <c r="U171" s="20">
        <v>3.00783387780585</v>
      </c>
      <c r="V171" s="20">
        <v>2.90158066065727</v>
      </c>
      <c r="W171" s="20">
        <v>2.73250235545547</v>
      </c>
      <c r="X171" s="20">
        <v>2.60742819818786</v>
      </c>
      <c r="Y171" s="20">
        <v>46.4974319535085</v>
      </c>
      <c r="Z171" s="20">
        <v>48.1733440576322</v>
      </c>
      <c r="AA171" s="20">
        <v>50.8104303032516</v>
      </c>
      <c r="AB171" s="20">
        <v>52.6966937675569</v>
      </c>
    </row>
    <row r="172" ht="20.05" customHeight="1">
      <c r="A172" s="17">
        <f>$A171+C171</f>
        <v>835</v>
      </c>
      <c r="B172" s="18"/>
      <c r="C172" s="19">
        <v>5</v>
      </c>
      <c r="D172" t="b" s="20">
        <v>0</v>
      </c>
      <c r="E172" s="21"/>
      <c r="F172" s="22">
        <v>799.6977549021281</v>
      </c>
      <c r="G172" s="20">
        <f>$E172+($F172/60+H172*'data'!$C$16+I172*OFFSET('data'!$C$17,0,D172)-G171*(OFFSET('data'!$C$18,0,D172)+'data'!$C$19+OFFSET('data'!$C$20,0,D172)))*$C172/60+G171</f>
        <v>22.9087323943552</v>
      </c>
      <c r="H172" s="20">
        <f>H171+('data'!$C$19*G171-'data'!$C$16*H171)*$C172/60</f>
        <v>58.774220873586</v>
      </c>
      <c r="I172" s="20">
        <f>I171+(OFFSET('data'!$C$20,0,D172)*G171-OFFSET('data'!$C$17,0,D172)*I171)*$C172/60</f>
        <v>55.3671620880407</v>
      </c>
      <c r="J172" s="23">
        <f>$A172/60</f>
        <v>13.9166666666667</v>
      </c>
      <c r="K172" s="20">
        <f>G172/'data'!$C$15*1000</f>
        <v>3.5</v>
      </c>
      <c r="L172" s="20">
        <f>L171+'data'!$G$21*(K171-L171)/60*C171</f>
        <v>3.00783387780585</v>
      </c>
      <c r="M172" s="20">
        <f>IF(L172&lt;='data'!$G$22,1.89,1.47)</f>
        <v>1.47</v>
      </c>
      <c r="N172" s="19">
        <f>$A172</f>
        <v>835</v>
      </c>
      <c r="O172" s="20">
        <f>'data'!$G$23-'data'!$G$23*(1-('data'!$G$22^M172)/('data'!$G$22^M172+L172^M172))</f>
        <v>46.2251962495249</v>
      </c>
      <c r="P172" s="20">
        <f>VLOOKUP(IF(N172-'data'!$G$24&lt;0,0,N172-'data'!$G$24),N3:O725,2)</f>
        <v>46.4974319535085</v>
      </c>
      <c r="Q172" s="20">
        <v>3.5</v>
      </c>
      <c r="R172" s="20">
        <v>3.46068113149841</v>
      </c>
      <c r="S172" s="20">
        <v>3.39024997420618</v>
      </c>
      <c r="T172" s="20">
        <v>2.98372651856561</v>
      </c>
      <c r="U172" s="20">
        <v>3.01362530150699</v>
      </c>
      <c r="V172" s="20">
        <v>2.9081597151109</v>
      </c>
      <c r="W172" s="20">
        <v>2.74024221193242</v>
      </c>
      <c r="X172" s="20">
        <v>2.61185618075931</v>
      </c>
      <c r="Y172" s="20">
        <v>46.4279531664033</v>
      </c>
      <c r="Z172" s="20">
        <v>48.0679287542736</v>
      </c>
      <c r="AA172" s="20">
        <v>50.681442828563</v>
      </c>
      <c r="AB172" s="20">
        <v>52.6189205351811</v>
      </c>
    </row>
    <row r="173" ht="20.05" customHeight="1">
      <c r="A173" s="17">
        <f>$A172+C172</f>
        <v>840</v>
      </c>
      <c r="B173" s="18"/>
      <c r="C173" s="19">
        <v>5</v>
      </c>
      <c r="D173" t="b" s="20">
        <v>0</v>
      </c>
      <c r="E173" s="21"/>
      <c r="F173" s="22">
        <v>798.737577973470</v>
      </c>
      <c r="G173" s="20">
        <f>$E173+($F173/60+H173*'data'!$C$16+I173*OFFSET('data'!$C$17,0,D173)-G172*(OFFSET('data'!$C$18,0,D173)+'data'!$C$19+OFFSET('data'!$C$20,0,D173)))*$C173/60+G172</f>
        <v>22.9087323943552</v>
      </c>
      <c r="H173" s="20">
        <f>H172+('data'!$C$19*G172-'data'!$C$16*H172)*$C173/60</f>
        <v>58.9829709700075</v>
      </c>
      <c r="I173" s="20">
        <f>I172+(OFFSET('data'!$C$20,0,D173)*G172-OFFSET('data'!$C$17,0,D173)*I172)*$C173/60</f>
        <v>55.6920262858256</v>
      </c>
      <c r="J173" s="23">
        <f>$A173/60</f>
        <v>14</v>
      </c>
      <c r="K173" s="20">
        <f>G173/'data'!$C$15*1000</f>
        <v>3.5</v>
      </c>
      <c r="L173" s="20">
        <f>L172+'data'!$G$21*(K172-L172)/60*C172</f>
        <v>3.01362530150699</v>
      </c>
      <c r="M173" s="20">
        <f>IF(L173&lt;='data'!$G$22,1.89,1.47)</f>
        <v>1.47</v>
      </c>
      <c r="N173" s="19">
        <f>$A173</f>
        <v>840</v>
      </c>
      <c r="O173" s="20">
        <f>'data'!$G$23-'data'!$G$23*(1-('data'!$G$22^M173)/('data'!$G$22^M173+L173^M173))</f>
        <v>46.1594554581166</v>
      </c>
      <c r="P173" s="20">
        <f>VLOOKUP(IF(N173-'data'!$G$24&lt;0,0,N173-'data'!$G$24),N3:O725,2)</f>
        <v>46.4279531664033</v>
      </c>
      <c r="Q173" s="20">
        <v>3.5</v>
      </c>
      <c r="R173" s="20">
        <v>3.46085638571792</v>
      </c>
      <c r="S173" s="20">
        <v>3.39187016850054</v>
      </c>
      <c r="T173" s="20">
        <v>2.98320012766454</v>
      </c>
      <c r="U173" s="20">
        <v>3.01934857629057</v>
      </c>
      <c r="V173" s="20">
        <v>2.91466341468174</v>
      </c>
      <c r="W173" s="20">
        <v>2.74791005703962</v>
      </c>
      <c r="X173" s="20">
        <v>2.61622586416172</v>
      </c>
      <c r="Y173" s="20">
        <v>46.3594307443874</v>
      </c>
      <c r="Z173" s="20">
        <v>47.9639520467024</v>
      </c>
      <c r="AA173" s="20">
        <v>50.5539286891112</v>
      </c>
      <c r="AB173" s="20">
        <v>52.5422702818125</v>
      </c>
    </row>
    <row r="174" ht="20.05" customHeight="1">
      <c r="A174" s="17">
        <f>$A173+C173</f>
        <v>845</v>
      </c>
      <c r="B174" s="18"/>
      <c r="C174" s="19">
        <v>5</v>
      </c>
      <c r="D174" t="b" s="20">
        <v>0</v>
      </c>
      <c r="E174" s="21"/>
      <c r="F174" s="22">
        <v>797.7826031407091</v>
      </c>
      <c r="G174" s="20">
        <f>$E174+($F174/60+H174*'data'!$C$16+I174*OFFSET('data'!$C$17,0,D174)-G173*(OFFSET('data'!$C$18,0,D174)+'data'!$C$19+OFFSET('data'!$C$20,0,D174)))*$C174/60+G173</f>
        <v>22.9087323943552</v>
      </c>
      <c r="H174" s="20">
        <f>H173+('data'!$C$19*G173-'data'!$C$16*H173)*$C174/60</f>
        <v>59.1904960462383</v>
      </c>
      <c r="I174" s="20">
        <f>I173+(OFFSET('data'!$C$20,0,D174)*G173-OFFSET('data'!$C$17,0,D174)*I173)*$C174/60</f>
        <v>56.0167819247337</v>
      </c>
      <c r="J174" s="23">
        <f>$A174/60</f>
        <v>14.0833333333333</v>
      </c>
      <c r="K174" s="20">
        <f>G174/'data'!$C$15*1000</f>
        <v>3.5</v>
      </c>
      <c r="L174" s="20">
        <f>L173+'data'!$G$21*(K173-L173)/60*C173</f>
        <v>3.01934857629057</v>
      </c>
      <c r="M174" s="20">
        <f>IF(L174&lt;='data'!$G$22,1.89,1.47)</f>
        <v>1.47</v>
      </c>
      <c r="N174" s="19">
        <f>$A174</f>
        <v>845</v>
      </c>
      <c r="O174" s="20">
        <f>'data'!$G$23-'data'!$G$23*(1-('data'!$G$22^M174)/('data'!$G$22^M174+L174^M174))</f>
        <v>46.0946135838037</v>
      </c>
      <c r="P174" s="20">
        <f>VLOOKUP(IF(N174-'data'!$G$24&lt;0,0,N174-'data'!$G$24),N3:O725,2)</f>
        <v>46.3594307443874</v>
      </c>
      <c r="Q174" s="20">
        <v>3.5</v>
      </c>
      <c r="R174" s="20">
        <v>3.46102931541481</v>
      </c>
      <c r="S174" s="20">
        <v>3.39341256488906</v>
      </c>
      <c r="T174" s="20">
        <v>2.98267572702283</v>
      </c>
      <c r="U174" s="20">
        <v>3.02500450407944</v>
      </c>
      <c r="V174" s="20">
        <v>2.9210926187336</v>
      </c>
      <c r="W174" s="20">
        <v>2.75550582268566</v>
      </c>
      <c r="X174" s="20">
        <v>2.62053795783365</v>
      </c>
      <c r="Y174" s="20">
        <v>46.2918499349374</v>
      </c>
      <c r="Z174" s="20">
        <v>47.861392311391</v>
      </c>
      <c r="AA174" s="20">
        <v>50.4278836428023</v>
      </c>
      <c r="AB174" s="20">
        <v>52.4667266725166</v>
      </c>
    </row>
    <row r="175" ht="20.05" customHeight="1">
      <c r="A175" s="17">
        <f>$A174+C174</f>
        <v>850</v>
      </c>
      <c r="B175" s="18"/>
      <c r="C175" s="19">
        <v>5</v>
      </c>
      <c r="D175" t="b" s="20">
        <v>0</v>
      </c>
      <c r="E175" s="21"/>
      <c r="F175" s="22">
        <v>796.832800020644</v>
      </c>
      <c r="G175" s="20">
        <f>$E175+($F175/60+H175*'data'!$C$16+I175*OFFSET('data'!$C$17,0,D175)-G174*(OFFSET('data'!$C$18,0,D175)+'data'!$C$19+OFFSET('data'!$C$20,0,D175)))*$C175/60+G174</f>
        <v>22.9087323943552</v>
      </c>
      <c r="H175" s="20">
        <f>H174+('data'!$C$19*G174-'data'!$C$16*H174)*$C175/60</f>
        <v>59.3968032911347</v>
      </c>
      <c r="I175" s="20">
        <f>I174+(OFFSET('data'!$C$20,0,D175)*G174-OFFSET('data'!$C$17,0,D175)*I174)*$C175/60</f>
        <v>56.3414290410418</v>
      </c>
      <c r="J175" s="23">
        <f>$A175/60</f>
        <v>14.1666666666667</v>
      </c>
      <c r="K175" s="20">
        <f>G175/'data'!$C$15*1000</f>
        <v>3.5</v>
      </c>
      <c r="L175" s="20">
        <f>L174+'data'!$G$21*(K174-L174)/60*C174</f>
        <v>3.02500450407944</v>
      </c>
      <c r="M175" s="20">
        <f>IF(L175&lt;='data'!$G$22,1.89,1.47)</f>
        <v>1.47</v>
      </c>
      <c r="N175" s="19">
        <f>$A175</f>
        <v>850</v>
      </c>
      <c r="O175" s="20">
        <f>'data'!$G$23-'data'!$G$23*(1-('data'!$G$22^M175)/('data'!$G$22^M175+L175^M175))</f>
        <v>46.0306568975565</v>
      </c>
      <c r="P175" s="20">
        <f>VLOOKUP(IF(N175-'data'!$G$24&lt;0,0,N175-'data'!$G$24),N3:O725,2)</f>
        <v>46.2918499349374</v>
      </c>
      <c r="Q175" s="20">
        <v>3.5</v>
      </c>
      <c r="R175" s="20">
        <v>3.46120003139446</v>
      </c>
      <c r="S175" s="20">
        <v>3.39488170255704</v>
      </c>
      <c r="T175" s="20">
        <v>2.98215330830122</v>
      </c>
      <c r="U175" s="20">
        <v>3.03059387736004</v>
      </c>
      <c r="V175" s="20">
        <v>2.92744817782186</v>
      </c>
      <c r="W175" s="20">
        <v>2.76302949499394</v>
      </c>
      <c r="X175" s="20">
        <v>2.62479316276742</v>
      </c>
      <c r="Y175" s="20">
        <v>46.2251962495249</v>
      </c>
      <c r="Z175" s="20">
        <v>47.7602282637356</v>
      </c>
      <c r="AA175" s="20">
        <v>50.3033023869506</v>
      </c>
      <c r="AB175" s="20">
        <v>52.3922736278059</v>
      </c>
    </row>
    <row r="176" ht="20.05" customHeight="1">
      <c r="A176" s="17">
        <f>$A175+C175</f>
        <v>855</v>
      </c>
      <c r="B176" s="18"/>
      <c r="C176" s="19">
        <v>5</v>
      </c>
      <c r="D176" t="b" s="20">
        <v>0</v>
      </c>
      <c r="E176" s="21"/>
      <c r="F176" s="22">
        <v>795.888138408304</v>
      </c>
      <c r="G176" s="20">
        <f>$E176+($F176/60+H176*'data'!$C$16+I176*OFFSET('data'!$C$17,0,D176)-G175*(OFFSET('data'!$C$18,0,D176)+'data'!$C$19+OFFSET('data'!$C$20,0,D176)))*$C176/60+G175</f>
        <v>22.9087323943552</v>
      </c>
      <c r="H176" s="20">
        <f>H175+('data'!$C$19*G175-'data'!$C$16*H175)*$C176/60</f>
        <v>59.6018998513663</v>
      </c>
      <c r="I176" s="20">
        <f>I175+(OFFSET('data'!$C$20,0,D176)*G175-OFFSET('data'!$C$17,0,D176)*I175)*$C176/60</f>
        <v>56.6659676710146</v>
      </c>
      <c r="J176" s="23">
        <f>$A176/60</f>
        <v>14.25</v>
      </c>
      <c r="K176" s="20">
        <f>G176/'data'!$C$15*1000</f>
        <v>3.5</v>
      </c>
      <c r="L176" s="20">
        <f>L175+'data'!$G$21*(K175-L175)/60*C175</f>
        <v>3.03059387736004</v>
      </c>
      <c r="M176" s="20">
        <f>IF(L176&lt;='data'!$G$22,1.89,1.47)</f>
        <v>1.47</v>
      </c>
      <c r="N176" s="19">
        <f>$A176</f>
        <v>855</v>
      </c>
      <c r="O176" s="20">
        <f>'data'!$G$23-'data'!$G$23*(1-('data'!$G$22^M176)/('data'!$G$22^M176+L176^M176))</f>
        <v>45.9675719131021</v>
      </c>
      <c r="P176" s="20">
        <f>VLOOKUP(IF(N176-'data'!$G$24&lt;0,0,N176-'data'!$G$24),N3:O725,2)</f>
        <v>46.2251962495249</v>
      </c>
      <c r="Q176" s="20">
        <v>3.5</v>
      </c>
      <c r="R176" s="20">
        <v>3.46136863799981</v>
      </c>
      <c r="S176" s="20">
        <v>3.39628185257411</v>
      </c>
      <c r="T176" s="20">
        <v>2.98163286327109</v>
      </c>
      <c r="U176" s="20">
        <v>3.03611747929346</v>
      </c>
      <c r="V176" s="20">
        <v>2.93373093372105</v>
      </c>
      <c r="W176" s="20">
        <v>2.77048111050974</v>
      </c>
      <c r="X176" s="20">
        <v>2.62899217160978</v>
      </c>
      <c r="Y176" s="20">
        <v>46.1594554581166</v>
      </c>
      <c r="Z176" s="20">
        <v>47.6604389539074</v>
      </c>
      <c r="AA176" s="20">
        <v>50.1801786466433</v>
      </c>
      <c r="AB176" s="20">
        <v>52.3188953194884</v>
      </c>
    </row>
    <row r="177" ht="20.05" customHeight="1">
      <c r="A177" s="17">
        <f>$A176+C176</f>
        <v>860</v>
      </c>
      <c r="B177" s="18"/>
      <c r="C177" s="19">
        <v>5</v>
      </c>
      <c r="D177" t="b" s="20">
        <v>0</v>
      </c>
      <c r="E177" s="21"/>
      <c r="F177" s="22">
        <v>794.948588275950</v>
      </c>
      <c r="G177" s="20">
        <f>$E177+($F177/60+H177*'data'!$C$16+I177*OFFSET('data'!$C$17,0,D177)-G176*(OFFSET('data'!$C$18,0,D177)+'data'!$C$19+OFFSET('data'!$C$20,0,D177)))*$C177/60+G176</f>
        <v>22.9087323943552</v>
      </c>
      <c r="H177" s="20">
        <f>H176+('data'!$C$19*G176-'data'!$C$16*H176)*$C177/60</f>
        <v>59.8057928316636</v>
      </c>
      <c r="I177" s="20">
        <f>I176+(OFFSET('data'!$C$20,0,D177)*G176-OFFSET('data'!$C$17,0,D177)*I176)*$C177/60</f>
        <v>56.9903978509046</v>
      </c>
      <c r="J177" s="23">
        <f>$A177/60</f>
        <v>14.3333333333333</v>
      </c>
      <c r="K177" s="20">
        <f>G177/'data'!$C$15*1000</f>
        <v>3.5</v>
      </c>
      <c r="L177" s="20">
        <f>L176+'data'!$G$21*(K176-L176)/60*C176</f>
        <v>3.03611747929346</v>
      </c>
      <c r="M177" s="20">
        <f>IF(L177&lt;='data'!$G$22,1.89,1.47)</f>
        <v>1.47</v>
      </c>
      <c r="N177" s="19">
        <f>$A177</f>
        <v>860</v>
      </c>
      <c r="O177" s="20">
        <f>'data'!$G$23-'data'!$G$23*(1-('data'!$G$22^M177)/('data'!$G$22^M177+L177^M177))</f>
        <v>45.9053453819214</v>
      </c>
      <c r="P177" s="20">
        <f>VLOOKUP(IF(N177-'data'!$G$24&lt;0,0,N177-'data'!$G$24),N3:O725,2)</f>
        <v>46.1594554581166</v>
      </c>
      <c r="Q177" s="20">
        <v>3.5</v>
      </c>
      <c r="R177" s="20">
        <v>3.46153523349306</v>
      </c>
      <c r="S177" s="20">
        <v>3.39761703374193</v>
      </c>
      <c r="T177" s="20">
        <v>2.9811143838087</v>
      </c>
      <c r="U177" s="20">
        <v>3.04157608382517</v>
      </c>
      <c r="V177" s="20">
        <v>2.93994171945664</v>
      </c>
      <c r="W177" s="20">
        <v>2.7778607526384</v>
      </c>
      <c r="X177" s="20">
        <v>2.63313566876138</v>
      </c>
      <c r="Y177" s="20">
        <v>46.0946135838037</v>
      </c>
      <c r="Z177" s="20">
        <v>47.5620037626393</v>
      </c>
      <c r="AA177" s="20">
        <v>50.0585052572489</v>
      </c>
      <c r="AB177" s="20">
        <v>52.2465761665706</v>
      </c>
    </row>
    <row r="178" ht="20.05" customHeight="1">
      <c r="A178" s="17">
        <f>$A177+C177</f>
        <v>865</v>
      </c>
      <c r="B178" s="18"/>
      <c r="C178" s="19">
        <v>5</v>
      </c>
      <c r="D178" t="b" s="20">
        <v>0</v>
      </c>
      <c r="E178" s="21"/>
      <c r="F178" s="22">
        <v>794.0141197719799</v>
      </c>
      <c r="G178" s="20">
        <f>$E178+($F178/60+H178*'data'!$C$16+I178*OFFSET('data'!$C$17,0,D178)-G177*(OFFSET('data'!$C$18,0,D178)+'data'!$C$19+OFFSET('data'!$C$20,0,D178)))*$C178/60+G177</f>
        <v>22.9087323943552</v>
      </c>
      <c r="H178" s="20">
        <f>H177+('data'!$C$19*G177-'data'!$C$16*H177)*$C178/60</f>
        <v>60.0084892950639</v>
      </c>
      <c r="I178" s="20">
        <f>I177+(OFFSET('data'!$C$20,0,D178)*G177-OFFSET('data'!$C$17,0,D178)*I177)*$C178/60</f>
        <v>57.3147196169522</v>
      </c>
      <c r="J178" s="23">
        <f>$A178/60</f>
        <v>14.4166666666667</v>
      </c>
      <c r="K178" s="20">
        <f>G178/'data'!$C$15*1000</f>
        <v>3.5</v>
      </c>
      <c r="L178" s="20">
        <f>L177+'data'!$G$21*(K177-L177)/60*C177</f>
        <v>3.04157608382517</v>
      </c>
      <c r="M178" s="20">
        <f>IF(L178&lt;='data'!$G$22,1.89,1.47)</f>
        <v>1.47</v>
      </c>
      <c r="N178" s="19">
        <f>$A178</f>
        <v>865</v>
      </c>
      <c r="O178" s="20">
        <f>'data'!$G$23-'data'!$G$23*(1-('data'!$G$22^M178)/('data'!$G$22^M178+L178^M178))</f>
        <v>45.8439642883628</v>
      </c>
      <c r="P178" s="20">
        <f>VLOOKUP(IF(N178-'data'!$G$24&lt;0,0,N178-'data'!$G$24),N3:O725,2)</f>
        <v>46.0946135838037</v>
      </c>
      <c r="Q178" s="20">
        <v>3.5</v>
      </c>
      <c r="R178" s="20">
        <v>3.46169991041483</v>
      </c>
      <c r="S178" s="20">
        <v>3.39889102750505</v>
      </c>
      <c r="T178" s="20">
        <v>2.98059786188981</v>
      </c>
      <c r="U178" s="20">
        <v>3.04697045579346</v>
      </c>
      <c r="V178" s="20">
        <v>2.94608135934065</v>
      </c>
      <c r="W178" s="20">
        <v>2.78516854830088</v>
      </c>
      <c r="X178" s="20">
        <v>2.63722433047496</v>
      </c>
      <c r="Y178" s="20">
        <v>46.0306568975565</v>
      </c>
      <c r="Z178" s="20">
        <v>47.4649023969571</v>
      </c>
      <c r="AA178" s="20">
        <v>49.9382742414301</v>
      </c>
      <c r="AB178" s="20">
        <v>52.1753008312179</v>
      </c>
    </row>
    <row r="179" ht="20.05" customHeight="1">
      <c r="A179" s="17">
        <f>$A178+C178</f>
        <v>870</v>
      </c>
      <c r="B179" s="18"/>
      <c r="C179" s="19">
        <v>5</v>
      </c>
      <c r="D179" t="b" s="20">
        <v>0</v>
      </c>
      <c r="E179" s="21"/>
      <c r="F179" s="22">
        <v>793.084703219953</v>
      </c>
      <c r="G179" s="20">
        <f>$E179+($F179/60+H179*'data'!$C$16+I179*OFFSET('data'!$C$17,0,D179)-G178*(OFFSET('data'!$C$18,0,D179)+'data'!$C$19+OFFSET('data'!$C$20,0,D179)))*$C179/60+G178</f>
        <v>22.9087323943552</v>
      </c>
      <c r="H179" s="20">
        <f>H178+('data'!$C$19*G178-'data'!$C$16*H178)*$C179/60</f>
        <v>60.209996263156</v>
      </c>
      <c r="I179" s="20">
        <f>I178+(OFFSET('data'!$C$20,0,D179)*G178-OFFSET('data'!$C$17,0,D179)*I178)*$C179/60</f>
        <v>57.6389330053858</v>
      </c>
      <c r="J179" s="23">
        <f>$A179/60</f>
        <v>14.5</v>
      </c>
      <c r="K179" s="20">
        <f>G179/'data'!$C$15*1000</f>
        <v>3.5</v>
      </c>
      <c r="L179" s="20">
        <f>L178+'data'!$G$21*(K178-L178)/60*C178</f>
        <v>3.04697045579346</v>
      </c>
      <c r="M179" s="20">
        <f>IF(L179&lt;='data'!$G$22,1.89,1.47)</f>
        <v>1.47</v>
      </c>
      <c r="N179" s="19">
        <f>$A179</f>
        <v>870</v>
      </c>
      <c r="O179" s="20">
        <f>'data'!$G$23-'data'!$G$23*(1-('data'!$G$22^M179)/('data'!$G$22^M179+L179^M179))</f>
        <v>45.783415844869</v>
      </c>
      <c r="P179" s="20">
        <f>VLOOKUP(IF(N179-'data'!$G$24&lt;0,0,N179-'data'!$G$24),N3:O725,2)</f>
        <v>46.0306568975565</v>
      </c>
      <c r="Q179" s="20">
        <v>3.5</v>
      </c>
      <c r="R179" s="20">
        <v>3.46186275592209</v>
      </c>
      <c r="S179" s="20">
        <v>3.40010739198043</v>
      </c>
      <c r="T179" s="20">
        <v>2.98008328958459</v>
      </c>
      <c r="U179" s="20">
        <v>3.05230135103659</v>
      </c>
      <c r="V179" s="20">
        <v>2.95215066901083</v>
      </c>
      <c r="W179" s="20">
        <v>2.79240466479374</v>
      </c>
      <c r="X179" s="20">
        <v>2.64125882495232</v>
      </c>
      <c r="Y179" s="20">
        <v>45.9675719131021</v>
      </c>
      <c r="Z179" s="20">
        <v>47.3691148858655</v>
      </c>
      <c r="AA179" s="20">
        <v>49.8194768810022</v>
      </c>
      <c r="AB179" s="20">
        <v>52.1050542147712</v>
      </c>
    </row>
    <row r="180" ht="20.05" customHeight="1">
      <c r="A180" s="17">
        <f>$A179+C179</f>
        <v>875</v>
      </c>
      <c r="B180" s="18"/>
      <c r="C180" s="19">
        <v>5</v>
      </c>
      <c r="D180" t="b" s="20">
        <v>0</v>
      </c>
      <c r="E180" s="21"/>
      <c r="F180" s="22">
        <v>792.1603091175079</v>
      </c>
      <c r="G180" s="20">
        <f>$E180+($F180/60+H180*'data'!$C$16+I180*OFFSET('data'!$C$17,0,D180)-G179*(OFFSET('data'!$C$18,0,D180)+'data'!$C$19+OFFSET('data'!$C$20,0,D180)))*$C180/60+G179</f>
        <v>22.9087323943552</v>
      </c>
      <c r="H180" s="20">
        <f>H179+('data'!$C$19*G179-'data'!$C$16*H179)*$C180/60</f>
        <v>60.4103207163237</v>
      </c>
      <c r="I180" s="20">
        <f>I179+(OFFSET('data'!$C$20,0,D180)*G179-OFFSET('data'!$C$17,0,D180)*I179)*$C180/60</f>
        <v>57.9630380524215</v>
      </c>
      <c r="J180" s="23">
        <f>$A180/60</f>
        <v>14.5833333333333</v>
      </c>
      <c r="K180" s="20">
        <f>G180/'data'!$C$15*1000</f>
        <v>3.5</v>
      </c>
      <c r="L180" s="20">
        <f>L179+'data'!$G$21*(K179-L179)/60*C179</f>
        <v>3.05230135103659</v>
      </c>
      <c r="M180" s="20">
        <f>IF(L180&lt;='data'!$G$22,1.89,1.47)</f>
        <v>1.47</v>
      </c>
      <c r="N180" s="19">
        <f>$A180</f>
        <v>875</v>
      </c>
      <c r="O180" s="20">
        <f>'data'!$G$23-'data'!$G$23*(1-('data'!$G$22^M180)/('data'!$G$22^M180+L180^M180))</f>
        <v>45.7236874873158</v>
      </c>
      <c r="P180" s="20">
        <f>VLOOKUP(IF(N180-'data'!$G$24&lt;0,0,N180-'data'!$G$24),N3:O725,2)</f>
        <v>45.9675719131021</v>
      </c>
      <c r="Q180" s="20">
        <v>3.5</v>
      </c>
      <c r="R180" s="20">
        <v>3.46202385210606</v>
      </c>
      <c r="S180" s="20">
        <v>3.40126947515765</v>
      </c>
      <c r="T180" s="20">
        <v>2.97957065905297</v>
      </c>
      <c r="U180" s="20">
        <v>3.05756951649872</v>
      </c>
      <c r="V180" s="20">
        <v>2.95815045547315</v>
      </c>
      <c r="W180" s="20">
        <v>2.79956930684145</v>
      </c>
      <c r="X180" s="20">
        <v>2.64523981244015</v>
      </c>
      <c r="Y180" s="20">
        <v>45.9053453819214</v>
      </c>
      <c r="Z180" s="20">
        <v>47.2746215759998</v>
      </c>
      <c r="AA180" s="20">
        <v>49.7021037839579</v>
      </c>
      <c r="AB180" s="20">
        <v>52.0358214538206</v>
      </c>
    </row>
    <row r="181" ht="20.05" customHeight="1">
      <c r="A181" s="17">
        <f>$A180+C180</f>
        <v>880</v>
      </c>
      <c r="B181" s="18"/>
      <c r="C181" s="19">
        <v>5</v>
      </c>
      <c r="D181" t="b" s="20">
        <v>0</v>
      </c>
      <c r="E181" s="21"/>
      <c r="F181" s="22">
        <v>791.240908135374</v>
      </c>
      <c r="G181" s="20">
        <f>$E181+($F181/60+H181*'data'!$C$16+I181*OFFSET('data'!$C$17,0,D181)-G180*(OFFSET('data'!$C$18,0,D181)+'data'!$C$19+OFFSET('data'!$C$20,0,D181)))*$C181/60+G180</f>
        <v>22.9087323943552</v>
      </c>
      <c r="H181" s="20">
        <f>H180+('data'!$C$19*G180-'data'!$C$16*H180)*$C181/60</f>
        <v>60.6094695939873</v>
      </c>
      <c r="I181" s="20">
        <f>I180+(OFFSET('data'!$C$20,0,D181)*G180-OFFSET('data'!$C$17,0,D181)*I180)*$C181/60</f>
        <v>58.2870347942635</v>
      </c>
      <c r="J181" s="23">
        <f>$A181/60</f>
        <v>14.6666666666667</v>
      </c>
      <c r="K181" s="20">
        <f>G181/'data'!$C$15*1000</f>
        <v>3.5</v>
      </c>
      <c r="L181" s="20">
        <f>L180+'data'!$G$21*(K180-L180)/60*C180</f>
        <v>3.05756951649872</v>
      </c>
      <c r="M181" s="20">
        <f>IF(L181&lt;='data'!$G$22,1.89,1.47)</f>
        <v>1.47</v>
      </c>
      <c r="N181" s="19">
        <f>$A181</f>
        <v>880</v>
      </c>
      <c r="O181" s="20">
        <f>'data'!$G$23-'data'!$G$23*(1-('data'!$G$22^M181)/('data'!$G$22^M181+L181^M181))</f>
        <v>45.6647668704577</v>
      </c>
      <c r="P181" s="20">
        <f>VLOOKUP(IF(N181-'data'!$G$24&lt;0,0,N181-'data'!$G$24),N3:O725,2)</f>
        <v>45.9053453819214</v>
      </c>
      <c r="Q181" s="20">
        <v>3.5</v>
      </c>
      <c r="R181" s="20">
        <v>3.46218327629143</v>
      </c>
      <c r="S181" s="20">
        <v>3.4023804273189</v>
      </c>
      <c r="T181" s="20">
        <v>2.97905996254023</v>
      </c>
      <c r="U181" s="20">
        <v>3.06277569033457</v>
      </c>
      <c r="V181" s="20">
        <v>2.96408151714726</v>
      </c>
      <c r="W181" s="20">
        <v>2.80666271382948</v>
      </c>
      <c r="X181" s="20">
        <v>2.64916794532461</v>
      </c>
      <c r="Y181" s="20">
        <v>45.8439642883628</v>
      </c>
      <c r="Z181" s="20">
        <v>47.1814031272495</v>
      </c>
      <c r="AA181" s="20">
        <v>49.5861449469578</v>
      </c>
      <c r="AB181" s="20">
        <v>51.9675879163347</v>
      </c>
    </row>
    <row r="182" ht="20.05" customHeight="1">
      <c r="A182" s="17">
        <f>$A181+C181</f>
        <v>885</v>
      </c>
      <c r="B182" s="18"/>
      <c r="C182" s="19">
        <v>5</v>
      </c>
      <c r="D182" t="b" s="20">
        <v>0</v>
      </c>
      <c r="E182" s="21"/>
      <c r="F182" s="22">
        <v>790.3264711163509</v>
      </c>
      <c r="G182" s="20">
        <f>$E182+($F182/60+H182*'data'!$C$16+I182*OFFSET('data'!$C$17,0,D182)-G181*(OFFSET('data'!$C$18,0,D182)+'data'!$C$19+OFFSET('data'!$C$20,0,D182)))*$C182/60+G181</f>
        <v>22.9087323943552</v>
      </c>
      <c r="H182" s="20">
        <f>H181+('data'!$C$19*G181-'data'!$C$16*H181)*$C182/60</f>
        <v>60.8074497948441</v>
      </c>
      <c r="I182" s="20">
        <f>I181+(OFFSET('data'!$C$20,0,D182)*G181-OFFSET('data'!$C$17,0,D182)*I181)*$C182/60</f>
        <v>58.6109232671038</v>
      </c>
      <c r="J182" s="23">
        <f>$A182/60</f>
        <v>14.75</v>
      </c>
      <c r="K182" s="20">
        <f>G182/'data'!$C$15*1000</f>
        <v>3.5</v>
      </c>
      <c r="L182" s="20">
        <f>L181+'data'!$G$21*(K181-L181)/60*C181</f>
        <v>3.06277569033457</v>
      </c>
      <c r="M182" s="20">
        <f>IF(L182&lt;='data'!$G$22,1.89,1.47)</f>
        <v>1.47</v>
      </c>
      <c r="N182" s="19">
        <f>$A182</f>
        <v>885</v>
      </c>
      <c r="O182" s="20">
        <f>'data'!$G$23-'data'!$G$23*(1-('data'!$G$22^M182)/('data'!$G$22^M182+L182^M182))</f>
        <v>45.6066418634799</v>
      </c>
      <c r="P182" s="20">
        <f>VLOOKUP(IF(N182-'data'!$G$24&lt;0,0,N182-'data'!$G$24),N3:O725,2)</f>
        <v>45.8439642883628</v>
      </c>
      <c r="Q182" s="20">
        <v>3.5</v>
      </c>
      <c r="R182" s="20">
        <v>3.46234110131775</v>
      </c>
      <c r="S182" s="20">
        <v>3.40344321272479</v>
      </c>
      <c r="T182" s="20">
        <v>2.97855119237286</v>
      </c>
      <c r="U182" s="20">
        <v>3.06792060201281</v>
      </c>
      <c r="V182" s="20">
        <v>2.96994464391474</v>
      </c>
      <c r="W182" s="20">
        <v>2.81368515720749</v>
      </c>
      <c r="X182" s="20">
        <v>2.65304386822481</v>
      </c>
      <c r="Y182" s="20">
        <v>45.783415844869</v>
      </c>
      <c r="Z182" s="20">
        <v>47.0894405083636</v>
      </c>
      <c r="AA182" s="20">
        <v>49.4715898135732</v>
      </c>
      <c r="AB182" s="20">
        <v>51.900339197848</v>
      </c>
    </row>
    <row r="183" ht="20.05" customHeight="1">
      <c r="A183" s="17">
        <f>$A182+C182</f>
        <v>890</v>
      </c>
      <c r="B183" s="18"/>
      <c r="C183" s="19">
        <v>5</v>
      </c>
      <c r="D183" t="b" s="20">
        <v>0</v>
      </c>
      <c r="E183" s="21"/>
      <c r="F183" s="22">
        <v>789.416969074290</v>
      </c>
      <c r="G183" s="20">
        <f>$E183+($F183/60+H183*'data'!$C$16+I183*OFFSET('data'!$C$17,0,D183)-G182*(OFFSET('data'!$C$18,0,D183)+'data'!$C$19+OFFSET('data'!$C$20,0,D183)))*$C183/60+G182</f>
        <v>22.9087323943552</v>
      </c>
      <c r="H183" s="20">
        <f>H182+('data'!$C$19*G182-'data'!$C$16*H182)*$C183/60</f>
        <v>61.0042681771073</v>
      </c>
      <c r="I183" s="20">
        <f>I182+(OFFSET('data'!$C$20,0,D183)*G182-OFFSET('data'!$C$17,0,D183)*I182)*$C183/60</f>
        <v>58.9347035071223</v>
      </c>
      <c r="J183" s="23">
        <f>$A183/60</f>
        <v>14.8333333333333</v>
      </c>
      <c r="K183" s="20">
        <f>G183/'data'!$C$15*1000</f>
        <v>3.5</v>
      </c>
      <c r="L183" s="20">
        <f>L182+'data'!$G$21*(K182-L182)/60*C182</f>
        <v>3.06792060201281</v>
      </c>
      <c r="M183" s="20">
        <f>IF(L183&lt;='data'!$G$22,1.89,1.47)</f>
        <v>1.47</v>
      </c>
      <c r="N183" s="19">
        <f>$A183</f>
        <v>890</v>
      </c>
      <c r="O183" s="20">
        <f>'data'!$G$23-'data'!$G$23*(1-('data'!$G$22^M183)/('data'!$G$22^M183+L183^M183))</f>
        <v>45.5493005456525</v>
      </c>
      <c r="P183" s="20">
        <f>VLOOKUP(IF(N183-'data'!$G$24&lt;0,0,N183-'data'!$G$24),N3:O725,2)</f>
        <v>45.783415844869</v>
      </c>
      <c r="Q183" s="20">
        <v>3.5</v>
      </c>
      <c r="R183" s="20">
        <v>3.46249739580434</v>
      </c>
      <c r="S183" s="20">
        <v>3.40446062060947</v>
      </c>
      <c r="T183" s="20">
        <v>2.97804434095471</v>
      </c>
      <c r="U183" s="20">
        <v>3.07300497241832</v>
      </c>
      <c r="V183" s="20">
        <v>2.97574061716995</v>
      </c>
      <c r="W183" s="20">
        <v>2.82063693805243</v>
      </c>
      <c r="X183" s="20">
        <v>2.65686821808509</v>
      </c>
      <c r="Y183" s="20">
        <v>45.7236874873158</v>
      </c>
      <c r="Z183" s="20">
        <v>46.9987149925443</v>
      </c>
      <c r="AA183" s="20">
        <v>49.3584273285451</v>
      </c>
      <c r="AB183" s="20">
        <v>51.834061117704</v>
      </c>
    </row>
    <row r="184" ht="20.05" customHeight="1">
      <c r="A184" s="17">
        <f>$A183+C183</f>
        <v>895</v>
      </c>
      <c r="B184" s="18"/>
      <c r="C184" s="19">
        <v>5</v>
      </c>
      <c r="D184" t="b" s="20">
        <v>0</v>
      </c>
      <c r="E184" s="21"/>
      <c r="F184" s="22">
        <v>788.5123731931</v>
      </c>
      <c r="G184" s="20">
        <f>$E184+($F184/60+H184*'data'!$C$16+I184*OFFSET('data'!$C$17,0,D184)-G183*(OFFSET('data'!$C$18,0,D184)+'data'!$C$19+OFFSET('data'!$C$20,0,D184)))*$C184/60+G183</f>
        <v>22.9087323943552</v>
      </c>
      <c r="H184" s="20">
        <f>H183+('data'!$C$19*G183-'data'!$C$16*H183)*$C184/60</f>
        <v>61.1999315587438</v>
      </c>
      <c r="I184" s="20">
        <f>I183+(OFFSET('data'!$C$20,0,D184)*G183-OFFSET('data'!$C$17,0,D184)*I183)*$C184/60</f>
        <v>59.2583755504869</v>
      </c>
      <c r="J184" s="23">
        <f>$A184/60</f>
        <v>14.9166666666667</v>
      </c>
      <c r="K184" s="20">
        <f>G184/'data'!$C$15*1000</f>
        <v>3.5</v>
      </c>
      <c r="L184" s="20">
        <f>L183+'data'!$G$21*(K183-L183)/60*C183</f>
        <v>3.07300497241832</v>
      </c>
      <c r="M184" s="20">
        <f>IF(L184&lt;='data'!$G$22,1.89,1.47)</f>
        <v>1.47</v>
      </c>
      <c r="N184" s="19">
        <f>$A184</f>
        <v>895</v>
      </c>
      <c r="O184" s="20">
        <f>'data'!$G$23-'data'!$G$23*(1-('data'!$G$22^M184)/('data'!$G$22^M184+L184^M184))</f>
        <v>45.492731202085</v>
      </c>
      <c r="P184" s="20">
        <f>VLOOKUP(IF(N184-'data'!$G$24&lt;0,0,N184-'data'!$G$24),N3:O725,2)</f>
        <v>45.7236874873158</v>
      </c>
      <c r="Q184" s="20">
        <v>3.5</v>
      </c>
      <c r="R184" s="20">
        <v>3.46265222439941</v>
      </c>
      <c r="S184" s="20">
        <v>3.40543527552573</v>
      </c>
      <c r="T184" s="20">
        <v>2.97753940076344</v>
      </c>
      <c r="U184" s="20">
        <v>3.07802951395316</v>
      </c>
      <c r="V184" s="20">
        <v>2.98147020987312</v>
      </c>
      <c r="W184" s="20">
        <v>2.82751838478211</v>
      </c>
      <c r="X184" s="20">
        <v>2.66064162426623</v>
      </c>
      <c r="Y184" s="20">
        <v>45.6647668704577</v>
      </c>
      <c r="Z184" s="20">
        <v>46.9092081530362</v>
      </c>
      <c r="AA184" s="20">
        <v>49.2466459883127</v>
      </c>
      <c r="AB184" s="20">
        <v>51.7687397153554</v>
      </c>
    </row>
    <row r="185" ht="20.05" customHeight="1">
      <c r="A185" s="17">
        <f>$A184+C184</f>
        <v>900</v>
      </c>
      <c r="B185" s="18"/>
      <c r="C185" s="19">
        <v>5</v>
      </c>
      <c r="D185" t="b" s="20">
        <v>0</v>
      </c>
      <c r="E185" s="21"/>
      <c r="F185" s="22">
        <v>787.6126548257359</v>
      </c>
      <c r="G185" s="20">
        <f>$E185+($F185/60+H185*'data'!$C$16+I185*OFFSET('data'!$C$17,0,D185)-G184*(OFFSET('data'!$C$18,0,D185)+'data'!$C$19+OFFSET('data'!$C$20,0,D185)))*$C185/60+G184</f>
        <v>22.9087323943552</v>
      </c>
      <c r="H185" s="20">
        <f>H184+('data'!$C$19*G184-'data'!$C$16*H184)*$C185/60</f>
        <v>61.3944467177102</v>
      </c>
      <c r="I185" s="20">
        <f>I184+(OFFSET('data'!$C$20,0,D185)*G184-OFFSET('data'!$C$17,0,D185)*I184)*$C185/60</f>
        <v>59.5819394333533</v>
      </c>
      <c r="J185" s="23">
        <f>$A185/60</f>
        <v>15</v>
      </c>
      <c r="K185" s="20">
        <f>G185/'data'!$C$15*1000</f>
        <v>3.5</v>
      </c>
      <c r="L185" s="20">
        <f>L184+'data'!$G$21*(K184-L184)/60*C184</f>
        <v>3.07802951395316</v>
      </c>
      <c r="M185" s="20">
        <f>IF(L185&lt;='data'!$G$22,1.89,1.47)</f>
        <v>1.47</v>
      </c>
      <c r="N185" s="19">
        <f>$A185</f>
        <v>900</v>
      </c>
      <c r="O185" s="20">
        <f>'data'!$G$23-'data'!$G$23*(1-('data'!$G$22^M185)/('data'!$G$22^M185+L185^M185))</f>
        <v>45.4369223195785</v>
      </c>
      <c r="P185" s="20">
        <f>VLOOKUP(IF(N185-'data'!$G$24&lt;0,0,N185-'data'!$G$24),N3:O725,2)</f>
        <v>45.6647668704577</v>
      </c>
      <c r="Q185" s="20">
        <v>3.5</v>
      </c>
      <c r="R185" s="20">
        <v>3.46280564801452</v>
      </c>
      <c r="S185" s="20">
        <v>3.40636964707874</v>
      </c>
      <c r="T185" s="20">
        <v>2.97703636434712</v>
      </c>
      <c r="U185" s="20">
        <v>3.08299493063641</v>
      </c>
      <c r="V185" s="20">
        <v>2.98713418660566</v>
      </c>
      <c r="W185" s="20">
        <v>2.83432985101013</v>
      </c>
      <c r="X185" s="20">
        <v>2.66464271346608</v>
      </c>
      <c r="Y185" s="20">
        <v>45.6066418634799</v>
      </c>
      <c r="Z185" s="20">
        <v>46.8209018587163</v>
      </c>
      <c r="AA185" s="20">
        <v>49.1362338880452</v>
      </c>
      <c r="AB185" s="20">
        <v>51.7043612467197</v>
      </c>
    </row>
    <row r="186" ht="20.05" customHeight="1">
      <c r="A186" s="17">
        <f>$A185+C185</f>
        <v>905</v>
      </c>
      <c r="B186" s="18"/>
      <c r="C186" s="19">
        <v>5</v>
      </c>
      <c r="D186" t="b" s="20">
        <v>1</v>
      </c>
      <c r="E186" s="21"/>
      <c r="F186" s="22">
        <v>786.717785493234</v>
      </c>
      <c r="G186" s="20">
        <f>$E186+($F186/60+H186*'data'!$C$16+I186*OFFSET('data'!$C$17,0,D186)-G185*(OFFSET('data'!$C$18,0,D186)+'data'!$C$19+OFFSET('data'!$C$20,0,D186)))*$C186/60+G185</f>
        <v>23.0904309958713</v>
      </c>
      <c r="H186" s="20">
        <f>H185+('data'!$C$19*G185-'data'!$C$16*H185)*$C186/60</f>
        <v>61.5878203921876</v>
      </c>
      <c r="I186" s="20">
        <f>I185+(OFFSET('data'!$C$20,0,D186)*G185-OFFSET('data'!$C$17,0,D186)*I185)*$C186/60</f>
        <v>59.7860481798902</v>
      </c>
      <c r="J186" s="23">
        <f>$A186/60</f>
        <v>15.0833333333333</v>
      </c>
      <c r="K186" s="20">
        <f>G186/'data'!$C$15*1000</f>
        <v>3.52775994299288</v>
      </c>
      <c r="L186" s="20">
        <f>L185+'data'!$G$21*(K185-L185)/60*C185</f>
        <v>3.08299493063641</v>
      </c>
      <c r="M186" s="20">
        <f>IF(L186&lt;='data'!$G$22,1.89,1.47)</f>
        <v>1.47</v>
      </c>
      <c r="N186" s="19">
        <f>$A186</f>
        <v>905</v>
      </c>
      <c r="O186" s="20">
        <f>'data'!$G$23-'data'!$G$23*(1-('data'!$G$22^M186)/('data'!$G$22^M186+L186^M186))</f>
        <v>45.3818625825734</v>
      </c>
      <c r="P186" s="20">
        <f>VLOOKUP(IF(N186-'data'!$G$24&lt;0,0,N186-'data'!$G$24),N3:O725,2)</f>
        <v>45.6066418634799</v>
      </c>
      <c r="Q186" s="20">
        <v>3.5</v>
      </c>
      <c r="R186" s="20">
        <v>3.46295772404523</v>
      </c>
      <c r="S186" s="20">
        <v>3.40726605908433</v>
      </c>
      <c r="T186" s="20">
        <v>3.00015874890974</v>
      </c>
      <c r="U186" s="20">
        <v>3.08790191820281</v>
      </c>
      <c r="V186" s="20">
        <v>2.99273330362737</v>
      </c>
      <c r="W186" s="20">
        <v>2.84107171353389</v>
      </c>
      <c r="X186" s="20">
        <v>2.66885305835833</v>
      </c>
      <c r="Y186" s="20">
        <v>45.5493005456525</v>
      </c>
      <c r="Z186" s="20">
        <v>46.733778269691</v>
      </c>
      <c r="AA186" s="20">
        <v>49.0271787653993</v>
      </c>
      <c r="AB186" s="20">
        <v>51.6409121805921</v>
      </c>
    </row>
    <row r="187" ht="20.05" customHeight="1">
      <c r="A187" s="17">
        <f>$A186+C186</f>
        <v>910</v>
      </c>
      <c r="B187" s="18"/>
      <c r="C187" s="19">
        <v>5</v>
      </c>
      <c r="D187" t="b" s="20">
        <v>1</v>
      </c>
      <c r="E187" s="21"/>
      <c r="F187" s="22">
        <v>785.827736883680</v>
      </c>
      <c r="G187" s="20">
        <f>$E187+($F187/60+H187*'data'!$C$16+I187*OFFSET('data'!$C$17,0,D187)-G186*(OFFSET('data'!$C$18,0,D187)+'data'!$C$19+OFFSET('data'!$C$20,0,D187)))*$C187/60+G186</f>
        <v>23.2618525642249</v>
      </c>
      <c r="H187" s="20">
        <f>H186+('data'!$C$19*G186-'data'!$C$16*H186)*$C187/60</f>
        <v>61.7844505725442</v>
      </c>
      <c r="I187" s="20">
        <f>I186+(OFFSET('data'!$C$20,0,D187)*G186-OFFSET('data'!$C$17,0,D187)*I186)*$C187/60</f>
        <v>59.9918787825283</v>
      </c>
      <c r="J187" s="23">
        <f>$A187/60</f>
        <v>15.1666666666667</v>
      </c>
      <c r="K187" s="20">
        <f>G187/'data'!$C$15*1000</f>
        <v>3.55394975912541</v>
      </c>
      <c r="L187" s="20">
        <f>L186+'data'!$G$21*(K186-L186)/60*C186</f>
        <v>3.08822857537107</v>
      </c>
      <c r="M187" s="20">
        <f>IF(L187&lt;='data'!$G$22,1.89,1.47)</f>
        <v>1.47</v>
      </c>
      <c r="N187" s="19">
        <f>$A187</f>
        <v>910</v>
      </c>
      <c r="O187" s="20">
        <f>'data'!$G$23-'data'!$G$23*(1-('data'!$G$22^M187)/('data'!$G$22^M187+L187^M187))</f>
        <v>45.3239278607782</v>
      </c>
      <c r="P187" s="20">
        <f>VLOOKUP(IF(N187-'data'!$G$24&lt;0,0,N187-'data'!$G$24),N3:O725,2)</f>
        <v>45.5493005456525</v>
      </c>
      <c r="Q187" s="20">
        <v>3.5</v>
      </c>
      <c r="R187" s="20">
        <v>3.46310850657859</v>
      </c>
      <c r="S187" s="20">
        <v>3.40812669818593</v>
      </c>
      <c r="T187" s="20">
        <v>3.0219429384838</v>
      </c>
      <c r="U187" s="20">
        <v>3.09275116420023</v>
      </c>
      <c r="V187" s="20">
        <v>2.99826830893545</v>
      </c>
      <c r="W187" s="20">
        <v>2.84774437044762</v>
      </c>
      <c r="X187" s="20">
        <v>2.67325537821807</v>
      </c>
      <c r="Y187" s="20">
        <v>45.492731202085</v>
      </c>
      <c r="Z187" s="20">
        <v>46.6478198329059</v>
      </c>
      <c r="AA187" s="20">
        <v>48.9194680412109</v>
      </c>
      <c r="AB187" s="20">
        <v>51.5783791951129</v>
      </c>
    </row>
    <row r="188" ht="20.05" customHeight="1">
      <c r="A188" s="17">
        <f>$A187+C187</f>
        <v>915</v>
      </c>
      <c r="B188" s="18"/>
      <c r="C188" s="19">
        <v>5</v>
      </c>
      <c r="D188" t="b" s="20">
        <v>1</v>
      </c>
      <c r="E188" s="21"/>
      <c r="F188" s="22">
        <v>784.942480851275</v>
      </c>
      <c r="G188" s="20">
        <f>$E188+($F188/60+H188*'data'!$C$16+I188*OFFSET('data'!$C$17,0,D188)-G187*(OFFSET('data'!$C$18,0,D188)+'data'!$C$19+OFFSET('data'!$C$20,0,D188)))*$C188/60+G187</f>
        <v>23.4236030077599</v>
      </c>
      <c r="H188" s="20">
        <f>H187+('data'!$C$19*G187-'data'!$C$16*H187)*$C188/60</f>
        <v>61.984069773106</v>
      </c>
      <c r="I188" s="20">
        <f>I187+(OFFSET('data'!$C$20,0,D188)*G187-OFFSET('data'!$C$17,0,D188)*I187)*$C188/60</f>
        <v>60.199328762361</v>
      </c>
      <c r="J188" s="23">
        <f>$A188/60</f>
        <v>15.25</v>
      </c>
      <c r="K188" s="20">
        <f>G188/'data'!$C$15*1000</f>
        <v>3.57866201917661</v>
      </c>
      <c r="L188" s="20">
        <f>L187+'data'!$G$21*(K187-L187)/60*C187</f>
        <v>3.09370881584291</v>
      </c>
      <c r="M188" s="20">
        <f>IF(L188&lt;='data'!$G$22,1.89,1.47)</f>
        <v>1.47</v>
      </c>
      <c r="N188" s="19">
        <f>$A188</f>
        <v>915</v>
      </c>
      <c r="O188" s="20">
        <f>'data'!$G$23-'data'!$G$23*(1-('data'!$G$22^M188)/('data'!$G$22^M188+L188^M188))</f>
        <v>45.2633724496087</v>
      </c>
      <c r="P188" s="20">
        <f>VLOOKUP(IF(N188-'data'!$G$24&lt;0,0,N188-'data'!$G$24),N3:O725,2)</f>
        <v>45.492731202085</v>
      </c>
      <c r="Q188" s="20">
        <v>3.5</v>
      </c>
      <c r="R188" s="20">
        <v>3.46325804658847</v>
      </c>
      <c r="S188" s="20">
        <v>3.40895362196225</v>
      </c>
      <c r="T188" s="20">
        <v>3.04246793915818</v>
      </c>
      <c r="U188" s="20">
        <v>3.09754334808602</v>
      </c>
      <c r="V188" s="20">
        <v>3.00373994232506</v>
      </c>
      <c r="W188" s="20">
        <v>2.85434823937308</v>
      </c>
      <c r="X188" s="20">
        <v>2.67783347047494</v>
      </c>
      <c r="Y188" s="20">
        <v>45.4369223195785</v>
      </c>
      <c r="Z188" s="20">
        <v>46.5630092777717</v>
      </c>
      <c r="AA188" s="20">
        <v>48.8130888573147</v>
      </c>
      <c r="AB188" s="20">
        <v>51.5167491742913</v>
      </c>
    </row>
    <row r="189" ht="20.05" customHeight="1">
      <c r="A189" s="17">
        <f>$A188+C188</f>
        <v>920</v>
      </c>
      <c r="B189" s="18"/>
      <c r="C189" s="19">
        <v>5</v>
      </c>
      <c r="D189" t="b" s="20">
        <v>1</v>
      </c>
      <c r="E189" s="21"/>
      <c r="F189" s="22">
        <v>784.061989415341</v>
      </c>
      <c r="G189" s="20">
        <f>$E189+($F189/60+H189*'data'!$C$16+I189*OFFSET('data'!$C$17,0,D189)-G188*(OFFSET('data'!$C$18,0,D189)+'data'!$C$19+OFFSET('data'!$C$20,0,D189)))*$C189/60+G188</f>
        <v>23.5762524247769</v>
      </c>
      <c r="H189" s="20">
        <f>H188+('data'!$C$19*G188-'data'!$C$16*H188)*$C189/60</f>
        <v>62.1864267214931</v>
      </c>
      <c r="I189" s="20">
        <f>I188+(OFFSET('data'!$C$20,0,D189)*G188-OFFSET('data'!$C$17,0,D189)*I188)*$C189/60</f>
        <v>60.4083016827528</v>
      </c>
      <c r="J189" s="23">
        <f>$A189/60</f>
        <v>15.3333333333333</v>
      </c>
      <c r="K189" s="20">
        <f>G189/'data'!$C$15*1000</f>
        <v>3.601983822861</v>
      </c>
      <c r="L189" s="20">
        <f>L188+'data'!$G$21*(K188-L188)/60*C188</f>
        <v>3.09941536358986</v>
      </c>
      <c r="M189" s="20">
        <f>IF(L189&lt;='data'!$G$22,1.89,1.47)</f>
        <v>1.47</v>
      </c>
      <c r="N189" s="19">
        <f>$A189</f>
        <v>920</v>
      </c>
      <c r="O189" s="20">
        <f>'data'!$G$23-'data'!$G$23*(1-('data'!$G$22^M189)/('data'!$G$22^M189+L189^M189))</f>
        <v>45.2004347441615</v>
      </c>
      <c r="P189" s="20">
        <f>VLOOKUP(IF(N189-'data'!$G$24&lt;0,0,N189-'data'!$G$24),N3:O725,2)</f>
        <v>45.4369223195785</v>
      </c>
      <c r="Q189" s="20">
        <v>3.5</v>
      </c>
      <c r="R189" s="20">
        <v>3.46340639211928</v>
      </c>
      <c r="S189" s="20">
        <v>3.40974876655565</v>
      </c>
      <c r="T189" s="20">
        <v>3.06180808729258</v>
      </c>
      <c r="U189" s="20">
        <v>3.10227914132223</v>
      </c>
      <c r="V189" s="20">
        <v>3.00914893545138</v>
      </c>
      <c r="W189" s="20">
        <v>2.86088375580077</v>
      </c>
      <c r="X189" s="20">
        <v>2.68257214632008</v>
      </c>
      <c r="Y189" s="20">
        <v>45.3818625825734</v>
      </c>
      <c r="Z189" s="20">
        <v>46.4839230309907</v>
      </c>
      <c r="AA189" s="20">
        <v>48.7080281116784</v>
      </c>
      <c r="AB189" s="20">
        <v>51.4560092045832</v>
      </c>
    </row>
    <row r="190" ht="20.05" customHeight="1">
      <c r="A190" s="17">
        <f>$A189+C189</f>
        <v>925</v>
      </c>
      <c r="B190" s="18"/>
      <c r="C190" s="19">
        <v>5</v>
      </c>
      <c r="D190" t="b" s="20">
        <v>1</v>
      </c>
      <c r="E190" s="21"/>
      <c r="F190" s="22">
        <v>783.186234759349</v>
      </c>
      <c r="G190" s="20">
        <f>$E190+($F190/60+H190*'data'!$C$16+I190*OFFSET('data'!$C$17,0,D190)-G189*(OFFSET('data'!$C$18,0,D190)+'data'!$C$19+OFFSET('data'!$C$20,0,D190)))*$C190/60+G189</f>
        <v>23.7203372202432</v>
      </c>
      <c r="H190" s="20">
        <f>H189+('data'!$C$19*G189-'data'!$C$16*H189)*$C190/60</f>
        <v>62.3912853980173</v>
      </c>
      <c r="I190" s="20">
        <f>I189+(OFFSET('data'!$C$20,0,D190)*G189-OFFSET('data'!$C$17,0,D190)*I189)*$C190/60</f>
        <v>60.6187067922379</v>
      </c>
      <c r="J190" s="23">
        <f>$A190/60</f>
        <v>15.4166666666667</v>
      </c>
      <c r="K190" s="20">
        <f>G190/'data'!$C$15*1000</f>
        <v>3.623997122220</v>
      </c>
      <c r="L190" s="20">
        <f>L189+'data'!$G$21*(K189-L189)/60*C189</f>
        <v>3.10532919380941</v>
      </c>
      <c r="M190" s="20">
        <f>IF(L190&lt;='data'!$G$22,1.89,1.47)</f>
        <v>1.47</v>
      </c>
      <c r="N190" s="19">
        <f>$A190</f>
        <v>925</v>
      </c>
      <c r="O190" s="20">
        <f>'data'!$G$23-'data'!$G$23*(1-('data'!$G$22^M190)/('data'!$G$22^M190+L190^M190))</f>
        <v>45.1353380809047</v>
      </c>
      <c r="P190" s="20">
        <f>VLOOKUP(IF(N190-'data'!$G$24&lt;0,0,N190-'data'!$G$24),N3:O725,2)</f>
        <v>45.3818625825734</v>
      </c>
      <c r="Q190" s="20">
        <v>3.5</v>
      </c>
      <c r="R190" s="20">
        <v>3.46355358845885</v>
      </c>
      <c r="S190" s="20">
        <v>3.41051395384958</v>
      </c>
      <c r="T190" s="20">
        <v>3.0800333255435</v>
      </c>
      <c r="U190" s="20">
        <v>3.10695920746964</v>
      </c>
      <c r="V190" s="20">
        <v>3.01449601189298</v>
      </c>
      <c r="W190" s="20">
        <v>2.86735137153517</v>
      </c>
      <c r="X190" s="20">
        <v>2.68745717012709</v>
      </c>
      <c r="Y190" s="20">
        <v>45.3275408691899</v>
      </c>
      <c r="Z190" s="20">
        <v>46.4197053716975</v>
      </c>
      <c r="AA190" s="20">
        <v>48.6042724910205</v>
      </c>
      <c r="AB190" s="20">
        <v>51.3916191478056</v>
      </c>
    </row>
    <row r="191" ht="20.05" customHeight="1">
      <c r="A191" s="17">
        <f>$A190+C190</f>
        <v>930</v>
      </c>
      <c r="B191" s="18"/>
      <c r="C191" s="19">
        <v>5</v>
      </c>
      <c r="D191" t="b" s="20">
        <v>1</v>
      </c>
      <c r="E191" s="21"/>
      <c r="F191" s="22">
        <v>782.3151892299639</v>
      </c>
      <c r="G191" s="20">
        <f>$E191+($F191/60+H191*'data'!$C$16+I191*OFFSET('data'!$C$17,0,D191)-G190*(OFFSET('data'!$C$18,0,D191)+'data'!$C$19+OFFSET('data'!$C$20,0,D191)))*$C191/60+G190</f>
        <v>23.8563620973845</v>
      </c>
      <c r="H191" s="20">
        <f>H190+('data'!$C$19*G190-'data'!$C$16*H190)*$C191/60</f>
        <v>62.5984241318733</v>
      </c>
      <c r="I191" s="20">
        <f>I190+(OFFSET('data'!$C$20,0,D191)*G190-OFFSET('data'!$C$17,0,D191)*I190)*$C191/60</f>
        <v>60.8304586885269</v>
      </c>
      <c r="J191" s="23">
        <f>$A191/60</f>
        <v>15.5</v>
      </c>
      <c r="K191" s="20">
        <f>G191/'data'!$C$15*1000</f>
        <v>3.64477902589756</v>
      </c>
      <c r="L191" s="20">
        <f>L190+'data'!$G$21*(K190-L190)/60*C190</f>
        <v>3.1114324699151</v>
      </c>
      <c r="M191" s="20">
        <f>IF(L191&lt;='data'!$G$22,1.89,1.47)</f>
        <v>1.47</v>
      </c>
      <c r="N191" s="19">
        <f>$A191</f>
        <v>930</v>
      </c>
      <c r="O191" s="20">
        <f>'data'!$G$23-'data'!$G$23*(1-('data'!$G$22^M191)/('data'!$G$22^M191+L191^M191))</f>
        <v>45.0682915484723</v>
      </c>
      <c r="P191" s="20">
        <f>VLOOKUP(IF(N191-'data'!$G$24&lt;0,0,N191-'data'!$G$24),N3:O725,2)</f>
        <v>45.3239278607782</v>
      </c>
      <c r="Q191" s="20">
        <v>3.5</v>
      </c>
      <c r="R191" s="20">
        <v>3.46369967830113</v>
      </c>
      <c r="S191" s="20">
        <v>3.41125089822181</v>
      </c>
      <c r="T191" s="20">
        <v>3.0972094625744</v>
      </c>
      <c r="U191" s="20">
        <v>3.1115842022808</v>
      </c>
      <c r="V191" s="20">
        <v>3.01978188721629</v>
      </c>
      <c r="W191" s="20">
        <v>2.87375155323774</v>
      </c>
      <c r="X191" s="20">
        <v>2.69247520246158</v>
      </c>
      <c r="Y191" s="20">
        <v>45.2739462473586</v>
      </c>
      <c r="Z191" s="20">
        <v>46.3563413009518</v>
      </c>
      <c r="AA191" s="20">
        <v>48.5018085010752</v>
      </c>
      <c r="AB191" s="20">
        <v>51.3238921024868</v>
      </c>
    </row>
    <row r="192" ht="20.05" customHeight="1">
      <c r="A192" s="17">
        <f>$A191+C191</f>
        <v>935</v>
      </c>
      <c r="B192" s="18"/>
      <c r="C192" s="19">
        <v>5</v>
      </c>
      <c r="D192" t="b" s="20">
        <v>1</v>
      </c>
      <c r="E192" s="21"/>
      <c r="F192" s="22">
        <v>781.448825336058</v>
      </c>
      <c r="G192" s="20">
        <f>$E192+($F192/60+H192*'data'!$C$16+I192*OFFSET('data'!$C$17,0,D192)-G191*(OFFSET('data'!$C$18,0,D192)+'data'!$C$19+OFFSET('data'!$C$20,0,D192)))*$C192/60+G191</f>
        <v>23.9848019315537</v>
      </c>
      <c r="H192" s="20">
        <f>H191+('data'!$C$19*G191-'data'!$C$16*H191)*$C192/60</f>
        <v>62.8076347507667</v>
      </c>
      <c r="I192" s="20">
        <f>I191+(OFFSET('data'!$C$20,0,D192)*G191-OFFSET('data'!$C$17,0,D192)*I191)*$C192/60</f>
        <v>61.0434770023739</v>
      </c>
      <c r="J192" s="23">
        <f>$A192/60</f>
        <v>15.5833333333333</v>
      </c>
      <c r="K192" s="20">
        <f>G192/'data'!$C$15*1000</f>
        <v>3.66440208543022</v>
      </c>
      <c r="L192" s="20">
        <f>L191+'data'!$G$21*(K191-L191)/60*C191</f>
        <v>3.11770847256126</v>
      </c>
      <c r="M192" s="20">
        <f>IF(L192&lt;='data'!$G$22,1.89,1.47)</f>
        <v>1.47</v>
      </c>
      <c r="N192" s="19">
        <f>$A192</f>
        <v>935</v>
      </c>
      <c r="O192" s="20">
        <f>'data'!$G$23-'data'!$G$23*(1-('data'!$G$22^M192)/('data'!$G$22^M192+L192^M192))</f>
        <v>44.9994907668425</v>
      </c>
      <c r="P192" s="20">
        <f>VLOOKUP(IF(N192-'data'!$G$24&lt;0,0,N192-'data'!$G$24),N3:O725,2)</f>
        <v>45.2633724496087</v>
      </c>
      <c r="Q192" s="20">
        <v>3.5</v>
      </c>
      <c r="R192" s="20">
        <v>3.46384470189923</v>
      </c>
      <c r="S192" s="20">
        <v>3.4119612128985</v>
      </c>
      <c r="T192" s="20">
        <v>3.11339841741452</v>
      </c>
      <c r="U192" s="20">
        <v>3.11615477379186</v>
      </c>
      <c r="V192" s="20">
        <v>3.0250072690412</v>
      </c>
      <c r="W192" s="20">
        <v>2.88008478106181</v>
      </c>
      <c r="X192" s="20">
        <v>2.69761374646696</v>
      </c>
      <c r="Y192" s="20">
        <v>45.2210679710401</v>
      </c>
      <c r="Z192" s="20">
        <v>46.2938180883029</v>
      </c>
      <c r="AA192" s="20">
        <v>48.400622494657</v>
      </c>
      <c r="AB192" s="20">
        <v>51.2531217407942</v>
      </c>
    </row>
    <row r="193" ht="20.05" customHeight="1">
      <c r="A193" s="17">
        <f>$A192+C192</f>
        <v>940</v>
      </c>
      <c r="B193" s="18"/>
      <c r="C193" s="19">
        <v>5</v>
      </c>
      <c r="D193" t="b" s="20">
        <v>1</v>
      </c>
      <c r="E193" s="21"/>
      <c r="F193" s="22">
        <v>780.587115747829</v>
      </c>
      <c r="G193" s="20">
        <f>$E193+($F193/60+H193*'data'!$C$16+I193*OFFSET('data'!$C$17,0,D193)-G192*(OFFSET('data'!$C$18,0,D193)+'data'!$C$19+OFFSET('data'!$C$20,0,D193)))*$C193/60+G192</f>
        <v>24.1061035333357</v>
      </c>
      <c r="H193" s="20">
        <f>H192+('data'!$C$19*G192-'data'!$C$16*H192)*$C193/60</f>
        <v>63.018721780820</v>
      </c>
      <c r="I193" s="20">
        <f>I192+(OFFSET('data'!$C$20,0,D193)*G192-OFFSET('data'!$C$17,0,D193)*I192)*$C193/60</f>
        <v>61.2576861001301</v>
      </c>
      <c r="J193" s="23">
        <f>$A193/60</f>
        <v>15.6666666666667</v>
      </c>
      <c r="K193" s="20">
        <f>G193/'data'!$C$15*1000</f>
        <v>3.68293456461452</v>
      </c>
      <c r="L193" s="20">
        <f>L192+'data'!$G$21*(K192-L192)/60*C192</f>
        <v>3.1241415328717</v>
      </c>
      <c r="M193" s="20">
        <f>IF(L193&lt;='data'!$G$22,1.89,1.47)</f>
        <v>1.47</v>
      </c>
      <c r="N193" s="19">
        <f>$A193</f>
        <v>940</v>
      </c>
      <c r="O193" s="20">
        <f>'data'!$G$23-'data'!$G$23*(1-('data'!$G$22^M193)/('data'!$G$22^M193+L193^M193))</f>
        <v>44.9291186345293</v>
      </c>
      <c r="P193" s="20">
        <f>VLOOKUP(IF(N193-'data'!$G$24&lt;0,0,N193-'data'!$G$24),N3:O725,2)</f>
        <v>45.2004347441615</v>
      </c>
      <c r="Q193" s="20">
        <v>3.5</v>
      </c>
      <c r="R193" s="20">
        <v>3.4639886972094</v>
      </c>
      <c r="S193" s="20">
        <v>3.41264641593262</v>
      </c>
      <c r="T193" s="20">
        <v>3.12865844937352</v>
      </c>
      <c r="U193" s="20">
        <v>3.1206715624134</v>
      </c>
      <c r="V193" s="20">
        <v>3.03017285710752</v>
      </c>
      <c r="W193" s="20">
        <v>2.88635154737388</v>
      </c>
      <c r="X193" s="20">
        <v>2.70286109742694</v>
      </c>
      <c r="Y193" s="20">
        <v>45.1688954765303</v>
      </c>
      <c r="Z193" s="20">
        <v>46.2321232179108</v>
      </c>
      <c r="AA193" s="20">
        <v>48.3007006976655</v>
      </c>
      <c r="AB193" s="20">
        <v>51.1795833639355</v>
      </c>
    </row>
    <row r="194" ht="20.05" customHeight="1">
      <c r="A194" s="17">
        <f>$A193+C193</f>
        <v>945</v>
      </c>
      <c r="B194" s="18"/>
      <c r="C194" s="19">
        <v>5</v>
      </c>
      <c r="D194" t="b" s="20">
        <v>1</v>
      </c>
      <c r="E194" s="21"/>
      <c r="F194" s="22">
        <v>779.730033295760</v>
      </c>
      <c r="G194" s="20">
        <f>$E194+($F194/60+H194*'data'!$C$16+I194*OFFSET('data'!$C$17,0,D194)-G193*(OFFSET('data'!$C$18,0,D194)+'data'!$C$19+OFFSET('data'!$C$20,0,D194)))*$C194/60+G193</f>
        <v>24.2206873074354</v>
      </c>
      <c r="H194" s="20">
        <f>H193+('data'!$C$19*G193-'data'!$C$16*H193)*$C194/60</f>
        <v>63.2315016937842</v>
      </c>
      <c r="I194" s="20">
        <f>I193+(OFFSET('data'!$C$20,0,D194)*G193-OFFSET('data'!$C$17,0,D194)*I193)*$C194/60</f>
        <v>61.4730148038789</v>
      </c>
      <c r="J194" s="23">
        <f>$A194/60</f>
        <v>15.75</v>
      </c>
      <c r="K194" s="20">
        <f>G194/'data'!$C$15*1000</f>
        <v>3.70044069295219</v>
      </c>
      <c r="L194" s="20">
        <f>L193+'data'!$G$21*(K193-L193)/60*C193</f>
        <v>3.13071696962391</v>
      </c>
      <c r="M194" s="20">
        <f>IF(L194&lt;='data'!$G$22,1.89,1.47)</f>
        <v>1.47</v>
      </c>
      <c r="N194" s="19">
        <f>$A194</f>
        <v>945</v>
      </c>
      <c r="O194" s="20">
        <f>'data'!$G$23-'data'!$G$23*(1-('data'!$G$22^M194)/('data'!$G$22^M194+L194^M194))</f>
        <v>44.8573460437074</v>
      </c>
      <c r="P194" s="20">
        <f>VLOOKUP(IF(N194-'data'!$G$24&lt;0,0,N194-'data'!$G$24),N3:O725,2)</f>
        <v>45.1353380809047</v>
      </c>
      <c r="Q194" s="20">
        <v>3.5</v>
      </c>
      <c r="R194" s="20">
        <v>3.46413170002655</v>
      </c>
      <c r="S194" s="20">
        <v>3.41330793582902</v>
      </c>
      <c r="T194" s="20">
        <v>3.14304437436606</v>
      </c>
      <c r="U194" s="20">
        <v>3.12513520102014</v>
      </c>
      <c r="V194" s="20">
        <v>3.03527934334228</v>
      </c>
      <c r="W194" s="20">
        <v>2.89255235555621</v>
      </c>
      <c r="X194" s="20">
        <v>2.70820629531677</v>
      </c>
      <c r="Y194" s="20">
        <v>45.1174183788501</v>
      </c>
      <c r="Z194" s="20">
        <v>46.171244384612</v>
      </c>
      <c r="AA194" s="20">
        <v>48.2020292331657</v>
      </c>
      <c r="AB194" s="20">
        <v>51.1035349120731</v>
      </c>
    </row>
    <row r="195" ht="20.05" customHeight="1">
      <c r="A195" s="17">
        <f>$A194+C194</f>
        <v>950</v>
      </c>
      <c r="B195" s="18"/>
      <c r="C195" s="19">
        <v>5</v>
      </c>
      <c r="D195" t="b" s="20">
        <v>1</v>
      </c>
      <c r="E195" s="21"/>
      <c r="F195" s="22">
        <v>778.877550969757</v>
      </c>
      <c r="G195" s="20">
        <f>$E195+($F195/60+H195*'data'!$C$16+I195*OFFSET('data'!$C$17,0,D195)-G194*(OFFSET('data'!$C$18,0,D195)+'data'!$C$19+OFFSET('data'!$C$20,0,D195)))*$C195/60+G194</f>
        <v>24.3289488135095</v>
      </c>
      <c r="H195" s="20">
        <f>H194+('data'!$C$19*G194-'data'!$C$16*H194)*$C195/60</f>
        <v>63.4458021987604</v>
      </c>
      <c r="I195" s="20">
        <f>I194+(OFFSET('data'!$C$20,0,D195)*G194-OFFSET('data'!$C$17,0,D195)*I194)*$C195/60</f>
        <v>61.6893961281138</v>
      </c>
      <c r="J195" s="23">
        <f>$A195/60</f>
        <v>15.8333333333333</v>
      </c>
      <c r="K195" s="20">
        <f>G195/'data'!$C$15*1000</f>
        <v>3.71698090411432</v>
      </c>
      <c r="L195" s="20">
        <f>L194+'data'!$G$21*(K194-L194)/60*C194</f>
        <v>3.13742103015468</v>
      </c>
      <c r="M195" s="20">
        <f>IF(L195&lt;='data'!$G$22,1.89,1.47)</f>
        <v>1.47</v>
      </c>
      <c r="N195" s="19">
        <f>$A195</f>
        <v>950</v>
      </c>
      <c r="O195" s="20">
        <f>'data'!$G$23-'data'!$G$23*(1-('data'!$G$22^M195)/('data'!$G$22^M195+L195^M195))</f>
        <v>44.7843325634433</v>
      </c>
      <c r="P195" s="20">
        <f>VLOOKUP(IF(N195-'data'!$G$24&lt;0,0,N195-'data'!$G$24),N3:O725,2)</f>
        <v>45.0682915484723</v>
      </c>
      <c r="Q195" s="20">
        <v>3.5</v>
      </c>
      <c r="R195" s="20">
        <v>3.46427374411176</v>
      </c>
      <c r="S195" s="20">
        <v>3.41394711683702</v>
      </c>
      <c r="T195" s="20">
        <v>3.15660776844938</v>
      </c>
      <c r="U195" s="20">
        <v>3.12954631503964</v>
      </c>
      <c r="V195" s="20">
        <v>3.04032741192773</v>
      </c>
      <c r="W195" s="20">
        <v>2.89868771888571</v>
      </c>
      <c r="X195" s="20">
        <v>2.71363908016658</v>
      </c>
      <c r="Y195" s="20">
        <v>45.066626468216</v>
      </c>
      <c r="Z195" s="20">
        <v>46.1111694900498</v>
      </c>
      <c r="AA195" s="20">
        <v>48.1045941436686</v>
      </c>
      <c r="AB195" s="20">
        <v>51.0252179291778</v>
      </c>
    </row>
    <row r="196" ht="20.05" customHeight="1">
      <c r="A196" s="17">
        <f>$A195+C195</f>
        <v>955</v>
      </c>
      <c r="B196" s="18"/>
      <c r="C196" s="19">
        <v>5</v>
      </c>
      <c r="D196" t="b" s="20">
        <v>1</v>
      </c>
      <c r="E196" s="21"/>
      <c r="F196" s="22">
        <v>778.029641918176</v>
      </c>
      <c r="G196" s="20">
        <f>$E196+($F196/60+H196*'data'!$C$16+I196*OFFSET('data'!$C$17,0,D196)-G195*(OFFSET('data'!$C$18,0,D196)+'data'!$C$19+OFFSET('data'!$C$20,0,D196)))*$C196/60+G195</f>
        <v>24.4312602347369</v>
      </c>
      <c r="H196" s="20">
        <f>H195+('data'!$C$19*G195-'data'!$C$16*H195)*$C196/60</f>
        <v>63.6614615758</v>
      </c>
      <c r="I196" s="20">
        <f>I195+(OFFSET('data'!$C$20,0,D196)*G195-OFFSET('data'!$C$17,0,D196)*I195)*$C196/60</f>
        <v>61.9067670319812</v>
      </c>
      <c r="J196" s="23">
        <f>$A196/60</f>
        <v>15.9166666666667</v>
      </c>
      <c r="K196" s="20">
        <f>G196/'data'!$C$15*1000</f>
        <v>3.73261206030976</v>
      </c>
      <c r="L196" s="20">
        <f>L195+'data'!$G$21*(K195-L195)/60*C195</f>
        <v>3.14424083476723</v>
      </c>
      <c r="M196" s="20">
        <f>IF(L196&lt;='data'!$G$22,1.89,1.47)</f>
        <v>1.47</v>
      </c>
      <c r="N196" s="19">
        <f>$A196</f>
        <v>955</v>
      </c>
      <c r="O196" s="20">
        <f>'data'!$G$23-'data'!$G$23*(1-('data'!$G$22^M196)/('data'!$G$22^M196+L196^M196))</f>
        <v>44.710227091403</v>
      </c>
      <c r="P196" s="20">
        <f>VLOOKUP(IF(N196-'data'!$G$24&lt;0,0,N196-'data'!$G$24),N3:O725,2)</f>
        <v>44.9994907668425</v>
      </c>
      <c r="Q196" s="20">
        <v>3.5</v>
      </c>
      <c r="R196" s="20">
        <v>3.46441486131218</v>
      </c>
      <c r="S196" s="20">
        <v>3.41456522393014</v>
      </c>
      <c r="T196" s="20">
        <v>3.16939715932986</v>
      </c>
      <c r="U196" s="20">
        <v>3.13390552253992</v>
      </c>
      <c r="V196" s="20">
        <v>3.04531773936996</v>
      </c>
      <c r="W196" s="20">
        <v>2.90475815948467</v>
      </c>
      <c r="X196" s="20">
        <v>2.71914985007038</v>
      </c>
      <c r="Y196" s="20">
        <v>45.016509706592</v>
      </c>
      <c r="Z196" s="20">
        <v>46.051886638871</v>
      </c>
      <c r="AA196" s="20">
        <v>48.0083814117292</v>
      </c>
      <c r="AB196" s="20">
        <v>50.9448584835148</v>
      </c>
    </row>
    <row r="197" ht="20.05" customHeight="1">
      <c r="A197" s="17">
        <f>$A196+C196</f>
        <v>960</v>
      </c>
      <c r="B197" s="18"/>
      <c r="C197" s="19">
        <v>5</v>
      </c>
      <c r="D197" t="b" s="20">
        <v>1</v>
      </c>
      <c r="E197" s="21"/>
      <c r="F197" s="22">
        <v>777.186279446893</v>
      </c>
      <c r="G197" s="20">
        <f>$E197+($F197/60+H197*'data'!$C$16+I197*OFFSET('data'!$C$17,0,D197)-G196*(OFFSET('data'!$C$18,0,D197)+'data'!$C$19+OFFSET('data'!$C$20,0,D197)))*$C197/60+G196</f>
        <v>24.527971759583</v>
      </c>
      <c r="H197" s="20">
        <f>H196+('data'!$C$19*G196-'data'!$C$16*H196)*$C197/60</f>
        <v>63.8783280489077</v>
      </c>
      <c r="I197" s="20">
        <f>I196+(OFFSET('data'!$C$20,0,D197)*G196-OFFSET('data'!$C$17,0,D197)*I196)*$C197/60</f>
        <v>62.1250681861675</v>
      </c>
      <c r="J197" s="23">
        <f>$A197/60</f>
        <v>16</v>
      </c>
      <c r="K197" s="20">
        <f>G197/'data'!$C$15*1000</f>
        <v>3.74738766339135</v>
      </c>
      <c r="L197" s="20">
        <f>L196+'data'!$G$21*(K196-L196)/60*C196</f>
        <v>3.15116432443264</v>
      </c>
      <c r="M197" s="20">
        <f>IF(L197&lt;='data'!$G$22,1.89,1.47)</f>
        <v>1.47</v>
      </c>
      <c r="N197" s="19">
        <f>$A197</f>
        <v>960</v>
      </c>
      <c r="O197" s="20">
        <f>'data'!$G$23-'data'!$G$23*(1-('data'!$G$22^M197)/('data'!$G$22^M197+L197^M197))</f>
        <v>44.6351684745814</v>
      </c>
      <c r="P197" s="20">
        <f>VLOOKUP(IF(N197-'data'!$G$24&lt;0,0,N197-'data'!$G$24),N3:O725,2)</f>
        <v>44.9291186345293</v>
      </c>
      <c r="Q197" s="20">
        <v>3.5</v>
      </c>
      <c r="R197" s="20">
        <v>3.46455508167391</v>
      </c>
      <c r="S197" s="20">
        <v>3.41516344749146</v>
      </c>
      <c r="T197" s="20">
        <v>3.18145820654956</v>
      </c>
      <c r="U197" s="20">
        <v>3.13821343431606</v>
      </c>
      <c r="V197" s="20">
        <v>3.05025099456802</v>
      </c>
      <c r="W197" s="20">
        <v>2.91076420733894</v>
      </c>
      <c r="X197" s="20">
        <v>2.72472962168435</v>
      </c>
      <c r="Y197" s="20">
        <v>44.9670582243183</v>
      </c>
      <c r="Z197" s="20">
        <v>45.9933841349878</v>
      </c>
      <c r="AA197" s="20">
        <v>47.9133769789736</v>
      </c>
      <c r="AB197" s="20">
        <v>50.8626680446587</v>
      </c>
    </row>
    <row r="198" ht="20.05" customHeight="1">
      <c r="A198" s="17">
        <f>$A197+C197</f>
        <v>965</v>
      </c>
      <c r="B198" s="18"/>
      <c r="C198" s="19">
        <v>5</v>
      </c>
      <c r="D198" t="b" s="20">
        <v>1</v>
      </c>
      <c r="E198" s="21"/>
      <c r="F198" s="22">
        <v>776.347437018395</v>
      </c>
      <c r="G198" s="20">
        <f>$E198+($F198/60+H198*'data'!$C$16+I198*OFFSET('data'!$C$17,0,D198)-G197*(OFFSET('data'!$C$18,0,D198)+'data'!$C$19+OFFSET('data'!$C$20,0,D198)))*$C198/60+G197</f>
        <v>24.6194128818878</v>
      </c>
      <c r="H198" s="20">
        <f>H197+('data'!$C$19*G197-'data'!$C$16*H197)*$C198/60</f>
        <v>64.09625919611879</v>
      </c>
      <c r="I198" s="20">
        <f>I197+(OFFSET('data'!$C$20,0,D198)*G197-OFFSET('data'!$C$17,0,D198)*I197)*$C198/60</f>
        <v>62.3442437535657</v>
      </c>
      <c r="J198" s="23">
        <f>$A198/60</f>
        <v>16.0833333333333</v>
      </c>
      <c r="K198" s="20">
        <f>G198/'data'!$C$15*1000</f>
        <v>3.76135805348355</v>
      </c>
      <c r="L198" s="20">
        <f>L197+'data'!$G$21*(K197-L197)/60*C197</f>
        <v>3.15818021159087</v>
      </c>
      <c r="M198" s="20">
        <f>IF(L198&lt;='data'!$G$22,1.89,1.47)</f>
        <v>1.47</v>
      </c>
      <c r="N198" s="19">
        <f>$A198</f>
        <v>965</v>
      </c>
      <c r="O198" s="20">
        <f>'data'!$G$23-'data'!$G$23*(1-('data'!$G$22^M198)/('data'!$G$22^M198+L198^M198))</f>
        <v>44.5592860997273</v>
      </c>
      <c r="P198" s="20">
        <f>VLOOKUP(IF(N198-'data'!$G$24&lt;0,0,N198-'data'!$G$24),N3:O725,2)</f>
        <v>44.8573460437074</v>
      </c>
      <c r="Q198" s="20">
        <v>3.5</v>
      </c>
      <c r="R198" s="20">
        <v>3.46469443354823</v>
      </c>
      <c r="S198" s="20">
        <v>3.41574290772208</v>
      </c>
      <c r="T198" s="20">
        <v>3.19283387102208</v>
      </c>
      <c r="U198" s="20">
        <v>3.14247065397579</v>
      </c>
      <c r="V198" s="20">
        <v>3.0551278388835</v>
      </c>
      <c r="W198" s="20">
        <v>2.91670639937957</v>
      </c>
      <c r="X198" s="20">
        <v>2.73036999306719</v>
      </c>
      <c r="Y198" s="20">
        <v>44.918262316816</v>
      </c>
      <c r="Z198" s="20">
        <v>45.9356504779051</v>
      </c>
      <c r="AA198" s="20">
        <v>47.8195667636565</v>
      </c>
      <c r="AB198" s="20">
        <v>50.7788443180995</v>
      </c>
    </row>
    <row r="199" ht="20.05" customHeight="1">
      <c r="A199" s="17">
        <f>$A198+C198</f>
        <v>970</v>
      </c>
      <c r="B199" s="18"/>
      <c r="C199" s="19">
        <v>5</v>
      </c>
      <c r="D199" t="b" s="20">
        <v>1</v>
      </c>
      <c r="E199" s="21"/>
      <c r="F199" s="22">
        <v>775.513088250844</v>
      </c>
      <c r="G199" s="20">
        <f>$E199+($F199/60+H199*'data'!$C$16+I199*OFFSET('data'!$C$17,0,D199)-G198*(OFFSET('data'!$C$18,0,D199)+'data'!$C$19+OFFSET('data'!$C$20,0,D199)))*$C199/60+G198</f>
        <v>24.7058936241061</v>
      </c>
      <c r="H199" s="20">
        <f>H198+('data'!$C$19*G198-'data'!$C$16*H198)*$C199/60</f>
        <v>64.3151213944585</v>
      </c>
      <c r="I199" s="20">
        <f>I198+(OFFSET('data'!$C$20,0,D199)*G198-OFFSET('data'!$C$17,0,D199)*I198)*$C199/60</f>
        <v>62.5642411829063</v>
      </c>
      <c r="J199" s="23">
        <f>$A199/60</f>
        <v>16.1666666666667</v>
      </c>
      <c r="K199" s="20">
        <f>G199/'data'!$C$15*1000</f>
        <v>3.77457059586929</v>
      </c>
      <c r="L199" s="20">
        <f>L198+'data'!$G$21*(K198-L198)/60*C198</f>
        <v>3.16527793386799</v>
      </c>
      <c r="M199" s="20">
        <f>IF(L199&lt;='data'!$G$22,1.89,1.47)</f>
        <v>1.47</v>
      </c>
      <c r="N199" s="19">
        <f>$A199</f>
        <v>970</v>
      </c>
      <c r="O199" s="20">
        <f>'data'!$G$23-'data'!$G$23*(1-('data'!$G$22^M199)/('data'!$G$22^M199+L199^M199))</f>
        <v>44.4827004542529</v>
      </c>
      <c r="P199" s="20">
        <f>VLOOKUP(IF(N199-'data'!$G$24&lt;0,0,N199-'data'!$G$24),N3:O725,2)</f>
        <v>44.7843325634433</v>
      </c>
      <c r="Q199" s="20">
        <v>3.5</v>
      </c>
      <c r="R199" s="20">
        <v>3.46483294369148</v>
      </c>
      <c r="S199" s="20">
        <v>3.41630465878897</v>
      </c>
      <c r="T199" s="20">
        <v>3.20356457454714</v>
      </c>
      <c r="U199" s="20">
        <v>3.14667777802404</v>
      </c>
      <c r="V199" s="20">
        <v>3.05994892621045</v>
      </c>
      <c r="W199" s="20">
        <v>2.92258527862403</v>
      </c>
      <c r="X199" s="20">
        <v>2.73606310872391</v>
      </c>
      <c r="Y199" s="20">
        <v>44.8701124413666</v>
      </c>
      <c r="Z199" s="20">
        <v>45.8786743591125</v>
      </c>
      <c r="AA199" s="20">
        <v>47.7269366768486</v>
      </c>
      <c r="AB199" s="20">
        <v>50.6935720386323</v>
      </c>
    </row>
    <row r="200" ht="20.05" customHeight="1">
      <c r="A200" s="17">
        <f>$A199+C199</f>
        <v>975</v>
      </c>
      <c r="B200" s="18"/>
      <c r="C200" s="19">
        <v>5</v>
      </c>
      <c r="D200" t="b" s="20">
        <v>1</v>
      </c>
      <c r="E200" s="21"/>
      <c r="F200" s="22">
        <v>774.683206917188</v>
      </c>
      <c r="G200" s="20">
        <f>$E200+($F200/60+H200*'data'!$C$16+I200*OFFSET('data'!$C$17,0,D200)-G199*(OFFSET('data'!$C$18,0,D200)+'data'!$C$19+OFFSET('data'!$C$20,0,D200)))*$C200/60+G199</f>
        <v>24.7877056882422</v>
      </c>
      <c r="H200" s="20">
        <f>H199+('data'!$C$19*G199-'data'!$C$16*H199)*$C200/60</f>
        <v>64.5347892977219</v>
      </c>
      <c r="I200" s="20">
        <f>I199+(OFFSET('data'!$C$20,0,D200)*G199-OFFSET('data'!$C$17,0,D200)*I199)*$C200/60</f>
        <v>62.7850110145867</v>
      </c>
      <c r="J200" s="23">
        <f>$A200/60</f>
        <v>16.25</v>
      </c>
      <c r="K200" s="20">
        <f>G200/'data'!$C$15*1000</f>
        <v>3.78706985683001</v>
      </c>
      <c r="L200" s="20">
        <f>L199+'data'!$G$21*(K199-L199)/60*C199</f>
        <v>3.17244761053715</v>
      </c>
      <c r="M200" s="20">
        <f>IF(L200&lt;='data'!$G$22,1.89,1.47)</f>
        <v>1.47</v>
      </c>
      <c r="N200" s="19">
        <f>$A200</f>
        <v>975</v>
      </c>
      <c r="O200" s="20">
        <f>'data'!$G$23-'data'!$G$23*(1-('data'!$G$22^M200)/('data'!$G$22^M200+L200^M200))</f>
        <v>44.4055236584967</v>
      </c>
      <c r="P200" s="20">
        <f>VLOOKUP(IF(N200-'data'!$G$24&lt;0,0,N200-'data'!$G$24),N3:O725,2)</f>
        <v>44.710227091403</v>
      </c>
      <c r="Q200" s="20">
        <v>3.5</v>
      </c>
      <c r="R200" s="20">
        <v>3.46497063735904</v>
      </c>
      <c r="S200" s="20">
        <v>3.41684969272763</v>
      </c>
      <c r="T200" s="20">
        <v>3.2136883498962</v>
      </c>
      <c r="U200" s="20">
        <v>3.15083539594656</v>
      </c>
      <c r="V200" s="20">
        <v>3.0647149030456</v>
      </c>
      <c r="W200" s="20">
        <v>2.92840139337347</v>
      </c>
      <c r="X200" s="20">
        <v>2.74180162672289</v>
      </c>
      <c r="Y200" s="20">
        <v>44.8225992139627</v>
      </c>
      <c r="Z200" s="20">
        <v>45.822444658540</v>
      </c>
      <c r="AA200" s="20">
        <v>47.6354726373415</v>
      </c>
      <c r="AB200" s="20">
        <v>50.6070237238166</v>
      </c>
    </row>
    <row r="201" ht="20.05" customHeight="1">
      <c r="A201" s="17">
        <f>$A200+C200</f>
        <v>980</v>
      </c>
      <c r="B201" s="18"/>
      <c r="C201" s="19">
        <v>5</v>
      </c>
      <c r="D201" t="b" s="20">
        <v>1</v>
      </c>
      <c r="E201" s="21"/>
      <c r="F201" s="22">
        <v>773.857766944220</v>
      </c>
      <c r="G201" s="20">
        <f>$E201+($F201/60+H201*'data'!$C$16+I201*OFFSET('data'!$C$17,0,D201)-G200*(OFFSET('data'!$C$18,0,D201)+'data'!$C$19+OFFSET('data'!$C$20,0,D201)))*$C201/60+G200</f>
        <v>24.8651235387529</v>
      </c>
      <c r="H201" s="20">
        <f>H200+('data'!$C$19*G200-'data'!$C$16*H200)*$C201/60</f>
        <v>64.75514534513459</v>
      </c>
      <c r="I201" s="20">
        <f>I200+(OFFSET('data'!$C$20,0,D201)*G200-OFFSET('data'!$C$17,0,D201)*I200)*$C201/60</f>
        <v>63.0065066979776</v>
      </c>
      <c r="J201" s="23">
        <f>$A201/60</f>
        <v>16.3333333333333</v>
      </c>
      <c r="K201" s="20">
        <f>G201/'data'!$C$15*1000</f>
        <v>3.79889776909172</v>
      </c>
      <c r="L201" s="20">
        <f>L200+'data'!$G$21*(K200-L200)/60*C200</f>
        <v>3.17968000156106</v>
      </c>
      <c r="M201" s="20">
        <f>IF(L201&lt;='data'!$G$22,1.89,1.47)</f>
        <v>1.47</v>
      </c>
      <c r="N201" s="19">
        <f>$A201</f>
        <v>980</v>
      </c>
      <c r="O201" s="20">
        <f>'data'!$G$23-'data'!$G$23*(1-('data'!$G$22^M201)/('data'!$G$22^M201+L201^M201))</f>
        <v>44.3278599702729</v>
      </c>
      <c r="P201" s="20">
        <f>VLOOKUP(IF(N201-'data'!$G$24&lt;0,0,N201-'data'!$G$24),N3:O725,2)</f>
        <v>44.6351684745814</v>
      </c>
      <c r="Q201" s="20">
        <v>3.5</v>
      </c>
      <c r="R201" s="20">
        <v>3.46510753839388</v>
      </c>
      <c r="S201" s="20">
        <v>3.4173789431141</v>
      </c>
      <c r="T201" s="20">
        <v>3.22324098202666</v>
      </c>
      <c r="U201" s="20">
        <v>3.15494409029248</v>
      </c>
      <c r="V201" s="20">
        <v>3.06942640855878</v>
      </c>
      <c r="W201" s="20">
        <v>2.93415529646267</v>
      </c>
      <c r="X201" s="20">
        <v>2.7475786877634</v>
      </c>
      <c r="Y201" s="20">
        <v>44.7757134062298</v>
      </c>
      <c r="Z201" s="20">
        <v>45.7669504410789</v>
      </c>
      <c r="AA201" s="20">
        <v>47.5451605853591</v>
      </c>
      <c r="AB201" s="20">
        <v>50.5193603888605</v>
      </c>
    </row>
    <row r="202" ht="20.05" customHeight="1">
      <c r="A202" s="17">
        <f>$A201+C201</f>
        <v>985</v>
      </c>
      <c r="B202" s="18"/>
      <c r="C202" s="19">
        <v>5</v>
      </c>
      <c r="D202" t="b" s="20">
        <v>1</v>
      </c>
      <c r="E202" s="21"/>
      <c r="F202" s="22">
        <v>773.0367424116949</v>
      </c>
      <c r="G202" s="20">
        <f>$E202+($F202/60+H202*'data'!$C$16+I202*OFFSET('data'!$C$17,0,D202)-G201*(OFFSET('data'!$C$18,0,D202)+'data'!$C$19+OFFSET('data'!$C$20,0,D202)))*$C202/60+G201</f>
        <v>24.9384054214405</v>
      </c>
      <c r="H202" s="20">
        <f>H201+('data'!$C$19*G201-'data'!$C$16*H201)*$C202/60</f>
        <v>64.97607929906749</v>
      </c>
      <c r="I202" s="20">
        <f>I201+(OFFSET('data'!$C$20,0,D202)*G201-OFFSET('data'!$C$17,0,D202)*I201)*$C202/60</f>
        <v>63.2286844195283</v>
      </c>
      <c r="J202" s="23">
        <f>$A202/60</f>
        <v>16.4166666666667</v>
      </c>
      <c r="K202" s="20">
        <f>G202/'data'!$C$15*1000</f>
        <v>3.81009378749167</v>
      </c>
      <c r="L202" s="20">
        <f>L201+'data'!$G$21*(K201-L201)/60*C201</f>
        <v>3.18696646906325</v>
      </c>
      <c r="M202" s="20">
        <f>IF(L202&lt;='data'!$G$22,1.89,1.47)</f>
        <v>1.47</v>
      </c>
      <c r="N202" s="19">
        <f>$A202</f>
        <v>985</v>
      </c>
      <c r="O202" s="20">
        <f>'data'!$G$23-'data'!$G$23*(1-('data'!$G$22^M202)/('data'!$G$22^M202+L202^M202))</f>
        <v>44.2498062626892</v>
      </c>
      <c r="P202" s="20">
        <f>VLOOKUP(IF(N202-'data'!$G$24&lt;0,0,N202-'data'!$G$24),N3:O725,2)</f>
        <v>44.5592860997273</v>
      </c>
      <c r="Q202" s="20">
        <v>3.5</v>
      </c>
      <c r="R202" s="20">
        <v>3.46524366930969</v>
      </c>
      <c r="S202" s="20">
        <v>3.41789328851989</v>
      </c>
      <c r="T202" s="20">
        <v>3.23225614094889</v>
      </c>
      <c r="U202" s="20">
        <v>3.15900443675597</v>
      </c>
      <c r="V202" s="20">
        <v>3.0740840746635</v>
      </c>
      <c r="W202" s="20">
        <v>2.93984754455942</v>
      </c>
      <c r="X202" s="20">
        <v>2.75338788607838</v>
      </c>
      <c r="Y202" s="20">
        <v>44.7294459424169</v>
      </c>
      <c r="Z202" s="20">
        <v>45.7121809531642</v>
      </c>
      <c r="AA202" s="20">
        <v>47.4559864951512</v>
      </c>
      <c r="AB202" s="20">
        <v>50.4307322243373</v>
      </c>
    </row>
    <row r="203" ht="20.05" customHeight="1">
      <c r="A203" s="17">
        <f>$A202+C202</f>
        <v>990</v>
      </c>
      <c r="B203" s="18"/>
      <c r="C203" s="19">
        <v>5</v>
      </c>
      <c r="D203" t="b" s="20">
        <v>1</v>
      </c>
      <c r="E203" s="21"/>
      <c r="F203" s="22">
        <v>772.220107551438</v>
      </c>
      <c r="G203" s="20">
        <f>$E203+($F203/60+H203*'data'!$C$16+I203*OFFSET('data'!$C$17,0,D203)-G202*(OFFSET('data'!$C$18,0,D203)+'data'!$C$19+OFFSET('data'!$C$20,0,D203)))*$C203/60+G202</f>
        <v>25.0077943221193</v>
      </c>
      <c r="H203" s="20">
        <f>H202+('data'!$C$19*G202-'data'!$C$16*H202)*$C203/60</f>
        <v>65.1974878100898</v>
      </c>
      <c r="I203" s="20">
        <f>I202+(OFFSET('data'!$C$20,0,D203)*G202-OFFSET('data'!$C$17,0,D203)*I202)*$C203/60</f>
        <v>63.4515029410325</v>
      </c>
      <c r="J203" s="23">
        <f>$A203/60</f>
        <v>16.5</v>
      </c>
      <c r="K203" s="20">
        <f>G203/'data'!$C$15*1000</f>
        <v>3.82069503544354</v>
      </c>
      <c r="L203" s="20">
        <f>L202+'data'!$G$21*(K202-L202)/60*C202</f>
        <v>3.19429894108446</v>
      </c>
      <c r="M203" s="20">
        <f>IF(L203&lt;='data'!$G$22,1.89,1.47)</f>
        <v>1.47</v>
      </c>
      <c r="N203" s="19">
        <f>$A203</f>
        <v>990</v>
      </c>
      <c r="O203" s="20">
        <f>'data'!$G$23-'data'!$G$23*(1-('data'!$G$22^M203)/('data'!$G$22^M203+L203^M203))</f>
        <v>44.1714524762438</v>
      </c>
      <c r="P203" s="20">
        <f>VLOOKUP(IF(N203-'data'!$G$24&lt;0,0,N203-'data'!$G$24),N3:O725,2)</f>
        <v>44.4827004542529</v>
      </c>
      <c r="Q203" s="20">
        <v>3.5</v>
      </c>
      <c r="R203" s="20">
        <v>3.46537905136924</v>
      </c>
      <c r="S203" s="20">
        <v>3.41839355576269</v>
      </c>
      <c r="T203" s="20">
        <v>3.24076550673941</v>
      </c>
      <c r="U203" s="20">
        <v>3.16301700425686</v>
      </c>
      <c r="V203" s="20">
        <v>3.0786885260876</v>
      </c>
      <c r="W203" s="20">
        <v>2.94547869751041</v>
      </c>
      <c r="X203" s="20">
        <v>2.75922324206379</v>
      </c>
      <c r="Y203" s="20">
        <v>44.6837878964536</v>
      </c>
      <c r="Z203" s="20">
        <v>45.6581256194216</v>
      </c>
      <c r="AA203" s="20">
        <v>47.3679363865478</v>
      </c>
      <c r="AB203" s="20">
        <v>50.3412792381646</v>
      </c>
    </row>
    <row r="204" ht="20.05" customHeight="1">
      <c r="A204" s="17">
        <f>$A203+C203</f>
        <v>995</v>
      </c>
      <c r="B204" s="18"/>
      <c r="C204" s="19">
        <v>5</v>
      </c>
      <c r="D204" t="b" s="20">
        <v>1</v>
      </c>
      <c r="E204" s="21"/>
      <c r="F204" s="22">
        <v>771.407836746433</v>
      </c>
      <c r="G204" s="20">
        <f>$E204+($F204/60+H204*'data'!$C$16+I204*OFFSET('data'!$C$17,0,D204)-G203*(OFFSET('data'!$C$18,0,D204)+'data'!$C$19+OFFSET('data'!$C$20,0,D204)))*$C204/60+G203</f>
        <v>25.0735188686152</v>
      </c>
      <c r="H204" s="20">
        <f>H203+('data'!$C$19*G203-'data'!$C$16*H203)*$C204/60</f>
        <v>65.4192740077433</v>
      </c>
      <c r="I204" s="20">
        <f>I203+(OFFSET('data'!$C$20,0,D204)*G203-OFFSET('data'!$C$17,0,D204)*I203)*$C204/60</f>
        <v>63.6749234474541</v>
      </c>
      <c r="J204" s="23">
        <f>$A204/60</f>
        <v>16.5833333333333</v>
      </c>
      <c r="K204" s="20">
        <f>G204/'data'!$C$15*1000</f>
        <v>3.83073644274517</v>
      </c>
      <c r="L204" s="20">
        <f>L203+'data'!$G$21*(K203-L203)/60*C203</f>
        <v>3.20166987748902</v>
      </c>
      <c r="M204" s="20">
        <f>IF(L204&lt;='data'!$G$22,1.89,1.47)</f>
        <v>1.47</v>
      </c>
      <c r="N204" s="19">
        <f>$A204</f>
        <v>995</v>
      </c>
      <c r="O204" s="20">
        <f>'data'!$G$23-'data'!$G$23*(1-('data'!$G$22^M204)/('data'!$G$22^M204+L204^M204))</f>
        <v>44.0928820462297</v>
      </c>
      <c r="P204" s="20">
        <f>VLOOKUP(IF(N204-'data'!$G$24&lt;0,0,N204-'data'!$G$24),N3:O725,2)</f>
        <v>44.4055236584967</v>
      </c>
      <c r="Q204" s="20">
        <v>3.5</v>
      </c>
      <c r="R204" s="20">
        <v>3.46551370465807</v>
      </c>
      <c r="S204" s="20">
        <v>3.418880522965</v>
      </c>
      <c r="T204" s="20">
        <v>3.24879888716469</v>
      </c>
      <c r="U204" s="20">
        <v>3.16698235502039</v>
      </c>
      <c r="V204" s="20">
        <v>3.08324038044398</v>
      </c>
      <c r="W204" s="20">
        <v>2.95104931773083</v>
      </c>
      <c r="X204" s="20">
        <v>2.76507917653242</v>
      </c>
      <c r="Y204" s="20">
        <v>44.6387304890726</v>
      </c>
      <c r="Z204" s="20">
        <v>45.6047740393745</v>
      </c>
      <c r="AA204" s="20">
        <v>47.2809963355402</v>
      </c>
      <c r="AB204" s="20">
        <v>50.2511318632934</v>
      </c>
    </row>
    <row r="205" ht="20.05" customHeight="1">
      <c r="A205" s="17">
        <f>$A204+C204</f>
        <v>1000</v>
      </c>
      <c r="B205" s="18"/>
      <c r="C205" s="19">
        <v>5</v>
      </c>
      <c r="D205" t="b" s="20">
        <v>1</v>
      </c>
      <c r="E205" s="21"/>
      <c r="F205" s="22">
        <v>770.599904529956</v>
      </c>
      <c r="G205" s="20">
        <f>$E205+($F205/60+H205*'data'!$C$16+I205*OFFSET('data'!$C$17,0,D205)-G204*(OFFSET('data'!$C$18,0,D205)+'data'!$C$19+OFFSET('data'!$C$20,0,D205)))*$C205/60+G204</f>
        <v>25.1357941794485</v>
      </c>
      <c r="H205" s="20">
        <f>H204+('data'!$C$19*G204-'data'!$C$16*H204)*$C205/60</f>
        <v>65.64134711551731</v>
      </c>
      <c r="I205" s="20">
        <f>I204+(OFFSET('data'!$C$20,0,D205)*G204-OFFSET('data'!$C$17,0,D205)*I204)*$C205/60</f>
        <v>63.8989094037475</v>
      </c>
      <c r="J205" s="23">
        <f>$A205/60</f>
        <v>16.6666666666667</v>
      </c>
      <c r="K205" s="20">
        <f>G205/'data'!$C$15*1000</f>
        <v>3.84025087524036</v>
      </c>
      <c r="L205" s="20">
        <f>L204+'data'!$G$21*(K204-L204)/60*C204</f>
        <v>3.20907223789403</v>
      </c>
      <c r="M205" s="20">
        <f>IF(L205&lt;='data'!$G$22,1.89,1.47)</f>
        <v>1.47</v>
      </c>
      <c r="N205" s="19">
        <f>$A205</f>
        <v>1000</v>
      </c>
      <c r="O205" s="20">
        <f>'data'!$G$23-'data'!$G$23*(1-('data'!$G$22^M205)/('data'!$G$22^M205+L205^M205))</f>
        <v>44.0141723064863</v>
      </c>
      <c r="P205" s="20">
        <f>VLOOKUP(IF(N205-'data'!$G$24&lt;0,0,N205-'data'!$G$24),N3:O725,2)</f>
        <v>44.3278599702729</v>
      </c>
      <c r="Q205" s="20">
        <v>3.5</v>
      </c>
      <c r="R205" s="20">
        <v>3.46564764815376</v>
      </c>
      <c r="S205" s="20">
        <v>3.41935492243182</v>
      </c>
      <c r="T205" s="20">
        <v>3.25638432835213</v>
      </c>
      <c r="U205" s="20">
        <v>3.17090104465598</v>
      </c>
      <c r="V205" s="20">
        <v>3.08774024830126</v>
      </c>
      <c r="W205" s="20">
        <v>2.95655996963501</v>
      </c>
      <c r="X205" s="20">
        <v>2.77095048649616</v>
      </c>
      <c r="Y205" s="20">
        <v>44.5942650849967</v>
      </c>
      <c r="Z205" s="20">
        <v>45.5521159842135</v>
      </c>
      <c r="AA205" s="20">
        <v>47.1951524839588</v>
      </c>
      <c r="AB205" s="20">
        <v>50.1604115325552</v>
      </c>
    </row>
    <row r="206" ht="20.05" customHeight="1">
      <c r="A206" s="17">
        <f>$A205+C205</f>
        <v>1005</v>
      </c>
      <c r="B206" s="18"/>
      <c r="C206" s="19">
        <v>5</v>
      </c>
      <c r="D206" t="b" s="20">
        <v>1</v>
      </c>
      <c r="E206" s="21"/>
      <c r="F206" s="22">
        <v>769.796285584676</v>
      </c>
      <c r="G206" s="20">
        <f>$E206+($F206/60+H206*'data'!$C$16+I206*OFFSET('data'!$C$17,0,D206)-G205*(OFFSET('data'!$C$18,0,D206)+'data'!$C$19+OFFSET('data'!$C$20,0,D206)))*$C206/60+G205</f>
        <v>25.1948226623513</v>
      </c>
      <c r="H206" s="20">
        <f>H205+('data'!$C$19*G205-'data'!$C$16*H205)*$C206/60</f>
        <v>65.8636220885946</v>
      </c>
      <c r="I206" s="20">
        <f>I205+(OFFSET('data'!$C$20,0,D206)*G205-OFFSET('data'!$C$17,0,D206)*I205)*$C206/60</f>
        <v>64.1234264201416</v>
      </c>
      <c r="J206" s="23">
        <f>$A206/60</f>
        <v>16.75</v>
      </c>
      <c r="K206" s="20">
        <f>G206/'data'!$C$15*1000</f>
        <v>3.84926925681658</v>
      </c>
      <c r="L206" s="20">
        <f>L205+'data'!$G$21*(K205-L205)/60*C205</f>
        <v>3.21649945150167</v>
      </c>
      <c r="M206" s="20">
        <f>IF(L206&lt;='data'!$G$22,1.89,1.47)</f>
        <v>1.47</v>
      </c>
      <c r="N206" s="19">
        <f>$A206</f>
        <v>1005</v>
      </c>
      <c r="O206" s="20">
        <f>'data'!$G$23-'data'!$G$23*(1-('data'!$G$22^M206)/('data'!$G$22^M206+L206^M206))</f>
        <v>43.935394870532</v>
      </c>
      <c r="P206" s="20">
        <f>VLOOKUP(IF(N206-'data'!$G$24&lt;0,0,N206-'data'!$G$24),N3:O725,2)</f>
        <v>44.2498062626892</v>
      </c>
      <c r="Q206" s="20">
        <v>3.5</v>
      </c>
      <c r="R206" s="20">
        <v>3.46578089979121</v>
      </c>
      <c r="S206" s="20">
        <v>3.41981744335843</v>
      </c>
      <c r="T206" s="20">
        <v>3.26354821891941</v>
      </c>
      <c r="U206" s="20">
        <v>3.17477362223508</v>
      </c>
      <c r="V206" s="20">
        <v>3.09218873325442</v>
      </c>
      <c r="W206" s="20">
        <v>2.9620112191056</v>
      </c>
      <c r="X206" s="20">
        <v>2.77683232238616</v>
      </c>
      <c r="Y206" s="20">
        <v>44.5503831901864</v>
      </c>
      <c r="Z206" s="20">
        <v>45.5001413936265</v>
      </c>
      <c r="AA206" s="20">
        <v>47.1103910483047</v>
      </c>
      <c r="AB206" s="20">
        <v>50.0692312221013</v>
      </c>
    </row>
    <row r="207" ht="20.05" customHeight="1">
      <c r="A207" s="17">
        <f>$A206+C206</f>
        <v>1010</v>
      </c>
      <c r="B207" s="18"/>
      <c r="C207" s="19">
        <v>5</v>
      </c>
      <c r="D207" t="b" s="20">
        <v>1</v>
      </c>
      <c r="E207" s="21"/>
      <c r="F207" s="22">
        <v>768.996954741784</v>
      </c>
      <c r="G207" s="20">
        <f>$E207+($F207/60+H207*'data'!$C$16+I207*OFFSET('data'!$C$17,0,D207)-G206*(OFFSET('data'!$C$18,0,D207)+'data'!$C$19+OFFSET('data'!$C$20,0,D207)))*$C207/60+G206</f>
        <v>25.2507947655844</v>
      </c>
      <c r="H207" s="20">
        <f>H206+('data'!$C$19*G206-'data'!$C$16*H206)*$C207/60</f>
        <v>66.08601927302129</v>
      </c>
      <c r="I207" s="20">
        <f>I206+(OFFSET('data'!$C$20,0,D207)*G206-OFFSET('data'!$C$17,0,D207)*I206)*$C207/60</f>
        <v>64.348442125386</v>
      </c>
      <c r="J207" s="23">
        <f>$A207/60</f>
        <v>16.8333333333333</v>
      </c>
      <c r="K207" s="20">
        <f>G207/'data'!$C$15*1000</f>
        <v>3.85782068419124</v>
      </c>
      <c r="L207" s="20">
        <f>L206+'data'!$G$21*(K206-L206)/60*C206</f>
        <v>3.22394538872207</v>
      </c>
      <c r="M207" s="20">
        <f>IF(L207&lt;='data'!$G$22,1.89,1.47)</f>
        <v>1.47</v>
      </c>
      <c r="N207" s="19">
        <f>$A207</f>
        <v>1010</v>
      </c>
      <c r="O207" s="20">
        <f>'data'!$G$23-'data'!$G$23*(1-('data'!$G$22^M207)/('data'!$G$22^M207+L207^M207))</f>
        <v>43.8566159911073</v>
      </c>
      <c r="P207" s="20">
        <f>VLOOKUP(IF(N207-'data'!$G$24&lt;0,0,N207-'data'!$G$24),N3:O725,2)</f>
        <v>44.1714524762438</v>
      </c>
      <c r="Q207" s="20">
        <v>3.5</v>
      </c>
      <c r="R207" s="20">
        <v>3.465913476524</v>
      </c>
      <c r="S207" s="20">
        <v>3.42026873437799</v>
      </c>
      <c r="T207" s="20">
        <v>3.2703153879486</v>
      </c>
      <c r="U207" s="20">
        <v>3.17860063036808</v>
      </c>
      <c r="V207" s="20">
        <v>3.09658643199529</v>
      </c>
      <c r="W207" s="20">
        <v>2.96740363299899</v>
      </c>
      <c r="X207" s="20">
        <v>2.78272016662589</v>
      </c>
      <c r="Y207" s="20">
        <v>44.5070764491503</v>
      </c>
      <c r="Z207" s="20">
        <v>45.4488403726876</v>
      </c>
      <c r="AA207" s="20">
        <v>47.0266983277958</v>
      </c>
      <c r="AB207" s="20">
        <v>49.9776959648539</v>
      </c>
    </row>
    <row r="208" ht="20.05" customHeight="1">
      <c r="A208" s="17">
        <f>$A207+C207</f>
        <v>1015</v>
      </c>
      <c r="B208" s="18"/>
      <c r="C208" s="19">
        <v>5</v>
      </c>
      <c r="D208" t="b" s="20">
        <v>1</v>
      </c>
      <c r="E208" s="21"/>
      <c r="F208" s="22">
        <v>768.2018869801331</v>
      </c>
      <c r="G208" s="20">
        <f>$E208+($F208/60+H208*'data'!$C$16+I208*OFFSET('data'!$C$17,0,D208)-G207*(OFFSET('data'!$C$18,0,D208)+'data'!$C$19+OFFSET('data'!$C$20,0,D208)))*$C208/60+G207</f>
        <v>25.3038896848444</v>
      </c>
      <c r="H208" s="20">
        <f>H207+('data'!$C$19*G207-'data'!$C$16*H207)*$C208/60</f>
        <v>66.3084640850349</v>
      </c>
      <c r="I208" s="20">
        <f>I207+(OFFSET('data'!$C$20,0,D208)*G207-OFFSET('data'!$C$17,0,D208)*I207)*$C208/60</f>
        <v>64.57392604748991</v>
      </c>
      <c r="J208" s="23">
        <f>$A208/60</f>
        <v>16.9166666666667</v>
      </c>
      <c r="K208" s="20">
        <f>G208/'data'!$C$15*1000</f>
        <v>3.8659325349131</v>
      </c>
      <c r="L208" s="20">
        <f>L207+'data'!$G$21*(K207-L207)/60*C207</f>
        <v>3.23140433448083</v>
      </c>
      <c r="M208" s="20">
        <f>IF(L208&lt;='data'!$G$22,1.89,1.47)</f>
        <v>1.47</v>
      </c>
      <c r="N208" s="19">
        <f>$A208</f>
        <v>1015</v>
      </c>
      <c r="O208" s="20">
        <f>'data'!$G$23-'data'!$G$23*(1-('data'!$G$22^M208)/('data'!$G$22^M208+L208^M208))</f>
        <v>43.777896899138</v>
      </c>
      <c r="P208" s="20">
        <f>VLOOKUP(IF(N208-'data'!$G$24&lt;0,0,N208-'data'!$G$24),N3:O725,2)</f>
        <v>44.0928820462297</v>
      </c>
      <c r="Q208" s="20">
        <v>3.5</v>
      </c>
      <c r="R208" s="20">
        <v>3.46604539438216</v>
      </c>
      <c r="S208" s="20">
        <v>3.42070940595855</v>
      </c>
      <c r="T208" s="20">
        <v>3.27670919716922</v>
      </c>
      <c r="U208" s="20">
        <v>3.18238260528037</v>
      </c>
      <c r="V208" s="20">
        <v>3.10093393438295</v>
      </c>
      <c r="W208" s="20">
        <v>2.97273777868476</v>
      </c>
      <c r="X208" s="20">
        <v>2.78860981347707</v>
      </c>
      <c r="Y208" s="20">
        <v>44.4643366423125</v>
      </c>
      <c r="Z208" s="20">
        <v>45.3982031888059</v>
      </c>
      <c r="AA208" s="20">
        <v>46.9440607116792</v>
      </c>
      <c r="AB208" s="20">
        <v>49.8859033353601</v>
      </c>
    </row>
    <row r="209" ht="20.05" customHeight="1">
      <c r="A209" s="17">
        <f>$A208+C208</f>
        <v>1020</v>
      </c>
      <c r="B209" s="18"/>
      <c r="C209" s="19">
        <v>5</v>
      </c>
      <c r="D209" t="b" s="20">
        <v>1</v>
      </c>
      <c r="E209" s="21"/>
      <c r="F209" s="22">
        <v>767.411057425345</v>
      </c>
      <c r="G209" s="20">
        <f>$E209+($F209/60+H209*'data'!$C$16+I209*OFFSET('data'!$C$17,0,D209)-G208*(OFFSET('data'!$C$18,0,D209)+'data'!$C$19+OFFSET('data'!$C$20,0,D209)))*$C209/60+G208</f>
        <v>25.3542760283853</v>
      </c>
      <c r="H209" s="20">
        <f>H208+('data'!$C$19*G208-'data'!$C$16*H208)*$C209/60</f>
        <v>66.5308867093585</v>
      </c>
      <c r="I209" s="20">
        <f>I208+(OFFSET('data'!$C$20,0,D209)*G208-OFFSET('data'!$C$17,0,D209)*I208)*$C209/60</f>
        <v>64.79984950151029</v>
      </c>
      <c r="J209" s="23">
        <f>$A209/60</f>
        <v>17</v>
      </c>
      <c r="K209" s="20">
        <f>G209/'data'!$C$15*1000</f>
        <v>3.87363056897965</v>
      </c>
      <c r="L209" s="20">
        <f>L208+'data'!$G$21*(K208-L208)/60*C208</f>
        <v>3.23887096311151</v>
      </c>
      <c r="M209" s="20">
        <f>IF(L209&lt;='data'!$G$22,1.89,1.47)</f>
        <v>1.47</v>
      </c>
      <c r="N209" s="19">
        <f>$A209</f>
        <v>1020</v>
      </c>
      <c r="O209" s="20">
        <f>'data'!$G$23-'data'!$G$23*(1-('data'!$G$22^M209)/('data'!$G$22^M209+L209^M209))</f>
        <v>43.6992941231136</v>
      </c>
      <c r="P209" s="20">
        <f>VLOOKUP(IF(N209-'data'!$G$24&lt;0,0,N209-'data'!$G$24),N3:O725,2)</f>
        <v>44.0141723064863</v>
      </c>
      <c r="Q209" s="20">
        <v>3.5</v>
      </c>
      <c r="R209" s="20">
        <v>3.46617666852644</v>
      </c>
      <c r="S209" s="20">
        <v>3.42114003265844</v>
      </c>
      <c r="T209" s="20">
        <v>3.28275162769225</v>
      </c>
      <c r="U209" s="20">
        <v>3.18612007688746</v>
      </c>
      <c r="V209" s="20">
        <v>3.10523182351388</v>
      </c>
      <c r="W209" s="20">
        <v>2.97801422361707</v>
      </c>
      <c r="X209" s="20">
        <v>2.79449735008309</v>
      </c>
      <c r="Y209" s="20">
        <v>44.4221556834391</v>
      </c>
      <c r="Z209" s="20">
        <v>45.3482202687321</v>
      </c>
      <c r="AA209" s="20">
        <v>46.862464685861</v>
      </c>
      <c r="AB209" s="20">
        <v>49.7939439074089</v>
      </c>
    </row>
    <row r="210" ht="20.05" customHeight="1">
      <c r="A210" s="17">
        <f>$A209+C209</f>
        <v>1025</v>
      </c>
      <c r="B210" s="18"/>
      <c r="C210" s="19">
        <v>5</v>
      </c>
      <c r="D210" t="b" s="20">
        <v>1</v>
      </c>
      <c r="E210" s="21"/>
      <c r="F210" s="22">
        <v>766.624441348984</v>
      </c>
      <c r="G210" s="20">
        <f>$E210+($F210/60+H210*'data'!$C$16+I210*OFFSET('data'!$C$17,0,D210)-G209*(OFFSET('data'!$C$18,0,D210)+'data'!$C$19+OFFSET('data'!$C$20,0,D210)))*$C210/60+G209</f>
        <v>25.4021124428253</v>
      </c>
      <c r="H210" s="20">
        <f>H209+('data'!$C$19*G209-'data'!$C$16*H209)*$C210/60</f>
        <v>66.7532218153405</v>
      </c>
      <c r="I210" s="20">
        <f>I209+(OFFSET('data'!$C$20,0,D210)*G209-OFFSET('data'!$C$17,0,D210)*I209)*$C210/60</f>
        <v>65.0261854839726</v>
      </c>
      <c r="J210" s="23">
        <f>$A210/60</f>
        <v>17.0833333333333</v>
      </c>
      <c r="K210" s="20">
        <f>G210/'data'!$C$15*1000</f>
        <v>3.88093902444798</v>
      </c>
      <c r="L210" s="20">
        <f>L209+'data'!$G$21*(K209-L209)/60*C209</f>
        <v>3.2463403147393</v>
      </c>
      <c r="M210" s="20">
        <f>IF(L210&lt;='data'!$G$22,1.89,1.47)</f>
        <v>1.47</v>
      </c>
      <c r="N210" s="19">
        <f>$A210</f>
        <v>1025</v>
      </c>
      <c r="O210" s="20">
        <f>'data'!$G$23-'data'!$G$23*(1-('data'!$G$22^M210)/('data'!$G$22^M210+L210^M210))</f>
        <v>43.6208597898468</v>
      </c>
      <c r="P210" s="20">
        <f>VLOOKUP(IF(N210-'data'!$G$24&lt;0,0,N210-'data'!$G$24),N3:O725,2)</f>
        <v>43.935394870532</v>
      </c>
      <c r="Q210" s="20">
        <v>3.5</v>
      </c>
      <c r="R210" s="20">
        <v>3.46630731329949</v>
      </c>
      <c r="S210" s="20">
        <v>3.42156115524831</v>
      </c>
      <c r="T210" s="20">
        <v>3.28846336161735</v>
      </c>
      <c r="U210" s="20">
        <v>3.18981356886924</v>
      </c>
      <c r="V210" s="20">
        <v>3.10948067579189</v>
      </c>
      <c r="W210" s="20">
        <v>2.98323353493611</v>
      </c>
      <c r="X210" s="20">
        <v>2.80037913863917</v>
      </c>
      <c r="Y210" s="20">
        <v>44.3805256171204</v>
      </c>
      <c r="Z210" s="20">
        <v>45.2988821956224</v>
      </c>
      <c r="AA210" s="20">
        <v>46.781896838902</v>
      </c>
      <c r="AB210" s="20">
        <v>49.7019016857357</v>
      </c>
    </row>
    <row r="211" ht="20.05" customHeight="1">
      <c r="A211" s="17">
        <f>$A210+C210</f>
        <v>1030</v>
      </c>
      <c r="B211" s="18"/>
      <c r="C211" s="19">
        <v>5</v>
      </c>
      <c r="D211" t="b" s="20">
        <v>1</v>
      </c>
      <c r="E211" s="21"/>
      <c r="F211" s="22">
        <v>765.842014167664</v>
      </c>
      <c r="G211" s="20">
        <f>$E211+($F211/60+H211*'data'!$C$16+I211*OFFSET('data'!$C$17,0,D211)-G210*(OFFSET('data'!$C$18,0,D211)+'data'!$C$19+OFFSET('data'!$C$20,0,D211)))*$C211/60+G210</f>
        <v>25.4475482019618</v>
      </c>
      <c r="H211" s="20">
        <f>H210+('data'!$C$19*G210-'data'!$C$16*H210)*$C211/60</f>
        <v>66.9754082898844</v>
      </c>
      <c r="I211" s="20">
        <f>I210+(OFFSET('data'!$C$20,0,D211)*G210-OFFSET('data'!$C$17,0,D211)*I210)*$C211/60</f>
        <v>65.252908573532</v>
      </c>
      <c r="J211" s="23">
        <f>$A211/60</f>
        <v>17.1666666666667</v>
      </c>
      <c r="K211" s="20">
        <f>G211/'data'!$C$15*1000</f>
        <v>3.88788070739404</v>
      </c>
      <c r="L211" s="20">
        <f>L210+'data'!$G$21*(K210-L210)/60*C210</f>
        <v>3.25380777306767</v>
      </c>
      <c r="M211" s="20">
        <f>IF(L211&lt;='data'!$G$22,1.89,1.47)</f>
        <v>1.47</v>
      </c>
      <c r="N211" s="19">
        <f>$A211</f>
        <v>1030</v>
      </c>
      <c r="O211" s="20">
        <f>'data'!$G$23-'data'!$G$23*(1-('data'!$G$22^M211)/('data'!$G$22^M211+L211^M211))</f>
        <v>43.5426419075579</v>
      </c>
      <c r="P211" s="20">
        <f>VLOOKUP(IF(N211-'data'!$G$24&lt;0,0,N211-'data'!$G$24),N3:O725,2)</f>
        <v>43.8566159911073</v>
      </c>
      <c r="Q211" s="20">
        <v>3.5</v>
      </c>
      <c r="R211" s="20">
        <v>3.46643734227396</v>
      </c>
      <c r="S211" s="20">
        <v>3.42197328270773</v>
      </c>
      <c r="T211" s="20">
        <v>3.29386385881631</v>
      </c>
      <c r="U211" s="20">
        <v>3.19346359874333</v>
      </c>
      <c r="V211" s="20">
        <v>3.11368106099786</v>
      </c>
      <c r="W211" s="20">
        <v>2.98839627909767</v>
      </c>
      <c r="X211" s="20">
        <v>2.80625179962242</v>
      </c>
      <c r="Y211" s="20">
        <v>44.3394386163086</v>
      </c>
      <c r="Z211" s="20">
        <v>45.2501797061589</v>
      </c>
      <c r="AA211" s="20">
        <v>46.7023438674192</v>
      </c>
      <c r="AB211" s="20">
        <v>49.6098545130992</v>
      </c>
    </row>
    <row r="212" ht="20.05" customHeight="1">
      <c r="A212" s="17">
        <f>$A211+C211</f>
        <v>1035</v>
      </c>
      <c r="B212" s="18"/>
      <c r="C212" s="19">
        <v>5</v>
      </c>
      <c r="D212" t="b" s="20">
        <v>1</v>
      </c>
      <c r="E212" s="21"/>
      <c r="F212" s="22">
        <v>765.063751442224</v>
      </c>
      <c r="G212" s="20">
        <f>$E212+($F212/60+H212*'data'!$C$16+I212*OFFSET('data'!$C$17,0,D212)-G211*(OFFSET('data'!$C$18,0,D212)+'data'!$C$19+OFFSET('data'!$C$20,0,D212)))*$C212/60+G211</f>
        <v>25.4907237607821</v>
      </c>
      <c r="H212" s="20">
        <f>H211+('data'!$C$19*G211-'data'!$C$16*H211)*$C212/60</f>
        <v>67.19738898617609</v>
      </c>
      <c r="I212" s="20">
        <f>I211+(OFFSET('data'!$C$20,0,D212)*G211-OFFSET('data'!$C$17,0,D212)*I211)*$C212/60</f>
        <v>65.4799948375065</v>
      </c>
      <c r="J212" s="23">
        <f>$A212/60</f>
        <v>17.25</v>
      </c>
      <c r="K212" s="20">
        <f>G212/'data'!$C$15*1000</f>
        <v>3.89447707655448</v>
      </c>
      <c r="L212" s="20">
        <f>L211+'data'!$G$21*(K211-L211)/60*C211</f>
        <v>3.26126904448501</v>
      </c>
      <c r="M212" s="20">
        <f>IF(L212&lt;='data'!$G$22,1.89,1.47)</f>
        <v>1.47</v>
      </c>
      <c r="N212" s="19">
        <f>$A212</f>
        <v>1035</v>
      </c>
      <c r="O212" s="20">
        <f>'data'!$G$23-'data'!$G$23*(1-('data'!$G$22^M212)/('data'!$G$22^M212+L212^M212))</f>
        <v>43.464684632193</v>
      </c>
      <c r="P212" s="20">
        <f>VLOOKUP(IF(N212-'data'!$G$24&lt;0,0,N212-'data'!$G$24),N3:O725,2)</f>
        <v>43.777896899138</v>
      </c>
      <c r="Q212" s="20">
        <v>3.5</v>
      </c>
      <c r="R212" s="20">
        <v>3.46656676829772</v>
      </c>
      <c r="S212" s="20">
        <v>3.42237689410382</v>
      </c>
      <c r="T212" s="20">
        <v>3.29897142917783</v>
      </c>
      <c r="U212" s="20">
        <v>3.19707067793762</v>
      </c>
      <c r="V212" s="20">
        <v>3.11783354235911</v>
      </c>
      <c r="W212" s="20">
        <v>2.99350302152922</v>
      </c>
      <c r="X212" s="20">
        <v>2.8121121960193</v>
      </c>
      <c r="Y212" s="20">
        <v>44.298886979908</v>
      </c>
      <c r="Z212" s="20">
        <v>45.2021036877257</v>
      </c>
      <c r="AA212" s="20">
        <v>46.6237925809405</v>
      </c>
      <c r="AB212" s="20">
        <v>49.5178744539745</v>
      </c>
    </row>
    <row r="213" ht="20.05" customHeight="1">
      <c r="A213" s="17">
        <f>$A212+C212</f>
        <v>1040</v>
      </c>
      <c r="B213" s="18"/>
      <c r="C213" s="19">
        <v>5</v>
      </c>
      <c r="D213" t="b" s="20">
        <v>1</v>
      </c>
      <c r="E213" s="21"/>
      <c r="F213" s="22">
        <v>764.2896288768829</v>
      </c>
      <c r="G213" s="20">
        <f>$E213+($F213/60+H213*'data'!$C$16+I213*OFFSET('data'!$C$17,0,D213)-G212*(OFFSET('data'!$C$18,0,D213)+'data'!$C$19+OFFSET('data'!$C$20,0,D213)))*$C213/60+G212</f>
        <v>25.5317712767266</v>
      </c>
      <c r="H213" s="20">
        <f>H212+('data'!$C$19*G212-'data'!$C$16*H212)*$C213/60</f>
        <v>67.4191104872757</v>
      </c>
      <c r="I213" s="20">
        <f>I212+(OFFSET('data'!$C$20,0,D213)*G212-OFFSET('data'!$C$17,0,D213)*I212)*$C213/60</f>
        <v>65.7074217439347</v>
      </c>
      <c r="J213" s="23">
        <f>$A213/60</f>
        <v>17.3333333333333</v>
      </c>
      <c r="K213" s="20">
        <f>G213/'data'!$C$15*1000</f>
        <v>3.90074832296536</v>
      </c>
      <c r="L213" s="20">
        <f>L212+'data'!$G$21*(K212-L212)/60*C212</f>
        <v>3.26872013841307</v>
      </c>
      <c r="M213" s="20">
        <f>IF(L213&lt;='data'!$G$22,1.89,1.47)</f>
        <v>1.47</v>
      </c>
      <c r="N213" s="19">
        <f>$A213</f>
        <v>1040</v>
      </c>
      <c r="O213" s="20">
        <f>'data'!$G$23-'data'!$G$23*(1-('data'!$G$22^M213)/('data'!$G$22^M213+L213^M213))</f>
        <v>43.387028517860</v>
      </c>
      <c r="P213" s="20">
        <f>VLOOKUP(IF(N213-'data'!$G$24&lt;0,0,N213-'data'!$G$24),N3:O725,2)</f>
        <v>43.6992941231136</v>
      </c>
      <c r="Q213" s="20">
        <v>3.5</v>
      </c>
      <c r="R213" s="20">
        <v>3.46669560353653</v>
      </c>
      <c r="S213" s="20">
        <v>3.42277244035876</v>
      </c>
      <c r="T213" s="20">
        <v>3.3038033005819</v>
      </c>
      <c r="U213" s="20">
        <v>3.20063531186192</v>
      </c>
      <c r="V213" s="20">
        <v>3.1219386766185</v>
      </c>
      <c r="W213" s="20">
        <v>2.99855432631083</v>
      </c>
      <c r="X213" s="20">
        <v>2.8179574184912</v>
      </c>
      <c r="Y213" s="20">
        <v>44.2588631304187</v>
      </c>
      <c r="Z213" s="20">
        <v>45.1546451756396</v>
      </c>
      <c r="AA213" s="20">
        <v>46.546229906245</v>
      </c>
      <c r="AB213" s="20">
        <v>49.4260281560596</v>
      </c>
    </row>
    <row r="214" ht="20.05" customHeight="1">
      <c r="A214" s="17">
        <f>$A213+C213</f>
        <v>1045</v>
      </c>
      <c r="B214" s="18"/>
      <c r="C214" s="19">
        <v>5</v>
      </c>
      <c r="D214" t="b" s="20">
        <v>1</v>
      </c>
      <c r="E214" s="21"/>
      <c r="F214" s="22">
        <v>763.519622318370</v>
      </c>
      <c r="G214" s="20">
        <f>$E214+($F214/60+H214*'data'!$C$16+I214*OFFSET('data'!$C$17,0,D214)-G213*(OFFSET('data'!$C$18,0,D214)+'data'!$C$19+OFFSET('data'!$C$20,0,D214)))*$C214/60+G213</f>
        <v>25.570815100140</v>
      </c>
      <c r="H214" s="20">
        <f>H213+('data'!$C$19*G213-'data'!$C$16*H213)*$C214/60</f>
        <v>67.64052288369381</v>
      </c>
      <c r="I214" s="20">
        <f>I213+(OFFSET('data'!$C$20,0,D214)*G213-OFFSET('data'!$C$17,0,D214)*I213)*$C214/60</f>
        <v>65.9351680788315</v>
      </c>
      <c r="J214" s="23">
        <f>$A214/60</f>
        <v>17.4166666666667</v>
      </c>
      <c r="K214" s="20">
        <f>G214/'data'!$C$15*1000</f>
        <v>3.9067134448933</v>
      </c>
      <c r="L214" s="20">
        <f>L213+'data'!$G$21*(K213-L213)/60*C213</f>
        <v>3.27615734882383</v>
      </c>
      <c r="M214" s="20">
        <f>IF(L214&lt;='data'!$G$22,1.89,1.47)</f>
        <v>1.47</v>
      </c>
      <c r="N214" s="19">
        <f>$A214</f>
        <v>1045</v>
      </c>
      <c r="O214" s="20">
        <f>'data'!$G$23-'data'!$G$23*(1-('data'!$G$22^M214)/('data'!$G$22^M214+L214^M214))</f>
        <v>43.3097107522268</v>
      </c>
      <c r="P214" s="20">
        <f>VLOOKUP(IF(N214-'data'!$G$24&lt;0,0,N214-'data'!$G$24),N3:O725,2)</f>
        <v>43.6208597898468</v>
      </c>
      <c r="Q214" s="20">
        <v>3.5</v>
      </c>
      <c r="R214" s="20">
        <v>3.46682385951398</v>
      </c>
      <c r="S214" s="20">
        <v>3.4231603459129</v>
      </c>
      <c r="T214" s="20">
        <v>3.30837568285624</v>
      </c>
      <c r="U214" s="20">
        <v>3.20415799997877</v>
      </c>
      <c r="V214" s="20">
        <v>3.12599701410319</v>
      </c>
      <c r="W214" s="20">
        <v>3.00355075587938</v>
      </c>
      <c r="X214" s="20">
        <v>2.82378477142288</v>
      </c>
      <c r="Y214" s="20">
        <v>44.2193596116306</v>
      </c>
      <c r="Z214" s="20">
        <v>45.1077953504348</v>
      </c>
      <c r="AA214" s="20">
        <v>46.4763889140756</v>
      </c>
      <c r="AB214" s="20">
        <v>49.3343771907538</v>
      </c>
    </row>
    <row r="215" ht="20.05" customHeight="1">
      <c r="A215" s="17">
        <f>$A214+C214</f>
        <v>1050</v>
      </c>
      <c r="B215" s="18"/>
      <c r="C215" s="19">
        <v>5</v>
      </c>
      <c r="D215" t="b" s="20">
        <v>1</v>
      </c>
      <c r="E215" s="21"/>
      <c r="F215" s="22">
        <v>762.753707755124</v>
      </c>
      <c r="G215" s="20">
        <f>$E215+($F215/60+H215*'data'!$C$16+I215*OFFSET('data'!$C$17,0,D215)-G214*(OFFSET('data'!$C$18,0,D215)+'data'!$C$19+OFFSET('data'!$C$20,0,D215)))*$C215/60+G214</f>
        <v>25.6079722357322</v>
      </c>
      <c r="H215" s="20">
        <f>H214+('data'!$C$19*G214-'data'!$C$16*H214)*$C215/60</f>
        <v>67.8615795641269</v>
      </c>
      <c r="I215" s="20">
        <f>I214+(OFFSET('data'!$C$20,0,D215)*G214-OFFSET('data'!$C$17,0,D215)*I214)*$C215/60</f>
        <v>66.16321386833479</v>
      </c>
      <c r="J215" s="23">
        <f>$A215/60</f>
        <v>17.5</v>
      </c>
      <c r="K215" s="20">
        <f>G215/'data'!$C$15*1000</f>
        <v>3.91239031833762</v>
      </c>
      <c r="L215" s="20">
        <f>L214+'data'!$G$21*(K214-L214)/60*C214</f>
        <v>3.28357723685553</v>
      </c>
      <c r="M215" s="20">
        <f>IF(L215&lt;='data'!$G$22,1.89,1.47)</f>
        <v>1.47</v>
      </c>
      <c r="N215" s="19">
        <f>$A215</f>
        <v>1050</v>
      </c>
      <c r="O215" s="20">
        <f>'data'!$G$23-'data'!$G$23*(1-('data'!$G$22^M215)/('data'!$G$22^M215+L215^M215))</f>
        <v>43.2327653776998</v>
      </c>
      <c r="P215" s="20">
        <f>VLOOKUP(IF(N215-'data'!$G$24&lt;0,0,N215-'data'!$G$24),N3:O725,2)</f>
        <v>43.5426419075579</v>
      </c>
      <c r="Q215" s="20">
        <v>3.5</v>
      </c>
      <c r="R215" s="20">
        <v>3.46695154714933</v>
      </c>
      <c r="S215" s="20">
        <v>3.42354101028953</v>
      </c>
      <c r="T215" s="20">
        <v>3.31270382795233</v>
      </c>
      <c r="U215" s="20">
        <v>3.20763923587343</v>
      </c>
      <c r="V215" s="20">
        <v>3.13000909879299</v>
      </c>
      <c r="W215" s="20">
        <v>3.00849287075473</v>
      </c>
      <c r="X215" s="20">
        <v>2.82959175980126</v>
      </c>
      <c r="Y215" s="20">
        <v>44.1803690863674</v>
      </c>
      <c r="Z215" s="20">
        <v>45.0615455352007</v>
      </c>
      <c r="AA215" s="20">
        <v>46.4175700500939</v>
      </c>
      <c r="AB215" s="20">
        <v>49.2429783737141</v>
      </c>
    </row>
    <row r="216" ht="20.05" customHeight="1">
      <c r="A216" s="17">
        <f>$A215+C215</f>
        <v>1055</v>
      </c>
      <c r="B216" s="18"/>
      <c r="C216" s="19">
        <v>5</v>
      </c>
      <c r="D216" t="b" s="20">
        <v>1</v>
      </c>
      <c r="E216" s="21"/>
      <c r="F216" s="22">
        <v>761.991861316424</v>
      </c>
      <c r="G216" s="20">
        <f>$E216+($F216/60+H216*'data'!$C$16+I216*OFFSET('data'!$C$17,0,D216)-G215*(OFFSET('data'!$C$18,0,D216)+'data'!$C$19+OFFSET('data'!$C$20,0,D216)))*$C216/60+G215</f>
        <v>25.6433527767626</v>
      </c>
      <c r="H216" s="20">
        <f>H215+('data'!$C$19*G215-'data'!$C$16*H215)*$C216/60</f>
        <v>68.082237018573</v>
      </c>
      <c r="I216" s="20">
        <f>I215+(OFFSET('data'!$C$20,0,D216)*G215-OFFSET('data'!$C$17,0,D216)*I215)*$C216/60</f>
        <v>66.3915403054538</v>
      </c>
      <c r="J216" s="23">
        <f>$A216/60</f>
        <v>17.5833333333333</v>
      </c>
      <c r="K216" s="20">
        <f>G216/'data'!$C$15*1000</f>
        <v>3.91779576336508</v>
      </c>
      <c r="L216" s="20">
        <f>L215+'data'!$G$21*(K215-L215)/60*C215</f>
        <v>3.29097661446293</v>
      </c>
      <c r="M216" s="20">
        <f>IF(L216&lt;='data'!$G$22,1.89,1.47)</f>
        <v>1.47</v>
      </c>
      <c r="N216" s="19">
        <f>$A216</f>
        <v>1055</v>
      </c>
      <c r="O216" s="20">
        <f>'data'!$G$23-'data'!$G$23*(1-('data'!$G$22^M216)/('data'!$G$22^M216+L216^M216))</f>
        <v>43.1562234991615</v>
      </c>
      <c r="P216" s="20">
        <f>VLOOKUP(IF(N216-'data'!$G$24&lt;0,0,N216-'data'!$G$24),N3:O725,2)</f>
        <v>43.464684632193</v>
      </c>
      <c r="Q216" s="20">
        <v>3.5</v>
      </c>
      <c r="R216" s="20">
        <v>3.46707867679288</v>
      </c>
      <c r="S216" s="20">
        <v>3.42391480956713</v>
      </c>
      <c r="T216" s="20">
        <v>3.31680208656435</v>
      </c>
      <c r="U216" s="20">
        <v>3.21107950732303</v>
      </c>
      <c r="V216" s="20">
        <v>3.1339754683884</v>
      </c>
      <c r="W216" s="20">
        <v>3.01338122928637</v>
      </c>
      <c r="X216" s="20">
        <v>2.83537607687565</v>
      </c>
      <c r="Y216" s="20">
        <v>44.1418843342787</v>
      </c>
      <c r="Z216" s="20">
        <v>45.0158871929714</v>
      </c>
      <c r="AA216" s="20">
        <v>46.359490009921</v>
      </c>
      <c r="AB216" s="20">
        <v>49.1518840665549</v>
      </c>
    </row>
    <row r="217" ht="20.05" customHeight="1">
      <c r="A217" s="17">
        <f>$A216+C216</f>
        <v>1060</v>
      </c>
      <c r="B217" s="18"/>
      <c r="C217" s="19">
        <v>5</v>
      </c>
      <c r="D217" t="b" s="20">
        <v>1</v>
      </c>
      <c r="E217" s="21"/>
      <c r="F217" s="22">
        <v>761.234059271603</v>
      </c>
      <c r="G217" s="20">
        <f>$E217+($F217/60+H217*'data'!$C$16+I217*OFFSET('data'!$C$17,0,D217)-G216*(OFFSET('data'!$C$18,0,D217)+'data'!$C$19+OFFSET('data'!$C$20,0,D217)))*$C217/60+G216</f>
        <v>25.6770603135594</v>
      </c>
      <c r="H217" s="20">
        <f>H216+('data'!$C$19*G216-'data'!$C$16*H216)*$C217/60</f>
        <v>68.30245465309631</v>
      </c>
      <c r="I217" s="20">
        <f>I216+(OFFSET('data'!$C$20,0,D217)*G216-OFFSET('data'!$C$17,0,D217)*I216)*$C217/60</f>
        <v>66.62012968114711</v>
      </c>
      <c r="J217" s="23">
        <f>$A217/60</f>
        <v>17.6666666666667</v>
      </c>
      <c r="K217" s="20">
        <f>G217/'data'!$C$15*1000</f>
        <v>3.92294560652348</v>
      </c>
      <c r="L217" s="20">
        <f>L216+'data'!$G$21*(K216-L216)/60*C216</f>
        <v>3.29835252904051</v>
      </c>
      <c r="M217" s="20">
        <f>IF(L217&lt;='data'!$G$22,1.89,1.47)</f>
        <v>1.47</v>
      </c>
      <c r="N217" s="19">
        <f>$A217</f>
        <v>1060</v>
      </c>
      <c r="O217" s="20">
        <f>'data'!$G$23-'data'!$G$23*(1-('data'!$G$22^M217)/('data'!$G$22^M217+L217^M217))</f>
        <v>43.0801134790156</v>
      </c>
      <c r="P217" s="20">
        <f>VLOOKUP(IF(N217-'data'!$G$24&lt;0,0,N217-'data'!$G$24),N3:O725,2)</f>
        <v>43.387028517860</v>
      </c>
      <c r="Q217" s="20">
        <v>3.5</v>
      </c>
      <c r="R217" s="20">
        <v>3.4672052582594</v>
      </c>
      <c r="S217" s="20">
        <v>3.42428209776468</v>
      </c>
      <c r="T217" s="20">
        <v>3.32068396140154</v>
      </c>
      <c r="U217" s="20">
        <v>3.21447929636494</v>
      </c>
      <c r="V217" s="20">
        <v>3.13789665437817</v>
      </c>
      <c r="W217" s="20">
        <v>3.01821638741939</v>
      </c>
      <c r="X217" s="20">
        <v>2.84113559255295</v>
      </c>
      <c r="Y217" s="20">
        <v>44.1038982496806</v>
      </c>
      <c r="Z217" s="20">
        <v>44.9708119241665</v>
      </c>
      <c r="AA217" s="20">
        <v>46.3021389072099</v>
      </c>
      <c r="AB217" s="20">
        <v>49.0611424607092</v>
      </c>
    </row>
    <row r="218" ht="20.05" customHeight="1">
      <c r="A218" s="17">
        <f>$A217+C217</f>
        <v>1065</v>
      </c>
      <c r="B218" s="18"/>
      <c r="C218" s="19">
        <v>5</v>
      </c>
      <c r="D218" t="b" s="20">
        <v>1</v>
      </c>
      <c r="E218" s="21"/>
      <c r="F218" s="22">
        <v>760.480278029190</v>
      </c>
      <c r="G218" s="20">
        <f>$E218+($F218/60+H218*'data'!$C$16+I218*OFFSET('data'!$C$17,0,D218)-G217*(OFFSET('data'!$C$18,0,D218)+'data'!$C$19+OFFSET('data'!$C$20,0,D218)))*$C218/60+G217</f>
        <v>25.7091923178918</v>
      </c>
      <c r="H218" s="20">
        <f>H217+('data'!$C$19*G217-'data'!$C$16*H217)*$C218/60</f>
        <v>68.5221946155516</v>
      </c>
      <c r="I218" s="20">
        <f>I217+(OFFSET('data'!$C$20,0,D218)*G217-OFFSET('data'!$C$17,0,D218)*I217)*$C218/60</f>
        <v>66.8489653194744</v>
      </c>
      <c r="J218" s="23">
        <f>$A218/60</f>
        <v>17.75</v>
      </c>
      <c r="K218" s="20">
        <f>G218/'data'!$C$15*1000</f>
        <v>3.92785473956618</v>
      </c>
      <c r="L218" s="20">
        <f>L217+'data'!$G$21*(K217-L217)/60*C217</f>
        <v>3.30570224896105</v>
      </c>
      <c r="M218" s="20">
        <f>IF(L218&lt;='data'!$G$22,1.89,1.47)</f>
        <v>1.47</v>
      </c>
      <c r="N218" s="19">
        <f>$A218</f>
        <v>1065</v>
      </c>
      <c r="O218" s="20">
        <f>'data'!$G$23-'data'!$G$23*(1-('data'!$G$22^M218)/('data'!$G$22^M218+L218^M218))</f>
        <v>43.0044611202534</v>
      </c>
      <c r="P218" s="20">
        <f>VLOOKUP(IF(N218-'data'!$G$24&lt;0,0,N218-'data'!$G$24),N3:O725,2)</f>
        <v>43.3097107522268</v>
      </c>
      <c r="Q218" s="20">
        <v>3.5</v>
      </c>
      <c r="R218" s="20">
        <v>3.46733130085952</v>
      </c>
      <c r="S218" s="20">
        <v>3.424643208145</v>
      </c>
      <c r="T218" s="20">
        <v>3.32436215731142</v>
      </c>
      <c r="U218" s="20">
        <v>3.21783907936428</v>
      </c>
      <c r="V218" s="20">
        <v>3.14177318210646</v>
      </c>
      <c r="W218" s="20">
        <v>3.02299889847853</v>
      </c>
      <c r="X218" s="20">
        <v>2.84686834248446</v>
      </c>
      <c r="Y218" s="20">
        <v>44.0664038394414</v>
      </c>
      <c r="Z218" s="20">
        <v>44.9263114640826</v>
      </c>
      <c r="AA218" s="20">
        <v>46.2455069671233</v>
      </c>
      <c r="AB218" s="20">
        <v>48.9707978444243</v>
      </c>
    </row>
    <row r="219" ht="20.05" customHeight="1">
      <c r="A219" s="17">
        <f>$A218+C218</f>
        <v>1070</v>
      </c>
      <c r="B219" s="18"/>
      <c r="C219" s="19">
        <v>5</v>
      </c>
      <c r="D219" t="b" s="20">
        <v>1</v>
      </c>
      <c r="E219" s="21"/>
      <c r="F219" s="22">
        <v>759.730494136129</v>
      </c>
      <c r="G219" s="20">
        <f>$E219+($F219/60+H219*'data'!$C$16+I219*OFFSET('data'!$C$17,0,D219)-G218*(OFFSET('data'!$C$18,0,D219)+'data'!$C$19+OFFSET('data'!$C$20,0,D219)))*$C219/60+G218</f>
        <v>25.739840504622</v>
      </c>
      <c r="H219" s="20">
        <f>H218+('data'!$C$19*G218-'data'!$C$16*H218)*$C219/60</f>
        <v>68.74142163162151</v>
      </c>
      <c r="I219" s="20">
        <f>I218+(OFFSET('data'!$C$20,0,D219)*G218-OFFSET('data'!$C$17,0,D219)*I218)*$C219/60</f>
        <v>67.0780315165816</v>
      </c>
      <c r="J219" s="23">
        <f>$A219/60</f>
        <v>17.8333333333333</v>
      </c>
      <c r="K219" s="20">
        <f>G219/'data'!$C$15*1000</f>
        <v>3.93253717470529</v>
      </c>
      <c r="L219" s="20">
        <f>L218+'data'!$G$21*(K218-L218)/60*C218</f>
        <v>3.3130232499754</v>
      </c>
      <c r="M219" s="20">
        <f>IF(L219&lt;='data'!$G$22,1.89,1.47)</f>
        <v>1.47</v>
      </c>
      <c r="N219" s="19">
        <f>$A219</f>
        <v>1070</v>
      </c>
      <c r="O219" s="20">
        <f>'data'!$G$23-'data'!$G$23*(1-('data'!$G$22^M219)/('data'!$G$22^M219+L219^M219))</f>
        <v>42.9292898382215</v>
      </c>
      <c r="P219" s="20">
        <f>VLOOKUP(IF(N219-'data'!$G$24&lt;0,0,N219-'data'!$G$24),N3:O725,2)</f>
        <v>43.2327653776998</v>
      </c>
      <c r="Q219" s="20">
        <v>3.5</v>
      </c>
      <c r="R219" s="20">
        <v>3.46745681342931</v>
      </c>
      <c r="S219" s="20">
        <v>3.42499845444107</v>
      </c>
      <c r="T219" s="20">
        <v>3.32784862844049</v>
      </c>
      <c r="U219" s="20">
        <v>3.22115932708068</v>
      </c>
      <c r="V219" s="20">
        <v>3.14560557083957</v>
      </c>
      <c r="W219" s="20">
        <v>3.02772931296921</v>
      </c>
      <c r="X219" s="20">
        <v>2.8525725178033</v>
      </c>
      <c r="Y219" s="20">
        <v>44.0293942209129</v>
      </c>
      <c r="Z219" s="20">
        <v>44.8823776804338</v>
      </c>
      <c r="AA219" s="20">
        <v>46.1895845273967</v>
      </c>
      <c r="AB219" s="20">
        <v>48.880890853822</v>
      </c>
    </row>
    <row r="220" ht="20.05" customHeight="1">
      <c r="A220" s="17">
        <f>$A219+C219</f>
        <v>1075</v>
      </c>
      <c r="B220" s="18"/>
      <c r="C220" s="19">
        <v>5</v>
      </c>
      <c r="D220" t="b" s="20">
        <v>1</v>
      </c>
      <c r="E220" s="21"/>
      <c r="F220" s="22">
        <v>758.984684276934</v>
      </c>
      <c r="G220" s="20">
        <f>$E220+($F220/60+H220*'data'!$C$16+I220*OFFSET('data'!$C$17,0,D220)-G219*(OFFSET('data'!$C$18,0,D220)+'data'!$C$19+OFFSET('data'!$C$20,0,D220)))*$C220/60+G219</f>
        <v>25.7690911719798</v>
      </c>
      <c r="H220" s="20">
        <f>H219+('data'!$C$19*G219-'data'!$C$16*H219)*$C220/60</f>
        <v>68.9601028505555</v>
      </c>
      <c r="I220" s="20">
        <f>I219+(OFFSET('data'!$C$20,0,D220)*G219-OFFSET('data'!$C$17,0,D220)*I219)*$C220/60</f>
        <v>67.30731348329201</v>
      </c>
      <c r="J220" s="23">
        <f>$A220/60</f>
        <v>17.9166666666667</v>
      </c>
      <c r="K220" s="20">
        <f>G220/'data'!$C$15*1000</f>
        <v>3.93700609659891</v>
      </c>
      <c r="L220" s="20">
        <f>L219+'data'!$G$21*(K219-L219)/60*C219</f>
        <v>3.3203132024225</v>
      </c>
      <c r="M220" s="20">
        <f>IF(L220&lt;='data'!$G$22,1.89,1.47)</f>
        <v>1.47</v>
      </c>
      <c r="N220" s="19">
        <f>$A220</f>
        <v>1075</v>
      </c>
      <c r="O220" s="20">
        <f>'data'!$G$23-'data'!$G$23*(1-('data'!$G$22^M220)/('data'!$G$22^M220+L220^M220))</f>
        <v>42.8546208217401</v>
      </c>
      <c r="P220" s="20">
        <f>VLOOKUP(IF(N220-'data'!$G$24&lt;0,0,N220-'data'!$G$24),N3:O725,2)</f>
        <v>43.1562234991615</v>
      </c>
      <c r="Q220" s="20">
        <v>3.5</v>
      </c>
      <c r="R220" s="20">
        <v>3.467581804358</v>
      </c>
      <c r="S220" s="20">
        <v>3.42534813200993</v>
      </c>
      <c r="T220" s="20">
        <v>3.33115462260704</v>
      </c>
      <c r="U220" s="20">
        <v>3.22444050473425</v>
      </c>
      <c r="V220" s="20">
        <v>3.14939433383221</v>
      </c>
      <c r="W220" s="20">
        <v>3.03240817839446</v>
      </c>
      <c r="X220" s="20">
        <v>2.85824645547386</v>
      </c>
      <c r="Y220" s="20">
        <v>43.992862619906</v>
      </c>
      <c r="Z220" s="20">
        <v>44.8390025709406</v>
      </c>
      <c r="AA220" s="20">
        <v>46.1343620391871</v>
      </c>
      <c r="AB220" s="20">
        <v>48.7914587089068</v>
      </c>
    </row>
    <row r="221" ht="20.05" customHeight="1">
      <c r="A221" s="17">
        <f>$A220+C220</f>
        <v>1080</v>
      </c>
      <c r="B221" s="18"/>
      <c r="C221" s="19">
        <v>5</v>
      </c>
      <c r="D221" t="b" s="20">
        <v>1</v>
      </c>
      <c r="E221" s="21"/>
      <c r="F221" s="22">
        <v>758.242825272896</v>
      </c>
      <c r="G221" s="20">
        <f>$E221+($F221/60+H221*'data'!$C$16+I221*OFFSET('data'!$C$17,0,D221)-G220*(OFFSET('data'!$C$18,0,D221)+'data'!$C$19+OFFSET('data'!$C$20,0,D221)))*$C221/60+G220</f>
        <v>25.797025521724</v>
      </c>
      <c r="H221" s="20">
        <f>H220+('data'!$C$19*G220-'data'!$C$16*H220)*$C221/60</f>
        <v>69.1782077000386</v>
      </c>
      <c r="I221" s="20">
        <f>I220+(OFFSET('data'!$C$20,0,D221)*G220-OFFSET('data'!$C$17,0,D221)*I220)*$C221/60</f>
        <v>67.53679729109071</v>
      </c>
      <c r="J221" s="23">
        <f>$A221/60</f>
        <v>18</v>
      </c>
      <c r="K221" s="20">
        <f>G221/'data'!$C$15*1000</f>
        <v>3.94127391126546</v>
      </c>
      <c r="L221" s="20">
        <f>L220+'data'!$G$21*(K220-L220)/60*C220</f>
        <v>3.32756995920156</v>
      </c>
      <c r="M221" s="20">
        <f>IF(L221&lt;='data'!$G$22,1.89,1.47)</f>
        <v>1.47</v>
      </c>
      <c r="N221" s="19">
        <f>$A221</f>
        <v>1080</v>
      </c>
      <c r="O221" s="20">
        <f>'data'!$G$23-'data'!$G$23*(1-('data'!$G$22^M221)/('data'!$G$22^M221+L221^M221))</f>
        <v>42.7804731841869</v>
      </c>
      <c r="P221" s="20">
        <f>VLOOKUP(IF(N221-'data'!$G$24&lt;0,0,N221-'data'!$G$24),N3:O725,2)</f>
        <v>43.0801134790156</v>
      </c>
      <c r="Q221" s="20">
        <v>3.5</v>
      </c>
      <c r="R221" s="20">
        <v>3.46770628161426</v>
      </c>
      <c r="S221" s="20">
        <v>3.4256925189183</v>
      </c>
      <c r="T221" s="20">
        <v>3.33429072305127</v>
      </c>
      <c r="U221" s="20">
        <v>3.22768307207075</v>
      </c>
      <c r="V221" s="20">
        <v>3.15313997839328</v>
      </c>
      <c r="W221" s="20">
        <v>3.03703603908679</v>
      </c>
      <c r="X221" s="20">
        <v>2.86388862921719</v>
      </c>
      <c r="Y221" s="20">
        <v>43.9568023687088</v>
      </c>
      <c r="Z221" s="20">
        <v>44.7961782609673</v>
      </c>
      <c r="AA221" s="20">
        <v>46.0798300677228</v>
      </c>
      <c r="AB221" s="20">
        <v>48.7025354353684</v>
      </c>
    </row>
    <row r="222" ht="20.05" customHeight="1">
      <c r="A222" s="17">
        <f>$A221+C221</f>
        <v>1085</v>
      </c>
      <c r="B222" s="18"/>
      <c r="C222" s="19">
        <v>5</v>
      </c>
      <c r="D222" t="b" s="20">
        <v>1</v>
      </c>
      <c r="E222" s="21"/>
      <c r="F222" s="22">
        <v>757.5048940812731</v>
      </c>
      <c r="G222" s="20">
        <f>$E222+($F222/60+H222*'data'!$C$16+I222*OFFSET('data'!$C$17,0,D222)-G221*(OFFSET('data'!$C$18,0,D222)+'data'!$C$19+OFFSET('data'!$C$20,0,D222)))*$C222/60+G221</f>
        <v>25.8237199603791</v>
      </c>
      <c r="H222" s="20">
        <f>H221+('data'!$C$19*G221-'data'!$C$16*H221)*$C222/60</f>
        <v>69.3957077496493</v>
      </c>
      <c r="I222" s="20">
        <f>I221+(OFFSET('data'!$C$20,0,D222)*G221-OFFSET('data'!$C$17,0,D222)*I221)*$C222/60</f>
        <v>67.7664698213019</v>
      </c>
      <c r="J222" s="23">
        <f>$A222/60</f>
        <v>18.0833333333333</v>
      </c>
      <c r="K222" s="20">
        <f>G222/'data'!$C$15*1000</f>
        <v>3.94535229210664</v>
      </c>
      <c r="L222" s="20">
        <f>L221+'data'!$G$21*(K221-L221)/60*C221</f>
        <v>3.33479154446147</v>
      </c>
      <c r="M222" s="20">
        <f>IF(L222&lt;='data'!$G$22,1.89,1.47)</f>
        <v>1.47</v>
      </c>
      <c r="N222" s="19">
        <f>$A222</f>
        <v>1085</v>
      </c>
      <c r="O222" s="20">
        <f>'data'!$G$23-'data'!$G$23*(1-('data'!$G$22^M222)/('data'!$G$22^M222+L222^M222))</f>
        <v>42.7068641051332</v>
      </c>
      <c r="P222" s="20">
        <f>VLOOKUP(IF(N222-'data'!$G$24&lt;0,0,N222-'data'!$G$24),N3:O725,2)</f>
        <v>43.0044611202534</v>
      </c>
      <c r="Q222" s="20">
        <v>3.5</v>
      </c>
      <c r="R222" s="20">
        <v>3.46783025277069</v>
      </c>
      <c r="S222" s="20">
        <v>3.42603187696407</v>
      </c>
      <c r="T222" s="20">
        <v>3.33726688771744</v>
      </c>
      <c r="U222" s="20">
        <v>3.23088748342601</v>
      </c>
      <c r="V222" s="20">
        <v>3.15684300595118</v>
      </c>
      <c r="W222" s="20">
        <v>3.04161343605407</v>
      </c>
      <c r="X222" s="20">
        <v>2.86949764097804</v>
      </c>
      <c r="Y222" s="20">
        <v>43.9212069041471</v>
      </c>
      <c r="Z222" s="20">
        <v>44.7538970012049</v>
      </c>
      <c r="AA222" s="20">
        <v>46.0259792927716</v>
      </c>
      <c r="AB222" s="20">
        <v>48.6141520729773</v>
      </c>
    </row>
    <row r="223" ht="20.05" customHeight="1">
      <c r="A223" s="17">
        <f>$A222+C222</f>
        <v>1090</v>
      </c>
      <c r="B223" s="18"/>
      <c r="C223" s="19">
        <v>5</v>
      </c>
      <c r="D223" t="b" s="20">
        <v>1</v>
      </c>
      <c r="E223" s="21"/>
      <c r="F223" s="22">
        <v>756.770867794516</v>
      </c>
      <c r="G223" s="20">
        <f>$E223+($F223/60+H223*'data'!$C$16+I223*OFFSET('data'!$C$17,0,D223)-G222*(OFFSET('data'!$C$18,0,D223)+'data'!$C$19+OFFSET('data'!$C$20,0,D223)))*$C223/60+G222</f>
        <v>25.8492463826657</v>
      </c>
      <c r="H223" s="20">
        <f>H222+('data'!$C$19*G222-'data'!$C$16*H222)*$C223/60</f>
        <v>69.6125765823988</v>
      </c>
      <c r="I223" s="20">
        <f>I222+(OFFSET('data'!$C$20,0,D223)*G222-OFFSET('data'!$C$17,0,D223)*I222)*$C223/60</f>
        <v>67.9963187172702</v>
      </c>
      <c r="J223" s="23">
        <f>$A223/60</f>
        <v>18.1666666666667</v>
      </c>
      <c r="K223" s="20">
        <f>G223/'data'!$C$15*1000</f>
        <v>3.94925222320999</v>
      </c>
      <c r="L223" s="20">
        <f>L222+'data'!$G$21*(K222-L222)/60*C222</f>
        <v>3.34197614296479</v>
      </c>
      <c r="M223" s="20">
        <f>IF(L223&lt;='data'!$G$22,1.89,1.47)</f>
        <v>1.47</v>
      </c>
      <c r="N223" s="19">
        <f>$A223</f>
        <v>1090</v>
      </c>
      <c r="O223" s="20">
        <f>'data'!$G$23-'data'!$G$23*(1-('data'!$G$22^M223)/('data'!$G$22^M223+L223^M223))</f>
        <v>42.6338089630859</v>
      </c>
      <c r="P223" s="20">
        <f>VLOOKUP(IF(N223-'data'!$G$24&lt;0,0,N223-'data'!$G$24),N3:O725,2)</f>
        <v>42.9292898382215</v>
      </c>
      <c r="Q223" s="20">
        <v>3.5</v>
      </c>
      <c r="R223" s="20">
        <v>3.46795372502713</v>
      </c>
      <c r="S223" s="20">
        <v>3.42636645263736</v>
      </c>
      <c r="T223" s="20">
        <v>3.34009248621417</v>
      </c>
      <c r="U223" s="20">
        <v>3.23405418778959</v>
      </c>
      <c r="V223" s="20">
        <v>3.1605039121186</v>
      </c>
      <c r="W223" s="20">
        <v>3.04614090683851</v>
      </c>
      <c r="X223" s="20">
        <v>2.87507221290158</v>
      </c>
      <c r="Y223" s="20">
        <v>43.8860697656856</v>
      </c>
      <c r="Z223" s="20">
        <v>44.7121511654012</v>
      </c>
      <c r="AA223" s="20">
        <v>45.972800508940</v>
      </c>
      <c r="AB223" s="20">
        <v>48.526336871339</v>
      </c>
    </row>
    <row r="224" ht="20.05" customHeight="1">
      <c r="A224" s="17">
        <f>$A223+C223</f>
        <v>1095</v>
      </c>
      <c r="B224" s="18"/>
      <c r="C224" s="19">
        <v>5</v>
      </c>
      <c r="D224" t="b" s="20">
        <v>1</v>
      </c>
      <c r="E224" s="21"/>
      <c r="F224" s="22">
        <v>756.0407236394479</v>
      </c>
      <c r="G224" s="20">
        <f>$E224+($F224/60+H224*'data'!$C$16+I224*OFFSET('data'!$C$17,0,D224)-G223*(OFFSET('data'!$C$18,0,D224)+'data'!$C$19+OFFSET('data'!$C$20,0,D224)))*$C224/60+G223</f>
        <v>25.8736724381778</v>
      </c>
      <c r="H224" s="20">
        <f>H223+('data'!$C$19*G223-'data'!$C$16*H223)*$C224/60</f>
        <v>69.828789673874</v>
      </c>
      <c r="I224" s="20">
        <f>I223+(OFFSET('data'!$C$20,0,D224)*G223-OFFSET('data'!$C$17,0,D224)*I223)*$C224/60</f>
        <v>68.226332339368</v>
      </c>
      <c r="J224" s="23">
        <f>$A224/60</f>
        <v>18.25</v>
      </c>
      <c r="K224" s="20">
        <f>G224/'data'!$C$15*1000</f>
        <v>3.9529840400919</v>
      </c>
      <c r="L224" s="20">
        <f>L223+'data'!$G$21*(K223-L223)/60*C223</f>
        <v>3.34912209008644</v>
      </c>
      <c r="M224" s="20">
        <f>IF(L224&lt;='data'!$G$22,1.89,1.47)</f>
        <v>1.47</v>
      </c>
      <c r="N224" s="19">
        <f>$A224</f>
        <v>1095</v>
      </c>
      <c r="O224" s="20">
        <f>'data'!$G$23-'data'!$G$23*(1-('data'!$G$22^M224)/('data'!$G$22^M224+L224^M224))</f>
        <v>42.5613214598643</v>
      </c>
      <c r="P224" s="20">
        <f>VLOOKUP(IF(N224-'data'!$G$24&lt;0,0,N224-'data'!$G$24),N3:O725,2)</f>
        <v>42.8546208217401</v>
      </c>
      <c r="Q224" s="20">
        <v>3.5</v>
      </c>
      <c r="R224" s="20">
        <v>3.46807670523231</v>
      </c>
      <c r="S224" s="20">
        <v>3.42669647802484</v>
      </c>
      <c r="T224" s="20">
        <v>3.3427763345899</v>
      </c>
      <c r="U224" s="20">
        <v>3.23718362886771</v>
      </c>
      <c r="V224" s="20">
        <v>3.16412318675685</v>
      </c>
      <c r="W224" s="20">
        <v>3.05061898538797</v>
      </c>
      <c r="X224" s="20">
        <v>2.88061117978964</v>
      </c>
      <c r="Y224" s="20">
        <v>43.8513845935693</v>
      </c>
      <c r="Z224" s="20">
        <v>44.6709332481345</v>
      </c>
      <c r="AA224" s="20">
        <v>45.9202846258188</v>
      </c>
      <c r="AB224" s="20">
        <v>48.439115473727</v>
      </c>
    </row>
    <row r="225" ht="20.05" customHeight="1">
      <c r="A225" s="17">
        <f>$A224+C224</f>
        <v>1100</v>
      </c>
      <c r="B225" s="18"/>
      <c r="C225" s="19">
        <v>5</v>
      </c>
      <c r="D225" t="b" s="20">
        <v>1</v>
      </c>
      <c r="E225" s="21"/>
      <c r="F225" s="22">
        <v>755.314438976485</v>
      </c>
      <c r="G225" s="20">
        <f>$E225+($F225/60+H225*'data'!$C$16+I225*OFFSET('data'!$C$17,0,D225)-G224*(OFFSET('data'!$C$18,0,D225)+'data'!$C$19+OFFSET('data'!$C$20,0,D225)))*$C225/60+G224</f>
        <v>25.8970617822965</v>
      </c>
      <c r="H225" s="20">
        <f>H224+('data'!$C$19*G224-'data'!$C$16*H224)*$C225/60</f>
        <v>70.0443242785355</v>
      </c>
      <c r="I225" s="20">
        <f>I224+(OFFSET('data'!$C$20,0,D225)*G224-OFFSET('data'!$C$17,0,D225)*I224)*$C225/60</f>
        <v>68.4564997226623</v>
      </c>
      <c r="J225" s="23">
        <f>$A225/60</f>
        <v>18.3333333333333</v>
      </c>
      <c r="K225" s="20">
        <f>G225/'data'!$C$15*1000</f>
        <v>3.95655746803222</v>
      </c>
      <c r="L225" s="20">
        <f>L224+'data'!$G$21*(K224-L224)/60*C224</f>
        <v>3.35622786240959</v>
      </c>
      <c r="M225" s="20">
        <f>IF(L225&lt;='data'!$G$22,1.89,1.47)</f>
        <v>1.47</v>
      </c>
      <c r="N225" s="19">
        <f>$A225</f>
        <v>1100</v>
      </c>
      <c r="O225" s="20">
        <f>'data'!$G$23-'data'!$G$23*(1-('data'!$G$22^M225)/('data'!$G$22^M225+L225^M225))</f>
        <v>42.4894137371067</v>
      </c>
      <c r="P225" s="20">
        <f>VLOOKUP(IF(N225-'data'!$G$24&lt;0,0,N225-'data'!$G$24),N3:O725,2)</f>
        <v>42.7804731841869</v>
      </c>
      <c r="Q225" s="20">
        <v>3.5</v>
      </c>
      <c r="R225" s="20">
        <v>3.46819919990444</v>
      </c>
      <c r="S225" s="20">
        <v>3.4270221716606</v>
      </c>
      <c r="T225" s="20">
        <v>3.34532672805291</v>
      </c>
      <c r="U225" s="20">
        <v>3.2402762451454</v>
      </c>
      <c r="V225" s="20">
        <v>3.16770131403965</v>
      </c>
      <c r="W225" s="20">
        <v>3.05504820193877</v>
      </c>
      <c r="X225" s="20">
        <v>2.88611348200794</v>
      </c>
      <c r="Y225" s="20">
        <v>43.8171451270039</v>
      </c>
      <c r="Z225" s="20">
        <v>44.6302358626329</v>
      </c>
      <c r="AA225" s="20">
        <v>45.8684226679856</v>
      </c>
      <c r="AB225" s="20">
        <v>48.3525110896838</v>
      </c>
    </row>
    <row r="226" ht="20.05" customHeight="1">
      <c r="A226" s="17">
        <f>$A225+C225</f>
        <v>1105</v>
      </c>
      <c r="B226" s="18"/>
      <c r="C226" s="19">
        <v>5</v>
      </c>
      <c r="D226" t="b" s="20">
        <v>1</v>
      </c>
      <c r="E226" s="21"/>
      <c r="F226" s="22">
        <v>754.5919912988441</v>
      </c>
      <c r="G226" s="20">
        <f>$E226+($F226/60+H226*'data'!$C$16+I226*OFFSET('data'!$C$17,0,D226)-G225*(OFFSET('data'!$C$18,0,D226)+'data'!$C$19+OFFSET('data'!$C$20,0,D226)))*$C226/60+G225</f>
        <v>25.9194743122727</v>
      </c>
      <c r="H226" s="20">
        <f>H225+('data'!$C$19*G225-'data'!$C$16*H225)*$C226/60</f>
        <v>70.2591593227459</v>
      </c>
      <c r="I226" s="20">
        <f>I225+(OFFSET('data'!$C$20,0,D226)*G225-OFFSET('data'!$C$17,0,D226)*I225)*$C226/60</f>
        <v>68.6868105370841</v>
      </c>
      <c r="J226" s="23">
        <f>$A226/60</f>
        <v>18.4166666666667</v>
      </c>
      <c r="K226" s="20">
        <f>G226/'data'!$C$15*1000</f>
        <v>3.95998165814307</v>
      </c>
      <c r="L226" s="20">
        <f>L225+'data'!$G$21*(K225-L225)/60*C225</f>
        <v>3.36329206888321</v>
      </c>
      <c r="M226" s="20">
        <f>IF(L226&lt;='data'!$G$22,1.89,1.47)</f>
        <v>1.47</v>
      </c>
      <c r="N226" s="19">
        <f>$A226</f>
        <v>1105</v>
      </c>
      <c r="O226" s="20">
        <f>'data'!$G$23-'data'!$G$23*(1-('data'!$G$22^M226)/('data'!$G$22^M226+L226^M226))</f>
        <v>42.4180964853813</v>
      </c>
      <c r="P226" s="20">
        <f>VLOOKUP(IF(N226-'data'!$G$24&lt;0,0,N226-'data'!$G$24),N3:O725,2)</f>
        <v>42.7068641051332</v>
      </c>
      <c r="Q226" s="20">
        <v>3.5</v>
      </c>
      <c r="R226" s="20">
        <v>3.46832121525046</v>
      </c>
      <c r="S226" s="20">
        <v>3.42734373932664</v>
      </c>
      <c r="T226" s="20">
        <v>3.34775147175721</v>
      </c>
      <c r="U226" s="20">
        <v>3.24333246994793</v>
      </c>
      <c r="V226" s="20">
        <v>3.17123877251636</v>
      </c>
      <c r="W226" s="20">
        <v>3.05942908290929</v>
      </c>
      <c r="X226" s="20">
        <v>2.89157815881772</v>
      </c>
      <c r="Y226" s="20">
        <v>43.783345202374</v>
      </c>
      <c r="Z226" s="20">
        <v>44.5900517386358</v>
      </c>
      <c r="AA226" s="20">
        <v>45.8172057748786</v>
      </c>
      <c r="AB226" s="20">
        <v>48.2665446570396</v>
      </c>
    </row>
    <row r="227" ht="20.05" customHeight="1">
      <c r="A227" s="17">
        <f>$A226+C226</f>
        <v>1110</v>
      </c>
      <c r="B227" s="18"/>
      <c r="C227" s="19">
        <v>5</v>
      </c>
      <c r="D227" t="b" s="20">
        <v>1</v>
      </c>
      <c r="E227" s="21"/>
      <c r="F227" s="22">
        <v>753.873358231796</v>
      </c>
      <c r="G227" s="20">
        <f>$E227+($F227/60+H227*'data'!$C$16+I227*OFFSET('data'!$C$17,0,D227)-G226*(OFFSET('data'!$C$18,0,D227)+'data'!$C$19+OFFSET('data'!$C$20,0,D227)))*$C227/60+G226</f>
        <v>25.9409663893548</v>
      </c>
      <c r="H227" s="20">
        <f>H226+('data'!$C$19*G226-'data'!$C$16*H226)*$C227/60</f>
        <v>70.4732753041321</v>
      </c>
      <c r="I227" s="20">
        <f>I226+(OFFSET('data'!$C$20,0,D227)*G226-OFFSET('data'!$C$17,0,D227)*I226)*$C227/60</f>
        <v>68.91725504995119</v>
      </c>
      <c r="J227" s="23">
        <f>$A227/60</f>
        <v>18.5</v>
      </c>
      <c r="K227" s="20">
        <f>G227/'data'!$C$15*1000</f>
        <v>3.96326522130547</v>
      </c>
      <c r="L227" s="20">
        <f>L226+'data'!$G$21*(K226-L226)/60*C226</f>
        <v>3.37031344250815</v>
      </c>
      <c r="M227" s="20">
        <f>IF(L227&lt;='data'!$G$22,1.89,1.47)</f>
        <v>1.47</v>
      </c>
      <c r="N227" s="19">
        <f>$A227</f>
        <v>1110</v>
      </c>
      <c r="O227" s="20">
        <f>'data'!$G$23-'data'!$G$23*(1-('data'!$G$22^M227)/('data'!$G$22^M227+L227^M227))</f>
        <v>42.3473790463451</v>
      </c>
      <c r="P227" s="20">
        <f>VLOOKUP(IF(N227-'data'!$G$24&lt;0,0,N227-'data'!$G$24),N3:O725,2)</f>
        <v>42.6338089630859</v>
      </c>
      <c r="Q227" s="20">
        <v>3.5</v>
      </c>
      <c r="R227" s="20">
        <v>3.46844275718425</v>
      </c>
      <c r="S227" s="20">
        <v>3.42766137480614</v>
      </c>
      <c r="T227" s="20">
        <v>3.35005790976862</v>
      </c>
      <c r="U227" s="20">
        <v>3.24635273150155</v>
      </c>
      <c r="V227" s="20">
        <v>3.17473603517476</v>
      </c>
      <c r="W227" s="20">
        <v>3.06376215080374</v>
      </c>
      <c r="X227" s="20">
        <v>2.89700434210652</v>
      </c>
      <c r="Y227" s="20">
        <v>43.7499787514991</v>
      </c>
      <c r="Z227" s="20">
        <v>44.5503737202989</v>
      </c>
      <c r="AA227" s="20">
        <v>45.7666252005496</v>
      </c>
      <c r="AB227" s="20">
        <v>48.181234993963</v>
      </c>
    </row>
    <row r="228" ht="20.05" customHeight="1">
      <c r="A228" s="17">
        <f>$A227+C227</f>
        <v>1115</v>
      </c>
      <c r="B228" s="18"/>
      <c r="C228" s="19">
        <v>5</v>
      </c>
      <c r="D228" t="b" s="20">
        <v>1</v>
      </c>
      <c r="E228" s="21"/>
      <c r="F228" s="22">
        <v>753.158517531851</v>
      </c>
      <c r="G228" s="20">
        <f>$E228+($F228/60+H228*'data'!$C$16+I228*OFFSET('data'!$C$17,0,D228)-G227*(OFFSET('data'!$C$18,0,D228)+'data'!$C$19+OFFSET('data'!$C$20,0,D228)))*$C228/60+G227</f>
        <v>25.9615910477863</v>
      </c>
      <c r="H228" s="20">
        <f>H227+('data'!$C$19*G227-'data'!$C$16*H227)*$C228/60</f>
        <v>70.6866541969067</v>
      </c>
      <c r="I228" s="20">
        <f>I227+(OFFSET('data'!$C$20,0,D228)*G227-OFFSET('data'!$C$17,0,D228)*I227)*$C228/60</f>
        <v>69.147824090707</v>
      </c>
      <c r="J228" s="23">
        <f>$A228/60</f>
        <v>18.5833333333333</v>
      </c>
      <c r="K228" s="20">
        <f>G228/'data'!$C$15*1000</f>
        <v>3.96641626010009</v>
      </c>
      <c r="L228" s="20">
        <f>L227+'data'!$G$21*(K227-L227)/60*C227</f>
        <v>3.37729083252039</v>
      </c>
      <c r="M228" s="20">
        <f>IF(L228&lt;='data'!$G$22,1.89,1.47)</f>
        <v>1.47</v>
      </c>
      <c r="N228" s="19">
        <f>$A228</f>
        <v>1115</v>
      </c>
      <c r="O228" s="20">
        <f>'data'!$G$23-'data'!$G$23*(1-('data'!$G$22^M228)/('data'!$G$22^M228+L228^M228))</f>
        <v>42.2772695083722</v>
      </c>
      <c r="P228" s="20">
        <f>VLOOKUP(IF(N228-'data'!$G$24&lt;0,0,N228-'data'!$G$24),N3:O725,2)</f>
        <v>42.5613214598643</v>
      </c>
      <c r="Q228" s="20">
        <v>3.5</v>
      </c>
      <c r="R228" s="20">
        <v>3.46856383134365</v>
      </c>
      <c r="S228" s="20">
        <v>3.42797526059217</v>
      </c>
      <c r="T228" s="20">
        <v>3.35225295231879</v>
      </c>
      <c r="U228" s="20">
        <v>3.24933745299348</v>
      </c>
      <c r="V228" s="20">
        <v>3.17819356950321</v>
      </c>
      <c r="W228" s="20">
        <v>3.06804792412534</v>
      </c>
      <c r="X228" s="20">
        <v>2.90239125049455</v>
      </c>
      <c r="Y228" s="20">
        <v>43.7170397999253</v>
      </c>
      <c r="Z228" s="20">
        <v>44.5111947641397</v>
      </c>
      <c r="AA228" s="20">
        <v>45.7166723133089</v>
      </c>
      <c r="AB228" s="20">
        <v>48.096598941630</v>
      </c>
    </row>
    <row r="229" ht="20.05" customHeight="1">
      <c r="A229" s="17">
        <f>$A228+C228</f>
        <v>1120</v>
      </c>
      <c r="B229" s="18"/>
      <c r="C229" s="19">
        <v>5</v>
      </c>
      <c r="D229" t="b" s="20">
        <v>1</v>
      </c>
      <c r="E229" s="21"/>
      <c r="F229" s="22">
        <v>752.447447086</v>
      </c>
      <c r="G229" s="20">
        <f>$E229+($F229/60+H229*'data'!$C$16+I229*OFFSET('data'!$C$17,0,D229)-G228*(OFFSET('data'!$C$18,0,D229)+'data'!$C$19+OFFSET('data'!$C$20,0,D229)))*$C229/60+G228</f>
        <v>25.9813981914501</v>
      </c>
      <c r="H229" s="20">
        <f>H228+('data'!$C$19*G228-'data'!$C$16*H228)*$C229/60</f>
        <v>70.8992793627956</v>
      </c>
      <c r="I229" s="20">
        <f>I228+(OFFSET('data'!$C$20,0,D229)*G228-OFFSET('data'!$C$17,0,D229)*I228)*$C229/60</f>
        <v>69.3785090177426</v>
      </c>
      <c r="J229" s="23">
        <f>$A229/60</f>
        <v>18.6666666666667</v>
      </c>
      <c r="K229" s="20">
        <f>G229/'data'!$C$15*1000</f>
        <v>3.96944239885058</v>
      </c>
      <c r="L229" s="20">
        <f>L228+'data'!$G$21*(K228-L228)/60*C228</f>
        <v>3.38422319704199</v>
      </c>
      <c r="M229" s="20">
        <f>IF(L229&lt;='data'!$G$22,1.89,1.47)</f>
        <v>1.47</v>
      </c>
      <c r="N229" s="19">
        <f>$A229</f>
        <v>1120</v>
      </c>
      <c r="O229" s="20">
        <f>'data'!$G$23-'data'!$G$23*(1-('data'!$G$22^M229)/('data'!$G$22^M229+L229^M229))</f>
        <v>42.2077747960498</v>
      </c>
      <c r="P229" s="20">
        <f>VLOOKUP(IF(N229-'data'!$G$24&lt;0,0,N229-'data'!$G$24),N3:O725,2)</f>
        <v>42.4894137371067</v>
      </c>
      <c r="Q229" s="20">
        <v>3.5</v>
      </c>
      <c r="R229" s="20">
        <v>3.46868444310658</v>
      </c>
      <c r="S229" s="20">
        <v>3.42828556855446</v>
      </c>
      <c r="T229" s="20">
        <v>3.35434310144817</v>
      </c>
      <c r="U229" s="20">
        <v>3.2522870526312</v>
      </c>
      <c r="V229" s="20">
        <v>3.18161183755232</v>
      </c>
      <c r="W229" s="20">
        <v>3.07228691729839</v>
      </c>
      <c r="X229" s="20">
        <v>2.90773818379434</v>
      </c>
      <c r="Y229" s="20">
        <v>43.6845224652528</v>
      </c>
      <c r="Z229" s="20">
        <v>44.4725079370243</v>
      </c>
      <c r="AA229" s="20">
        <v>45.6673385952701</v>
      </c>
      <c r="AB229" s="20">
        <v>48.0126514980608</v>
      </c>
    </row>
    <row r="230" ht="20.05" customHeight="1">
      <c r="A230" s="17">
        <f>$A229+C229</f>
        <v>1125</v>
      </c>
      <c r="B230" s="18"/>
      <c r="C230" s="19">
        <v>5</v>
      </c>
      <c r="D230" t="b" s="20">
        <v>1</v>
      </c>
      <c r="E230" s="21"/>
      <c r="F230" s="22">
        <v>751.7401249109651</v>
      </c>
      <c r="G230" s="20">
        <f>$E230+($F230/60+H230*'data'!$C$16+I230*OFFSET('data'!$C$17,0,D230)-G229*(OFFSET('data'!$C$18,0,D230)+'data'!$C$19+OFFSET('data'!$C$20,0,D230)))*$C230/60+G229</f>
        <v>26.000434778889</v>
      </c>
      <c r="H230" s="20">
        <f>H229+('data'!$C$19*G229-'data'!$C$16*H229)*$C230/60</f>
        <v>71.111135467241</v>
      </c>
      <c r="I230" s="20">
        <f>I229+(OFFSET('data'!$C$20,0,D230)*G229-OFFSET('data'!$C$17,0,D230)*I229)*$C230/60</f>
        <v>69.6093016871805</v>
      </c>
      <c r="J230" s="23">
        <f>$A230/60</f>
        <v>18.75</v>
      </c>
      <c r="K230" s="20">
        <f>G230/'data'!$C$15*1000</f>
        <v>3.97235081189104</v>
      </c>
      <c r="L230" s="20">
        <f>L229+'data'!$G$21*(K229-L229)/60*C229</f>
        <v>3.39110959617204</v>
      </c>
      <c r="M230" s="20">
        <f>IF(L230&lt;='data'!$G$22,1.89,1.47)</f>
        <v>1.47</v>
      </c>
      <c r="N230" s="19">
        <f>$A230</f>
        <v>1125</v>
      </c>
      <c r="O230" s="20">
        <f>'data'!$G$23-'data'!$G$23*(1-('data'!$G$22^M230)/('data'!$G$22^M230+L230^M230))</f>
        <v>42.1389007539151</v>
      </c>
      <c r="P230" s="20">
        <f>VLOOKUP(IF(N230-'data'!$G$24&lt;0,0,N230-'data'!$G$24),N3:O725,2)</f>
        <v>42.4180964853813</v>
      </c>
      <c r="Q230" s="20">
        <v>3.5</v>
      </c>
      <c r="R230" s="20">
        <v>3.46880459760615</v>
      </c>
      <c r="S230" s="20">
        <v>3.42859246056687</v>
      </c>
      <c r="T230" s="20">
        <v>3.35633447513323</v>
      </c>
      <c r="U230" s="20">
        <v>3.25520194370106</v>
      </c>
      <c r="V230" s="20">
        <v>3.18499129599606</v>
      </c>
      <c r="W230" s="20">
        <v>3.07647964059867</v>
      </c>
      <c r="X230" s="20">
        <v>2.9130445178027</v>
      </c>
      <c r="Y230" s="20">
        <v>43.6524209554986</v>
      </c>
      <c r="Z230" s="20">
        <v>44.4343064141952</v>
      </c>
      <c r="AA230" s="20">
        <v>45.6186156418044</v>
      </c>
      <c r="AB230" s="20">
        <v>47.9294059436475</v>
      </c>
    </row>
    <row r="231" ht="20.05" customHeight="1">
      <c r="A231" s="17">
        <f>$A230+C230</f>
        <v>1130</v>
      </c>
      <c r="B231" s="18"/>
      <c r="C231" s="19">
        <v>5</v>
      </c>
      <c r="D231" t="b" s="20">
        <v>1</v>
      </c>
      <c r="E231" s="21"/>
      <c r="F231" s="22">
        <v>751.036529152422</v>
      </c>
      <c r="G231" s="20">
        <f>$E231+($F231/60+H231*'data'!$C$16+I231*OFFSET('data'!$C$17,0,D231)-G230*(OFFSET('data'!$C$18,0,D231)+'data'!$C$19+OFFSET('data'!$C$20,0,D231)))*$C231/60+G230</f>
        <v>26.0187449973895</v>
      </c>
      <c r="H231" s="20">
        <f>H230+('data'!$C$19*G230-'data'!$C$16*H230)*$C231/60</f>
        <v>71.3222084005678</v>
      </c>
      <c r="I231" s="20">
        <f>I230+(OFFSET('data'!$C$20,0,D231)*G230-OFFSET('data'!$C$17,0,D231)*I230)*$C231/60</f>
        <v>69.84019442350299</v>
      </c>
      <c r="J231" s="23">
        <f>$A231/60</f>
        <v>18.8333333333333</v>
      </c>
      <c r="K231" s="20">
        <f>G231/'data'!$C$15*1000</f>
        <v>3.97514825016255</v>
      </c>
      <c r="L231" s="20">
        <f>L230+'data'!$G$21*(K230-L230)/60*C230</f>
        <v>3.39794918549157</v>
      </c>
      <c r="M231" s="20">
        <f>IF(L231&lt;='data'!$G$22,1.89,1.47)</f>
        <v>1.47</v>
      </c>
      <c r="N231" s="19">
        <f>$A231</f>
        <v>1130</v>
      </c>
      <c r="O231" s="20">
        <f>'data'!$G$23-'data'!$G$23*(1-('data'!$G$22^M231)/('data'!$G$22^M231+L231^M231))</f>
        <v>42.0706522247882</v>
      </c>
      <c r="P231" s="20">
        <f>VLOOKUP(IF(N231-'data'!$G$24&lt;0,0,N231-'data'!$G$24),N3:O725,2)</f>
        <v>42.3473790463451</v>
      </c>
      <c r="Q231" s="20">
        <v>3.5</v>
      </c>
      <c r="R231" s="20">
        <v>3.46892429974487</v>
      </c>
      <c r="S231" s="20">
        <v>3.42889608909767</v>
      </c>
      <c r="T231" s="20">
        <v>3.35823282998754</v>
      </c>
      <c r="U231" s="20">
        <v>3.25808253462618</v>
      </c>
      <c r="V231" s="20">
        <v>3.1883323961923</v>
      </c>
      <c r="W231" s="20">
        <v>3.08062660009155</v>
      </c>
      <c r="X231" s="20">
        <v>2.91830969940536</v>
      </c>
      <c r="Y231" s="20">
        <v>43.6207295674916</v>
      </c>
      <c r="Z231" s="20">
        <v>44.3965834773364</v>
      </c>
      <c r="AA231" s="20">
        <v>45.5704951609117</v>
      </c>
      <c r="AB231" s="20">
        <v>47.8468739588632</v>
      </c>
    </row>
    <row r="232" ht="20.05" customHeight="1">
      <c r="A232" s="17">
        <f>$A231+C231</f>
        <v>1135</v>
      </c>
      <c r="B232" s="18"/>
      <c r="C232" s="19">
        <v>5</v>
      </c>
      <c r="D232" t="b" s="20">
        <v>1</v>
      </c>
      <c r="E232" s="21"/>
      <c r="F232" s="22">
        <v>750.336638084240</v>
      </c>
      <c r="G232" s="20">
        <f>$E232+($F232/60+H232*'data'!$C$16+I232*OFFSET('data'!$C$17,0,D232)-G231*(OFFSET('data'!$C$18,0,D232)+'data'!$C$19+OFFSET('data'!$C$20,0,D232)))*$C232/60+G231</f>
        <v>26.0363704267759</v>
      </c>
      <c r="H232" s="20">
        <f>H231+('data'!$C$19*G231-'data'!$C$16*H231)*$C232/60</f>
        <v>71.5324852038199</v>
      </c>
      <c r="I232" s="20">
        <f>I231+(OFFSET('data'!$C$20,0,D232)*G231-OFFSET('data'!$C$17,0,D232)*I231)*$C232/60</f>
        <v>70.07117999191669</v>
      </c>
      <c r="J232" s="23">
        <f>$A232/60</f>
        <v>18.9166666666667</v>
      </c>
      <c r="K232" s="20">
        <f>G232/'data'!$C$15*1000</f>
        <v>3.97784106623769</v>
      </c>
      <c r="L232" s="20">
        <f>L231+'data'!$G$21*(K231-L231)/60*C231</f>
        <v>3.40474120995784</v>
      </c>
      <c r="M232" s="20">
        <f>IF(L232&lt;='data'!$G$22,1.89,1.47)</f>
        <v>1.47</v>
      </c>
      <c r="N232" s="19">
        <f>$A232</f>
        <v>1135</v>
      </c>
      <c r="O232" s="20">
        <f>'data'!$G$23-'data'!$G$23*(1-('data'!$G$22^M232)/('data'!$G$22^M232+L232^M232))</f>
        <v>42.0030331230322</v>
      </c>
      <c r="P232" s="20">
        <f>VLOOKUP(IF(N232-'data'!$G$24&lt;0,0,N232-'data'!$G$24),N3:O725,2)</f>
        <v>42.2772695083722</v>
      </c>
      <c r="Q232" s="20">
        <v>3.5</v>
      </c>
      <c r="R232" s="20">
        <v>3.4690435542081</v>
      </c>
      <c r="S232" s="20">
        <v>3.42919659776499</v>
      </c>
      <c r="T232" s="20">
        <v>3.36004358262104</v>
      </c>
      <c r="U232" s="20">
        <v>3.26092922902367</v>
      </c>
      <c r="V232" s="20">
        <v>3.19163558424283</v>
      </c>
      <c r="W232" s="20">
        <v>3.08472829757742</v>
      </c>
      <c r="X232" s="20">
        <v>2.92353324197571</v>
      </c>
      <c r="Y232" s="20">
        <v>43.5894426853023</v>
      </c>
      <c r="Z232" s="20">
        <v>44.3593325126789</v>
      </c>
      <c r="AA232" s="20">
        <v>45.522968972517</v>
      </c>
      <c r="AB232" s="20">
        <v>47.7650657346213</v>
      </c>
    </row>
    <row r="233" ht="20.05" customHeight="1">
      <c r="A233" s="17">
        <f>$A232+C232</f>
        <v>1140</v>
      </c>
      <c r="B233" s="18"/>
      <c r="C233" s="19">
        <v>5</v>
      </c>
      <c r="D233" t="b" s="20">
        <v>1</v>
      </c>
      <c r="E233" s="21"/>
      <c r="F233" s="22">
        <v>749.640430107760</v>
      </c>
      <c r="G233" s="20">
        <f>$E233+($F233/60+H233*'data'!$C$16+I233*OFFSET('data'!$C$17,0,D233)-G232*(OFFSET('data'!$C$18,0,D233)+'data'!$C$19+OFFSET('data'!$C$20,0,D233)))*$C233/60+G232</f>
        <v>26.0533501935225</v>
      </c>
      <c r="H233" s="20">
        <f>H232+('data'!$C$19*G232-'data'!$C$16*H232)*$C233/60</f>
        <v>71.7419539989902</v>
      </c>
      <c r="I233" s="20">
        <f>I232+(OFFSET('data'!$C$20,0,D233)*G232-OFFSET('data'!$C$17,0,D233)*I232)*$C233/60</f>
        <v>70.3022515723502</v>
      </c>
      <c r="J233" s="23">
        <f>$A233/60</f>
        <v>19</v>
      </c>
      <c r="K233" s="20">
        <f>G233/'data'!$C$15*1000</f>
        <v>3.98043523786578</v>
      </c>
      <c r="L233" s="20">
        <f>L232+'data'!$G$21*(K232-L232)/60*C232</f>
        <v>3.41148499816492</v>
      </c>
      <c r="M233" s="20">
        <f>IF(L233&lt;='data'!$G$22,1.89,1.47)</f>
        <v>1.47</v>
      </c>
      <c r="N233" s="19">
        <f>$A233</f>
        <v>1140</v>
      </c>
      <c r="O233" s="20">
        <f>'data'!$G$23-'data'!$G$23*(1-('data'!$G$22^M233)/('data'!$G$22^M233+L233^M233))</f>
        <v>41.9360465030563</v>
      </c>
      <c r="P233" s="20">
        <f>VLOOKUP(IF(N233-'data'!$G$24&lt;0,0,N233-'data'!$G$24),N3:O725,2)</f>
        <v>42.2077747960498</v>
      </c>
      <c r="Q233" s="20">
        <v>3.5</v>
      </c>
      <c r="R233" s="20">
        <v>3.46916236547655</v>
      </c>
      <c r="S233" s="20">
        <v>3.42949412185938</v>
      </c>
      <c r="T233" s="20">
        <v>3.36177182973667</v>
      </c>
      <c r="U233" s="20">
        <v>3.26374242576121</v>
      </c>
      <c r="V233" s="20">
        <v>3.19490130105278</v>
      </c>
      <c r="W233" s="20">
        <v>3.08878523054385</v>
      </c>
      <c r="X233" s="20">
        <v>2.9287147210502</v>
      </c>
      <c r="Y233" s="20">
        <v>43.5585547787037</v>
      </c>
      <c r="Z233" s="20">
        <v>44.3225470091419</v>
      </c>
      <c r="AA233" s="20">
        <v>45.4760290076988</v>
      </c>
      <c r="AB233" s="20">
        <v>47.6839900757213</v>
      </c>
    </row>
    <row r="234" ht="20.05" customHeight="1">
      <c r="A234" s="17">
        <f>$A233+C233</f>
        <v>1145</v>
      </c>
      <c r="B234" s="18"/>
      <c r="C234" s="19">
        <v>5</v>
      </c>
      <c r="D234" t="b" s="20">
        <v>1</v>
      </c>
      <c r="E234" s="21"/>
      <c r="F234" s="22">
        <v>748.947883751003</v>
      </c>
      <c r="G234" s="20">
        <f>$E234+($F234/60+H234*'data'!$C$16+I234*OFFSET('data'!$C$17,0,D234)-G233*(OFFSET('data'!$C$18,0,D234)+'data'!$C$19+OFFSET('data'!$C$20,0,D234)))*$C234/60+G233</f>
        <v>26.0697211157562</v>
      </c>
      <c r="H234" s="20">
        <f>H233+('data'!$C$19*G233-'data'!$C$16*H233)*$C234/60</f>
        <v>71.95060392338451</v>
      </c>
      <c r="I234" s="20">
        <f>I233+(OFFSET('data'!$C$20,0,D234)*G233-OFFSET('data'!$C$17,0,D234)*I233)*$C234/60</f>
        <v>70.5334027349889</v>
      </c>
      <c r="J234" s="23">
        <f>$A234/60</f>
        <v>19.0833333333333</v>
      </c>
      <c r="K234" s="20">
        <f>G234/'data'!$C$15*1000</f>
        <v>3.98293639012648</v>
      </c>
      <c r="L234" s="20">
        <f>L233+'data'!$G$21*(K233-L233)/60*C233</f>
        <v>3.41817995694892</v>
      </c>
      <c r="M234" s="20">
        <f>IF(L234&lt;='data'!$G$22,1.89,1.47)</f>
        <v>1.47</v>
      </c>
      <c r="N234" s="19">
        <f>$A234</f>
        <v>1145</v>
      </c>
      <c r="O234" s="20">
        <f>'data'!$G$23-'data'!$G$23*(1-('data'!$G$22^M234)/('data'!$G$22^M234+L234^M234))</f>
        <v>41.8696946233551</v>
      </c>
      <c r="P234" s="20">
        <f>VLOOKUP(IF(N234-'data'!$G$24&lt;0,0,N234-'data'!$G$24),N3:O725,2)</f>
        <v>42.1389007539151</v>
      </c>
      <c r="Q234" s="20">
        <v>3.5</v>
      </c>
      <c r="R234" s="20">
        <v>3.46928073783826</v>
      </c>
      <c r="S234" s="20">
        <v>3.42978878883559</v>
      </c>
      <c r="T234" s="20">
        <v>3.36342236703918</v>
      </c>
      <c r="U234" s="20">
        <v>3.2665225190129</v>
      </c>
      <c r="V234" s="20">
        <v>3.19812998238952</v>
      </c>
      <c r="W234" s="20">
        <v>3.09279789212417</v>
      </c>
      <c r="X234" s="20">
        <v>2.933853770264</v>
      </c>
      <c r="Y234" s="20">
        <v>43.5280604016643</v>
      </c>
      <c r="Z234" s="20">
        <v>44.2862205565127</v>
      </c>
      <c r="AA234" s="20">
        <v>45.4296673078559</v>
      </c>
      <c r="AB234" s="20">
        <v>47.603654497797</v>
      </c>
    </row>
    <row r="235" ht="20.05" customHeight="1">
      <c r="A235" s="17">
        <f>$A234+C234</f>
        <v>1150</v>
      </c>
      <c r="B235" s="18"/>
      <c r="C235" s="19">
        <v>5</v>
      </c>
      <c r="D235" t="b" s="20">
        <v>1</v>
      </c>
      <c r="E235" s="21"/>
      <c r="F235" s="22">
        <v>748.258977667950</v>
      </c>
      <c r="G235" s="20">
        <f>$E235+($F235/60+H235*'data'!$C$16+I235*OFFSET('data'!$C$17,0,D235)-G234*(OFFSET('data'!$C$18,0,D235)+'data'!$C$19+OFFSET('data'!$C$20,0,D235)))*$C235/60+G234</f>
        <v>26.0855178396884</v>
      </c>
      <c r="H235" s="20">
        <f>H234+('data'!$C$19*G234-'data'!$C$16*H234)*$C235/60</f>
        <v>72.1584250678753</v>
      </c>
      <c r="I235" s="20">
        <f>I234+(OFFSET('data'!$C$20,0,D235)*G234-OFFSET('data'!$C$17,0,D235)*I234)*$C235/60</f>
        <v>70.7646274172556</v>
      </c>
      <c r="J235" s="23">
        <f>$A235/60</f>
        <v>19.1666666666667</v>
      </c>
      <c r="K235" s="20">
        <f>G235/'data'!$C$15*1000</f>
        <v>3.98534981627381</v>
      </c>
      <c r="L235" s="20">
        <f>L234+'data'!$G$21*(K234-L234)/60*C234</f>
        <v>3.42482556631735</v>
      </c>
      <c r="M235" s="20">
        <f>IF(L235&lt;='data'!$G$22,1.89,1.47)</f>
        <v>1.47</v>
      </c>
      <c r="N235" s="19">
        <f>$A235</f>
        <v>1150</v>
      </c>
      <c r="O235" s="20">
        <f>'data'!$G$23-'data'!$G$23*(1-('data'!$G$22^M235)/('data'!$G$22^M235+L235^M235))</f>
        <v>41.8039790063636</v>
      </c>
      <c r="P235" s="20">
        <f>VLOOKUP(IF(N235-'data'!$G$24&lt;0,0,N235-'data'!$G$24),N3:O725,2)</f>
        <v>42.0706522247882</v>
      </c>
      <c r="Q235" s="20">
        <v>3.5</v>
      </c>
      <c r="R235" s="20">
        <v>3.46939867539965</v>
      </c>
      <c r="S235" s="20">
        <v>3.43008071877516</v>
      </c>
      <c r="T235" s="20">
        <v>3.36499970702619</v>
      </c>
      <c r="U235" s="20">
        <v>3.26926989831451</v>
      </c>
      <c r="V235" s="20">
        <v>3.20132205894097</v>
      </c>
      <c r="W235" s="20">
        <v>3.09676677106193</v>
      </c>
      <c r="X235" s="20">
        <v>2.93895007753149</v>
      </c>
      <c r="Y235" s="20">
        <v>43.4979541908713</v>
      </c>
      <c r="Z235" s="20">
        <v>44.2503468436618</v>
      </c>
      <c r="AA235" s="20">
        <v>45.3838760238193</v>
      </c>
      <c r="AB235" s="20">
        <v>47.5240653181585</v>
      </c>
    </row>
    <row r="236" ht="20.05" customHeight="1">
      <c r="A236" s="17">
        <f>$A235+C235</f>
        <v>1155</v>
      </c>
      <c r="B236" s="18"/>
      <c r="C236" s="19">
        <v>5</v>
      </c>
      <c r="D236" t="b" s="20">
        <v>1</v>
      </c>
      <c r="E236" s="21"/>
      <c r="F236" s="22">
        <v>747.573690637811</v>
      </c>
      <c r="G236" s="20">
        <f>$E236+($F236/60+H236*'data'!$C$16+I236*OFFSET('data'!$C$17,0,D236)-G235*(OFFSET('data'!$C$18,0,D236)+'data'!$C$19+OFFSET('data'!$C$20,0,D236)))*$C236/60+G235</f>
        <v>26.1007729679818</v>
      </c>
      <c r="H236" s="20">
        <f>H235+('data'!$C$19*G235-'data'!$C$16*H235)*$C236/60</f>
        <v>72.36540841881509</v>
      </c>
      <c r="I236" s="20">
        <f>I235+(OFFSET('data'!$C$20,0,D236)*G235-OFFSET('data'!$C$17,0,D236)*I235)*$C236/60</f>
        <v>70.9959199021518</v>
      </c>
      <c r="J236" s="23">
        <f>$A236/60</f>
        <v>19.25</v>
      </c>
      <c r="K236" s="20">
        <f>G236/'data'!$C$15*1000</f>
        <v>3.98768049734808</v>
      </c>
      <c r="L236" s="20">
        <f>L235+'data'!$G$21*(K235-L235)/60*C235</f>
        <v>3.43142137468342</v>
      </c>
      <c r="M236" s="20">
        <f>IF(L236&lt;='data'!$G$22,1.89,1.47)</f>
        <v>1.47</v>
      </c>
      <c r="N236" s="19">
        <f>$A236</f>
        <v>1155</v>
      </c>
      <c r="O236" s="20">
        <f>'data'!$G$23-'data'!$G$23*(1-('data'!$G$22^M236)/('data'!$G$22^M236+L236^M236))</f>
        <v>41.7389004943879</v>
      </c>
      <c r="P236" s="20">
        <f>VLOOKUP(IF(N236-'data'!$G$24&lt;0,0,N236-'data'!$G$24),N3:O725,2)</f>
        <v>42.0030331230322</v>
      </c>
      <c r="Q236" s="20">
        <v>3.5</v>
      </c>
      <c r="R236" s="20">
        <v>3.46951618209606</v>
      </c>
      <c r="S236" s="20">
        <v>3.43037002482174</v>
      </c>
      <c r="T236" s="20">
        <v>3.36650809572771</v>
      </c>
      <c r="U236" s="20">
        <v>3.27198494861808</v>
      </c>
      <c r="V236" s="20">
        <v>3.20447795637337</v>
      </c>
      <c r="W236" s="20">
        <v>3.10069235168091</v>
      </c>
      <c r="X236" s="20">
        <v>2.94400338145705</v>
      </c>
      <c r="Y236" s="20">
        <v>43.4682308642849</v>
      </c>
      <c r="Z236" s="20">
        <v>44.2149196567931</v>
      </c>
      <c r="AA236" s="20">
        <v>45.3386474149133</v>
      </c>
      <c r="AB236" s="20">
        <v>47.4452277408958</v>
      </c>
    </row>
    <row r="237" ht="20.05" customHeight="1">
      <c r="A237" s="17">
        <f>$A236+C236</f>
        <v>1160</v>
      </c>
      <c r="B237" s="18"/>
      <c r="C237" s="19">
        <v>5</v>
      </c>
      <c r="D237" t="b" s="20">
        <v>1</v>
      </c>
      <c r="E237" s="21"/>
      <c r="F237" s="22">
        <v>746.892001564276</v>
      </c>
      <c r="G237" s="20">
        <f>$E237+($F237/60+H237*'data'!$C$16+I237*OFFSET('data'!$C$17,0,D237)-G236*(OFFSET('data'!$C$18,0,D237)+'data'!$C$19+OFFSET('data'!$C$20,0,D237)))*$C237/60+G236</f>
        <v>26.1155171805302</v>
      </c>
      <c r="H237" s="20">
        <f>H236+('data'!$C$19*G236-'data'!$C$16*H236)*$C237/60</f>
        <v>72.5715458033927</v>
      </c>
      <c r="I237" s="20">
        <f>I236+(OFFSET('data'!$C$20,0,D237)*G236-OFFSET('data'!$C$17,0,D237)*I236)*$C237/60</f>
        <v>71.22727479787859</v>
      </c>
      <c r="J237" s="23">
        <f>$A237/60</f>
        <v>19.3333333333333</v>
      </c>
      <c r="K237" s="20">
        <f>G237/'data'!$C$15*1000</f>
        <v>3.98993312062863</v>
      </c>
      <c r="L237" s="20">
        <f>L236+'data'!$G$21*(K236-L236)/60*C236</f>
        <v>3.43796699438722</v>
      </c>
      <c r="M237" s="20">
        <f>IF(L237&lt;='data'!$G$22,1.89,1.47)</f>
        <v>1.47</v>
      </c>
      <c r="N237" s="19">
        <f>$A237</f>
        <v>1160</v>
      </c>
      <c r="O237" s="20">
        <f>'data'!$G$23-'data'!$G$23*(1-('data'!$G$22^M237)/('data'!$G$22^M237+L237^M237))</f>
        <v>41.6744593018587</v>
      </c>
      <c r="P237" s="20">
        <f>VLOOKUP(IF(N237-'data'!$G$24&lt;0,0,N237-'data'!$G$24),N3:O725,2)</f>
        <v>41.9360465030563</v>
      </c>
      <c r="Q237" s="20">
        <v>3.5</v>
      </c>
      <c r="R237" s="20">
        <v>3.46963326170165</v>
      </c>
      <c r="S237" s="20">
        <v>3.43065681359065</v>
      </c>
      <c r="T237" s="20">
        <v>3.36795152845606</v>
      </c>
      <c r="U237" s="20">
        <v>3.27466805034581</v>
      </c>
      <c r="V237" s="20">
        <v>3.20759809538846</v>
      </c>
      <c r="W237" s="20">
        <v>3.10457511386031</v>
      </c>
      <c r="X237" s="20">
        <v>2.94901346796242</v>
      </c>
      <c r="Y237" s="20">
        <v>43.4388852197205</v>
      </c>
      <c r="Z237" s="20">
        <v>44.1799328777298</v>
      </c>
      <c r="AA237" s="20">
        <v>45.2939738479739</v>
      </c>
      <c r="AB237" s="20">
        <v>47.3671459365913</v>
      </c>
    </row>
    <row r="238" ht="20.05" customHeight="1">
      <c r="A238" s="17">
        <f>$A237+C237</f>
        <v>1165</v>
      </c>
      <c r="B238" s="18"/>
      <c r="C238" s="19">
        <v>5</v>
      </c>
      <c r="D238" t="b" s="20">
        <v>1</v>
      </c>
      <c r="E238" s="21"/>
      <c r="F238" s="22">
        <v>746.213889474781</v>
      </c>
      <c r="G238" s="20">
        <f>$E238+($F238/60+H238*'data'!$C$16+I238*OFFSET('data'!$C$17,0,D238)-G237*(OFFSET('data'!$C$18,0,D238)+'data'!$C$19+OFFSET('data'!$C$20,0,D238)))*$C238/60+G237</f>
        <v>26.1297793480988</v>
      </c>
      <c r="H238" s="20">
        <f>H237+('data'!$C$19*G237-'data'!$C$16*H237)*$C238/60</f>
        <v>72.7768298382296</v>
      </c>
      <c r="I238" s="20">
        <f>I237+(OFFSET('data'!$C$20,0,D238)*G237-OFFSET('data'!$C$17,0,D238)*I237)*$C238/60</f>
        <v>71.4586870186626</v>
      </c>
      <c r="J238" s="23">
        <f>$A238/60</f>
        <v>19.4166666666667</v>
      </c>
      <c r="K238" s="20">
        <f>G238/'data'!$C$15*1000</f>
        <v>3.99211209699584</v>
      </c>
      <c r="L238" s="20">
        <f>L237+'data'!$G$21*(K237-L237)/60*C237</f>
        <v>3.44446209748674</v>
      </c>
      <c r="M238" s="20">
        <f>IF(L238&lt;='data'!$G$22,1.89,1.47)</f>
        <v>1.47</v>
      </c>
      <c r="N238" s="19">
        <f>$A238</f>
        <v>1165</v>
      </c>
      <c r="O238" s="20">
        <f>'data'!$G$23-'data'!$G$23*(1-('data'!$G$22^M238)/('data'!$G$22^M238+L238^M238))</f>
        <v>41.6106550641373</v>
      </c>
      <c r="P238" s="20">
        <f>VLOOKUP(IF(N238-'data'!$G$24&lt;0,0,N238-'data'!$G$24),N3:O725,2)</f>
        <v>41.8696946233551</v>
      </c>
      <c r="Q238" s="20">
        <v>3.5</v>
      </c>
      <c r="R238" s="20">
        <v>3.46974991783867</v>
      </c>
      <c r="S238" s="20">
        <v>3.43094118555426</v>
      </c>
      <c r="T238" s="20">
        <v>3.36933376462492</v>
      </c>
      <c r="U238" s="20">
        <v>3.27731957944341</v>
      </c>
      <c r="V238" s="20">
        <v>3.21068289178011</v>
      </c>
      <c r="W238" s="20">
        <v>3.10841553301478</v>
      </c>
      <c r="X238" s="20">
        <v>2.95398016711794</v>
      </c>
      <c r="Y238" s="20">
        <v>43.409912133461</v>
      </c>
      <c r="Z238" s="20">
        <v>44.1453804822331</v>
      </c>
      <c r="AA238" s="20">
        <v>45.249847796326</v>
      </c>
      <c r="AB238" s="20">
        <v>47.2898231169698</v>
      </c>
    </row>
    <row r="239" ht="20.05" customHeight="1">
      <c r="A239" s="17">
        <f>$A238+C238</f>
        <v>1170</v>
      </c>
      <c r="B239" s="18"/>
      <c r="C239" s="19">
        <v>5</v>
      </c>
      <c r="D239" t="b" s="20">
        <v>1</v>
      </c>
      <c r="E239" s="21"/>
      <c r="F239" s="22">
        <v>745.539333519798</v>
      </c>
      <c r="G239" s="20">
        <f>$E239+($F239/60+H239*'data'!$C$16+I239*OFFSET('data'!$C$17,0,D239)-G238*(OFFSET('data'!$C$18,0,D239)+'data'!$C$19+OFFSET('data'!$C$20,0,D239)))*$C239/60+G238</f>
        <v>26.1435866392472</v>
      </c>
      <c r="H239" s="20">
        <f>H238+('data'!$C$19*G238-'data'!$C$16*H238)*$C239/60</f>
        <v>72.9812538810243</v>
      </c>
      <c r="I239" s="20">
        <f>I238+(OFFSET('data'!$C$20,0,D239)*G238-OFFSET('data'!$C$17,0,D239)*I238)*$C239/60</f>
        <v>71.69015176671481</v>
      </c>
      <c r="J239" s="23">
        <f>$A239/60</f>
        <v>19.5</v>
      </c>
      <c r="K239" s="20">
        <f>G239/'data'!$C$15*1000</f>
        <v>3.99422157726683</v>
      </c>
      <c r="L239" s="20">
        <f>L238+'data'!$G$21*(K238-L238)/60*C238</f>
        <v>3.4509064118027</v>
      </c>
      <c r="M239" s="20">
        <f>IF(L239&lt;='data'!$G$22,1.89,1.47)</f>
        <v>1.47</v>
      </c>
      <c r="N239" s="19">
        <f>$A239</f>
        <v>1170</v>
      </c>
      <c r="O239" s="20">
        <f>'data'!$G$23-'data'!$G$23*(1-('data'!$G$22^M239)/('data'!$G$22^M239+L239^M239))</f>
        <v>41.5474868830917</v>
      </c>
      <c r="P239" s="20">
        <f>VLOOKUP(IF(N239-'data'!$G$24&lt;0,0,N239-'data'!$G$24),N3:O725,2)</f>
        <v>41.8039790063636</v>
      </c>
      <c r="Q239" s="20">
        <v>3.5</v>
      </c>
      <c r="R239" s="20">
        <v>3.46986615398618</v>
      </c>
      <c r="S239" s="20">
        <v>3.4312232354046</v>
      </c>
      <c r="T239" s="20">
        <v>3.37065834169244</v>
      </c>
      <c r="U239" s="20">
        <v>3.27993990743275</v>
      </c>
      <c r="V239" s="20">
        <v>3.2137327564904</v>
      </c>
      <c r="W239" s="20">
        <v>3.11221408007892</v>
      </c>
      <c r="X239" s="20">
        <v>2.95890335016536</v>
      </c>
      <c r="Y239" s="20">
        <v>43.3813065588965</v>
      </c>
      <c r="Z239" s="20">
        <v>44.1112565383552</v>
      </c>
      <c r="AA239" s="20">
        <v>45.2062618387269</v>
      </c>
      <c r="AB239" s="20">
        <v>47.2132616047929</v>
      </c>
    </row>
    <row r="240" ht="20.05" customHeight="1">
      <c r="A240" s="17">
        <f>$A239+C239</f>
        <v>1175</v>
      </c>
      <c r="B240" s="18"/>
      <c r="C240" s="19">
        <v>5</v>
      </c>
      <c r="D240" t="b" s="20">
        <v>1</v>
      </c>
      <c r="E240" s="21"/>
      <c r="F240" s="22">
        <v>744.868312972103</v>
      </c>
      <c r="G240" s="20">
        <f>$E240+($F240/60+H240*'data'!$C$16+I240*OFFSET('data'!$C$17,0,D240)-G239*(OFFSET('data'!$C$18,0,D240)+'data'!$C$19+OFFSET('data'!$C$20,0,D240)))*$C240/60+G239</f>
        <v>26.1569646209322</v>
      </c>
      <c r="H240" s="20">
        <f>H239+('data'!$C$19*G239-'data'!$C$16*H239)*$C240/60</f>
        <v>73.1848119850644</v>
      </c>
      <c r="I240" s="20">
        <f>I239+(OFFSET('data'!$C$20,0,D240)*G239-OFFSET('data'!$C$17,0,D240)*I239)*$C240/60</f>
        <v>71.9216645152557</v>
      </c>
      <c r="J240" s="23">
        <f>$A240/60</f>
        <v>19.5833333333333</v>
      </c>
      <c r="K240" s="20">
        <f>G240/'data'!$C$15*1000</f>
        <v>3.99626546756559</v>
      </c>
      <c r="L240" s="20">
        <f>L239+'data'!$G$21*(K239-L239)/60*C239</f>
        <v>3.45729971720217</v>
      </c>
      <c r="M240" s="20">
        <f>IF(L240&lt;='data'!$G$22,1.89,1.47)</f>
        <v>1.47</v>
      </c>
      <c r="N240" s="19">
        <f>$A240</f>
        <v>1175</v>
      </c>
      <c r="O240" s="20">
        <f>'data'!$G$23-'data'!$G$23*(1-('data'!$G$22^M240)/('data'!$G$22^M240+L240^M240))</f>
        <v>41.4849533696473</v>
      </c>
      <c r="P240" s="20">
        <f>VLOOKUP(IF(N240-'data'!$G$24&lt;0,0,N240-'data'!$G$24),N3:O725,2)</f>
        <v>41.7389004943879</v>
      </c>
      <c r="Q240" s="20">
        <v>3.5</v>
      </c>
      <c r="R240" s="20">
        <v>3.46998197348835</v>
      </c>
      <c r="S240" s="20">
        <v>3.43150305239446</v>
      </c>
      <c r="T240" s="20">
        <v>3.37192858828006</v>
      </c>
      <c r="U240" s="20">
        <v>3.28252940146393</v>
      </c>
      <c r="V240" s="20">
        <v>3.21674809566512</v>
      </c>
      <c r="W240" s="20">
        <v>3.115971221496</v>
      </c>
      <c r="X240" s="20">
        <v>2.96378292672099</v>
      </c>
      <c r="Y240" s="20">
        <v>43.353063525191</v>
      </c>
      <c r="Z240" s="20">
        <v>44.0775552048238</v>
      </c>
      <c r="AA240" s="20">
        <v>45.163208658278</v>
      </c>
      <c r="AB240" s="20">
        <v>47.1374628992879</v>
      </c>
    </row>
    <row r="241" ht="20.05" customHeight="1">
      <c r="A241" s="17">
        <f>$A240+C240</f>
        <v>1180</v>
      </c>
      <c r="B241" s="18"/>
      <c r="C241" s="19">
        <v>5</v>
      </c>
      <c r="D241" t="b" s="20">
        <v>1</v>
      </c>
      <c r="E241" s="21"/>
      <c r="F241" s="22">
        <v>744.2008072260591</v>
      </c>
      <c r="G241" s="20">
        <f>$E241+($F241/60+H241*'data'!$C$16+I241*OFFSET('data'!$C$17,0,D241)-G240*(OFFSET('data'!$C$18,0,D241)+'data'!$C$19+OFFSET('data'!$C$20,0,D241)))*$C241/60+G240</f>
        <v>26.1699373531645</v>
      </c>
      <c r="H241" s="20">
        <f>H240+('data'!$C$19*G240-'data'!$C$16*H240)*$C241/60</f>
        <v>73.38749885643711</v>
      </c>
      <c r="I241" s="20">
        <f>I240+(OFFSET('data'!$C$20,0,D241)*G240-OFFSET('data'!$C$17,0,D241)*I240)*$C241/60</f>
        <v>72.1532209925436</v>
      </c>
      <c r="J241" s="23">
        <f>$A241/60</f>
        <v>19.6666666666667</v>
      </c>
      <c r="K241" s="20">
        <f>G241/'data'!$C$15*1000</f>
        <v>3.99824744378459</v>
      </c>
      <c r="L241" s="20">
        <f>L240+'data'!$G$21*(K240-L240)/60*C240</f>
        <v>3.46364184210675</v>
      </c>
      <c r="M241" s="20">
        <f>IF(L241&lt;='data'!$G$22,1.89,1.47)</f>
        <v>1.47</v>
      </c>
      <c r="N241" s="19">
        <f>$A241</f>
        <v>1180</v>
      </c>
      <c r="O241" s="20">
        <f>'data'!$G$23-'data'!$G$23*(1-('data'!$G$22^M241)/('data'!$G$22^M241+L241^M241))</f>
        <v>41.4230526835029</v>
      </c>
      <c r="P241" s="20">
        <f>VLOOKUP(IF(N241-'data'!$G$24&lt;0,0,N241-'data'!$G$24),N3:O725,2)</f>
        <v>41.6744593018587</v>
      </c>
      <c r="Q241" s="20">
        <v>3.5</v>
      </c>
      <c r="R241" s="20">
        <v>3.47009737956211</v>
      </c>
      <c r="S241" s="20">
        <v>3.43178072065841</v>
      </c>
      <c r="T241" s="20">
        <v>3.37314763651606</v>
      </c>
      <c r="U241" s="20">
        <v>3.2850884243667</v>
      </c>
      <c r="V241" s="20">
        <v>3.2197293107087</v>
      </c>
      <c r="W241" s="20">
        <v>3.11968741921059</v>
      </c>
      <c r="X241" s="20">
        <v>2.96861884214846</v>
      </c>
      <c r="Y241" s="20">
        <v>43.3251781359766</v>
      </c>
      <c r="Z241" s="20">
        <v>44.0442707294598</v>
      </c>
      <c r="AA241" s="20">
        <v>45.1206810413098</v>
      </c>
      <c r="AB241" s="20">
        <v>47.0624277373865</v>
      </c>
    </row>
    <row r="242" ht="20.05" customHeight="1">
      <c r="A242" s="17">
        <f>$A241+C241</f>
        <v>1185</v>
      </c>
      <c r="B242" s="18"/>
      <c r="C242" s="19">
        <v>5</v>
      </c>
      <c r="D242" t="b" s="20">
        <v>1</v>
      </c>
      <c r="E242" s="21"/>
      <c r="F242" s="22">
        <v>743.5367957968959</v>
      </c>
      <c r="G242" s="20">
        <f>$E242+($F242/60+H242*'data'!$C$16+I242*OFFSET('data'!$C$17,0,D242)-G241*(OFFSET('data'!$C$18,0,D242)+'data'!$C$19+OFFSET('data'!$C$20,0,D242)))*$C242/60+G241</f>
        <v>26.1825274780696</v>
      </c>
      <c r="H242" s="20">
        <f>H241+('data'!$C$19*G241-'data'!$C$16*H241)*$C242/60</f>
        <v>73.5893098137786</v>
      </c>
      <c r="I242" s="20">
        <f>I241+(OFFSET('data'!$C$20,0,D242)*G241-OFFSET('data'!$C$17,0,D242)*I241)*$C242/60</f>
        <v>72.384817166847</v>
      </c>
      <c r="J242" s="23">
        <f>$A242/60</f>
        <v>19.75</v>
      </c>
      <c r="K242" s="20">
        <f>G242/'data'!$C$15*1000</f>
        <v>4.00017096519159</v>
      </c>
      <c r="L242" s="20">
        <f>L241+'data'!$G$21*(K241-L241)/60*C241</f>
        <v>3.46993266021206</v>
      </c>
      <c r="M242" s="20">
        <f>IF(L242&lt;='data'!$G$22,1.89,1.47)</f>
        <v>1.47</v>
      </c>
      <c r="N242" s="19">
        <f>$A242</f>
        <v>1185</v>
      </c>
      <c r="O242" s="20">
        <f>'data'!$G$23-'data'!$G$23*(1-('data'!$G$22^M242)/('data'!$G$22^M242+L242^M242))</f>
        <v>41.3617825701913</v>
      </c>
      <c r="P242" s="20">
        <f>VLOOKUP(IF(N242-'data'!$G$24&lt;0,0,N242-'data'!$G$24),N3:O725,2)</f>
        <v>41.6106550641373</v>
      </c>
      <c r="Q242" s="20">
        <v>3.5</v>
      </c>
      <c r="R242" s="20">
        <v>3.47021237530453</v>
      </c>
      <c r="S242" s="20">
        <v>3.43205631951486</v>
      </c>
      <c r="T242" s="20">
        <v>3.37431843364926</v>
      </c>
      <c r="U242" s="20">
        <v>3.28761733470133</v>
      </c>
      <c r="V242" s="20">
        <v>3.22267679833862</v>
      </c>
      <c r="W242" s="20">
        <v>3.1233631306648</v>
      </c>
      <c r="X242" s="20">
        <v>2.97341107509093</v>
      </c>
      <c r="Y242" s="20">
        <v>43.2976455680734</v>
      </c>
      <c r="Z242" s="20">
        <v>44.0113974476247</v>
      </c>
      <c r="AA242" s="20">
        <v>45.0786718762444</v>
      </c>
      <c r="AB242" s="20">
        <v>46.988156151028</v>
      </c>
    </row>
    <row r="243" ht="20.05" customHeight="1">
      <c r="A243" s="17">
        <f>$A242+C242</f>
        <v>1190</v>
      </c>
      <c r="B243" s="18"/>
      <c r="C243" s="19">
        <v>5</v>
      </c>
      <c r="D243" t="b" s="20">
        <v>1</v>
      </c>
      <c r="E243" s="21"/>
      <c r="F243" s="22">
        <v>742.8762583200109</v>
      </c>
      <c r="G243" s="20">
        <f>$E243+($F243/60+H243*'data'!$C$16+I243*OFFSET('data'!$C$17,0,D243)-G242*(OFFSET('data'!$C$18,0,D243)+'data'!$C$19+OFFSET('data'!$C$20,0,D243)))*$C243/60+G242</f>
        <v>26.1947563036848</v>
      </c>
      <c r="H243" s="20">
        <f>H242+('data'!$C$19*G242-'data'!$C$16*H242)*$C243/60</f>
        <v>73.7902407504117</v>
      </c>
      <c r="I243" s="20">
        <f>I242+(OFFSET('data'!$C$20,0,D243)*G242-OFFSET('data'!$C$17,0,D243)*I242)*$C243/60</f>
        <v>72.6164492323049</v>
      </c>
      <c r="J243" s="23">
        <f>$A243/60</f>
        <v>19.8333333333333</v>
      </c>
      <c r="K243" s="20">
        <f>G243/'data'!$C$15*1000</f>
        <v>4.00203928723213</v>
      </c>
      <c r="L243" s="20">
        <f>L242+'data'!$G$21*(K242-L242)/60*C242</f>
        <v>3.47617208740591</v>
      </c>
      <c r="M243" s="20">
        <f>IF(L243&lt;='data'!$G$22,1.89,1.47)</f>
        <v>1.47</v>
      </c>
      <c r="N243" s="19">
        <f>$A243</f>
        <v>1190</v>
      </c>
      <c r="O243" s="20">
        <f>'data'!$G$23-'data'!$G$23*(1-('data'!$G$22^M243)/('data'!$G$22^M243+L243^M243))</f>
        <v>41.3011403956548</v>
      </c>
      <c r="P243" s="20">
        <f>VLOOKUP(IF(N243-'data'!$G$24&lt;0,0,N243-'data'!$G$24),N3:O725,2)</f>
        <v>41.5474868830917</v>
      </c>
      <c r="Q243" s="20">
        <v>3.5</v>
      </c>
      <c r="R243" s="20">
        <v>3.47032696369962</v>
      </c>
      <c r="S243" s="20">
        <v>3.43232992375017</v>
      </c>
      <c r="T243" s="20">
        <v>3.3754437529765</v>
      </c>
      <c r="U243" s="20">
        <v>3.29011648680883</v>
      </c>
      <c r="V243" s="20">
        <v>3.22559095063921</v>
      </c>
      <c r="W243" s="20">
        <v>3.12699880879795</v>
      </c>
      <c r="X243" s="20">
        <v>2.97815963515339</v>
      </c>
      <c r="Y243" s="20">
        <v>43.2704610702353</v>
      </c>
      <c r="Z243" s="20">
        <v>43.9789297806996</v>
      </c>
      <c r="AA243" s="20">
        <v>45.0371741524361</v>
      </c>
      <c r="AB243" s="20">
        <v>46.9146475207694</v>
      </c>
    </row>
    <row r="244" ht="20.05" customHeight="1">
      <c r="A244" s="17">
        <f>$A243+C243</f>
        <v>1195</v>
      </c>
      <c r="B244" s="18"/>
      <c r="C244" s="19">
        <v>5</v>
      </c>
      <c r="D244" t="b" s="20">
        <v>1</v>
      </c>
      <c r="E244" s="21"/>
      <c r="F244" s="22">
        <v>742.219174550279</v>
      </c>
      <c r="G244" s="20">
        <f>$E244+($F244/60+H244*'data'!$C$16+I244*OFFSET('data'!$C$17,0,D244)-G243*(OFFSET('data'!$C$18,0,D244)+'data'!$C$19+OFFSET('data'!$C$20,0,D244)))*$C244/60+G243</f>
        <v>26.2066438828031</v>
      </c>
      <c r="H244" s="20">
        <f>H243+('data'!$C$19*G243-'data'!$C$16*H243)*$C244/60</f>
        <v>73.9902880987315</v>
      </c>
      <c r="I244" s="20">
        <f>I243+(OFFSET('data'!$C$20,0,D244)*G243-OFFSET('data'!$C$17,0,D244)*I243)*$C244/60</f>
        <v>72.84811359562291</v>
      </c>
      <c r="J244" s="23">
        <f>$A244/60</f>
        <v>19.9166666666667</v>
      </c>
      <c r="K244" s="20">
        <f>G244/'data'!$C$15*1000</f>
        <v>4.0038554735753</v>
      </c>
      <c r="L244" s="20">
        <f>L243+'data'!$G$21*(K243-L243)/60*C243</f>
        <v>3.4823600788734</v>
      </c>
      <c r="M244" s="20">
        <f>IF(L244&lt;='data'!$G$22,1.89,1.47)</f>
        <v>1.47</v>
      </c>
      <c r="N244" s="19">
        <f>$A244</f>
        <v>1195</v>
      </c>
      <c r="O244" s="20">
        <f>'data'!$G$23-'data'!$G$23*(1-('data'!$G$22^M244)/('data'!$G$22^M244+L244^M244))</f>
        <v>41.2411231784928</v>
      </c>
      <c r="P244" s="20">
        <f>VLOOKUP(IF(N244-'data'!$G$24&lt;0,0,N244-'data'!$G$24),N3:O725,2)</f>
        <v>41.4849533696473</v>
      </c>
      <c r="Q244" s="20">
        <v>3.5</v>
      </c>
      <c r="R244" s="20">
        <v>3.4704411476248</v>
      </c>
      <c r="S244" s="20">
        <v>3.43260160388604</v>
      </c>
      <c r="T244" s="20">
        <v>3.37652620412397</v>
      </c>
      <c r="U244" s="20">
        <v>3.2925862308606</v>
      </c>
      <c r="V244" s="20">
        <v>3.22847215511491</v>
      </c>
      <c r="W244" s="20">
        <v>3.13059490204939</v>
      </c>
      <c r="X244" s="20">
        <v>2.98286456072605</v>
      </c>
      <c r="Y244" s="20">
        <v>43.2436199619202</v>
      </c>
      <c r="Z244" s="20">
        <v>43.9468622345941</v>
      </c>
      <c r="AA244" s="20">
        <v>44.9961809589969</v>
      </c>
      <c r="AB244" s="20">
        <v>46.8419006259324</v>
      </c>
    </row>
    <row r="245" ht="20.05" customHeight="1">
      <c r="A245" s="17">
        <f>$A244+C244</f>
        <v>1200</v>
      </c>
      <c r="B245" s="18"/>
      <c r="C245" s="19">
        <v>5</v>
      </c>
      <c r="D245" t="b" s="20">
        <v>1</v>
      </c>
      <c r="E245" s="21"/>
      <c r="F245" s="22">
        <v>741.565524361302</v>
      </c>
      <c r="G245" s="20">
        <f>$E245+($F245/60+H245*'data'!$C$16+I245*OFFSET('data'!$C$17,0,D245)-G244*(OFFSET('data'!$C$18,0,D245)+'data'!$C$19+OFFSET('data'!$C$20,0,D245)))*$C245/60+G244</f>
        <v>26.2182090871564</v>
      </c>
      <c r="H245" s="20">
        <f>H244+('data'!$C$19*G244-'data'!$C$16*H244)*$C245/60</f>
        <v>74.18944879670489</v>
      </c>
      <c r="I245" s="20">
        <f>I244+(OFFSET('data'!$C$20,0,D245)*G244-OFFSET('data'!$C$17,0,D245)*I244)*$C245/60</f>
        <v>73.0798068635557</v>
      </c>
      <c r="J245" s="23">
        <f>$A245/60</f>
        <v>20</v>
      </c>
      <c r="K245" s="20">
        <f>G245/'data'!$C$15*1000</f>
        <v>4.00562240744749</v>
      </c>
      <c r="L245" s="20">
        <f>L244+'data'!$G$21*(K244-L244)/60*C244</f>
        <v>3.48849662637782</v>
      </c>
      <c r="M245" s="20">
        <f>IF(L245&lt;='data'!$G$22,1.89,1.47)</f>
        <v>1.47</v>
      </c>
      <c r="N245" s="19">
        <f>$A245</f>
        <v>1200</v>
      </c>
      <c r="O245" s="20">
        <f>'data'!$G$23-'data'!$G$23*(1-('data'!$G$22^M245)/('data'!$G$22^M245+L245^M245))</f>
        <v>41.1817276200299</v>
      </c>
      <c r="P245" s="20">
        <f>VLOOKUP(IF(N245-'data'!$G$24&lt;0,0,N245-'data'!$G$24),N3:O725,2)</f>
        <v>41.4230526835029</v>
      </c>
      <c r="Q245" s="20">
        <v>3.5</v>
      </c>
      <c r="R245" s="20">
        <v>3.47055492985697</v>
      </c>
      <c r="S245" s="20">
        <v>3.43287142643111</v>
      </c>
      <c r="T245" s="20">
        <v>3.37756824272097</v>
      </c>
      <c r="U245" s="20">
        <v>3.29502691290751</v>
      </c>
      <c r="V245" s="20">
        <v>3.23132079474299</v>
      </c>
      <c r="W245" s="20">
        <v>3.13415185436419</v>
      </c>
      <c r="X245" s="20">
        <v>2.98752591694043</v>
      </c>
      <c r="Y245" s="20">
        <v>43.2171176320852</v>
      </c>
      <c r="Z245" s="20">
        <v>43.9151893982837</v>
      </c>
      <c r="AA245" s="20">
        <v>44.9556854836069</v>
      </c>
      <c r="AB245" s="20">
        <v>46.7699136914964</v>
      </c>
    </row>
    <row r="246" ht="20.05" customHeight="1">
      <c r="A246" s="17">
        <f>$A245+C245</f>
        <v>1205</v>
      </c>
      <c r="B246" s="18"/>
      <c r="C246" s="19">
        <v>5</v>
      </c>
      <c r="D246" t="b" s="20">
        <v>1</v>
      </c>
      <c r="E246" s="21"/>
      <c r="F246" s="22">
        <v>740.915287744770</v>
      </c>
      <c r="G246" s="20">
        <f>$E246+($F246/60+H246*'data'!$C$16+I246*OFFSET('data'!$C$17,0,D246)-G245*(OFFSET('data'!$C$18,0,D246)+'data'!$C$19+OFFSET('data'!$C$20,0,D246)))*$C246/60+G245</f>
        <v>26.2294696772139</v>
      </c>
      <c r="H246" s="20">
        <f>H245+('data'!$C$19*G245-'data'!$C$16*H245)*$C246/60</f>
        <v>74.3877202563599</v>
      </c>
      <c r="I246" s="20">
        <f>I245+(OFFSET('data'!$C$20,0,D246)*G245-OFFSET('data'!$C$17,0,D246)*I245)*$C246/60</f>
        <v>73.31152583112861</v>
      </c>
      <c r="J246" s="23">
        <f>$A246/60</f>
        <v>20.0833333333333</v>
      </c>
      <c r="K246" s="20">
        <f>G246/'data'!$C$15*1000</f>
        <v>4.00734280229618</v>
      </c>
      <c r="L246" s="20">
        <f>L245+'data'!$G$21*(K245-L245)/60*C245</f>
        <v>3.49458175570693</v>
      </c>
      <c r="M246" s="20">
        <f>IF(L246&lt;='data'!$G$22,1.89,1.47)</f>
        <v>1.47</v>
      </c>
      <c r="N246" s="19">
        <f>$A246</f>
        <v>1205</v>
      </c>
      <c r="O246" s="20">
        <f>'data'!$G$23-'data'!$G$23*(1-('data'!$G$22^M246)/('data'!$G$22^M246+L246^M246))</f>
        <v>41.122950132345</v>
      </c>
      <c r="P246" s="20">
        <f>VLOOKUP(IF(N246-'data'!$G$24&lt;0,0,N246-'data'!$G$24),N3:O725,2)</f>
        <v>41.3617825701913</v>
      </c>
      <c r="Q246" s="20">
        <v>3.5</v>
      </c>
      <c r="R246" s="20">
        <v>3.47066831307821</v>
      </c>
      <c r="S246" s="20">
        <v>3.43313945411764</v>
      </c>
      <c r="T246" s="20">
        <v>3.37857217950174</v>
      </c>
      <c r="U246" s="20">
        <v>3.29743887492836</v>
      </c>
      <c r="V246" s="20">
        <v>3.23413724802571</v>
      </c>
      <c r="W246" s="20">
        <v>3.13767010520161</v>
      </c>
      <c r="X246" s="20">
        <v>2.99214379375036</v>
      </c>
      <c r="Y246" s="20">
        <v>43.1909495380051</v>
      </c>
      <c r="Z246" s="20">
        <v>43.8839059423772</v>
      </c>
      <c r="AA246" s="20">
        <v>44.915681011313</v>
      </c>
      <c r="AB246" s="20">
        <v>46.698684431944</v>
      </c>
    </row>
    <row r="247" ht="20.05" customHeight="1">
      <c r="A247" s="17">
        <f>$A246+C246</f>
        <v>1210</v>
      </c>
      <c r="B247" s="18"/>
      <c r="C247" s="19">
        <v>5</v>
      </c>
      <c r="D247" t="b" s="20">
        <v>1</v>
      </c>
      <c r="E247" s="21"/>
      <c r="F247" s="22">
        <v>740.268444809725</v>
      </c>
      <c r="G247" s="20">
        <f>$E247+($F247/60+H247*'data'!$C$16+I247*OFFSET('data'!$C$17,0,D247)-G246*(OFFSET('data'!$C$18,0,D247)+'data'!$C$19+OFFSET('data'!$C$20,0,D247)))*$C247/60+G246</f>
        <v>26.2404423678548</v>
      </c>
      <c r="H247" s="20">
        <f>H246+('data'!$C$19*G246-'data'!$C$16*H246)*$C247/60</f>
        <v>74.5851003341466</v>
      </c>
      <c r="I247" s="20">
        <f>I246+(OFFSET('data'!$C$20,0,D247)*G246-OFFSET('data'!$C$17,0,D247)*I246)*$C247/60</f>
        <v>73.5432674705562</v>
      </c>
      <c r="J247" s="23">
        <f>$A247/60</f>
        <v>20.1666666666667</v>
      </c>
      <c r="K247" s="20">
        <f>G247/'data'!$C$15*1000</f>
        <v>4.00901921182343</v>
      </c>
      <c r="L247" s="20">
        <f>L246+'data'!$G$21*(K246-L246)/60*C246</f>
        <v>3.50061552427475</v>
      </c>
      <c r="M247" s="20">
        <f>IF(L247&lt;='data'!$G$22,1.89,1.47)</f>
        <v>1.47</v>
      </c>
      <c r="N247" s="19">
        <f>$A247</f>
        <v>1210</v>
      </c>
      <c r="O247" s="20">
        <f>'data'!$G$23-'data'!$G$23*(1-('data'!$G$22^M247)/('data'!$G$22^M247+L247^M247))</f>
        <v>41.0647868643906</v>
      </c>
      <c r="P247" s="20">
        <f>VLOOKUP(IF(N247-'data'!$G$24&lt;0,0,N247-'data'!$G$24),N3:O725,2)</f>
        <v>41.3011403956548</v>
      </c>
      <c r="Q247" s="20">
        <v>3.5</v>
      </c>
      <c r="R247" s="20">
        <v>3.47078129988119</v>
      </c>
      <c r="S247" s="20">
        <v>3.43340574612421</v>
      </c>
      <c r="T247" s="20">
        <v>3.37954018886941</v>
      </c>
      <c r="U247" s="20">
        <v>3.29982245487783</v>
      </c>
      <c r="V247" s="20">
        <v>3.23692188904192</v>
      </c>
      <c r="W247" s="20">
        <v>3.14115008954607</v>
      </c>
      <c r="X247" s="20">
        <v>2.99671830413029</v>
      </c>
      <c r="Y247" s="20">
        <v>43.1651112041149</v>
      </c>
      <c r="Z247" s="20">
        <v>43.8530066177103</v>
      </c>
      <c r="AA247" s="20">
        <v>44.8761609233194</v>
      </c>
      <c r="AB247" s="20">
        <v>46.628210092244</v>
      </c>
    </row>
    <row r="248" ht="20.05" customHeight="1">
      <c r="A248" s="17">
        <f>$A247+C247</f>
        <v>1215</v>
      </c>
      <c r="B248" s="18"/>
      <c r="C248" s="19">
        <v>5</v>
      </c>
      <c r="D248" t="b" s="20">
        <v>1</v>
      </c>
      <c r="E248" s="21"/>
      <c r="F248" s="22">
        <v>739.624975781908</v>
      </c>
      <c r="G248" s="20">
        <f>$E248+($F248/60+H248*'data'!$C$16+I248*OFFSET('data'!$C$17,0,D248)-G247*(OFFSET('data'!$C$18,0,D248)+'data'!$C$19+OFFSET('data'!$C$20,0,D248)))*$C248/60+G247</f>
        <v>26.2511428901593</v>
      </c>
      <c r="H248" s="20">
        <f>H247+('data'!$C$19*G247-'data'!$C$16*H247)*$C248/60</f>
        <v>74.7815873030596</v>
      </c>
      <c r="I248" s="20">
        <f>I247+(OFFSET('data'!$C$20,0,D248)*G247-OFFSET('data'!$C$17,0,D248)*I247)*$C248/60</f>
        <v>73.7750289208151</v>
      </c>
      <c r="J248" s="23">
        <f>$A248/60</f>
        <v>20.25</v>
      </c>
      <c r="K248" s="20">
        <f>G248/'data'!$C$15*1000</f>
        <v>4.01065403942633</v>
      </c>
      <c r="L248" s="20">
        <f>L247+'data'!$G$21*(K247-L247)/60*C247</f>
        <v>3.50659801886964</v>
      </c>
      <c r="M248" s="20">
        <f>IF(L248&lt;='data'!$G$22,1.89,1.47)</f>
        <v>1.47</v>
      </c>
      <c r="N248" s="19">
        <f>$A248</f>
        <v>1215</v>
      </c>
      <c r="O248" s="20">
        <f>'data'!$G$23-'data'!$G$23*(1-('data'!$G$22^M248)/('data'!$G$22^M248+L248^M248))</f>
        <v>41.0072337263265</v>
      </c>
      <c r="P248" s="20">
        <f>VLOOKUP(IF(N248-'data'!$G$24&lt;0,0,N248-'data'!$G$24),N3:O725,2)</f>
        <v>41.2411231784928</v>
      </c>
      <c r="Q248" s="20">
        <v>3.5</v>
      </c>
      <c r="R248" s="20">
        <v>3.47089389277421</v>
      </c>
      <c r="S248" s="20">
        <v>3.43367035828533</v>
      </c>
      <c r="T248" s="20">
        <v>3.38047431695365</v>
      </c>
      <c r="U248" s="20">
        <v>3.3021779867338</v>
      </c>
      <c r="V248" s="20">
        <v>3.23967508749812</v>
      </c>
      <c r="W248" s="20">
        <v>3.14459223792046</v>
      </c>
      <c r="X248" s="20">
        <v>3.0012495823841</v>
      </c>
      <c r="Y248" s="20">
        <v>43.1395982208743</v>
      </c>
      <c r="Z248" s="20">
        <v>43.8224862539689</v>
      </c>
      <c r="AA248" s="20">
        <v>44.8371186957697</v>
      </c>
      <c r="AB248" s="20">
        <v>46.558487486152</v>
      </c>
    </row>
    <row r="249" ht="20.05" customHeight="1">
      <c r="A249" s="17">
        <f>$A248+C248</f>
        <v>1220</v>
      </c>
      <c r="B249" s="18"/>
      <c r="C249" s="19">
        <v>5</v>
      </c>
      <c r="D249" t="b" s="20">
        <v>1</v>
      </c>
      <c r="E249" s="21"/>
      <c r="F249" s="22">
        <v>738.984861003028</v>
      </c>
      <c r="G249" s="20">
        <f>$E249+($F249/60+H249*'data'!$C$16+I249*OFFSET('data'!$C$17,0,D249)-G248*(OFFSET('data'!$C$18,0,D249)+'data'!$C$19+OFFSET('data'!$C$20,0,D249)))*$C249/60+G248</f>
        <v>26.2615860495468</v>
      </c>
      <c r="H249" s="20">
        <f>H248+('data'!$C$19*G248-'data'!$C$16*H248)*$C249/60</f>
        <v>74.9771798264167</v>
      </c>
      <c r="I249" s="20">
        <f>I248+(OFFSET('data'!$C$20,0,D249)*G248-OFFSET('data'!$C$17,0,D249)*I248)*$C249/60</f>
        <v>74.00680747783289</v>
      </c>
      <c r="J249" s="23">
        <f>$A249/60</f>
        <v>20.3333333333333</v>
      </c>
      <c r="K249" s="20">
        <f>G249/'data'!$C$15*1000</f>
        <v>4.01224954707936</v>
      </c>
      <c r="L249" s="20">
        <f>L248+'data'!$G$21*(K248-L248)/60*C248</f>
        <v>3.51252935354002</v>
      </c>
      <c r="M249" s="20">
        <f>IF(L249&lt;='data'!$G$22,1.89,1.47)</f>
        <v>1.47</v>
      </c>
      <c r="N249" s="19">
        <f>$A249</f>
        <v>1220</v>
      </c>
      <c r="O249" s="20">
        <f>'data'!$G$23-'data'!$G$23*(1-('data'!$G$22^M249)/('data'!$G$22^M249+L249^M249))</f>
        <v>40.9502864121811</v>
      </c>
      <c r="P249" s="20">
        <f>VLOOKUP(IF(N249-'data'!$G$24&lt;0,0,N249-'data'!$G$24),N3:O725,2)</f>
        <v>41.1817276200299</v>
      </c>
      <c r="Q249" s="20">
        <v>3.5</v>
      </c>
      <c r="R249" s="20">
        <v>3.47100609418596</v>
      </c>
      <c r="S249" s="20">
        <v>3.4339333432885</v>
      </c>
      <c r="T249" s="20">
        <v>3.38137648919204</v>
      </c>
      <c r="U249" s="20">
        <v>3.30450580054416</v>
      </c>
      <c r="V249" s="20">
        <v>3.24239720877898</v>
      </c>
      <c r="W249" s="20">
        <v>3.14799697640159</v>
      </c>
      <c r="X249" s="20">
        <v>3.00573778255771</v>
      </c>
      <c r="Y249" s="20">
        <v>43.1144062436551</v>
      </c>
      <c r="Z249" s="20">
        <v>43.7923397583373</v>
      </c>
      <c r="AA249" s="20">
        <v>44.798547898526</v>
      </c>
      <c r="AB249" s="20">
        <v>46.4918434692741</v>
      </c>
    </row>
    <row r="250" ht="20.05" customHeight="1">
      <c r="A250" s="17">
        <f>$A249+C249</f>
        <v>1225</v>
      </c>
      <c r="B250" s="18"/>
      <c r="C250" s="19">
        <v>5</v>
      </c>
      <c r="D250" t="b" s="20">
        <v>1</v>
      </c>
      <c r="E250" s="21"/>
      <c r="F250" s="22">
        <v>738.348080930132</v>
      </c>
      <c r="G250" s="20">
        <f>$E250+($F250/60+H250*'data'!$C$16+I250*OFFSET('data'!$C$17,0,D250)-G249*(OFFSET('data'!$C$18,0,D250)+'data'!$C$19+OFFSET('data'!$C$20,0,D250)))*$C250/60+G249</f>
        <v>26.2717857804778</v>
      </c>
      <c r="H250" s="20">
        <f>H249+('data'!$C$19*G249-'data'!$C$16*H249)*$C250/60</f>
        <v>75.1718769331973</v>
      </c>
      <c r="I250" s="20">
        <f>I249+(OFFSET('data'!$C$20,0,D250)*G249-OFFSET('data'!$C$17,0,D250)*I249)*$C250/60</f>
        <v>74.2386005852574</v>
      </c>
      <c r="J250" s="23">
        <f>$A250/60</f>
        <v>20.4166666666667</v>
      </c>
      <c r="K250" s="20">
        <f>G250/'data'!$C$15*1000</f>
        <v>4.01380786369173</v>
      </c>
      <c r="L250" s="20">
        <f>L249+'data'!$G$21*(K249-L249)/60*C249</f>
        <v>3.51840966760938</v>
      </c>
      <c r="M250" s="20">
        <f>IF(L250&lt;='data'!$G$22,1.89,1.47)</f>
        <v>1.47</v>
      </c>
      <c r="N250" s="19">
        <f>$A250</f>
        <v>1225</v>
      </c>
      <c r="O250" s="20">
        <f>'data'!$G$23-'data'!$G$23*(1-('data'!$G$22^M250)/('data'!$G$22^M250+L250^M250))</f>
        <v>40.8939404209497</v>
      </c>
      <c r="P250" s="20">
        <f>VLOOKUP(IF(N250-'data'!$G$24&lt;0,0,N250-'data'!$G$24),N3:O725,2)</f>
        <v>41.122950132345</v>
      </c>
      <c r="Q250" s="20">
        <v>3.5</v>
      </c>
      <c r="R250" s="20">
        <v>3.47111790646997</v>
      </c>
      <c r="S250" s="20">
        <v>3.43419475085983</v>
      </c>
      <c r="T250" s="20">
        <v>3.38224851746333</v>
      </c>
      <c r="U250" s="20">
        <v>3.30680622247307</v>
      </c>
      <c r="V250" s="20">
        <v>3.24508861399729</v>
      </c>
      <c r="W250" s="20">
        <v>3.15136472663767</v>
      </c>
      <c r="X250" s="20">
        <v>3.01018307694936</v>
      </c>
      <c r="Y250" s="20">
        <v>43.089530991650</v>
      </c>
      <c r="Z250" s="20">
        <v>43.762562114174</v>
      </c>
      <c r="AA250" s="20">
        <v>44.7604421939433</v>
      </c>
      <c r="AB250" s="20">
        <v>46.4387754771885</v>
      </c>
    </row>
    <row r="251" ht="20.05" customHeight="1">
      <c r="A251" s="17">
        <f>$A250+C250</f>
        <v>1230</v>
      </c>
      <c r="B251" s="18"/>
      <c r="C251" s="19">
        <v>5</v>
      </c>
      <c r="D251" t="b" s="20">
        <v>1</v>
      </c>
      <c r="E251" s="21"/>
      <c r="F251" s="22">
        <v>737.714616134893</v>
      </c>
      <c r="G251" s="20">
        <f>$E251+($F251/60+H251*'data'!$C$16+I251*OFFSET('data'!$C$17,0,D251)-G250*(OFFSET('data'!$C$18,0,D251)+'data'!$C$19+OFFSET('data'!$C$20,0,D251)))*$C251/60+G250</f>
        <v>26.2817551979227</v>
      </c>
      <c r="H251" s="20">
        <f>H250+('data'!$C$19*G250-'data'!$C$16*H250)*$C251/60</f>
        <v>75.3656779948471</v>
      </c>
      <c r="I251" s="20">
        <f>I250+(OFFSET('data'!$C$20,0,D251)*G250-OFFSET('data'!$C$17,0,D251)*I250)*$C251/60</f>
        <v>74.4704058257709</v>
      </c>
      <c r="J251" s="23">
        <f>$A251/60</f>
        <v>20.5</v>
      </c>
      <c r="K251" s="20">
        <f>G251/'data'!$C$15*1000</f>
        <v>4.01533099297084</v>
      </c>
      <c r="L251" s="20">
        <f>L250+'data'!$G$21*(K250-L250)/60*C250</f>
        <v>3.52423912381312</v>
      </c>
      <c r="M251" s="20">
        <f>IF(L251&lt;='data'!$G$22,1.89,1.47)</f>
        <v>1.47</v>
      </c>
      <c r="N251" s="19">
        <f>$A251</f>
        <v>1230</v>
      </c>
      <c r="O251" s="20">
        <f>'data'!$G$23-'data'!$G$23*(1-('data'!$G$22^M251)/('data'!$G$22^M251+L251^M251))</f>
        <v>40.8381910762289</v>
      </c>
      <c r="P251" s="20">
        <f>VLOOKUP(IF(N251-'data'!$G$24&lt;0,0,N251-'data'!$G$24),N3:O725,2)</f>
        <v>41.0647868643906</v>
      </c>
      <c r="Q251" s="20">
        <v>3.5</v>
      </c>
      <c r="R251" s="20">
        <v>3.4712293319089</v>
      </c>
      <c r="S251" s="20">
        <v>3.43445462793854</v>
      </c>
      <c r="T251" s="20">
        <v>3.38309210679909</v>
      </c>
      <c r="U251" s="20">
        <v>3.30907957484664</v>
      </c>
      <c r="V251" s="20">
        <v>3.24774966004342</v>
      </c>
      <c r="W251" s="20">
        <v>3.15469590586764</v>
      </c>
      <c r="X251" s="20">
        <v>3.01458565471176</v>
      </c>
      <c r="Y251" s="20">
        <v>43.0649682468027</v>
      </c>
      <c r="Z251" s="20">
        <v>43.7331483797128</v>
      </c>
      <c r="AA251" s="20">
        <v>44.722795335644</v>
      </c>
      <c r="AB251" s="20">
        <v>46.3862828872644</v>
      </c>
    </row>
    <row r="252" ht="20.05" customHeight="1">
      <c r="A252" s="17">
        <f>$A251+C251</f>
        <v>1235</v>
      </c>
      <c r="B252" s="18"/>
      <c r="C252" s="19">
        <v>5</v>
      </c>
      <c r="D252" t="b" s="20">
        <v>1</v>
      </c>
      <c r="E252" s="21"/>
      <c r="F252" s="22">
        <v>737.084447302964</v>
      </c>
      <c r="G252" s="20">
        <f>$E252+($F252/60+H252*'data'!$C$16+I252*OFFSET('data'!$C$17,0,D252)-G251*(OFFSET('data'!$C$18,0,D252)+'data'!$C$19+OFFSET('data'!$C$20,0,D252)))*$C252/60+G251</f>
        <v>26.291506645788</v>
      </c>
      <c r="H252" s="20">
        <f>H251+('data'!$C$19*G251-'data'!$C$16*H251)*$C252/60</f>
        <v>75.5585827034631</v>
      </c>
      <c r="I252" s="20">
        <f>I251+(OFFSET('data'!$C$20,0,D252)*G251-OFFSET('data'!$C$17,0,D252)*I251)*$C252/60</f>
        <v>74.70222091291789</v>
      </c>
      <c r="J252" s="23">
        <f>$A252/60</f>
        <v>20.5833333333333</v>
      </c>
      <c r="K252" s="20">
        <f>G252/'data'!$C$15*1000</f>
        <v>4.01682082082081</v>
      </c>
      <c r="L252" s="20">
        <f>L251+'data'!$G$21*(K251-L251)/60*C251</f>
        <v>3.53001790654973</v>
      </c>
      <c r="M252" s="20">
        <f>IF(L252&lt;='data'!$G$22,1.89,1.47)</f>
        <v>1.47</v>
      </c>
      <c r="N252" s="19">
        <f>$A252</f>
        <v>1235</v>
      </c>
      <c r="O252" s="20">
        <f>'data'!$G$23-'data'!$G$23*(1-('data'!$G$22^M252)/('data'!$G$22^M252+L252^M252))</f>
        <v>40.7830335444843</v>
      </c>
      <c r="P252" s="20">
        <f>VLOOKUP(IF(N252-'data'!$G$24&lt;0,0,N252-'data'!$G$24),N3:O725,2)</f>
        <v>41.0072337263265</v>
      </c>
      <c r="Q252" s="20">
        <v>3.5</v>
      </c>
      <c r="R252" s="20">
        <v>3.47134037271845</v>
      </c>
      <c r="S252" s="20">
        <v>3.43471301884119</v>
      </c>
      <c r="T252" s="20">
        <v>3.3839088616986</v>
      </c>
      <c r="U252" s="20">
        <v>3.3113261761981</v>
      </c>
      <c r="V252" s="20">
        <v>3.25038069963422</v>
      </c>
      <c r="W252" s="20">
        <v>3.15799092694217</v>
      </c>
      <c r="X252" s="20">
        <v>3.01894572054059</v>
      </c>
      <c r="Y252" s="20">
        <v>43.0407138527592</v>
      </c>
      <c r="Z252" s="20">
        <v>43.7040936867892</v>
      </c>
      <c r="AA252" s="20">
        <v>44.6856011672914</v>
      </c>
      <c r="AB252" s="20">
        <v>46.3343620576643</v>
      </c>
    </row>
    <row r="253" ht="20.05" customHeight="1">
      <c r="A253" s="17">
        <f>$A252+C252</f>
        <v>1240</v>
      </c>
      <c r="B253" s="18"/>
      <c r="C253" s="19">
        <v>5</v>
      </c>
      <c r="D253" t="b" s="20">
        <v>1</v>
      </c>
      <c r="E253" s="21"/>
      <c r="F253" s="22">
        <v>736.457555233264</v>
      </c>
      <c r="G253" s="20">
        <f>$E253+($F253/60+H253*'data'!$C$16+I253*OFFSET('data'!$C$17,0,D253)-G252*(OFFSET('data'!$C$18,0,D253)+'data'!$C$19+OFFSET('data'!$C$20,0,D253)))*$C253/60+G252</f>
        <v>26.3010517424798</v>
      </c>
      <c r="H253" s="20">
        <f>H252+('data'!$C$19*G252-'data'!$C$16*H252)*$C253/60</f>
        <v>75.7505910512766</v>
      </c>
      <c r="I253" s="20">
        <f>I252+(OFFSET('data'!$C$20,0,D253)*G252-OFFSET('data'!$C$17,0,D253)*I252)*$C253/60</f>
        <v>74.93404368341569</v>
      </c>
      <c r="J253" s="23">
        <f>$A253/60</f>
        <v>20.6666666666667</v>
      </c>
      <c r="K253" s="20">
        <f>G253/'data'!$C$15*1000</f>
        <v>4.01827912230367</v>
      </c>
      <c r="L253" s="20">
        <f>L252+'data'!$G$21*(K252-L252)/60*C252</f>
        <v>3.53574622023968</v>
      </c>
      <c r="M253" s="20">
        <f>IF(L253&lt;='data'!$G$22,1.89,1.47)</f>
        <v>1.47</v>
      </c>
      <c r="N253" s="19">
        <f>$A253</f>
        <v>1240</v>
      </c>
      <c r="O253" s="20">
        <f>'data'!$G$23-'data'!$G$23*(1-('data'!$G$22^M253)/('data'!$G$22^M253+L253^M253))</f>
        <v>40.7284628520369</v>
      </c>
      <c r="P253" s="20">
        <f>VLOOKUP(IF(N253-'data'!$G$24&lt;0,0,N253-'data'!$G$24),N3:O725,2)</f>
        <v>40.9502864121811</v>
      </c>
      <c r="Q253" s="20">
        <v>3.5</v>
      </c>
      <c r="R253" s="20">
        <v>3.4714510310511</v>
      </c>
      <c r="S253" s="20">
        <v>3.4349699654162</v>
      </c>
      <c r="T253" s="20">
        <v>3.38470029207041</v>
      </c>
      <c r="U253" s="20">
        <v>3.31354634131243</v>
      </c>
      <c r="V253" s="20">
        <v>3.25298208136135</v>
      </c>
      <c r="W253" s="20">
        <v>3.16125019834628</v>
      </c>
      <c r="X253" s="20">
        <v>3.02326349344422</v>
      </c>
      <c r="Y253" s="20">
        <v>43.0167637138388</v>
      </c>
      <c r="Z253" s="20">
        <v>43.6753932395914</v>
      </c>
      <c r="AA253" s="20">
        <v>44.6488536213665</v>
      </c>
      <c r="AB253" s="20">
        <v>46.2830091386104</v>
      </c>
    </row>
    <row r="254" ht="20.05" customHeight="1">
      <c r="A254" s="17">
        <f>$A253+C253</f>
        <v>1245</v>
      </c>
      <c r="B254" s="18"/>
      <c r="C254" s="19">
        <v>5</v>
      </c>
      <c r="D254" t="b" s="20">
        <v>1</v>
      </c>
      <c r="E254" s="21"/>
      <c r="F254" s="22">
        <v>735.833920837381</v>
      </c>
      <c r="G254" s="20">
        <f>$E254+($F254/60+H254*'data'!$C$16+I254*OFFSET('data'!$C$17,0,D254)-G253*(OFFSET('data'!$C$18,0,D254)+'data'!$C$19+OFFSET('data'!$C$20,0,D254)))*$C254/60+G253</f>
        <v>26.310401423775</v>
      </c>
      <c r="H254" s="20">
        <f>H253+('data'!$C$19*G253-'data'!$C$16*H253)*$C254/60</f>
        <v>75.9417033113581</v>
      </c>
      <c r="I254" s="20">
        <f>I253+(OFFSET('data'!$C$20,0,D254)*G253-OFFSET('data'!$C$17,0,D254)*I253)*$C254/60</f>
        <v>75.1658720899193</v>
      </c>
      <c r="J254" s="23">
        <f>$A254/60</f>
        <v>20.75</v>
      </c>
      <c r="K254" s="20">
        <f>G254/'data'!$C$15*1000</f>
        <v>4.01970756818928</v>
      </c>
      <c r="L254" s="20">
        <f>L253+'data'!$G$21*(K253-L253)/60*C253</f>
        <v>3.54142428778552</v>
      </c>
      <c r="M254" s="20">
        <f>IF(L254&lt;='data'!$G$22,1.89,1.47)</f>
        <v>1.47</v>
      </c>
      <c r="N254" s="19">
        <f>$A254</f>
        <v>1245</v>
      </c>
      <c r="O254" s="20">
        <f>'data'!$G$23-'data'!$G$23*(1-('data'!$G$22^M254)/('data'!$G$22^M254+L254^M254))</f>
        <v>40.674473900854</v>
      </c>
      <c r="P254" s="20">
        <f>VLOOKUP(IF(N254-'data'!$G$24&lt;0,0,N254-'data'!$G$24),N3:O725,2)</f>
        <v>40.8939404209497</v>
      </c>
      <c r="Q254" s="20">
        <v>3.5</v>
      </c>
      <c r="R254" s="20">
        <v>3.47156130899967</v>
      </c>
      <c r="S254" s="20">
        <v>3.43522550718928</v>
      </c>
      <c r="T254" s="20">
        <v>3.38546781882285</v>
      </c>
      <c r="U254" s="20">
        <v>3.31574038127047</v>
      </c>
      <c r="V254" s="20">
        <v>3.25555414973915</v>
      </c>
      <c r="W254" s="20">
        <v>3.16447412422335</v>
      </c>
      <c r="X254" s="20">
        <v>3.0275392055898</v>
      </c>
      <c r="Y254" s="20">
        <v>42.9931137940257</v>
      </c>
      <c r="Z254" s="20">
        <v>43.6470423134356</v>
      </c>
      <c r="AA254" s="20">
        <v>44.6125467179469</v>
      </c>
      <c r="AB254" s="20">
        <v>46.2322200919015</v>
      </c>
    </row>
    <row r="255" ht="20.05" customHeight="1">
      <c r="A255" s="17">
        <f>$A254+C254</f>
        <v>1250</v>
      </c>
      <c r="B255" s="18"/>
      <c r="C255" s="19">
        <v>5</v>
      </c>
      <c r="D255" t="b" s="20">
        <v>1</v>
      </c>
      <c r="E255" s="21"/>
      <c r="F255" s="22">
        <v>735.213525138853</v>
      </c>
      <c r="G255" s="20">
        <f>$E255+($F255/60+H255*'data'!$C$16+I255*OFFSET('data'!$C$17,0,D255)-G254*(OFFSET('data'!$C$18,0,D255)+'data'!$C$19+OFFSET('data'!$C$20,0,D255)))*$C255/60+G254</f>
        <v>26.3195659831575</v>
      </c>
      <c r="H255" s="20">
        <f>H254+('data'!$C$19*G254-'data'!$C$16*H254)*$C255/60</f>
        <v>76.13192001947149</v>
      </c>
      <c r="I255" s="20">
        <f>I254+(OFFSET('data'!$C$20,0,D255)*G254-OFFSET('data'!$C$17,0,D255)*I254)*$C255/60</f>
        <v>75.3977041942139</v>
      </c>
      <c r="J255" s="23">
        <f>$A255/60</f>
        <v>20.8333333333333</v>
      </c>
      <c r="K255" s="20">
        <f>G255/'data'!$C$15*1000</f>
        <v>4.02110773111784</v>
      </c>
      <c r="L255" s="20">
        <f>L254+'data'!$G$21*(K254-L254)/60*C254</f>
        <v>3.54705234912717</v>
      </c>
      <c r="M255" s="20">
        <f>IF(L255&lt;='data'!$G$22,1.89,1.47)</f>
        <v>1.47</v>
      </c>
      <c r="N255" s="19">
        <f>$A255</f>
        <v>1250</v>
      </c>
      <c r="O255" s="20">
        <f>'data'!$G$23-'data'!$G$23*(1-('data'!$G$22^M255)/('data'!$G$22^M255+L255^M255))</f>
        <v>40.621061483221</v>
      </c>
      <c r="P255" s="20">
        <f>VLOOKUP(IF(N255-'data'!$G$24&lt;0,0,N255-'data'!$G$24),N3:O725,2)</f>
        <v>40.8381910762289</v>
      </c>
      <c r="Q255" s="20">
        <v>3.5</v>
      </c>
      <c r="R255" s="20">
        <v>3.47167120860053</v>
      </c>
      <c r="S255" s="20">
        <v>3.43547968150019</v>
      </c>
      <c r="T255" s="20">
        <v>3.38621277912393</v>
      </c>
      <c r="U255" s="20">
        <v>3.3179086034925</v>
      </c>
      <c r="V255" s="20">
        <v>3.25809724525196</v>
      </c>
      <c r="W255" s="20">
        <v>3.16766310440052</v>
      </c>
      <c r="X255" s="20">
        <v>3.03177310122122</v>
      </c>
      <c r="Y255" s="20">
        <v>42.9697601159792</v>
      </c>
      <c r="Z255" s="20">
        <v>43.619036253565</v>
      </c>
      <c r="AA255" s="20">
        <v>44.576674563490</v>
      </c>
      <c r="AB255" s="20">
        <v>46.1819907091054</v>
      </c>
    </row>
    <row r="256" ht="20.05" customHeight="1">
      <c r="A256" s="17">
        <f>$A255+C255</f>
        <v>1255</v>
      </c>
      <c r="B256" s="18"/>
      <c r="C256" s="19">
        <v>5</v>
      </c>
      <c r="D256" t="b" s="20">
        <v>1</v>
      </c>
      <c r="E256" s="21"/>
      <c r="F256" s="22">
        <v>734.596349272528</v>
      </c>
      <c r="G256" s="20">
        <f>$E256+($F256/60+H256*'data'!$C$16+I256*OFFSET('data'!$C$17,0,D256)-G255*(OFFSET('data'!$C$18,0,D256)+'data'!$C$19+OFFSET('data'!$C$20,0,D256)))*$C256/60+G255</f>
        <v>26.3285551097708</v>
      </c>
      <c r="H256" s="20">
        <f>H255+('data'!$C$19*G255-'data'!$C$16*H255)*$C256/60</f>
        <v>76.3212419570097</v>
      </c>
      <c r="I256" s="20">
        <f>I255+(OFFSET('data'!$C$20,0,D256)*G255-OFFSET('data'!$C$17,0,D256)*I255)*$C256/60</f>
        <v>75.6295381608096</v>
      </c>
      <c r="J256" s="23">
        <f>$A256/60</f>
        <v>20.9166666666667</v>
      </c>
      <c r="K256" s="20">
        <f>G256/'data'!$C$15*1000</f>
        <v>4.02248109139832</v>
      </c>
      <c r="L256" s="20">
        <f>L255+'data'!$G$21*(K255-L255)/60*C255</f>
        <v>3.5526306598867</v>
      </c>
      <c r="M256" s="20">
        <f>IF(L256&lt;='data'!$G$22,1.89,1.47)</f>
        <v>1.47</v>
      </c>
      <c r="N256" s="19">
        <f>$A256</f>
        <v>1255</v>
      </c>
      <c r="O256" s="20">
        <f>'data'!$G$23-'data'!$G$23*(1-('data'!$G$22^M256)/('data'!$G$22^M256+L256^M256))</f>
        <v>40.5682202953678</v>
      </c>
      <c r="P256" s="20">
        <f>VLOOKUP(IF(N256-'data'!$G$24&lt;0,0,N256-'data'!$G$24),N3:O725,2)</f>
        <v>40.7830335444843</v>
      </c>
      <c r="Q256" s="20">
        <v>3.5</v>
      </c>
      <c r="R256" s="20">
        <v>3.47178073183685</v>
      </c>
      <c r="S256" s="20">
        <v>3.43573252363149</v>
      </c>
      <c r="T256" s="20">
        <v>3.38693643135043</v>
      </c>
      <c r="U256" s="20">
        <v>3.32005131178133</v>
      </c>
      <c r="V256" s="20">
        <v>3.2606117044009</v>
      </c>
      <c r="W256" s="20">
        <v>3.17081753441526</v>
      </c>
      <c r="X256" s="20">
        <v>3.03596543564453</v>
      </c>
      <c r="Y256" s="20">
        <v>42.946698760064</v>
      </c>
      <c r="Z256" s="20">
        <v>43.5913704739717</v>
      </c>
      <c r="AA256" s="20">
        <v>44.5412313496222</v>
      </c>
      <c r="AB256" s="20">
        <v>46.1323166285088</v>
      </c>
    </row>
    <row r="257" ht="20.05" customHeight="1">
      <c r="A257" s="17">
        <f>$A256+C256</f>
        <v>1260</v>
      </c>
      <c r="B257" s="18"/>
      <c r="C257" s="19">
        <v>5</v>
      </c>
      <c r="D257" t="b" s="20">
        <v>1</v>
      </c>
      <c r="E257" s="21"/>
      <c r="F257" s="22">
        <v>733.982374483924</v>
      </c>
      <c r="G257" s="20">
        <f>$E257+($F257/60+H257*'data'!$C$16+I257*OFFSET('data'!$C$17,0,D257)-G256*(OFFSET('data'!$C$18,0,D257)+'data'!$C$19+OFFSET('data'!$C$20,0,D257)))*$C257/60+G256</f>
        <v>26.3373779241267</v>
      </c>
      <c r="H257" s="20">
        <f>H256+('data'!$C$19*G256-'data'!$C$16*H256)*$C257/60</f>
        <v>76.5096701349471</v>
      </c>
      <c r="I257" s="20">
        <f>I256+(OFFSET('data'!$C$20,0,D257)*G256-OFFSET('data'!$C$17,0,D257)*I256)*$C257/60</f>
        <v>75.8613722509145</v>
      </c>
      <c r="J257" s="23">
        <f>$A257/60</f>
        <v>21</v>
      </c>
      <c r="K257" s="20">
        <f>G257/'data'!$C$15*1000</f>
        <v>4.02382904246405</v>
      </c>
      <c r="L257" s="20">
        <f>L256+'data'!$G$21*(K256-L256)/60*C256</f>
        <v>3.55815949009735</v>
      </c>
      <c r="M257" s="20">
        <f>IF(L257&lt;='data'!$G$22,1.89,1.47)</f>
        <v>1.47</v>
      </c>
      <c r="N257" s="19">
        <f>$A257</f>
        <v>1260</v>
      </c>
      <c r="O257" s="20">
        <f>'data'!$G$23-'data'!$G$23*(1-('data'!$G$22^M257)/('data'!$G$22^M257+L257^M257))</f>
        <v>40.515944950117</v>
      </c>
      <c r="P257" s="20">
        <f>VLOOKUP(IF(N257-'data'!$G$24&lt;0,0,N257-'data'!$G$24),N3:O725,2)</f>
        <v>40.7284628520369</v>
      </c>
      <c r="Q257" s="20">
        <v>3.5</v>
      </c>
      <c r="R257" s="20">
        <v>3.47188988064139</v>
      </c>
      <c r="S257" s="20">
        <v>3.43598406692963</v>
      </c>
      <c r="T257" s="20">
        <v>3.38763995974446</v>
      </c>
      <c r="U257" s="20">
        <v>3.32216880636485</v>
      </c>
      <c r="V257" s="20">
        <v>3.26309785975015</v>
      </c>
      <c r="W257" s="20">
        <v>3.17393780554304</v>
      </c>
      <c r="X257" s="20">
        <v>3.04011647427692</v>
      </c>
      <c r="Y257" s="20">
        <v>42.9239258633981</v>
      </c>
      <c r="Z257" s="20">
        <v>43.5640404562415</v>
      </c>
      <c r="AA257" s="20">
        <v>44.5062113519341</v>
      </c>
      <c r="AB257" s="20">
        <v>46.0831933509061</v>
      </c>
    </row>
    <row r="258" ht="20.05" customHeight="1">
      <c r="A258" s="17">
        <f>$A257+C257</f>
        <v>1265</v>
      </c>
      <c r="B258" s="18"/>
      <c r="C258" s="19">
        <v>5</v>
      </c>
      <c r="D258" t="b" s="20">
        <v>1</v>
      </c>
      <c r="E258" s="21"/>
      <c r="F258" s="22">
        <v>733.371582128562</v>
      </c>
      <c r="G258" s="20">
        <f>$E258+($F258/60+H258*'data'!$C$16+I258*OFFSET('data'!$C$17,0,D258)-G257*(OFFSET('data'!$C$18,0,D258)+'data'!$C$19+OFFSET('data'!$C$20,0,D258)))*$C258/60+G257</f>
        <v>26.3460430117041</v>
      </c>
      <c r="H258" s="20">
        <f>H257+('data'!$C$19*G257-'data'!$C$16*H257)*$C258/60</f>
        <v>76.697205778750</v>
      </c>
      <c r="I258" s="20">
        <f>I257+(OFFSET('data'!$C$20,0,D258)*G257-OFFSET('data'!$C$17,0,D258)*I257)*$C258/60</f>
        <v>76.0932048167641</v>
      </c>
      <c r="J258" s="23">
        <f>$A258/60</f>
        <v>21.0833333333333</v>
      </c>
      <c r="K258" s="20">
        <f>G258/'data'!$C$15*1000</f>
        <v>4.02515289600596</v>
      </c>
      <c r="L258" s="20">
        <f>L257+'data'!$G$21*(K257-L257)/60*C257</f>
        <v>3.56363912301165</v>
      </c>
      <c r="M258" s="20">
        <f>IF(L258&lt;='data'!$G$22,1.89,1.47)</f>
        <v>1.47</v>
      </c>
      <c r="N258" s="19">
        <f>$A258</f>
        <v>1265</v>
      </c>
      <c r="O258" s="20">
        <f>'data'!$G$23-'data'!$G$23*(1-('data'!$G$22^M258)/('data'!$G$22^M258+L258^M258))</f>
        <v>40.4642299886188</v>
      </c>
      <c r="P258" s="20">
        <f>VLOOKUP(IF(N258-'data'!$G$24&lt;0,0,N258-'data'!$G$24),N3:O725,2)</f>
        <v>40.674473900854</v>
      </c>
      <c r="Q258" s="20">
        <v>3.5</v>
      </c>
      <c r="R258" s="20">
        <v>3.47199865689934</v>
      </c>
      <c r="S258" s="20">
        <v>3.43623434291891</v>
      </c>
      <c r="T258" s="20">
        <v>3.38832447879468</v>
      </c>
      <c r="U258" s="20">
        <v>3.32426138393811</v>
      </c>
      <c r="V258" s="20">
        <v>3.26555603997272</v>
      </c>
      <c r="W258" s="20">
        <v>3.17702430482607</v>
      </c>
      <c r="X258" s="20">
        <v>3.04422649175536</v>
      </c>
      <c r="Y258" s="20">
        <v>42.9014376189195</v>
      </c>
      <c r="Z258" s="20">
        <v>43.537041748421</v>
      </c>
      <c r="AA258" s="20">
        <v>44.4716089287835</v>
      </c>
      <c r="AB258" s="20">
        <v>46.0346162542994</v>
      </c>
    </row>
    <row r="259" ht="20.05" customHeight="1">
      <c r="A259" s="17">
        <f>$A258+C258</f>
        <v>1270</v>
      </c>
      <c r="B259" s="18"/>
      <c r="C259" s="19">
        <v>5</v>
      </c>
      <c r="D259" t="b" s="20">
        <v>1</v>
      </c>
      <c r="E259" s="21"/>
      <c r="F259" s="22">
        <v>732.763953671346</v>
      </c>
      <c r="G259" s="20">
        <f>$E259+($F259/60+H259*'data'!$C$16+I259*OFFSET('data'!$C$17,0,D259)-G258*(OFFSET('data'!$C$18,0,D259)+'data'!$C$19+OFFSET('data'!$C$20,0,D259)))*$C259/60+G258</f>
        <v>26.3545584545609</v>
      </c>
      <c r="H259" s="20">
        <f>H258+('data'!$C$19*G258-'data'!$C$16*H258)*$C259/60</f>
        <v>76.8838503141871</v>
      </c>
      <c r="I259" s="20">
        <f>I258+(OFFSET('data'!$C$20,0,D259)*G258-OFFSET('data'!$C$17,0,D259)*I258)*$C259/60</f>
        <v>76.32503429628549</v>
      </c>
      <c r="J259" s="23">
        <f>$A259/60</f>
        <v>21.1666666666667</v>
      </c>
      <c r="K259" s="20">
        <f>G259/'data'!$C$15*1000</f>
        <v>4.02645388680221</v>
      </c>
      <c r="L259" s="20">
        <f>L258+'data'!$G$21*(K258-L258)/60*C258</f>
        <v>3.56906985398396</v>
      </c>
      <c r="M259" s="20">
        <f>IF(L259&lt;='data'!$G$22,1.89,1.47)</f>
        <v>1.47</v>
      </c>
      <c r="N259" s="19">
        <f>$A259</f>
        <v>1270</v>
      </c>
      <c r="O259" s="20">
        <f>'data'!$G$23-'data'!$G$23*(1-('data'!$G$22^M259)/('data'!$G$22^M259+L259^M259))</f>
        <v>40.4130698912323</v>
      </c>
      <c r="P259" s="20">
        <f>VLOOKUP(IF(N259-'data'!$G$24&lt;0,0,N259-'data'!$G$24),N3:O725,2)</f>
        <v>40.621061483221</v>
      </c>
      <c r="Q259" s="20">
        <v>3.5</v>
      </c>
      <c r="R259" s="20">
        <v>3.47210706245091</v>
      </c>
      <c r="S259" s="20">
        <v>3.43648338140869</v>
      </c>
      <c r="T259" s="20">
        <v>3.38899103735862</v>
      </c>
      <c r="U259" s="20">
        <v>3.32632933770488</v>
      </c>
      <c r="V259" s="20">
        <v>3.26798656989571</v>
      </c>
      <c r="W259" s="20">
        <v>3.18007741510294</v>
      </c>
      <c r="X259" s="20">
        <v>3.04829577110139</v>
      </c>
      <c r="Y259" s="20">
        <v>42.8792302744704</v>
      </c>
      <c r="Z259" s="20">
        <v>43.510369963906</v>
      </c>
      <c r="AA259" s="20">
        <v>44.437418520106</v>
      </c>
      <c r="AB259" s="20">
        <v>45.9865806075805</v>
      </c>
    </row>
    <row r="260" ht="20.05" customHeight="1">
      <c r="A260" s="17">
        <f>$A259+C259</f>
        <v>1275</v>
      </c>
      <c r="B260" s="18"/>
      <c r="C260" s="19">
        <v>5</v>
      </c>
      <c r="D260" t="b" s="20">
        <v>1</v>
      </c>
      <c r="E260" s="21"/>
      <c r="F260" s="22">
        <v>732.159470685877</v>
      </c>
      <c r="G260" s="20">
        <f>$E260+($F260/60+H260*'data'!$C$16+I260*OFFSET('data'!$C$17,0,D260)-G259*(OFFSET('data'!$C$18,0,D260)+'data'!$C$19+OFFSET('data'!$C$20,0,D260)))*$C260/60+G259</f>
        <v>26.3629318610782</v>
      </c>
      <c r="H260" s="20">
        <f>H259+('data'!$C$19*G259-'data'!$C$16*H259)*$C260/60</f>
        <v>77.0696053539872</v>
      </c>
      <c r="I260" s="20">
        <f>I259+(OFFSET('data'!$C$20,0,D260)*G259-OFFSET('data'!$C$17,0,D260)*I259)*$C260/60</f>
        <v>76.5568592080769</v>
      </c>
      <c r="J260" s="23">
        <f>$A260/60</f>
        <v>21.25</v>
      </c>
      <c r="K260" s="20">
        <f>G260/'data'!$C$15*1000</f>
        <v>4.02773317726255</v>
      </c>
      <c r="L260" s="20">
        <f>L259+'data'!$G$21*(K259-L259)/60*C259</f>
        <v>3.57445198942306</v>
      </c>
      <c r="M260" s="20">
        <f>IF(L260&lt;='data'!$G$22,1.89,1.47)</f>
        <v>1.47</v>
      </c>
      <c r="N260" s="19">
        <f>$A260</f>
        <v>1275</v>
      </c>
      <c r="O260" s="20">
        <f>'data'!$G$23-'data'!$G$23*(1-('data'!$G$22^M260)/('data'!$G$22^M260+L260^M260))</f>
        <v>40.3624590876088</v>
      </c>
      <c r="P260" s="20">
        <f>VLOOKUP(IF(N260-'data'!$G$24&lt;0,0,N260-'data'!$G$24),N3:O725,2)</f>
        <v>40.5682202953678</v>
      </c>
      <c r="Q260" s="20">
        <v>3.5</v>
      </c>
      <c r="R260" s="20">
        <v>3.47221509909374</v>
      </c>
      <c r="S260" s="20">
        <v>3.4367312105943</v>
      </c>
      <c r="T260" s="20">
        <v>3.38964062254133</v>
      </c>
      <c r="U260" s="20">
        <v>3.32837295741874</v>
      </c>
      <c r="V260" s="20">
        <v>3.27038977054506</v>
      </c>
      <c r="W260" s="20">
        <v>3.18309751503905</v>
      </c>
      <c r="X260" s="20">
        <v>3.0523246029387</v>
      </c>
      <c r="Y260" s="20">
        <v>42.8573001318989</v>
      </c>
      <c r="Z260" s="20">
        <v>43.4840207803514</v>
      </c>
      <c r="AA260" s="20">
        <v>44.4036346462349</v>
      </c>
      <c r="AB260" s="20">
        <v>45.9390815832601</v>
      </c>
    </row>
    <row r="261" ht="20.05" customHeight="1">
      <c r="A261" s="17">
        <f>$A260+C260</f>
        <v>1280</v>
      </c>
      <c r="B261" s="18"/>
      <c r="C261" s="19">
        <v>5</v>
      </c>
      <c r="D261" t="b" s="20">
        <v>1</v>
      </c>
      <c r="E261" s="21"/>
      <c r="F261" s="22">
        <v>731.558114853865</v>
      </c>
      <c r="G261" s="20">
        <f>$E261+($F261/60+H261*'data'!$C$16+I261*OFFSET('data'!$C$17,0,D261)-G260*(OFFSET('data'!$C$18,0,D261)+'data'!$C$19+OFFSET('data'!$C$20,0,D261)))*$C261/60+G260</f>
        <v>26.3711703939458</v>
      </c>
      <c r="H261" s="20">
        <f>H260+('data'!$C$19*G260-'data'!$C$16*H260)*$C261/60</f>
        <v>77.2544726852945</v>
      </c>
      <c r="I261" s="20">
        <f>I260+(OFFSET('data'!$C$20,0,D261)*G260-OFFSET('data'!$C$17,0,D261)*I260)*$C261/60</f>
        <v>76.78867814668391</v>
      </c>
      <c r="J261" s="23">
        <f>$A261/60</f>
        <v>21.3333333333333</v>
      </c>
      <c r="K261" s="20">
        <f>G261/'data'!$C$15*1000</f>
        <v>4.02899186170393</v>
      </c>
      <c r="L261" s="20">
        <f>L260+'data'!$G$21*(K260-L260)/60*C260</f>
        <v>3.57978584581048</v>
      </c>
      <c r="M261" s="20">
        <f>IF(L261&lt;='data'!$G$22,1.89,1.47)</f>
        <v>1.47</v>
      </c>
      <c r="N261" s="19">
        <f>$A261</f>
        <v>1280</v>
      </c>
      <c r="O261" s="20">
        <f>'data'!$G$23-'data'!$G$23*(1-('data'!$G$22^M261)/('data'!$G$22^M261+L261^M261))</f>
        <v>40.3123919660299</v>
      </c>
      <c r="P261" s="20">
        <f>VLOOKUP(IF(N261-'data'!$G$24&lt;0,0,N261-'data'!$G$24),N3:O725,2)</f>
        <v>40.515944950117</v>
      </c>
      <c r="Q261" s="20">
        <v>3.5</v>
      </c>
      <c r="R261" s="20">
        <v>3.47232276858523</v>
      </c>
      <c r="S261" s="20">
        <v>3.43697785715192</v>
      </c>
      <c r="T261" s="20">
        <v>3.39027416334476</v>
      </c>
      <c r="U261" s="20">
        <v>3.33039252942368</v>
      </c>
      <c r="V261" s="20">
        <v>3.27276595918982</v>
      </c>
      <c r="W261" s="20">
        <v>3.1860849791579</v>
      </c>
      <c r="X261" s="20">
        <v>3.05631328476031</v>
      </c>
      <c r="Y261" s="20">
        <v>42.8356435461779</v>
      </c>
      <c r="Z261" s="20">
        <v>43.4579899386021</v>
      </c>
      <c r="AA261" s="20">
        <v>44.3702519067308</v>
      </c>
      <c r="AB261" s="20">
        <v>45.8921142693042</v>
      </c>
    </row>
    <row r="262" ht="20.05" customHeight="1">
      <c r="A262" s="17">
        <f>$A261+C261</f>
        <v>1285</v>
      </c>
      <c r="B262" s="18"/>
      <c r="C262" s="19">
        <v>5</v>
      </c>
      <c r="D262" t="b" s="20">
        <v>1</v>
      </c>
      <c r="E262" s="21"/>
      <c r="F262" s="22">
        <v>730.959867964458</v>
      </c>
      <c r="G262" s="20">
        <f>$E262+($F262/60+H262*'data'!$C$16+I262*OFFSET('data'!$C$17,0,D262)-G261*(OFFSET('data'!$C$18,0,D262)+'data'!$C$19+OFFSET('data'!$C$20,0,D262)))*$C262/60+G261</f>
        <v>26.3792807964938</v>
      </c>
      <c r="H262" s="20">
        <f>H261+('data'!$C$19*G261-'data'!$C$16*H261)*$C262/60</f>
        <v>77.4384542578735</v>
      </c>
      <c r="I262" s="20">
        <f>I261+(OFFSET('data'!$C$20,0,D262)*G261-OFFSET('data'!$C$17,0,D262)*I261)*$C262/60</f>
        <v>77.0204897781548</v>
      </c>
      <c r="J262" s="23">
        <f>$A262/60</f>
        <v>21.4166666666667</v>
      </c>
      <c r="K262" s="20">
        <f>G262/'data'!$C$15*1000</f>
        <v>4.03023097037347</v>
      </c>
      <c r="L262" s="20">
        <f>L261+'data'!$G$21*(K261-L261)/60*C261</f>
        <v>3.58507174878069</v>
      </c>
      <c r="M262" s="20">
        <f>IF(L262&lt;='data'!$G$22,1.89,1.47)</f>
        <v>1.47</v>
      </c>
      <c r="N262" s="19">
        <f>$A262</f>
        <v>1285</v>
      </c>
      <c r="O262" s="20">
        <f>'data'!$G$23-'data'!$G$23*(1-('data'!$G$22^M262)/('data'!$G$22^M262+L262^M262))</f>
        <v>40.2628628820501</v>
      </c>
      <c r="P262" s="20">
        <f>VLOOKUP(IF(N262-'data'!$G$24&lt;0,0,N262-'data'!$G$24),N3:O725,2)</f>
        <v>40.4642299886188</v>
      </c>
      <c r="Q262" s="20">
        <v>3.5</v>
      </c>
      <c r="R262" s="20">
        <v>3.47243007264466</v>
      </c>
      <c r="S262" s="20">
        <v>3.43722334632792</v>
      </c>
      <c r="T262" s="20">
        <v>3.39089253410143</v>
      </c>
      <c r="U262" s="20">
        <v>3.33238833669422</v>
      </c>
      <c r="V262" s="20">
        <v>3.27511544938588</v>
      </c>
      <c r="W262" s="20">
        <v>3.18904017787294</v>
      </c>
      <c r="X262" s="20">
        <v>3.06026212024237</v>
      </c>
      <c r="Y262" s="20">
        <v>42.8142569245402</v>
      </c>
      <c r="Z262" s="20">
        <v>43.4322732416437</v>
      </c>
      <c r="AA262" s="20">
        <v>44.3372649792211</v>
      </c>
      <c r="AB262" s="20">
        <v>45.845673680137</v>
      </c>
    </row>
    <row r="263" ht="20.05" customHeight="1">
      <c r="A263" s="17">
        <f>$A262+C262</f>
        <v>1290</v>
      </c>
      <c r="B263" s="18"/>
      <c r="C263" s="19">
        <v>5</v>
      </c>
      <c r="D263" t="b" s="20">
        <v>1</v>
      </c>
      <c r="E263" s="21"/>
      <c r="F263" s="22">
        <v>730.364711913630</v>
      </c>
      <c r="G263" s="20">
        <f>$E263+($F263/60+H263*'data'!$C$16+I263*OFFSET('data'!$C$17,0,D263)-G262*(OFFSET('data'!$C$18,0,D263)+'data'!$C$19+OFFSET('data'!$C$20,0,D263)))*$C263/60+G262</f>
        <v>26.3872694174676</v>
      </c>
      <c r="H263" s="20">
        <f>H262+('data'!$C$19*G262-'data'!$C$16*H262)*$C263/60</f>
        <v>77.62155217301959</v>
      </c>
      <c r="I263" s="20">
        <f>I262+(OFFSET('data'!$C$20,0,D263)*G262-OFFSET('data'!$C$17,0,D263)*I262)*$C263/60</f>
        <v>77.252292835858</v>
      </c>
      <c r="J263" s="23">
        <f>$A263/60</f>
        <v>21.5</v>
      </c>
      <c r="K263" s="20">
        <f>G263/'data'!$C$15*1000</f>
        <v>4.03145147323356</v>
      </c>
      <c r="L263" s="20">
        <f>L262+'data'!$G$21*(K262-L262)/60*C262</f>
        <v>3.59031003225949</v>
      </c>
      <c r="M263" s="20">
        <f>IF(L263&lt;='data'!$G$22,1.89,1.47)</f>
        <v>1.47</v>
      </c>
      <c r="N263" s="19">
        <f>$A263</f>
        <v>1290</v>
      </c>
      <c r="O263" s="20">
        <f>'data'!$G$23-'data'!$G$23*(1-('data'!$G$22^M263)/('data'!$G$22^M263+L263^M263))</f>
        <v>40.2138661664884</v>
      </c>
      <c r="P263" s="20">
        <f>VLOOKUP(IF(N263-'data'!$G$24&lt;0,0,N263-'data'!$G$24),N3:O725,2)</f>
        <v>40.4130698912323</v>
      </c>
      <c r="Q263" s="20">
        <v>3.5</v>
      </c>
      <c r="R263" s="20">
        <v>3.47253701295529</v>
      </c>
      <c r="S263" s="20">
        <v>3.4374677020229</v>
      </c>
      <c r="T263" s="20">
        <v>3.39149655770512</v>
      </c>
      <c r="U263" s="20">
        <v>3.33436065887505</v>
      </c>
      <c r="V263" s="20">
        <v>3.27743855101928</v>
      </c>
      <c r="W263" s="20">
        <v>3.19196347752015</v>
      </c>
      <c r="X263" s="20">
        <v>3.06417141860187</v>
      </c>
      <c r="Y263" s="20">
        <v>42.7931367256304</v>
      </c>
      <c r="Z263" s="20">
        <v>43.4068665535739</v>
      </c>
      <c r="AA263" s="20">
        <v>44.3046686182506</v>
      </c>
      <c r="AB263" s="20">
        <v>45.799754766862</v>
      </c>
    </row>
    <row r="264" ht="20.05" customHeight="1">
      <c r="A264" s="17">
        <f>$A263+C263</f>
        <v>1295</v>
      </c>
      <c r="B264" s="18"/>
      <c r="C264" s="19">
        <v>5</v>
      </c>
      <c r="D264" t="b" s="20">
        <v>1</v>
      </c>
      <c r="E264" s="21"/>
      <c r="F264" s="22">
        <v>729.7726287035561</v>
      </c>
      <c r="G264" s="20">
        <f>$E264+($F264/60+H264*'data'!$C$16+I264*OFFSET('data'!$C$17,0,D264)-G263*(OFFSET('data'!$C$18,0,D264)+'data'!$C$19+OFFSET('data'!$C$20,0,D264)))*$C264/60+G263</f>
        <v>26.3951422343388</v>
      </c>
      <c r="H264" s="20">
        <f>H263+('data'!$C$19*G263-'data'!$C$16*H263)*$C264/60</f>
        <v>77.8037686731334</v>
      </c>
      <c r="I264" s="20">
        <f>I263+(OFFSET('data'!$C$20,0,D264)*G263-OFFSET('data'!$C$17,0,D264)*I263)*$C264/60</f>
        <v>77.4840861165475</v>
      </c>
      <c r="J264" s="23">
        <f>$A264/60</f>
        <v>21.5833333333333</v>
      </c>
      <c r="K264" s="20">
        <f>G264/'data'!$C$15*1000</f>
        <v>4.03265428352332</v>
      </c>
      <c r="L264" s="20">
        <f>L263+'data'!$G$21*(K263-L263)/60*C263</f>
        <v>3.59550103765706</v>
      </c>
      <c r="M264" s="20">
        <f>IF(L264&lt;='data'!$G$22,1.89,1.47)</f>
        <v>1.47</v>
      </c>
      <c r="N264" s="19">
        <f>$A264</f>
        <v>1295</v>
      </c>
      <c r="O264" s="20">
        <f>'data'!$G$23-'data'!$G$23*(1-('data'!$G$22^M264)/('data'!$G$22^M264+L264^M264))</f>
        <v>40.1653961328134</v>
      </c>
      <c r="P264" s="20">
        <f>VLOOKUP(IF(N264-'data'!$G$24&lt;0,0,N264-'data'!$G$24),N3:O725,2)</f>
        <v>40.3624590876088</v>
      </c>
      <c r="Q264" s="20">
        <v>3.5</v>
      </c>
      <c r="R264" s="20">
        <v>3.47264359116621</v>
      </c>
      <c r="S264" s="20">
        <v>3.43771094687076</v>
      </c>
      <c r="T264" s="20">
        <v>3.39208700865059</v>
      </c>
      <c r="U264" s="20">
        <v>3.33630977232023</v>
      </c>
      <c r="V264" s="20">
        <v>3.27973557034895</v>
      </c>
      <c r="W264" s="20">
        <v>3.19485524039108</v>
      </c>
      <c r="X264" s="20">
        <v>3.06804149399549</v>
      </c>
      <c r="Y264" s="20">
        <v>42.7722794586726</v>
      </c>
      <c r="Z264" s="20">
        <v>43.3817657985927</v>
      </c>
      <c r="AA264" s="20">
        <v>44.272457654143</v>
      </c>
      <c r="AB264" s="20">
        <v>45.7543524267536</v>
      </c>
    </row>
    <row r="265" ht="20.05" customHeight="1">
      <c r="A265" s="17">
        <f>$A264+C264</f>
        <v>1300</v>
      </c>
      <c r="B265" s="18"/>
      <c r="C265" s="19">
        <v>5</v>
      </c>
      <c r="D265" t="b" s="20">
        <v>1</v>
      </c>
      <c r="E265" s="21"/>
      <c r="F265" s="22">
        <v>729.1836004419609</v>
      </c>
      <c r="G265" s="20">
        <f>$E265+($F265/60+H265*'data'!$C$16+I265*OFFSET('data'!$C$17,0,D265)-G264*(OFFSET('data'!$C$18,0,D265)+'data'!$C$19+OFFSET('data'!$C$20,0,D265)))*$C265/60+G264</f>
        <v>26.4029048752378</v>
      </c>
      <c r="H265" s="20">
        <f>H264+('data'!$C$19*G264-'data'!$C$16*H264)*$C265/60</f>
        <v>77.98510613191991</v>
      </c>
      <c r="I265" s="20">
        <f>I264+(OFFSET('data'!$C$20,0,D265)*G264-OFFSET('data'!$C$17,0,D265)*I264)*$C265/60</f>
        <v>77.71586847665959</v>
      </c>
      <c r="J265" s="23">
        <f>$A265/60</f>
        <v>21.6666666666667</v>
      </c>
      <c r="K265" s="20">
        <f>G265/'data'!$C$15*1000</f>
        <v>4.03384026110945</v>
      </c>
      <c r="L265" s="20">
        <f>L264+'data'!$G$21*(K264-L264)/60*C264</f>
        <v>3.60064511311242</v>
      </c>
      <c r="M265" s="20">
        <f>IF(L265&lt;='data'!$G$22,1.89,1.47)</f>
        <v>1.47</v>
      </c>
      <c r="N265" s="19">
        <f>$A265</f>
        <v>1300</v>
      </c>
      <c r="O265" s="20">
        <f>'data'!$G$23-'data'!$G$23*(1-('data'!$G$22^M265)/('data'!$G$22^M265+L265^M265))</f>
        <v>40.1174470839618</v>
      </c>
      <c r="P265" s="20">
        <f>VLOOKUP(IF(N265-'data'!$G$24&lt;0,0,N265-'data'!$G$24),N3:O725,2)</f>
        <v>40.3123919660299</v>
      </c>
      <c r="Q265" s="20">
        <v>3.5</v>
      </c>
      <c r="R265" s="20">
        <v>3.47274980889419</v>
      </c>
      <c r="S265" s="20">
        <v>3.43795310231302</v>
      </c>
      <c r="T265" s="20">
        <v>3.39266461589371</v>
      </c>
      <c r="U265" s="20">
        <v>3.33823595013191</v>
      </c>
      <c r="V265" s="20">
        <v>3.28200681004904</v>
      </c>
      <c r="W265" s="20">
        <v>3.19771582476644</v>
      </c>
      <c r="X265" s="20">
        <v>3.07187266495724</v>
      </c>
      <c r="Y265" s="20">
        <v>42.7516816826531</v>
      </c>
      <c r="Z265" s="20">
        <v>43.3569669600123</v>
      </c>
      <c r="AA265" s="20">
        <v>44.2406269918743</v>
      </c>
      <c r="AB265" s="20">
        <v>45.7094615120641</v>
      </c>
    </row>
    <row r="266" ht="20.05" customHeight="1">
      <c r="A266" s="17">
        <f>$A265+C265</f>
        <v>1305</v>
      </c>
      <c r="B266" s="18"/>
      <c r="C266" s="19">
        <v>5</v>
      </c>
      <c r="D266" t="b" s="20">
        <v>1</v>
      </c>
      <c r="E266" s="21"/>
      <c r="F266" s="22">
        <v>728.597609341535</v>
      </c>
      <c r="G266" s="20">
        <f>$E266+($F266/60+H266*'data'!$C$16+I266*OFFSET('data'!$C$17,0,D266)-G265*(OFFSET('data'!$C$18,0,D266)+'data'!$C$19+OFFSET('data'!$C$20,0,D266)))*$C266/60+G265</f>
        <v>26.4105626395906</v>
      </c>
      <c r="H266" s="20">
        <f>H265+('data'!$C$19*G265-'data'!$C$16*H265)*$C266/60</f>
        <v>78.1655670451751</v>
      </c>
      <c r="I266" s="20">
        <f>I265+(OFFSET('data'!$C$20,0,D266)*G265-OFFSET('data'!$C$17,0,D266)*I265)*$C266/60</f>
        <v>77.9476388288295</v>
      </c>
      <c r="J266" s="23">
        <f>$A266/60</f>
        <v>21.75</v>
      </c>
      <c r="K266" s="20">
        <f>G266/'data'!$C$15*1000</f>
        <v>4.03501021563917</v>
      </c>
      <c r="L266" s="20">
        <f>L265+'data'!$G$21*(K265-L265)/60*C265</f>
        <v>3.6057426127862</v>
      </c>
      <c r="M266" s="20">
        <f>IF(L266&lt;='data'!$G$22,1.89,1.47)</f>
        <v>1.47</v>
      </c>
      <c r="N266" s="19">
        <f>$A266</f>
        <v>1305</v>
      </c>
      <c r="O266" s="20">
        <f>'data'!$G$23-'data'!$G$23*(1-('data'!$G$22^M266)/('data'!$G$22^M266+L266^M266))</f>
        <v>40.0700133186276</v>
      </c>
      <c r="P266" s="20">
        <f>VLOOKUP(IF(N266-'data'!$G$24&lt;0,0,N266-'data'!$G$24),N3:O725,2)</f>
        <v>40.2628628820501</v>
      </c>
      <c r="Q266" s="20">
        <v>3.5</v>
      </c>
      <c r="R266" s="20">
        <v>3.47285566772535</v>
      </c>
      <c r="S266" s="20">
        <v>3.43819418866894</v>
      </c>
      <c r="T266" s="20">
        <v>3.39323006554237</v>
      </c>
      <c r="U266" s="20">
        <v>3.34013946219857</v>
      </c>
      <c r="V266" s="20">
        <v>3.28425256925074</v>
      </c>
      <c r="W266" s="20">
        <v>3.20054558495007</v>
      </c>
      <c r="X266" s="20">
        <v>3.07566525387253</v>
      </c>
      <c r="Y266" s="20">
        <v>42.7313400055197</v>
      </c>
      <c r="Z266" s="20">
        <v>43.3324660792848</v>
      </c>
      <c r="AA266" s="20">
        <v>44.2091716099582</v>
      </c>
      <c r="AB266" s="20">
        <v>45.6650768381932</v>
      </c>
    </row>
    <row r="267" ht="20.05" customHeight="1">
      <c r="A267" s="17">
        <f>$A266+C266</f>
        <v>1310</v>
      </c>
      <c r="B267" s="18"/>
      <c r="C267" s="19">
        <v>5</v>
      </c>
      <c r="D267" t="b" s="20">
        <v>1</v>
      </c>
      <c r="E267" s="21"/>
      <c r="F267" s="22">
        <v>728.014637719307</v>
      </c>
      <c r="G267" s="20">
        <f>$E267+($F267/60+H267*'data'!$C$16+I267*OFFSET('data'!$C$17,0,D267)-G266*(OFFSET('data'!$C$18,0,D267)+'data'!$C$19+OFFSET('data'!$C$20,0,D267)))*$C267/60+G266</f>
        <v>26.418120517535</v>
      </c>
      <c r="H267" s="20">
        <f>H266+('data'!$C$19*G266-'data'!$C$16*H266)*$C267/60</f>
        <v>78.3451540221251</v>
      </c>
      <c r="I267" s="20">
        <f>I266+(OFFSET('data'!$C$20,0,D267)*G266-OFFSET('data'!$C$17,0,D267)*I266)*$C267/60</f>
        <v>78.1793961386129</v>
      </c>
      <c r="J267" s="23">
        <f>$A267/60</f>
        <v>21.8333333333333</v>
      </c>
      <c r="K267" s="20">
        <f>G267/'data'!$C$15*1000</f>
        <v>4.03616490950656</v>
      </c>
      <c r="L267" s="20">
        <f>L266+'data'!$G$21*(K266-L266)/60*C266</f>
        <v>3.61079389619882</v>
      </c>
      <c r="M267" s="20">
        <f>IF(L267&lt;='data'!$G$22,1.89,1.47)</f>
        <v>1.47</v>
      </c>
      <c r="N267" s="19">
        <f>$A267</f>
        <v>1310</v>
      </c>
      <c r="O267" s="20">
        <f>'data'!$G$23-'data'!$G$23*(1-('data'!$G$22^M267)/('data'!$G$22^M267+L267^M267))</f>
        <v>40.0230891370581</v>
      </c>
      <c r="P267" s="20">
        <f>VLOOKUP(IF(N267-'data'!$G$24&lt;0,0,N267-'data'!$G$24),N3:O725,2)</f>
        <v>40.2138661664884</v>
      </c>
      <c r="Q267" s="20">
        <v>3.5</v>
      </c>
      <c r="R267" s="20">
        <v>3.47296116921679</v>
      </c>
      <c r="S267" s="20">
        <v>3.43843422520134</v>
      </c>
      <c r="T267" s="20">
        <v>3.39378400338854</v>
      </c>
      <c r="U267" s="20">
        <v>3.34202057523287</v>
      </c>
      <c r="V267" s="20">
        <v>3.28647314358361</v>
      </c>
      <c r="W267" s="20">
        <v>3.20334487130331</v>
      </c>
      <c r="X267" s="20">
        <v>3.07941958648639</v>
      </c>
      <c r="Y267" s="20">
        <v>42.7112510833943</v>
      </c>
      <c r="Z267" s="20">
        <v>43.3082592550497</v>
      </c>
      <c r="AA267" s="20">
        <v>44.1780865593439</v>
      </c>
      <c r="AB267" s="20">
        <v>45.621193191259</v>
      </c>
    </row>
    <row r="268" ht="20.05" customHeight="1">
      <c r="A268" s="17">
        <f>$A267+C267</f>
        <v>1315</v>
      </c>
      <c r="B268" s="18"/>
      <c r="C268" s="19">
        <v>5</v>
      </c>
      <c r="D268" t="b" s="20">
        <v>1</v>
      </c>
      <c r="E268" s="21"/>
      <c r="F268" s="22">
        <v>727.434667996031</v>
      </c>
      <c r="G268" s="20">
        <f>$E268+($F268/60+H268*'data'!$C$16+I268*OFFSET('data'!$C$17,0,D268)-G267*(OFFSET('data'!$C$18,0,D268)+'data'!$C$19+OFFSET('data'!$C$20,0,D268)))*$C268/60+G267</f>
        <v>26.4255832081901</v>
      </c>
      <c r="H268" s="20">
        <f>H267+('data'!$C$19*G267-'data'!$C$16*H267)*$C268/60</f>
        <v>78.5238697772859</v>
      </c>
      <c r="I268" s="20">
        <f>I267+(OFFSET('data'!$C$20,0,D268)*G267-OFFSET('data'!$C$17,0,D268)*I267)*$C268/60</f>
        <v>78.4111394214013</v>
      </c>
      <c r="J268" s="23">
        <f>$A268/60</f>
        <v>21.9166666666667</v>
      </c>
      <c r="K268" s="20">
        <f>G268/'data'!$C$15*1000</f>
        <v>4.03730506064383</v>
      </c>
      <c r="L268" s="20">
        <f>L267+'data'!$G$21*(K267-L267)/60*C267</f>
        <v>3.61579932761142</v>
      </c>
      <c r="M268" s="20">
        <f>IF(L268&lt;='data'!$G$22,1.89,1.47)</f>
        <v>1.47</v>
      </c>
      <c r="N268" s="19">
        <f>$A268</f>
        <v>1315</v>
      </c>
      <c r="O268" s="20">
        <f>'data'!$G$23-'data'!$G$23*(1-('data'!$G$22^M268)/('data'!$G$22^M268+L268^M268))</f>
        <v>39.9766688463881</v>
      </c>
      <c r="P268" s="20">
        <f>VLOOKUP(IF(N268-'data'!$G$24&lt;0,0,N268-'data'!$G$24),N3:O725,2)</f>
        <v>40.1653961328134</v>
      </c>
      <c r="Q268" s="20">
        <v>3.5</v>
      </c>
      <c r="R268" s="20">
        <v>3.47306631489805</v>
      </c>
      <c r="S268" s="20">
        <v>3.4386732301785</v>
      </c>
      <c r="T268" s="20">
        <v>3.39432703729048</v>
      </c>
      <c r="U268" s="20">
        <v>3.343879552809</v>
      </c>
      <c r="V268" s="20">
        <v>3.28866882521648</v>
      </c>
      <c r="W268" s="20">
        <v>3.20611403027968</v>
      </c>
      <c r="X268" s="20">
        <v>3.08313599144394</v>
      </c>
      <c r="Y268" s="20">
        <v>42.6914116198013</v>
      </c>
      <c r="Z268" s="20">
        <v>43.2843426421976</v>
      </c>
      <c r="AA268" s="20">
        <v>44.1473669623264</v>
      </c>
      <c r="AB268" s="20">
        <v>45.5778053351106</v>
      </c>
    </row>
    <row r="269" ht="20.05" customHeight="1">
      <c r="A269" s="17">
        <f>$A268+C268</f>
        <v>1320</v>
      </c>
      <c r="B269" s="18"/>
      <c r="C269" s="19">
        <v>5</v>
      </c>
      <c r="D269" t="b" s="20">
        <v>1</v>
      </c>
      <c r="E269" s="21"/>
      <c r="F269" s="22">
        <v>726.8576826955569</v>
      </c>
      <c r="G269" s="20">
        <f>$E269+($F269/60+H269*'data'!$C$16+I269*OFFSET('data'!$C$17,0,D269)-G268*(OFFSET('data'!$C$18,0,D269)+'data'!$C$19+OFFSET('data'!$C$20,0,D269)))*$C269/60+G268</f>
        <v>26.4329551368451</v>
      </c>
      <c r="H269" s="20">
        <f>H268+('data'!$C$19*G268-'data'!$C$16*H268)*$C269/60</f>
        <v>78.701717122812</v>
      </c>
      <c r="I269" s="20">
        <f>I268+(OFFSET('data'!$C$20,0,D269)*G268-OFFSET('data'!$C$17,0,D269)*I268)*$C269/60</f>
        <v>78.642867739520</v>
      </c>
      <c r="J269" s="23">
        <f>$A269/60</f>
        <v>22</v>
      </c>
      <c r="K269" s="20">
        <f>G269/'data'!$C$15*1000</f>
        <v>4.03843134514741</v>
      </c>
      <c r="L269" s="20">
        <f>L268+'data'!$G$21*(K268-L268)/60*C268</f>
        <v>3.62075927544685</v>
      </c>
      <c r="M269" s="20">
        <f>IF(L269&lt;='data'!$G$22,1.89,1.47)</f>
        <v>1.47</v>
      </c>
      <c r="N269" s="19">
        <f>$A269</f>
        <v>1320</v>
      </c>
      <c r="O269" s="20">
        <f>'data'!$G$23-'data'!$G$23*(1-('data'!$G$22^M269)/('data'!$G$22^M269+L269^M269))</f>
        <v>39.9307467655459</v>
      </c>
      <c r="P269" s="20">
        <f>VLOOKUP(IF(N269-'data'!$G$24&lt;0,0,N269-'data'!$G$24),N3:O725,2)</f>
        <v>40.1174470839618</v>
      </c>
      <c r="Q269" s="20">
        <v>3.5</v>
      </c>
      <c r="R269" s="20">
        <v>3.47317110627256</v>
      </c>
      <c r="S269" s="20">
        <v>3.43891122093256</v>
      </c>
      <c r="T269" s="20">
        <v>3.39485973941421</v>
      </c>
      <c r="U269" s="20">
        <v>3.34571665539961</v>
      </c>
      <c r="V269" s="20">
        <v>3.29083990289785</v>
      </c>
      <c r="W269" s="20">
        <v>3.20885340445988</v>
      </c>
      <c r="X269" s="20">
        <v>3.08681479986104</v>
      </c>
      <c r="Y269" s="20">
        <v>42.6718183649098</v>
      </c>
      <c r="Z269" s="20">
        <v>43.2607124509528</v>
      </c>
      <c r="AA269" s="20">
        <v>44.1170080114699</v>
      </c>
      <c r="AB269" s="20">
        <v>45.5349080178183</v>
      </c>
    </row>
    <row r="270" ht="20.05" customHeight="1">
      <c r="A270" s="17">
        <f>$A269+C269</f>
        <v>1325</v>
      </c>
      <c r="B270" s="18"/>
      <c r="C270" s="19">
        <v>5</v>
      </c>
      <c r="D270" t="b" s="20">
        <v>1</v>
      </c>
      <c r="E270" s="21"/>
      <c r="F270" s="22">
        <v>726.283664444264</v>
      </c>
      <c r="G270" s="20">
        <f>$E270+($F270/60+H270*'data'!$C$16+I270*OFFSET('data'!$C$17,0,D270)-G269*(OFFSET('data'!$C$18,0,D270)+'data'!$C$19+OFFSET('data'!$C$20,0,D270)))*$C270/60+G269</f>
        <v>26.4402404711326</v>
      </c>
      <c r="H270" s="20">
        <f>H269+('data'!$C$19*G269-'data'!$C$16*H269)*$C270/60</f>
        <v>78.8786989613057</v>
      </c>
      <c r="I270" s="20">
        <f>I269+(OFFSET('data'!$C$20,0,D270)*G269-OFFSET('data'!$C$17,0,D270)*I269)*$C270/60</f>
        <v>78.8745801994968</v>
      </c>
      <c r="J270" s="23">
        <f>$A270/60</f>
        <v>22.0833333333333</v>
      </c>
      <c r="K270" s="20">
        <f>G270/'data'!$C$15*1000</f>
        <v>4.03954439974892</v>
      </c>
      <c r="L270" s="20">
        <f>L269+'data'!$G$21*(K269-L269)/60*C269</f>
        <v>3.62567411174843</v>
      </c>
      <c r="M270" s="20">
        <f>IF(L270&lt;='data'!$G$22,1.89,1.47)</f>
        <v>1.47</v>
      </c>
      <c r="N270" s="19">
        <f>$A270</f>
        <v>1325</v>
      </c>
      <c r="O270" s="20">
        <f>'data'!$G$23-'data'!$G$23*(1-('data'!$G$22^M270)/('data'!$G$22^M270+L270^M270))</f>
        <v>39.8853172297571</v>
      </c>
      <c r="P270" s="20">
        <f>VLOOKUP(IF(N270-'data'!$G$24&lt;0,0,N270-'data'!$G$24),N3:O725,2)</f>
        <v>40.0700133186276</v>
      </c>
      <c r="Q270" s="20">
        <v>3.5</v>
      </c>
      <c r="R270" s="20">
        <v>3.47327554481897</v>
      </c>
      <c r="S270" s="20">
        <v>3.43914821391439</v>
      </c>
      <c r="T270" s="20">
        <v>3.39538264834253</v>
      </c>
      <c r="U270" s="20">
        <v>3.34753214041233</v>
      </c>
      <c r="V270" s="20">
        <v>3.29298666199586</v>
      </c>
      <c r="W270" s="20">
        <v>3.21156333258695</v>
      </c>
      <c r="X270" s="20">
        <v>3.09045634492335</v>
      </c>
      <c r="Y270" s="20">
        <v>42.6524681147901</v>
      </c>
      <c r="Z270" s="20">
        <v>43.2373649459721</v>
      </c>
      <c r="AA270" s="20">
        <v>44.0870049685441</v>
      </c>
      <c r="AB270" s="20">
        <v>45.492495977676</v>
      </c>
    </row>
    <row r="271" ht="20.05" customHeight="1">
      <c r="A271" s="17">
        <f>$A270+C270</f>
        <v>1330</v>
      </c>
      <c r="B271" s="18"/>
      <c r="C271" s="19">
        <v>5</v>
      </c>
      <c r="D271" t="b" s="20">
        <v>1</v>
      </c>
      <c r="E271" s="21"/>
      <c r="F271" s="22">
        <v>725.7125959704319</v>
      </c>
      <c r="G271" s="20">
        <f>$E271+($F271/60+H271*'data'!$C$16+I271*OFFSET('data'!$C$17,0,D271)-G270*(OFFSET('data'!$C$18,0,D271)+'data'!$C$19+OFFSET('data'!$C$20,0,D271)))*$C271/60+G270</f>
        <v>26.4474431362457</v>
      </c>
      <c r="H271" s="20">
        <f>H270+('data'!$C$19*G270-'data'!$C$16*H270)*$C271/60</f>
        <v>79.05481827905891</v>
      </c>
      <c r="I271" s="20">
        <f>I270+(OFFSET('data'!$C$20,0,D271)*G270-OFFSET('data'!$C$17,0,D271)*I270)*$C271/60</f>
        <v>79.1062759494927</v>
      </c>
      <c r="J271" s="23">
        <f>$A271/60</f>
        <v>22.1666666666667</v>
      </c>
      <c r="K271" s="20">
        <f>G271/'data'!$C$15*1000</f>
        <v>4.04064482414001</v>
      </c>
      <c r="L271" s="20">
        <f>L270+'data'!$G$21*(K270-L270)/60*C270</f>
        <v>3.63054421167412</v>
      </c>
      <c r="M271" s="20">
        <f>IF(L271&lt;='data'!$G$22,1.89,1.47)</f>
        <v>1.47</v>
      </c>
      <c r="N271" s="19">
        <f>$A271</f>
        <v>1330</v>
      </c>
      <c r="O271" s="20">
        <f>'data'!$G$23-'data'!$G$23*(1-('data'!$G$22^M271)/('data'!$G$22^M271+L271^M271))</f>
        <v>39.8403745946756</v>
      </c>
      <c r="P271" s="20">
        <f>VLOOKUP(IF(N271-'data'!$G$24&lt;0,0,N271-'data'!$G$24),N3:O725,2)</f>
        <v>40.0230891370581</v>
      </c>
      <c r="Q271" s="20">
        <v>3.5</v>
      </c>
      <c r="R271" s="20">
        <v>3.4733796319924</v>
      </c>
      <c r="S271" s="20">
        <v>3.43938422474513</v>
      </c>
      <c r="T271" s="20">
        <v>3.39589627105932</v>
      </c>
      <c r="U271" s="20">
        <v>3.3493262622258</v>
      </c>
      <c r="V271" s="20">
        <v>3.29510938453779</v>
      </c>
      <c r="W271" s="20">
        <v>3.2142441496017</v>
      </c>
      <c r="X271" s="20">
        <v>3.09406096151206</v>
      </c>
      <c r="Y271" s="20">
        <v>42.6333577106835</v>
      </c>
      <c r="Z271" s="20">
        <v>43.2142964454613</v>
      </c>
      <c r="AA271" s="20">
        <v>44.0573531634741</v>
      </c>
      <c r="AB271" s="20">
        <v>45.450563948747</v>
      </c>
    </row>
    <row r="272" ht="20.05" customHeight="1">
      <c r="A272" s="17">
        <f>$A271+C271</f>
        <v>1335</v>
      </c>
      <c r="B272" s="18"/>
      <c r="C272" s="19">
        <v>5</v>
      </c>
      <c r="D272" t="b" s="20">
        <v>1</v>
      </c>
      <c r="E272" s="21"/>
      <c r="F272" s="22">
        <v>725.144460103652</v>
      </c>
      <c r="G272" s="20">
        <f>$E272+($F272/60+H272*'data'!$C$16+I272*OFFSET('data'!$C$17,0,D272)-G271*(OFFSET('data'!$C$18,0,D272)+'data'!$C$19+OFFSET('data'!$C$20,0,D272)))*$C272/60+G271</f>
        <v>26.4545668292561</v>
      </c>
      <c r="H272" s="20">
        <f>H271+('data'!$C$19*G271-'data'!$C$16*H271)*$C272/60</f>
        <v>79.2300781397032</v>
      </c>
      <c r="I272" s="20">
        <f>I271+(OFFSET('data'!$C$20,0,D272)*G271-OFFSET('data'!$C$17,0,D272)*I271)*$C272/60</f>
        <v>79.3379541768838</v>
      </c>
      <c r="J272" s="23">
        <f>$A272/60</f>
        <v>22.25</v>
      </c>
      <c r="K272" s="20">
        <f>G272/'data'!$C$15*1000</f>
        <v>4.04173318315994</v>
      </c>
      <c r="L272" s="20">
        <f>L271+'data'!$G$21*(K271-L271)/60*C271</f>
        <v>3.63536995302401</v>
      </c>
      <c r="M272" s="20">
        <f>IF(L272&lt;='data'!$G$22,1.89,1.47)</f>
        <v>1.47</v>
      </c>
      <c r="N272" s="19">
        <f>$A272</f>
        <v>1335</v>
      </c>
      <c r="O272" s="20">
        <f>'data'!$G$23-'data'!$G$23*(1-('data'!$G$22^M272)/('data'!$G$22^M272+L272^M272))</f>
        <v>39.795913240165</v>
      </c>
      <c r="P272" s="20">
        <f>VLOOKUP(IF(N272-'data'!$G$24&lt;0,0,N272-'data'!$G$24),N3:O725,2)</f>
        <v>39.9766688463881</v>
      </c>
      <c r="Q272" s="20">
        <v>3.5</v>
      </c>
      <c r="R272" s="20">
        <v>3.4734833692256</v>
      </c>
      <c r="S272" s="20">
        <v>3.43961926826485</v>
      </c>
      <c r="T272" s="20">
        <v>3.39640108481659</v>
      </c>
      <c r="U272" s="20">
        <v>3.35109927222534</v>
      </c>
      <c r="V272" s="20">
        <v>3.2972083492491</v>
      </c>
      <c r="W272" s="20">
        <v>3.21689618667823</v>
      </c>
      <c r="X272" s="20">
        <v>3.09762898585477</v>
      </c>
      <c r="Y272" s="20">
        <v>42.6144840382857</v>
      </c>
      <c r="Z272" s="20">
        <v>43.1915033203073</v>
      </c>
      <c r="AA272" s="20">
        <v>44.0280479933035</v>
      </c>
      <c r="AB272" s="20">
        <v>45.4091066659832</v>
      </c>
    </row>
    <row r="273" ht="20.05" customHeight="1">
      <c r="A273" s="17">
        <f>$A272+C272</f>
        <v>1340</v>
      </c>
      <c r="B273" s="18"/>
      <c r="C273" s="19">
        <v>5</v>
      </c>
      <c r="D273" t="b" s="20">
        <v>1</v>
      </c>
      <c r="E273" s="21"/>
      <c r="F273" s="22">
        <v>724.579239774215</v>
      </c>
      <c r="G273" s="20">
        <f>$E273+($F273/60+H273*'data'!$C$16+I273*OFFSET('data'!$C$17,0,D273)-G272*(OFFSET('data'!$C$18,0,D273)+'data'!$C$19+OFFSET('data'!$C$20,0,D273)))*$C273/60+G272</f>
        <v>26.461615032585</v>
      </c>
      <c r="H273" s="20">
        <f>H272+('data'!$C$19*G272-'data'!$C$16*H272)*$C273/60</f>
        <v>79.40448167824231</v>
      </c>
      <c r="I273" s="20">
        <f>I272+(OFFSET('data'!$C$20,0,D273)*G272-OFFSET('data'!$C$17,0,D273)*I272)*$C273/60</f>
        <v>79.5696141059861</v>
      </c>
      <c r="J273" s="23">
        <f>$A273/60</f>
        <v>22.3333333333333</v>
      </c>
      <c r="K273" s="20">
        <f>G273/'data'!$C$15*1000</f>
        <v>4.04281000885359</v>
      </c>
      <c r="L273" s="20">
        <f>L272+'data'!$G$21*(K272-L272)/60*C272</f>
        <v>3.64015171579913</v>
      </c>
      <c r="M273" s="20">
        <f>IF(L273&lt;='data'!$G$22,1.89,1.47)</f>
        <v>1.47</v>
      </c>
      <c r="N273" s="19">
        <f>$A273</f>
        <v>1340</v>
      </c>
      <c r="O273" s="20">
        <f>'data'!$G$23-'data'!$G$23*(1-('data'!$G$22^M273)/('data'!$G$22^M273+L273^M273))</f>
        <v>39.7519275737567</v>
      </c>
      <c r="P273" s="20">
        <f>VLOOKUP(IF(N273-'data'!$G$24&lt;0,0,N273-'data'!$G$24),N3:O725,2)</f>
        <v>39.9307467655459</v>
      </c>
      <c r="Q273" s="20">
        <v>3.5</v>
      </c>
      <c r="R273" s="20">
        <v>3.4735867579301</v>
      </c>
      <c r="S273" s="20">
        <v>3.43985335857821</v>
      </c>
      <c r="T273" s="20">
        <v>3.39689753889112</v>
      </c>
      <c r="U273" s="20">
        <v>3.35285141883817</v>
      </c>
      <c r="V273" s="20">
        <v>3.29928383159203</v>
      </c>
      <c r="W273" s="20">
        <v>3.21951977125964</v>
      </c>
      <c r="X273" s="20">
        <v>3.10116075519984</v>
      </c>
      <c r="Y273" s="20">
        <v>42.5958440270436</v>
      </c>
      <c r="Z273" s="20">
        <v>43.1689819932271</v>
      </c>
      <c r="AA273" s="20">
        <v>43.999084921171</v>
      </c>
      <c r="AB273" s="20">
        <v>45.3681188699474</v>
      </c>
    </row>
    <row r="274" ht="20.05" customHeight="1">
      <c r="A274" s="17">
        <f>$A273+C273</f>
        <v>1345</v>
      </c>
      <c r="B274" s="18"/>
      <c r="C274" s="19">
        <v>5</v>
      </c>
      <c r="D274" t="b" s="20">
        <v>1</v>
      </c>
      <c r="E274" s="21"/>
      <c r="F274" s="22">
        <v>724.016918012569</v>
      </c>
      <c r="G274" s="20">
        <f>$E274+($F274/60+H274*'data'!$C$16+I274*OFFSET('data'!$C$17,0,D274)-G273*(OFFSET('data'!$C$18,0,D274)+'data'!$C$19+OFFSET('data'!$C$20,0,D274)))*$C274/60+G273</f>
        <v>26.4685910266789</v>
      </c>
      <c r="H274" s="20">
        <f>H273+('data'!$C$19*G273-'data'!$C$16*H273)*$C274/60</f>
        <v>79.57803209544591</v>
      </c>
      <c r="I274" s="20">
        <f>I273+(OFFSET('data'!$C$20,0,D274)*G273-OFFSET('data'!$C$17,0,D274)*I273)*$C274/60</f>
        <v>79.8012549959149</v>
      </c>
      <c r="J274" s="23">
        <f>$A274/60</f>
        <v>22.4166666666667</v>
      </c>
      <c r="K274" s="20">
        <f>G274/'data'!$C$15*1000</f>
        <v>4.04387580240813</v>
      </c>
      <c r="L274" s="20">
        <f>L273+'data'!$G$21*(K273-L273)/60*C273</f>
        <v>3.64488988178963</v>
      </c>
      <c r="M274" s="20">
        <f>IF(L274&lt;='data'!$G$22,1.89,1.47)</f>
        <v>1.47</v>
      </c>
      <c r="N274" s="19">
        <f>$A274</f>
        <v>1345</v>
      </c>
      <c r="O274" s="20">
        <f>'data'!$G$23-'data'!$G$23*(1-('data'!$G$22^M274)/('data'!$G$22^M274+L274^M274))</f>
        <v>39.7084120338037</v>
      </c>
      <c r="P274" s="20">
        <f>VLOOKUP(IF(N274-'data'!$G$24&lt;0,0,N274-'data'!$G$24),N3:O725,2)</f>
        <v>39.8853172297571</v>
      </c>
      <c r="Q274" s="20">
        <v>3.5</v>
      </c>
      <c r="R274" s="20">
        <v>3.47368979949724</v>
      </c>
      <c r="S274" s="20">
        <v>3.44008650909747</v>
      </c>
      <c r="T274" s="20">
        <v>3.39738605623733</v>
      </c>
      <c r="U274" s="20">
        <v>3.35458294756821</v>
      </c>
      <c r="V274" s="20">
        <v>3.30133610380379</v>
      </c>
      <c r="W274" s="20">
        <v>3.22211522709374</v>
      </c>
      <c r="X274" s="20">
        <v>3.10465660751291</v>
      </c>
      <c r="Y274" s="20">
        <v>42.577434649464</v>
      </c>
      <c r="Z274" s="20">
        <v>43.1467289379318</v>
      </c>
      <c r="AA274" s="20">
        <v>43.9704594753008</v>
      </c>
      <c r="AB274" s="20">
        <v>45.3275953111614</v>
      </c>
    </row>
    <row r="275" ht="20.05" customHeight="1">
      <c r="A275" s="17">
        <f>$A274+C274</f>
        <v>1350</v>
      </c>
      <c r="B275" s="18"/>
      <c r="C275" s="19">
        <v>5</v>
      </c>
      <c r="D275" t="b" s="20">
        <v>1</v>
      </c>
      <c r="E275" s="21"/>
      <c r="F275" s="22">
        <v>723.457477948669</v>
      </c>
      <c r="G275" s="20">
        <f>$E275+($F275/60+H275*'data'!$C$16+I275*OFFSET('data'!$C$17,0,D275)-G274*(OFFSET('data'!$C$18,0,D275)+'data'!$C$19+OFFSET('data'!$C$20,0,D275)))*$C275/60+G274</f>
        <v>26.4754979019353</v>
      </c>
      <c r="H275" s="20">
        <f>H274+('data'!$C$19*G274-'data'!$C$16*H274)*$C275/60</f>
        <v>79.7507326525822</v>
      </c>
      <c r="I275" s="20">
        <f>I274+(OFFSET('data'!$C$20,0,D275)*G274-OFFSET('data'!$C$17,0,D275)*I274)*$C275/60</f>
        <v>80.0328761385702</v>
      </c>
      <c r="J275" s="23">
        <f>$A275/60</f>
        <v>22.5</v>
      </c>
      <c r="K275" s="20">
        <f>G275/'data'!$C$15*1000</f>
        <v>4.04493103597502</v>
      </c>
      <c r="L275" s="20">
        <f>L274+'data'!$G$21*(K274-L274)/60*C274</f>
        <v>3.64958483419064</v>
      </c>
      <c r="M275" s="20">
        <f>IF(L275&lt;='data'!$G$22,1.89,1.47)</f>
        <v>1.47</v>
      </c>
      <c r="N275" s="19">
        <f>$A275</f>
        <v>1350</v>
      </c>
      <c r="O275" s="20">
        <f>'data'!$G$23-'data'!$G$23*(1-('data'!$G$22^M275)/('data'!$G$22^M275+L275^M275))</f>
        <v>39.6653610923538</v>
      </c>
      <c r="P275" s="20">
        <f>VLOOKUP(IF(N275-'data'!$G$24&lt;0,0,N275-'data'!$G$24),N3:O725,2)</f>
        <v>39.8403745946756</v>
      </c>
      <c r="Q275" s="20">
        <v>3.5</v>
      </c>
      <c r="R275" s="20">
        <v>3.47379249529915</v>
      </c>
      <c r="S275" s="20">
        <v>3.44031873258297</v>
      </c>
      <c r="T275" s="20">
        <v>3.39786703504241</v>
      </c>
      <c r="U275" s="20">
        <v>3.35629410103048</v>
      </c>
      <c r="V275" s="20">
        <v>3.30336543493424</v>
      </c>
      <c r="W275" s="20">
        <v>3.2246828742689</v>
      </c>
      <c r="X275" s="20">
        <v>3.10811688119425</v>
      </c>
      <c r="Y275" s="20">
        <v>42.5592529204367</v>
      </c>
      <c r="Z275" s="20">
        <v>43.1247406783067</v>
      </c>
      <c r="AA275" s="20">
        <v>43.942167248007</v>
      </c>
      <c r="AB275" s="20">
        <v>45.2875307541091</v>
      </c>
    </row>
    <row r="276" ht="20.05" customHeight="1">
      <c r="A276" s="17">
        <f>$A275+C275</f>
        <v>1355</v>
      </c>
      <c r="B276" s="18"/>
      <c r="C276" s="19">
        <v>5</v>
      </c>
      <c r="D276" t="b" s="20">
        <v>1</v>
      </c>
      <c r="E276" s="21"/>
      <c r="F276" s="22">
        <v>722.900902811432</v>
      </c>
      <c r="G276" s="20">
        <f>$E276+($F276/60+H276*'data'!$C$16+I276*OFFSET('data'!$C$17,0,D276)-G275*(OFFSET('data'!$C$18,0,D276)+'data'!$C$19+OFFSET('data'!$C$20,0,D276)))*$C276/60+G275</f>
        <v>26.4823385699239</v>
      </c>
      <c r="H276" s="20">
        <f>H275+('data'!$C$19*G275-'data'!$C$16*H275)*$C276/60</f>
        <v>79.9225866664699</v>
      </c>
      <c r="I276" s="20">
        <f>I275+(OFFSET('data'!$C$20,0,D276)*G275-OFFSET('data'!$C$17,0,D276)*I275)*$C276/60</f>
        <v>80.2644768567415</v>
      </c>
      <c r="J276" s="23">
        <f>$A276/60</f>
        <v>22.5833333333333</v>
      </c>
      <c r="K276" s="20">
        <f>G276/'data'!$C$15*1000</f>
        <v>4.04597615438436</v>
      </c>
      <c r="L276" s="20">
        <f>L275+'data'!$G$21*(K275-L275)/60*C275</f>
        <v>3.65423695724406</v>
      </c>
      <c r="M276" s="20">
        <f>IF(L276&lt;='data'!$G$22,1.89,1.47)</f>
        <v>1.47</v>
      </c>
      <c r="N276" s="19">
        <f>$A276</f>
        <v>1355</v>
      </c>
      <c r="O276" s="20">
        <f>'data'!$G$23-'data'!$G$23*(1-('data'!$G$22^M276)/('data'!$G$22^M276+L276^M276))</f>
        <v>39.622769257759</v>
      </c>
      <c r="P276" s="20">
        <f>VLOOKUP(IF(N276-'data'!$G$24&lt;0,0,N276-'data'!$G$24),N3:O725,2)</f>
        <v>39.795913240165</v>
      </c>
      <c r="Q276" s="20">
        <v>3.5</v>
      </c>
      <c r="R276" s="20">
        <v>3.47389484668969</v>
      </c>
      <c r="S276" s="20">
        <v>3.44055004118116</v>
      </c>
      <c r="T276" s="20">
        <v>3.39834085018955</v>
      </c>
      <c r="U276" s="20">
        <v>3.3579851189851</v>
      </c>
      <c r="V276" s="20">
        <v>3.30537209088321</v>
      </c>
      <c r="W276" s="20">
        <v>3.22722302924987</v>
      </c>
      <c r="X276" s="20">
        <v>3.11154191481555</v>
      </c>
      <c r="Y276" s="20">
        <v>42.5412958965676</v>
      </c>
      <c r="Z276" s="20">
        <v>43.1030137876062</v>
      </c>
      <c r="AA276" s="20">
        <v>43.9142038947104</v>
      </c>
      <c r="AB276" s="20">
        <v>45.2479199809132</v>
      </c>
    </row>
    <row r="277" ht="20.05" customHeight="1">
      <c r="A277" s="17">
        <f>$A276+C276</f>
        <v>1360</v>
      </c>
      <c r="B277" s="18"/>
      <c r="C277" s="19">
        <v>5</v>
      </c>
      <c r="D277" t="b" s="20">
        <v>1</v>
      </c>
      <c r="E277" s="21"/>
      <c r="F277" s="22">
        <v>722.347175928157</v>
      </c>
      <c r="G277" s="20">
        <f>$E277+($F277/60+H277*'data'!$C$16+I277*OFFSET('data'!$C$17,0,D277)-G276*(OFFSET('data'!$C$18,0,D277)+'data'!$C$19+OFFSET('data'!$C$20,0,D277)))*$C277/60+G276</f>
        <v>26.4891157739446</v>
      </c>
      <c r="H277" s="20">
        <f>H276+('data'!$C$19*G276-'data'!$C$16*H276)*$C277/60</f>
        <v>80.0935975048301</v>
      </c>
      <c r="I277" s="20">
        <f>I276+(OFFSET('data'!$C$20,0,D277)*G276-OFFSET('data'!$C$17,0,D277)*I276)*$C277/60</f>
        <v>80.496056502324</v>
      </c>
      <c r="J277" s="23">
        <f>$A277/60</f>
        <v>22.6666666666667</v>
      </c>
      <c r="K277" s="20">
        <f>G277/'data'!$C$15*1000</f>
        <v>4.04701157675798</v>
      </c>
      <c r="L277" s="20">
        <f>L276+'data'!$G$21*(K276-L276)/60*C276</f>
        <v>3.65884663590473</v>
      </c>
      <c r="M277" s="20">
        <f>IF(L277&lt;='data'!$G$22,1.89,1.47)</f>
        <v>1.47</v>
      </c>
      <c r="N277" s="19">
        <f>$A277</f>
        <v>1360</v>
      </c>
      <c r="O277" s="20">
        <f>'data'!$G$23-'data'!$G$23*(1-('data'!$G$22^M277)/('data'!$G$22^M277+L277^M277))</f>
        <v>39.5806310770418</v>
      </c>
      <c r="P277" s="20">
        <f>VLOOKUP(IF(N277-'data'!$G$24&lt;0,0,N277-'data'!$G$24),N3:O725,2)</f>
        <v>39.7519275737567</v>
      </c>
      <c r="Q277" s="20">
        <v>3.5</v>
      </c>
      <c r="R277" s="20">
        <v>3.4739968550053</v>
      </c>
      <c r="S277" s="20">
        <v>3.44078044646052</v>
      </c>
      <c r="T277" s="20">
        <v>3.39880785463465</v>
      </c>
      <c r="U277" s="20">
        <v>3.35965623837088</v>
      </c>
      <c r="V277" s="20">
        <v>3.30735633443736</v>
      </c>
      <c r="W277" s="20">
        <v>3.2297360049136</v>
      </c>
      <c r="X277" s="20">
        <v>3.11493204687515</v>
      </c>
      <c r="Y277" s="20">
        <v>42.5235606755257</v>
      </c>
      <c r="Z277" s="20">
        <v>43.0815448876636</v>
      </c>
      <c r="AA277" s="20">
        <v>43.886565132971</v>
      </c>
      <c r="AB277" s="20">
        <v>45.2087577947105</v>
      </c>
    </row>
    <row r="278" ht="20.05" customHeight="1">
      <c r="A278" s="17">
        <f>$A277+C277</f>
        <v>1365</v>
      </c>
      <c r="B278" s="18"/>
      <c r="C278" s="19">
        <v>5</v>
      </c>
      <c r="D278" t="b" s="20">
        <v>1</v>
      </c>
      <c r="E278" s="21"/>
      <c r="F278" s="22">
        <v>721.796280723925</v>
      </c>
      <c r="G278" s="20">
        <f>$E278+($F278/60+H278*'data'!$C$16+I278*OFFSET('data'!$C$17,0,D278)-G277*(OFFSET('data'!$C$18,0,D278)+'data'!$C$19+OFFSET('data'!$C$20,0,D278)))*$C278/60+G277</f>
        <v>26.4958320989611</v>
      </c>
      <c r="H278" s="20">
        <f>H277+('data'!$C$19*G277-'data'!$C$16*H277)*$C278/60</f>
        <v>80.2637685819211</v>
      </c>
      <c r="I278" s="20">
        <f>I277+(OFFSET('data'!$C$20,0,D278)*G277-OFFSET('data'!$C$17,0,D278)*I277)*$C278/60</f>
        <v>80.7276144546404</v>
      </c>
      <c r="J278" s="23">
        <f>$A278/60</f>
        <v>22.75</v>
      </c>
      <c r="K278" s="20">
        <f>G278/'data'!$C$15*1000</f>
        <v>4.04803769802708</v>
      </c>
      <c r="L278" s="20">
        <f>L277+'data'!$G$21*(K277-L277)/60*C277</f>
        <v>3.66341425552956</v>
      </c>
      <c r="M278" s="20">
        <f>IF(L278&lt;='data'!$G$22,1.89,1.47)</f>
        <v>1.47</v>
      </c>
      <c r="N278" s="19">
        <f>$A278</f>
        <v>1365</v>
      </c>
      <c r="O278" s="20">
        <f>'data'!$G$23-'data'!$G$23*(1-('data'!$G$22^M278)/('data'!$G$22^M278+L278^M278))</f>
        <v>39.5389411380324</v>
      </c>
      <c r="P278" s="20">
        <f>VLOOKUP(IF(N278-'data'!$G$24&lt;0,0,N278-'data'!$G$24),N3:O725,2)</f>
        <v>39.7084120338037</v>
      </c>
      <c r="Q278" s="20">
        <v>3.5</v>
      </c>
      <c r="R278" s="20">
        <v>3.47409852156587</v>
      </c>
      <c r="S278" s="20">
        <v>3.44100995944514</v>
      </c>
      <c r="T278" s="20">
        <v>3.39926838070175</v>
      </c>
      <c r="U278" s="20">
        <v>3.36130769333853</v>
      </c>
      <c r="V278" s="20">
        <v>3.30931842530662</v>
      </c>
      <c r="W278" s="20">
        <v>3.2322221105851</v>
      </c>
      <c r="X278" s="20">
        <v>3.11828761557041</v>
      </c>
      <c r="Y278" s="20">
        <v>42.5060443954009</v>
      </c>
      <c r="Z278" s="20">
        <v>43.0603306481151</v>
      </c>
      <c r="AA278" s="20">
        <v>43.8592467415329</v>
      </c>
      <c r="AB278" s="20">
        <v>45.1700390227439</v>
      </c>
    </row>
    <row r="279" ht="20.05" customHeight="1">
      <c r="A279" s="17">
        <f>$A278+C278</f>
        <v>1370</v>
      </c>
      <c r="B279" s="18"/>
      <c r="C279" s="19">
        <v>5</v>
      </c>
      <c r="D279" t="b" s="20">
        <v>1</v>
      </c>
      <c r="E279" s="21"/>
      <c r="F279" s="22">
        <v>721.248200721040</v>
      </c>
      <c r="G279" s="20">
        <f>$E279+($F279/60+H279*'data'!$C$16+I279*OFFSET('data'!$C$17,0,D279)-G278*(OFFSET('data'!$C$18,0,D279)+'data'!$C$19+OFFSET('data'!$C$20,0,D279)))*$C279/60+G278</f>
        <v>26.5024899809481</v>
      </c>
      <c r="H279" s="20">
        <f>H278+('data'!$C$19*G278-'data'!$C$16*H278)*$C279/60</f>
        <v>80.4331033544385</v>
      </c>
      <c r="I279" s="20">
        <f>I278+(OFFSET('data'!$C$20,0,D279)*G278-OFFSET('data'!$C$17,0,D279)*I278)*$C279/60</f>
        <v>80.9591501188617</v>
      </c>
      <c r="J279" s="23">
        <f>$A279/60</f>
        <v>22.8333333333333</v>
      </c>
      <c r="K279" s="20">
        <f>G279/'data'!$C$15*1000</f>
        <v>4.04905489036026</v>
      </c>
      <c r="L279" s="20">
        <f>L278+'data'!$G$21*(K278-L278)/60*C278</f>
        <v>3.66794020158811</v>
      </c>
      <c r="M279" s="20">
        <f>IF(L279&lt;='data'!$G$22,1.89,1.47)</f>
        <v>1.47</v>
      </c>
      <c r="N279" s="19">
        <f>$A279</f>
        <v>1370</v>
      </c>
      <c r="O279" s="20">
        <f>'data'!$G$23-'data'!$G$23*(1-('data'!$G$22^M279)/('data'!$G$22^M279+L279^M279))</f>
        <v>39.4976940712957</v>
      </c>
      <c r="P279" s="20">
        <f>VLOOKUP(IF(N279-'data'!$G$24&lt;0,0,N279-'data'!$G$24),N3:O725,2)</f>
        <v>39.6653610923538</v>
      </c>
      <c r="Q279" s="20">
        <v>3.5</v>
      </c>
      <c r="R279" s="20">
        <v>3.47419984767548</v>
      </c>
      <c r="S279" s="20">
        <v>3.44123859064656</v>
      </c>
      <c r="T279" s="20">
        <v>3.3997227413017</v>
      </c>
      <c r="U279" s="20">
        <v>3.36293971528345</v>
      </c>
      <c r="V279" s="20">
        <v>3.31125862016019</v>
      </c>
      <c r="W279" s="20">
        <v>3.23468165207317</v>
      </c>
      <c r="X279" s="20">
        <v>3.12160895858631</v>
      </c>
      <c r="Y279" s="20">
        <v>42.4887442340741</v>
      </c>
      <c r="Z279" s="20">
        <v>43.0393677856391</v>
      </c>
      <c r="AA279" s="20">
        <v>43.8322445593831</v>
      </c>
      <c r="AB279" s="20">
        <v>45.1317585191907</v>
      </c>
    </row>
    <row r="280" ht="20.05" customHeight="1">
      <c r="A280" s="17">
        <f>$A279+C279</f>
        <v>1375</v>
      </c>
      <c r="B280" s="18"/>
      <c r="C280" s="19">
        <v>5</v>
      </c>
      <c r="D280" t="b" s="20">
        <v>1</v>
      </c>
      <c r="E280" s="21"/>
      <c r="F280" s="22">
        <v>720.7029195384559</v>
      </c>
      <c r="G280" s="20">
        <f>$E280+($F280/60+H280*'data'!$C$16+I280*OFFSET('data'!$C$17,0,D280)-G279*(OFFSET('data'!$C$18,0,D280)+'data'!$C$19+OFFSET('data'!$C$20,0,D280)))*$C280/60+G279</f>
        <v>26.5090917156849</v>
      </c>
      <c r="H280" s="20">
        <f>H279+('data'!$C$19*G279-'data'!$C$16*H279)*$C280/60</f>
        <v>80.6016053176654</v>
      </c>
      <c r="I280" s="20">
        <f>I279+(OFFSET('data'!$C$20,0,D280)*G279-OFFSET('data'!$C$17,0,D280)*I279)*$C280/60</f>
        <v>81.19066292452131</v>
      </c>
      <c r="J280" s="23">
        <f>$A280/60</f>
        <v>22.9166666666667</v>
      </c>
      <c r="K280" s="20">
        <f>G280/'data'!$C$15*1000</f>
        <v>4.05006350450709</v>
      </c>
      <c r="L280" s="20">
        <f>L279+'data'!$G$21*(K279-L279)/60*C279</f>
        <v>3.67242485939342</v>
      </c>
      <c r="M280" s="20">
        <f>IF(L280&lt;='data'!$G$22,1.89,1.47)</f>
        <v>1.47</v>
      </c>
      <c r="N280" s="19">
        <f>$A280</f>
        <v>1375</v>
      </c>
      <c r="O280" s="20">
        <f>'data'!$G$23-'data'!$G$23*(1-('data'!$G$22^M280)/('data'!$G$22^M280+L280^M280))</f>
        <v>39.4568845518602</v>
      </c>
      <c r="P280" s="20">
        <f>VLOOKUP(IF(N280-'data'!$G$24&lt;0,0,N280-'data'!$G$24),N3:O725,2)</f>
        <v>39.622769257759</v>
      </c>
      <c r="Q280" s="20">
        <v>3.5</v>
      </c>
      <c r="R280" s="20">
        <v>3.47430083462312</v>
      </c>
      <c r="S280" s="20">
        <v>3.44146635009351</v>
      </c>
      <c r="T280" s="20">
        <v>3.40017123107902</v>
      </c>
      <c r="U280" s="20">
        <v>3.36455253287816</v>
      </c>
      <c r="V280" s="20">
        <v>3.31317717266217</v>
      </c>
      <c r="W280" s="20">
        <v>3.23711493170609</v>
      </c>
      <c r="X280" s="20">
        <v>3.12489641289921</v>
      </c>
      <c r="Y280" s="20">
        <v>42.4716574085976</v>
      </c>
      <c r="Z280" s="20">
        <v>43.0186530632075</v>
      </c>
      <c r="AA280" s="20">
        <v>43.8055544848243</v>
      </c>
      <c r="AB280" s="20">
        <v>45.0939111677452</v>
      </c>
    </row>
    <row r="281" ht="20.05" customHeight="1">
      <c r="A281" s="17">
        <f>$A280+C280</f>
        <v>1380</v>
      </c>
      <c r="B281" s="18"/>
      <c r="C281" s="19">
        <v>5</v>
      </c>
      <c r="D281" t="b" s="20">
        <v>1</v>
      </c>
      <c r="E281" s="21"/>
      <c r="F281" s="22">
        <v>720.160420891223</v>
      </c>
      <c r="G281" s="20">
        <f>$E281+($F281/60+H281*'data'!$C$16+I281*OFFSET('data'!$C$17,0,D281)-G280*(OFFSET('data'!$C$18,0,D281)+'data'!$C$19+OFFSET('data'!$C$20,0,D281)))*$C281/60+G280</f>
        <v>26.5156394670305</v>
      </c>
      <c r="H281" s="20">
        <f>H280+('data'!$C$19*G280-'data'!$C$16*H280)*$C281/60</f>
        <v>80.7692780018577</v>
      </c>
      <c r="I281" s="20">
        <f>I280+(OFFSET('data'!$C$20,0,D281)*G280-OFFSET('data'!$C$17,0,D281)*I280)*$C281/60</f>
        <v>81.4221523241164</v>
      </c>
      <c r="J281" s="23">
        <f>$A281/60</f>
        <v>23</v>
      </c>
      <c r="K281" s="20">
        <f>G281/'data'!$C$15*1000</f>
        <v>4.0510638710623</v>
      </c>
      <c r="L281" s="20">
        <f>L280+'data'!$G$21*(K280-L280)/60*C280</f>
        <v>3.67686861385183</v>
      </c>
      <c r="M281" s="20">
        <f>IF(L281&lt;='data'!$G$22,1.89,1.47)</f>
        <v>1.47</v>
      </c>
      <c r="N281" s="19">
        <f>$A281</f>
        <v>1380</v>
      </c>
      <c r="O281" s="20">
        <f>'data'!$G$23-'data'!$G$23*(1-('data'!$G$22^M281)/('data'!$G$22^M281+L281^M281))</f>
        <v>39.4165073007643</v>
      </c>
      <c r="P281" s="20">
        <f>VLOOKUP(IF(N281-'data'!$G$24&lt;0,0,N281-'data'!$G$24),N3:O725,2)</f>
        <v>39.5806310770418</v>
      </c>
      <c r="Q281" s="20">
        <v>3.5</v>
      </c>
      <c r="R281" s="20">
        <v>3.47440148368341</v>
      </c>
      <c r="S281" s="20">
        <v>3.44169324736007</v>
      </c>
      <c r="T281" s="20">
        <v>3.40061412749081</v>
      </c>
      <c r="U281" s="20">
        <v>3.36614637210434</v>
      </c>
      <c r="V281" s="20">
        <v>3.31507433350674</v>
      </c>
      <c r="W281" s="20">
        <v>3.23952224836725</v>
      </c>
      <c r="X281" s="20">
        <v>3.12815031459486</v>
      </c>
      <c r="Y281" s="20">
        <v>42.4547811745876</v>
      </c>
      <c r="Z281" s="20">
        <v>42.9981832893525</v>
      </c>
      <c r="AA281" s="20">
        <v>43.7791724745611</v>
      </c>
      <c r="AB281" s="20">
        <v>45.0564918839722</v>
      </c>
    </row>
    <row r="282" ht="20.05" customHeight="1">
      <c r="A282" s="17">
        <f>$A281+C281</f>
        <v>1385</v>
      </c>
      <c r="B282" s="18"/>
      <c r="C282" s="19">
        <v>5</v>
      </c>
      <c r="D282" t="b" s="20">
        <v>1</v>
      </c>
      <c r="E282" s="21"/>
      <c r="F282" s="22">
        <v>719.6206885898901</v>
      </c>
      <c r="G282" s="20">
        <f>$E282+($F282/60+H282*'data'!$C$16+I282*OFFSET('data'!$C$17,0,D282)-G281*(OFFSET('data'!$C$18,0,D282)+'data'!$C$19+OFFSET('data'!$C$20,0,D282)))*$C282/60+G281</f>
        <v>26.5221352747087</v>
      </c>
      <c r="H282" s="20">
        <f>H281+('data'!$C$19*G281-'data'!$C$16*H281)*$C282/60</f>
        <v>80.93612496885061</v>
      </c>
      <c r="I282" s="20">
        <f>I281+(OFFSET('data'!$C$20,0,D282)*G281-OFFSET('data'!$C$17,0,D282)*I281)*$C282/60</f>
        <v>81.6536177917925</v>
      </c>
      <c r="J282" s="23">
        <f>$A282/60</f>
        <v>23.0833333333333</v>
      </c>
      <c r="K282" s="20">
        <f>G282/'data'!$C$15*1000</f>
        <v>4.05205630165524</v>
      </c>
      <c r="L282" s="20">
        <f>L281+'data'!$G$21*(K281-L281)/60*C281</f>
        <v>3.68127184923057</v>
      </c>
      <c r="M282" s="20">
        <f>IF(L282&lt;='data'!$G$22,1.89,1.47)</f>
        <v>1.47</v>
      </c>
      <c r="N282" s="19">
        <f>$A282</f>
        <v>1385</v>
      </c>
      <c r="O282" s="20">
        <f>'data'!$G$23-'data'!$G$23*(1-('data'!$G$22^M282)/('data'!$G$22^M282+L282^M282))</f>
        <v>39.376557086433</v>
      </c>
      <c r="P282" s="20">
        <f>VLOOKUP(IF(N282-'data'!$G$24&lt;0,0,N282-'data'!$G$24),N3:O725,2)</f>
        <v>39.5389411380324</v>
      </c>
      <c r="Q282" s="20">
        <v>3.5</v>
      </c>
      <c r="R282" s="20">
        <v>3.47450179611724</v>
      </c>
      <c r="S282" s="20">
        <v>3.44191929159204</v>
      </c>
      <c r="T282" s="20">
        <v>3.40105169182197</v>
      </c>
      <c r="U282" s="20">
        <v>3.3677214562845</v>
      </c>
      <c r="V282" s="20">
        <v>3.31695035045293</v>
      </c>
      <c r="W282" s="20">
        <v>3.24190389753064</v>
      </c>
      <c r="X282" s="20">
        <v>3.13137099869981</v>
      </c>
      <c r="Y282" s="20">
        <v>42.4381128256272</v>
      </c>
      <c r="Z282" s="20">
        <v>42.9779553174457</v>
      </c>
      <c r="AA282" s="20">
        <v>43.7530945428006</v>
      </c>
      <c r="AB282" s="20">
        <v>45.0194956174455</v>
      </c>
    </row>
    <row r="283" ht="20.05" customHeight="1">
      <c r="A283" s="17">
        <f>$A282+C282</f>
        <v>1390</v>
      </c>
      <c r="B283" s="18"/>
      <c r="C283" s="19">
        <v>5</v>
      </c>
      <c r="D283" t="b" s="20">
        <v>1</v>
      </c>
      <c r="E283" s="21"/>
      <c r="F283" s="22">
        <v>719.083706539980</v>
      </c>
      <c r="G283" s="20">
        <f>$E283+($F283/60+H283*'data'!$C$16+I283*OFFSET('data'!$C$17,0,D283)-G282*(OFFSET('data'!$C$18,0,D283)+'data'!$C$19+OFFSET('data'!$C$20,0,D283)))*$C283/60+G282</f>
        <v>26.5285810616334</v>
      </c>
      <c r="H283" s="20">
        <f>H282+('data'!$C$19*G282-'data'!$C$16*H282)*$C283/60</f>
        <v>81.10214980887341</v>
      </c>
      <c r="I283" s="20">
        <f>I282+(OFFSET('data'!$C$20,0,D283)*G282-OFFSET('data'!$C$17,0,D283)*I282)*$C283/60</f>
        <v>81.88505882210509</v>
      </c>
      <c r="J283" s="23">
        <f>$A283/60</f>
        <v>23.1666666666667</v>
      </c>
      <c r="K283" s="20">
        <f>G283/'data'!$C$15*1000</f>
        <v>4.05304109006902</v>
      </c>
      <c r="L283" s="20">
        <f>L282+'data'!$G$21*(K282-L282)/60*C282</f>
        <v>3.68563494894213</v>
      </c>
      <c r="M283" s="20">
        <f>IF(L283&lt;='data'!$G$22,1.89,1.47)</f>
        <v>1.47</v>
      </c>
      <c r="N283" s="19">
        <f>$A283</f>
        <v>1390</v>
      </c>
      <c r="O283" s="20">
        <f>'data'!$G$23-'data'!$G$23*(1-('data'!$G$22^M283)/('data'!$G$22^M283+L283^M283))</f>
        <v>39.3370287258954</v>
      </c>
      <c r="P283" s="20">
        <f>VLOOKUP(IF(N283-'data'!$G$24&lt;0,0,N283-'data'!$G$24),N3:O725,2)</f>
        <v>39.4976940712957</v>
      </c>
      <c r="Q283" s="20">
        <v>3.5</v>
      </c>
      <c r="R283" s="20">
        <v>3.47460177317235</v>
      </c>
      <c r="S283" s="20">
        <v>3.44214449153186</v>
      </c>
      <c r="T283" s="20">
        <v>3.40148417014038</v>
      </c>
      <c r="U283" s="20">
        <v>3.36927800611327</v>
      </c>
      <c r="V283" s="20">
        <v>3.31880546835903</v>
      </c>
      <c r="W283" s="20">
        <v>3.24426017129621</v>
      </c>
      <c r="X283" s="20">
        <v>3.13455879902538</v>
      </c>
      <c r="Y283" s="20">
        <v>42.4216496926793</v>
      </c>
      <c r="Z283" s="20">
        <v>42.9579660449906</v>
      </c>
      <c r="AA283" s="20">
        <v>43.7273167603646</v>
      </c>
      <c r="AB283" s="20">
        <v>44.9829173536881</v>
      </c>
    </row>
    <row r="284" ht="20.05" customHeight="1">
      <c r="A284" s="17">
        <f>$A283+C283</f>
        <v>1395</v>
      </c>
      <c r="B284" s="18"/>
      <c r="C284" s="19">
        <v>5</v>
      </c>
      <c r="D284" t="b" s="20">
        <v>1</v>
      </c>
      <c r="E284" s="21"/>
      <c r="F284" s="22">
        <v>718.549458741410</v>
      </c>
      <c r="G284" s="20">
        <f>$E284+($F284/60+H284*'data'!$C$16+I284*OFFSET('data'!$C$17,0,D284)-G283*(OFFSET('data'!$C$18,0,D284)+'data'!$C$19+OFFSET('data'!$C$20,0,D284)))*$C284/60+G283</f>
        <v>26.534978640801</v>
      </c>
      <c r="H284" s="20">
        <f>H283+('data'!$C$19*G283-'data'!$C$16*H283)*$C284/60</f>
        <v>81.2673561375594</v>
      </c>
      <c r="I284" s="20">
        <f>I283+(OFFSET('data'!$C$20,0,D284)*G283-OFFSET('data'!$C$17,0,D284)*I283)*$C284/60</f>
        <v>82.1164749288546</v>
      </c>
      <c r="J284" s="23">
        <f>$A284/60</f>
        <v>23.25</v>
      </c>
      <c r="K284" s="20">
        <f>G284/'data'!$C$15*1000</f>
        <v>4.05401851329355</v>
      </c>
      <c r="L284" s="20">
        <f>L283+'data'!$G$21*(K283-L283)/60*C283</f>
        <v>3.68995829534432</v>
      </c>
      <c r="M284" s="20">
        <f>IF(L284&lt;='data'!$G$22,1.89,1.47)</f>
        <v>1.47</v>
      </c>
      <c r="N284" s="19">
        <f>$A284</f>
        <v>1395</v>
      </c>
      <c r="O284" s="20">
        <f>'data'!$G$23-'data'!$G$23*(1-('data'!$G$22^M284)/('data'!$G$22^M284+L284^M284))</f>
        <v>39.2979170858563</v>
      </c>
      <c r="P284" s="20">
        <f>VLOOKUP(IF(N284-'data'!$G$24&lt;0,0,N284-'data'!$G$24),N3:O725,2)</f>
        <v>39.4568845518602</v>
      </c>
      <c r="Q284" s="20">
        <v>3.5</v>
      </c>
      <c r="R284" s="20">
        <v>3.47470141608394</v>
      </c>
      <c r="S284" s="20">
        <v>3.44236885554195</v>
      </c>
      <c r="T284" s="20">
        <v>3.40191179419564</v>
      </c>
      <c r="U284" s="20">
        <v>3.37081623968831</v>
      </c>
      <c r="V284" s="20">
        <v>3.32063992921656</v>
      </c>
      <c r="W284" s="20">
        <v>3.24659135842512</v>
      </c>
      <c r="X284" s="20">
        <v>3.1377140480234</v>
      </c>
      <c r="Y284" s="20">
        <v>42.4053891435117</v>
      </c>
      <c r="Z284" s="20">
        <v>42.9382124129274</v>
      </c>
      <c r="AA284" s="20">
        <v>43.7018352538177</v>
      </c>
      <c r="AB284" s="20">
        <v>44.9467521159266</v>
      </c>
    </row>
    <row r="285" ht="20.05" customHeight="1">
      <c r="A285" s="17">
        <f>$A284+C284</f>
        <v>1400</v>
      </c>
      <c r="B285" s="18"/>
      <c r="C285" s="19">
        <v>5</v>
      </c>
      <c r="D285" t="b" s="20">
        <v>1</v>
      </c>
      <c r="E285" s="21"/>
      <c r="F285" s="22">
        <v>718.017929287949</v>
      </c>
      <c r="G285" s="20">
        <f>$E285+($F285/60+H285*'data'!$C$16+I285*OFFSET('data'!$C$17,0,D285)-G284*(OFFSET('data'!$C$18,0,D285)+'data'!$C$19+OFFSET('data'!$C$20,0,D285)))*$C285/60+G284</f>
        <v>26.5413297217751</v>
      </c>
      <c r="H285" s="20">
        <f>H284+('data'!$C$19*G284-'data'!$C$16*H284)*$C285/60</f>
        <v>81.4317475931407</v>
      </c>
      <c r="I285" s="20">
        <f>I284+(OFFSET('data'!$C$20,0,D285)*G284-OFFSET('data'!$C$17,0,D285)*I284)*$C285/60</f>
        <v>82.34786564398991</v>
      </c>
      <c r="J285" s="23">
        <f>$A285/60</f>
        <v>23.3333333333333</v>
      </c>
      <c r="K285" s="20">
        <f>G285/'data'!$C$15*1000</f>
        <v>4.05498883251622</v>
      </c>
      <c r="L285" s="20">
        <f>L284+'data'!$G$21*(K284-L284)/60*C284</f>
        <v>3.69424226955505</v>
      </c>
      <c r="M285" s="20">
        <f>IF(L285&lt;='data'!$G$22,1.89,1.47)</f>
        <v>1.47</v>
      </c>
      <c r="N285" s="19">
        <f>$A285</f>
        <v>1400</v>
      </c>
      <c r="O285" s="20">
        <f>'data'!$G$23-'data'!$G$23*(1-('data'!$G$22^M285)/('data'!$G$22^M285+L285^M285))</f>
        <v>39.2592170836318</v>
      </c>
      <c r="P285" s="20">
        <f>VLOOKUP(IF(N285-'data'!$G$24&lt;0,0,N285-'data'!$G$24),N3:O725,2)</f>
        <v>39.4165073007643</v>
      </c>
      <c r="Q285" s="20">
        <v>3.5</v>
      </c>
      <c r="R285" s="20">
        <v>3.47480072607522</v>
      </c>
      <c r="S285" s="20">
        <v>3.44259239162673</v>
      </c>
      <c r="T285" s="20">
        <v>3.40233478226466</v>
      </c>
      <c r="U285" s="20">
        <v>3.37233637254088</v>
      </c>
      <c r="V285" s="20">
        <v>3.32245397218387</v>
      </c>
      <c r="W285" s="20">
        <v>3.24889774437479</v>
      </c>
      <c r="X285" s="20">
        <v>3.14083707665303</v>
      </c>
      <c r="Y285" s="20">
        <v>42.3893285821303</v>
      </c>
      <c r="Z285" s="20">
        <v>42.9186914049514</v>
      </c>
      <c r="AA285" s="20">
        <v>43.6766462046064</v>
      </c>
      <c r="AB285" s="20">
        <v>44.910994966672</v>
      </c>
    </row>
    <row r="286" ht="20.05" customHeight="1">
      <c r="A286" s="17">
        <f>$A285+C285</f>
        <v>1405</v>
      </c>
      <c r="B286" s="18"/>
      <c r="C286" s="19">
        <v>5</v>
      </c>
      <c r="D286" t="b" s="20">
        <v>1</v>
      </c>
      <c r="E286" s="21"/>
      <c r="F286" s="22">
        <v>717.489102366659</v>
      </c>
      <c r="G286" s="20">
        <f>$E286+($F286/60+H286*'data'!$C$16+I286*OFFSET('data'!$C$17,0,D286)-G285*(OFFSET('data'!$C$18,0,D286)+'data'!$C$19+OFFSET('data'!$C$20,0,D286)))*$C286/60+G285</f>
        <v>26.5476359167886</v>
      </c>
      <c r="H286" s="20">
        <f>H285+('data'!$C$19*G285-'data'!$C$16*H285)*$C286/60</f>
        <v>81.5953278338157</v>
      </c>
      <c r="I286" s="20">
        <f>I285+(OFFSET('data'!$C$20,0,D286)*G285-OFFSET('data'!$C$17,0,D286)*I285)*$C286/60</f>
        <v>82.5792305165768</v>
      </c>
      <c r="J286" s="23">
        <f>$A286/60</f>
        <v>23.4166666666667</v>
      </c>
      <c r="K286" s="20">
        <f>G286/'data'!$C$15*1000</f>
        <v>4.05595229405426</v>
      </c>
      <c r="L286" s="20">
        <f>L285+'data'!$G$21*(K285-L285)/60*C285</f>
        <v>3.69848725128098</v>
      </c>
      <c r="M286" s="20">
        <f>IF(L286&lt;='data'!$G$22,1.89,1.47)</f>
        <v>1.47</v>
      </c>
      <c r="N286" s="19">
        <f>$A286</f>
        <v>1405</v>
      </c>
      <c r="O286" s="20">
        <f>'data'!$G$23-'data'!$G$23*(1-('data'!$G$22^M286)/('data'!$G$22^M286+L286^M286))</f>
        <v>39.2209236879576</v>
      </c>
      <c r="P286" s="20">
        <f>VLOOKUP(IF(N286-'data'!$G$24&lt;0,0,N286-'data'!$G$24),N3:O725,2)</f>
        <v>39.376557086433</v>
      </c>
      <c r="Q286" s="20">
        <v>3.5</v>
      </c>
      <c r="R286" s="20">
        <v>3.47489970435785</v>
      </c>
      <c r="S286" s="20">
        <v>3.44281510745337</v>
      </c>
      <c r="T286" s="20">
        <v>3.40275333994729</v>
      </c>
      <c r="U286" s="20">
        <v>3.37383861766605</v>
      </c>
      <c r="V286" s="20">
        <v>3.32424783361934</v>
      </c>
      <c r="W286" s="20">
        <v>3.25117961133383</v>
      </c>
      <c r="X286" s="20">
        <v>3.14392821425794</v>
      </c>
      <c r="Y286" s="20">
        <v>42.3734654482235</v>
      </c>
      <c r="Z286" s="20">
        <v>42.8994000468427</v>
      </c>
      <c r="AA286" s="20">
        <v>43.6517458482133</v>
      </c>
      <c r="AB286" s="20">
        <v>44.8756410091397</v>
      </c>
    </row>
    <row r="287" ht="20.05" customHeight="1">
      <c r="A287" s="17">
        <f>$A286+C286</f>
        <v>1410</v>
      </c>
      <c r="B287" s="18"/>
      <c r="C287" s="19">
        <v>5</v>
      </c>
      <c r="D287" t="b" s="20">
        <v>1</v>
      </c>
      <c r="E287" s="21"/>
      <c r="F287" s="22">
        <v>716.962962257355</v>
      </c>
      <c r="G287" s="20">
        <f>$E287+($F287/60+H287*'data'!$C$16+I287*OFFSET('data'!$C$17,0,D287)-G286*(OFFSET('data'!$C$18,0,D287)+'data'!$C$19+OFFSET('data'!$C$20,0,D287)))*$C287/60+G286</f>
        <v>26.5538987464843</v>
      </c>
      <c r="H287" s="20">
        <f>H286+('data'!$C$19*G286-'data'!$C$16*H286)*$C287/60</f>
        <v>81.7581005352795</v>
      </c>
      <c r="I287" s="20">
        <f>I286+(OFFSET('data'!$C$20,0,D287)*G286-OFFSET('data'!$C$17,0,D287)*I286)*$C287/60</f>
        <v>82.81056911182711</v>
      </c>
      <c r="J287" s="23">
        <f>$A287/60</f>
        <v>23.5</v>
      </c>
      <c r="K287" s="20">
        <f>G287/'data'!$C$15*1000</f>
        <v>4.05690913023173</v>
      </c>
      <c r="L287" s="20">
        <f>L286+'data'!$G$21*(K286-L286)/60*C286</f>
        <v>3.70269361865917</v>
      </c>
      <c r="M287" s="20">
        <f>IF(L287&lt;='data'!$G$22,1.89,1.47)</f>
        <v>1.47</v>
      </c>
      <c r="N287" s="19">
        <f>$A287</f>
        <v>1410</v>
      </c>
      <c r="O287" s="20">
        <f>'data'!$G$23-'data'!$G$23*(1-('data'!$G$22^M287)/('data'!$G$22^M287+L287^M287))</f>
        <v>39.183031919681</v>
      </c>
      <c r="P287" s="20">
        <f>VLOOKUP(IF(N287-'data'!$G$24&lt;0,0,N287-'data'!$G$24),N3:O725,2)</f>
        <v>39.3370287258954</v>
      </c>
      <c r="Q287" s="20">
        <v>3.5</v>
      </c>
      <c r="R287" s="20">
        <v>3.47499835213251</v>
      </c>
      <c r="S287" s="20">
        <v>3.44303701037125</v>
      </c>
      <c r="T287" s="20">
        <v>3.40316766091497</v>
      </c>
      <c r="U287" s="20">
        <v>3.37532318555252</v>
      </c>
      <c r="V287" s="20">
        <v>3.32602174711421</v>
      </c>
      <c r="W287" s="20">
        <v>3.25343723825677</v>
      </c>
      <c r="X287" s="20">
        <v>3.14698778845324</v>
      </c>
      <c r="Y287" s="20">
        <v>42.3577972166165</v>
      </c>
      <c r="Z287" s="20">
        <v>42.8803354058082</v>
      </c>
      <c r="AA287" s="20">
        <v>43.627130473323</v>
      </c>
      <c r="AB287" s="20">
        <v>44.8406853885196</v>
      </c>
    </row>
    <row r="288" ht="20.05" customHeight="1">
      <c r="A288" s="17">
        <f>$A287+C287</f>
        <v>1415</v>
      </c>
      <c r="B288" s="18"/>
      <c r="C288" s="19">
        <v>5</v>
      </c>
      <c r="D288" t="b" s="20">
        <v>1</v>
      </c>
      <c r="E288" s="21"/>
      <c r="F288" s="22">
        <v>716.439493332054</v>
      </c>
      <c r="G288" s="20">
        <f>$E288+($F288/60+H288*'data'!$C$16+I288*OFFSET('data'!$C$17,0,D288)-G287*(OFFSET('data'!$C$18,0,D288)+'data'!$C$19+OFFSET('data'!$C$20,0,D288)))*$C288/60+G287</f>
        <v>26.5601196453169</v>
      </c>
      <c r="H288" s="20">
        <f>H287+('data'!$C$19*G287-'data'!$C$16*H287)*$C288/60</f>
        <v>81.920069388408</v>
      </c>
      <c r="I288" s="20">
        <f>I287+(OFFSET('data'!$C$20,0,D288)*G287-OFFSET('data'!$C$17,0,D288)*I287)*$C288/60</f>
        <v>83.04188101018489</v>
      </c>
      <c r="J288" s="23">
        <f>$A288/60</f>
        <v>23.5833333333333</v>
      </c>
      <c r="K288" s="20">
        <f>G288/'data'!$C$15*1000</f>
        <v>4.05785956020487</v>
      </c>
      <c r="L288" s="20">
        <f>L287+'data'!$G$21*(K287-L287)/60*C287</f>
        <v>3.70686174811084</v>
      </c>
      <c r="M288" s="20">
        <f>IF(L288&lt;='data'!$G$22,1.89,1.47)</f>
        <v>1.47</v>
      </c>
      <c r="N288" s="19">
        <f>$A288</f>
        <v>1415</v>
      </c>
      <c r="O288" s="20">
        <f>'data'!$G$23-'data'!$G$23*(1-('data'!$G$22^M288)/('data'!$G$22^M288+L288^M288))</f>
        <v>39.1455368523444</v>
      </c>
      <c r="P288" s="20">
        <f>VLOOKUP(IF(N288-'data'!$G$24&lt;0,0,N288-'data'!$G$24),N3:O725,2)</f>
        <v>39.2979170858563</v>
      </c>
      <c r="Q288" s="20">
        <v>3.5</v>
      </c>
      <c r="R288" s="20">
        <v>3.47509667058929</v>
      </c>
      <c r="S288" s="20">
        <v>3.44325810743031</v>
      </c>
      <c r="T288" s="20">
        <v>3.40357792761497</v>
      </c>
      <c r="U288" s="20">
        <v>3.37679028421212</v>
      </c>
      <c r="V288" s="20">
        <v>3.32777594352499</v>
      </c>
      <c r="W288" s="20">
        <v>3.25567090089857</v>
      </c>
      <c r="X288" s="20">
        <v>3.15001612502153</v>
      </c>
      <c r="Y288" s="20">
        <v>42.3423213967344</v>
      </c>
      <c r="Z288" s="20">
        <v>42.8614945898354</v>
      </c>
      <c r="AA288" s="20">
        <v>43.6027964210021</v>
      </c>
      <c r="AB288" s="20">
        <v>44.8061232931069</v>
      </c>
    </row>
    <row r="289" ht="20.05" customHeight="1">
      <c r="A289" s="17">
        <f>$A288+C288</f>
        <v>1420</v>
      </c>
      <c r="B289" s="18"/>
      <c r="C289" s="19">
        <v>5</v>
      </c>
      <c r="D289" t="b" s="20">
        <v>1</v>
      </c>
      <c r="E289" s="21"/>
      <c r="F289" s="22">
        <v>715.918680054440</v>
      </c>
      <c r="G289" s="20">
        <f>$E289+($F289/60+H289*'data'!$C$16+I289*OFFSET('data'!$C$17,0,D289)-G288*(OFFSET('data'!$C$18,0,D289)+'data'!$C$19+OFFSET('data'!$C$20,0,D289)))*$C289/60+G288</f>
        <v>26.5662999666353</v>
      </c>
      <c r="H289" s="20">
        <f>H288+('data'!$C$19*G288-'data'!$C$16*H288)*$C289/60</f>
        <v>82.0812380970854</v>
      </c>
      <c r="I289" s="20">
        <f>I288+(OFFSET('data'!$C$20,0,D289)*G288-OFFSET('data'!$C$17,0,D289)*I288)*$C289/60</f>
        <v>83.27316580646701</v>
      </c>
      <c r="J289" s="23">
        <f>$A289/60</f>
        <v>23.6666666666667</v>
      </c>
      <c r="K289" s="20">
        <f>G289/'data'!$C$15*1000</f>
        <v>4.05880379073854</v>
      </c>
      <c r="L289" s="20">
        <f>L288+'data'!$G$21*(K288-L288)/60*C288</f>
        <v>3.71099201420666</v>
      </c>
      <c r="M289" s="20">
        <f>IF(L289&lt;='data'!$G$22,1.89,1.47)</f>
        <v>1.47</v>
      </c>
      <c r="N289" s="19">
        <f>$A289</f>
        <v>1420</v>
      </c>
      <c r="O289" s="20">
        <f>'data'!$G$23-'data'!$G$23*(1-('data'!$G$22^M289)/('data'!$G$22^M289+L289^M289))</f>
        <v>39.1084336126677</v>
      </c>
      <c r="P289" s="20">
        <f>VLOOKUP(IF(N289-'data'!$G$24&lt;0,0,N289-'data'!$G$24),N3:O725,2)</f>
        <v>39.2592170836318</v>
      </c>
      <c r="Q289" s="20">
        <v>3.5</v>
      </c>
      <c r="R289" s="20">
        <v>3.47519466090815</v>
      </c>
      <c r="S289" s="20">
        <v>3.4434784053983</v>
      </c>
      <c r="T289" s="20">
        <v>3.40398431193324</v>
      </c>
      <c r="U289" s="20">
        <v>3.37824011920898</v>
      </c>
      <c r="V289" s="20">
        <v>3.32951065100554</v>
      </c>
      <c r="W289" s="20">
        <v>3.25788087184895</v>
      </c>
      <c r="X289" s="20">
        <v>3.1530135478175</v>
      </c>
      <c r="Y289" s="20">
        <v>42.3270355320757</v>
      </c>
      <c r="Z289" s="20">
        <v>42.8428747470579</v>
      </c>
      <c r="AA289" s="20">
        <v>43.5787400838909</v>
      </c>
      <c r="AB289" s="20">
        <v>44.771949955302</v>
      </c>
    </row>
    <row r="290" ht="20.05" customHeight="1">
      <c r="A290" s="17">
        <f>$A289+C289</f>
        <v>1425</v>
      </c>
      <c r="B290" s="18"/>
      <c r="C290" s="19">
        <v>5</v>
      </c>
      <c r="D290" t="b" s="20">
        <v>1</v>
      </c>
      <c r="E290" s="21"/>
      <c r="F290" s="22">
        <v>715.400506979320</v>
      </c>
      <c r="G290" s="20">
        <f>$E290+($F290/60+H290*'data'!$C$16+I290*OFFSET('data'!$C$17,0,D290)-G289*(OFFSET('data'!$C$18,0,D290)+'data'!$C$19+OFFSET('data'!$C$20,0,D290)))*$C290/60+G289</f>
        <v>26.5724409874648</v>
      </c>
      <c r="H290" s="20">
        <f>H289+('data'!$C$19*G289-'data'!$C$16*H289)*$C290/60</f>
        <v>82.2416103761681</v>
      </c>
      <c r="I290" s="20">
        <f>I289+(OFFSET('data'!$C$20,0,D290)*G289-OFFSET('data'!$C$17,0,D290)*I289)*$C290/60</f>
        <v>83.5044231090536</v>
      </c>
      <c r="J290" s="23">
        <f>$A290/60</f>
        <v>23.75</v>
      </c>
      <c r="K290" s="20">
        <f>G290/'data'!$C$15*1000</f>
        <v>4.05974201693688</v>
      </c>
      <c r="L290" s="20">
        <f>L289+'data'!$G$21*(K289-L289)/60*C289</f>
        <v>3.71508478954268</v>
      </c>
      <c r="M290" s="20">
        <f>IF(L290&lt;='data'!$G$22,1.89,1.47)</f>
        <v>1.47</v>
      </c>
      <c r="N290" s="19">
        <f>$A290</f>
        <v>1425</v>
      </c>
      <c r="O290" s="20">
        <f>'data'!$G$23-'data'!$G$23*(1-('data'!$G$22^M290)/('data'!$G$22^M290+L290^M290))</f>
        <v>39.0717173809385</v>
      </c>
      <c r="P290" s="20">
        <f>VLOOKUP(IF(N290-'data'!$G$24&lt;0,0,N290-'data'!$G$24),N3:O725,2)</f>
        <v>39.2209236879576</v>
      </c>
      <c r="Q290" s="20">
        <v>3.5</v>
      </c>
      <c r="R290" s="20">
        <v>3.47529232425932</v>
      </c>
      <c r="S290" s="20">
        <v>3.44369791077704</v>
      </c>
      <c r="T290" s="20">
        <v>3.40438697581788</v>
      </c>
      <c r="U290" s="20">
        <v>3.37967289368829</v>
      </c>
      <c r="V290" s="20">
        <v>3.33122609503877</v>
      </c>
      <c r="W290" s="20">
        <v>3.26006742056654</v>
      </c>
      <c r="X290" s="20">
        <v>3.1559803786806</v>
      </c>
      <c r="Y290" s="20">
        <v>42.3119371996936</v>
      </c>
      <c r="Z290" s="20">
        <v>42.824473065132</v>
      </c>
      <c r="AA290" s="20">
        <v>43.5549579054091</v>
      </c>
      <c r="AB290" s="20">
        <v>44.738160652492</v>
      </c>
    </row>
    <row r="291" ht="20.05" customHeight="1">
      <c r="A291" s="17">
        <f>$A290+C290</f>
        <v>1430</v>
      </c>
      <c r="B291" s="18"/>
      <c r="C291" s="19">
        <v>5</v>
      </c>
      <c r="D291" t="b" s="20">
        <v>1</v>
      </c>
      <c r="E291" s="21"/>
      <c r="F291" s="22">
        <v>714.8849587520961</v>
      </c>
      <c r="G291" s="20">
        <f>$E291+($F291/60+H291*'data'!$C$16+I291*OFFSET('data'!$C$17,0,D291)-G290*(OFFSET('data'!$C$18,0,D291)+'data'!$C$19+OFFSET('data'!$C$20,0,D291)))*$C291/60+G290</f>
        <v>26.5785439130066</v>
      </c>
      <c r="H291" s="20">
        <f>H290+('data'!$C$19*G290-'data'!$C$16*H290)*$C291/60</f>
        <v>82.4011899495755</v>
      </c>
      <c r="I291" s="20">
        <f>I290+(OFFSET('data'!$C$20,0,D291)*G290-OFFSET('data'!$C$17,0,D291)*I290)*$C291/60</f>
        <v>83.7356525391273</v>
      </c>
      <c r="J291" s="23">
        <f>$A291/60</f>
        <v>23.8333333333333</v>
      </c>
      <c r="K291" s="20">
        <f>G291/'data'!$C$15*1000</f>
        <v>4.06067442293074</v>
      </c>
      <c r="L291" s="20">
        <f>L290+'data'!$G$21*(K290-L290)/60*C290</f>
        <v>3.71914044462638</v>
      </c>
      <c r="M291" s="20">
        <f>IF(L291&lt;='data'!$G$22,1.89,1.47)</f>
        <v>1.47</v>
      </c>
      <c r="N291" s="19">
        <f>$A291</f>
        <v>1430</v>
      </c>
      <c r="O291" s="20">
        <f>'data'!$G$23-'data'!$G$23*(1-('data'!$G$22^M291)/('data'!$G$22^M291+L291^M291))</f>
        <v>39.0353833913157</v>
      </c>
      <c r="P291" s="20">
        <f>VLOOKUP(IF(N291-'data'!$G$24&lt;0,0,N291-'data'!$G$24),N3:O725,2)</f>
        <v>39.183031919681</v>
      </c>
      <c r="Q291" s="20">
        <v>3.5</v>
      </c>
      <c r="R291" s="20">
        <v>3.47538966180365</v>
      </c>
      <c r="S291" s="20">
        <v>3.44391662981768</v>
      </c>
      <c r="T291" s="20">
        <v>3.40478607186586</v>
      </c>
      <c r="U291" s="20">
        <v>3.3810888084048</v>
      </c>
      <c r="V291" s="20">
        <v>3.33292249846792</v>
      </c>
      <c r="W291" s="20">
        <v>3.26223081341273</v>
      </c>
      <c r="X291" s="20">
        <v>3.15891693735517</v>
      </c>
      <c r="Y291" s="20">
        <v>42.2970240096878</v>
      </c>
      <c r="Z291" s="20">
        <v>42.8062867706245</v>
      </c>
      <c r="AA291" s="20">
        <v>43.5314463789731</v>
      </c>
      <c r="AB291" s="20">
        <v>44.7047507078171</v>
      </c>
    </row>
    <row r="292" ht="20.05" customHeight="1">
      <c r="A292" s="17">
        <f>$A291+C291</f>
        <v>1435</v>
      </c>
      <c r="B292" s="18"/>
      <c r="C292" s="19">
        <v>5</v>
      </c>
      <c r="D292" t="b" s="20">
        <v>1</v>
      </c>
      <c r="E292" s="21"/>
      <c r="F292" s="22">
        <v>714.372020108227</v>
      </c>
      <c r="G292" s="20">
        <f>$E292+($F292/60+H292*'data'!$C$16+I292*OFFSET('data'!$C$17,0,D292)-G291*(OFFSET('data'!$C$18,0,D292)+'data'!$C$19+OFFSET('data'!$C$20,0,D292)))*$C292/60+G291</f>
        <v>26.5846098808711</v>
      </c>
      <c r="H292" s="20">
        <f>H291+('data'!$C$19*G291-'data'!$C$16*H291)*$C292/60</f>
        <v>82.5599805485009</v>
      </c>
      <c r="I292" s="20">
        <f>I291+(OFFSET('data'!$C$20,0,D292)*G291-OFFSET('data'!$C$17,0,D292)*I291)*$C292/60</f>
        <v>83.9668537299562</v>
      </c>
      <c r="J292" s="23">
        <f>$A292/60</f>
        <v>23.9166666666667</v>
      </c>
      <c r="K292" s="20">
        <f>G292/'data'!$C$15*1000</f>
        <v>4.06160118252443</v>
      </c>
      <c r="L292" s="20">
        <f>L291+'data'!$G$21*(K291-L291)/60*C291</f>
        <v>3.72315934777209</v>
      </c>
      <c r="M292" s="20">
        <f>IF(L292&lt;='data'!$G$22,1.89,1.47)</f>
        <v>1.47</v>
      </c>
      <c r="N292" s="19">
        <f>$A292</f>
        <v>1435</v>
      </c>
      <c r="O292" s="20">
        <f>'data'!$G$23-'data'!$G$23*(1-('data'!$G$22^M292)/('data'!$G$22^M292+L292^M292))</f>
        <v>38.9994269320546</v>
      </c>
      <c r="P292" s="20">
        <f>VLOOKUP(IF(N292-'data'!$G$24&lt;0,0,N292-'data'!$G$24),N3:O725,2)</f>
        <v>39.1455368523444</v>
      </c>
      <c r="Q292" s="20">
        <v>3.5</v>
      </c>
      <c r="R292" s="20">
        <v>3.47548667469299</v>
      </c>
      <c r="S292" s="20">
        <v>3.44413456853505</v>
      </c>
      <c r="T292" s="20">
        <v>3.40518174387504</v>
      </c>
      <c r="U292" s="20">
        <v>3.38248806175094</v>
      </c>
      <c r="V292" s="20">
        <v>3.33460008152756</v>
      </c>
      <c r="W292" s="20">
        <v>3.26437131368537</v>
      </c>
      <c r="X292" s="20">
        <v>3.16182354141768</v>
      </c>
      <c r="Y292" s="20">
        <v>42.2822936047047</v>
      </c>
      <c r="Z292" s="20">
        <v>42.7883131284113</v>
      </c>
      <c r="AA292" s="20">
        <v>43.5082020472262</v>
      </c>
      <c r="AB292" s="20">
        <v>44.6717154908358</v>
      </c>
    </row>
    <row r="293" ht="20.05" customHeight="1">
      <c r="A293" s="17">
        <f>$A292+C292</f>
        <v>1440</v>
      </c>
      <c r="B293" s="18"/>
      <c r="C293" s="19">
        <v>5</v>
      </c>
      <c r="D293" t="b" s="20">
        <v>1</v>
      </c>
      <c r="E293" s="21"/>
      <c r="F293" s="22">
        <v>713.861675872704</v>
      </c>
      <c r="G293" s="20">
        <f>$E293+($F293/60+H293*'data'!$C$16+I293*OFFSET('data'!$C$17,0,D293)-G292*(OFFSET('data'!$C$18,0,D293)+'data'!$C$19+OFFSET('data'!$C$20,0,D293)))*$C293/60+G292</f>
        <v>26.5906399650614</v>
      </c>
      <c r="H293" s="20">
        <f>H292+('data'!$C$19*G292-'data'!$C$16*H292)*$C293/60</f>
        <v>82.7179859097355</v>
      </c>
      <c r="I293" s="20">
        <f>I292+(OFFSET('data'!$C$20,0,D293)*G292-OFFSET('data'!$C$17,0,D293)*I292)*$C293/60</f>
        <v>84.198026326220</v>
      </c>
      <c r="J293" s="23">
        <f>$A293/60</f>
        <v>24</v>
      </c>
      <c r="K293" s="20">
        <f>G293/'data'!$C$15*1000</f>
        <v>4.06252245980433</v>
      </c>
      <c r="L293" s="20">
        <f>L292+'data'!$G$21*(K292-L292)/60*C292</f>
        <v>3.7271418650053</v>
      </c>
      <c r="M293" s="20">
        <f>IF(L293&lt;='data'!$G$22,1.89,1.47)</f>
        <v>1.47</v>
      </c>
      <c r="N293" s="19">
        <f>$A293</f>
        <v>1440</v>
      </c>
      <c r="O293" s="20">
        <f>'data'!$G$23-'data'!$G$23*(1-('data'!$G$22^M293)/('data'!$G$22^M293+L293^M293))</f>
        <v>38.9638433456575</v>
      </c>
      <c r="P293" s="20">
        <f>VLOOKUP(IF(N293-'data'!$G$24&lt;0,0,N293-'data'!$G$24),N3:O725,2)</f>
        <v>39.1084336126677</v>
      </c>
      <c r="Q293" s="20">
        <v>3.5</v>
      </c>
      <c r="R293" s="20">
        <v>3.47558336407054</v>
      </c>
      <c r="S293" s="20">
        <v>3.44435173272128</v>
      </c>
      <c r="T293" s="20">
        <v>3.40557412736355</v>
      </c>
      <c r="U293" s="20">
        <v>3.3838708497846</v>
      </c>
      <c r="V293" s="20">
        <v>3.33625906187416</v>
      </c>
      <c r="W293" s="20">
        <v>3.26648918165218</v>
      </c>
      <c r="X293" s="20">
        <v>3.16470050621055</v>
      </c>
      <c r="Y293" s="20">
        <v>42.2677436594452</v>
      </c>
      <c r="Z293" s="20">
        <v>42.7705494410866</v>
      </c>
      <c r="AA293" s="20">
        <v>43.485221501281</v>
      </c>
      <c r="AB293" s="20">
        <v>44.6390504180918</v>
      </c>
    </row>
    <row r="294" ht="20.05" customHeight="1">
      <c r="A294" s="17">
        <f>$A293+C293</f>
        <v>1445</v>
      </c>
      <c r="B294" s="18"/>
      <c r="C294" s="19">
        <v>5</v>
      </c>
      <c r="D294" t="b" s="20">
        <v>1</v>
      </c>
      <c r="E294" s="21"/>
      <c r="F294" s="22">
        <v>713.353910959524</v>
      </c>
      <c r="G294" s="20">
        <f>$E294+($F294/60+H294*'data'!$C$16+I294*OFFSET('data'!$C$17,0,D294)-G293*(OFFSET('data'!$C$18,0,D294)+'data'!$C$19+OFFSET('data'!$C$20,0,D294)))*$C294/60+G293</f>
        <v>26.5966351797212</v>
      </c>
      <c r="H294" s="20">
        <f>H293+('data'!$C$19*G293-'data'!$C$16*H293)*$C294/60</f>
        <v>82.8752097740982</v>
      </c>
      <c r="I294" s="20">
        <f>I293+(OFFSET('data'!$C$20,0,D294)*G293-OFFSET('data'!$C$17,0,D294)*I293)*$C294/60</f>
        <v>84.4291699833751</v>
      </c>
      <c r="J294" s="23">
        <f>$A294/60</f>
        <v>24.0833333333333</v>
      </c>
      <c r="K294" s="20">
        <f>G294/'data'!$C$15*1000</f>
        <v>4.06343840971147</v>
      </c>
      <c r="L294" s="20">
        <f>L293+'data'!$G$21*(K293-L293)/60*C293</f>
        <v>3.73108835997526</v>
      </c>
      <c r="M294" s="20">
        <f>IF(L294&lt;='data'!$G$22,1.89,1.47)</f>
        <v>1.47</v>
      </c>
      <c r="N294" s="19">
        <f>$A294</f>
        <v>1445</v>
      </c>
      <c r="O294" s="20">
        <f>'data'!$G$23-'data'!$G$23*(1-('data'!$G$22^M294)/('data'!$G$22^M294+L294^M294))</f>
        <v>38.9286280289575</v>
      </c>
      <c r="P294" s="20">
        <f>VLOOKUP(IF(N294-'data'!$G$24&lt;0,0,N294-'data'!$G$24),N3:O725,2)</f>
        <v>39.0717173809385</v>
      </c>
      <c r="Q294" s="20">
        <v>3.5</v>
      </c>
      <c r="R294" s="20">
        <v>3.47567973107113</v>
      </c>
      <c r="S294" s="20">
        <v>3.44456812795843</v>
      </c>
      <c r="T294" s="20">
        <v>3.40596335005848</v>
      </c>
      <c r="U294" s="20">
        <v>3.38523736625662</v>
      </c>
      <c r="V294" s="20">
        <v>3.33789965461634</v>
      </c>
      <c r="W294" s="20">
        <v>3.26858467458395</v>
      </c>
      <c r="X294" s="20">
        <v>3.16754814478216</v>
      </c>
      <c r="Y294" s="20">
        <v>42.2533718801827</v>
      </c>
      <c r="Z294" s="20">
        <v>42.7529930483823</v>
      </c>
      <c r="AA294" s="20">
        <v>43.462501379974</v>
      </c>
      <c r="AB294" s="20">
        <v>44.6067509535912</v>
      </c>
    </row>
    <row r="295" ht="20.05" customHeight="1">
      <c r="A295" s="17">
        <f>$A294+C294</f>
        <v>1450</v>
      </c>
      <c r="B295" s="18"/>
      <c r="C295" s="19">
        <v>5</v>
      </c>
      <c r="D295" t="b" s="20">
        <v>1</v>
      </c>
      <c r="E295" s="21"/>
      <c r="F295" s="22">
        <v>712.848710371170</v>
      </c>
      <c r="G295" s="20">
        <f>$E295+($F295/60+H295*'data'!$C$16+I295*OFFSET('data'!$C$17,0,D295)-G294*(OFFSET('data'!$C$18,0,D295)+'data'!$C$19+OFFSET('data'!$C$20,0,D295)))*$C295/60+G294</f>
        <v>26.6025964826613</v>
      </c>
      <c r="H295" s="20">
        <f>H294+('data'!$C$19*G294-'data'!$C$16*H294)*$C295/60</f>
        <v>83.0316558849652</v>
      </c>
      <c r="I295" s="20">
        <f>I294+(OFFSET('data'!$C$20,0,D295)*G294-OFFSET('data'!$C$17,0,D295)*I294)*$C295/60</f>
        <v>84.6602843670576</v>
      </c>
      <c r="J295" s="23">
        <f>$A295/60</f>
        <v>24.1666666666667</v>
      </c>
      <c r="K295" s="20">
        <f>G295/'data'!$C$15*1000</f>
        <v>4.06434917858035</v>
      </c>
      <c r="L295" s="20">
        <f>L294+'data'!$G$21*(K294-L294)/60*C294</f>
        <v>3.73499919387528</v>
      </c>
      <c r="M295" s="20">
        <f>IF(L295&lt;='data'!$G$22,1.89,1.47)</f>
        <v>1.47</v>
      </c>
      <c r="N295" s="19">
        <f>$A295</f>
        <v>1450</v>
      </c>
      <c r="O295" s="20">
        <f>'data'!$G$23-'data'!$G$23*(1-('data'!$G$22^M295)/('data'!$G$22^M295+L295^M295))</f>
        <v>38.8937764331401</v>
      </c>
      <c r="P295" s="20">
        <f>VLOOKUP(IF(N295-'data'!$G$24&lt;0,0,N295-'data'!$G$24),N3:O725,2)</f>
        <v>39.0353833913157</v>
      </c>
      <c r="Q295" s="20">
        <v>3.5</v>
      </c>
      <c r="R295" s="20">
        <v>3.47577577682156</v>
      </c>
      <c r="S295" s="20">
        <v>3.44478375963054</v>
      </c>
      <c r="T295" s="20">
        <v>3.40634953235572</v>
      </c>
      <c r="U295" s="20">
        <v>3.38658780263795</v>
      </c>
      <c r="V295" s="20">
        <v>3.33952207234473</v>
      </c>
      <c r="W295" s="20">
        <v>3.27065804678744</v>
      </c>
      <c r="X295" s="20">
        <v>3.17036676783265</v>
      </c>
      <c r="Y295" s="20">
        <v>42.2391760042879</v>
      </c>
      <c r="Z295" s="20">
        <v>42.7356413265986</v>
      </c>
      <c r="AA295" s="20">
        <v>43.440038369132</v>
      </c>
      <c r="AB295" s="20">
        <v>44.5748126091978</v>
      </c>
    </row>
    <row r="296" ht="20.05" customHeight="1">
      <c r="A296" s="17">
        <f>$A295+C295</f>
        <v>1455</v>
      </c>
      <c r="B296" s="18"/>
      <c r="C296" s="19">
        <v>5</v>
      </c>
      <c r="D296" t="b" s="20">
        <v>1</v>
      </c>
      <c r="E296" s="21"/>
      <c r="F296" s="22">
        <v>712.346059198084</v>
      </c>
      <c r="G296" s="20">
        <f>$E296+($F296/60+H296*'data'!$C$16+I296*OFFSET('data'!$C$17,0,D296)-G295*(OFFSET('data'!$C$18,0,D296)+'data'!$C$19+OFFSET('data'!$C$20,0,D296)))*$C296/60+G295</f>
        <v>26.6085247786773</v>
      </c>
      <c r="H296" s="20">
        <f>H295+('data'!$C$19*G295-'data'!$C$16*H295)*$C296/60</f>
        <v>83.18732798689361</v>
      </c>
      <c r="I296" s="20">
        <f>I295+(OFFSET('data'!$C$20,0,D296)*G295-OFFSET('data'!$C$17,0,D296)*I295)*$C296/60</f>
        <v>84.89136915252141</v>
      </c>
      <c r="J296" s="23">
        <f>$A296/60</f>
        <v>24.25</v>
      </c>
      <c r="K296" s="20">
        <f>G296/'data'!$C$15*1000</f>
        <v>4.0652549046458</v>
      </c>
      <c r="L296" s="20">
        <f>L295+'data'!$G$21*(K295-L295)/60*C295</f>
        <v>3.73887472537039</v>
      </c>
      <c r="M296" s="20">
        <f>IF(L296&lt;='data'!$G$22,1.89,1.47)</f>
        <v>1.47</v>
      </c>
      <c r="N296" s="19">
        <f>$A296</f>
        <v>1455</v>
      </c>
      <c r="O296" s="20">
        <f>'data'!$G$23-'data'!$G$23*(1-('data'!$G$22^M296)/('data'!$G$22^M296+L296^M296))</f>
        <v>38.859284063707</v>
      </c>
      <c r="P296" s="20">
        <f>VLOOKUP(IF(N296-'data'!$G$24&lt;0,0,N296-'data'!$G$24),N3:O725,2)</f>
        <v>38.9994269320546</v>
      </c>
      <c r="Q296" s="20">
        <v>3.5</v>
      </c>
      <c r="R296" s="20">
        <v>3.47587150244084</v>
      </c>
      <c r="S296" s="20">
        <v>3.44499863293488</v>
      </c>
      <c r="T296" s="20">
        <v>3.40673278775253</v>
      </c>
      <c r="U296" s="20">
        <v>3.38792234814643</v>
      </c>
      <c r="V296" s="20">
        <v>3.34112652516155</v>
      </c>
      <c r="W296" s="20">
        <v>3.27270954963811</v>
      </c>
      <c r="X296" s="20">
        <v>3.17315668366518</v>
      </c>
      <c r="Y296" s="20">
        <v>42.2251537997631</v>
      </c>
      <c r="Z296" s="20">
        <v>42.7184916880428</v>
      </c>
      <c r="AA296" s="20">
        <v>43.4178292008509</v>
      </c>
      <c r="AB296" s="20">
        <v>44.5432309449497</v>
      </c>
    </row>
    <row r="297" ht="20.05" customHeight="1">
      <c r="A297" s="17">
        <f>$A296+C296</f>
        <v>1460</v>
      </c>
      <c r="B297" s="18"/>
      <c r="C297" s="19">
        <v>5</v>
      </c>
      <c r="D297" t="b" s="20">
        <v>1</v>
      </c>
      <c r="E297" s="21"/>
      <c r="F297" s="22">
        <v>711.845942618163</v>
      </c>
      <c r="G297" s="20">
        <f>$E297+($F297/60+H297*'data'!$C$16+I297*OFFSET('data'!$C$17,0,D297)-G296*(OFFSET('data'!$C$18,0,D297)+'data'!$C$19+OFFSET('data'!$C$20,0,D297)))*$C297/60+G296</f>
        <v>26.6144209226719</v>
      </c>
      <c r="H297" s="20">
        <f>H296+('data'!$C$19*G296-'data'!$C$16*H296)*$C297/60</f>
        <v>83.3422298243333</v>
      </c>
      <c r="I297" s="20">
        <f>I296+(OFFSET('data'!$C$20,0,D297)*G296-OFFSET('data'!$C$17,0,D297)*I296)*$C297/60</f>
        <v>85.12242402410889</v>
      </c>
      <c r="J297" s="23">
        <f>$A297/60</f>
        <v>24.3333333333333</v>
      </c>
      <c r="K297" s="20">
        <f>G297/'data'!$C$15*1000</f>
        <v>4.066155718520</v>
      </c>
      <c r="L297" s="20">
        <f>L296+'data'!$G$21*(K296-L296)/60*C296</f>
        <v>3.74271531053178</v>
      </c>
      <c r="M297" s="20">
        <f>IF(L297&lt;='data'!$G$22,1.89,1.47)</f>
        <v>1.47</v>
      </c>
      <c r="N297" s="19">
        <f>$A297</f>
        <v>1460</v>
      </c>
      <c r="O297" s="20">
        <f>'data'!$G$23-'data'!$G$23*(1-('data'!$G$22^M297)/('data'!$G$22^M297+L297^M297))</f>
        <v>38.8251464803879</v>
      </c>
      <c r="P297" s="20">
        <f>VLOOKUP(IF(N297-'data'!$G$24&lt;0,0,N297-'data'!$G$24),N3:O725,2)</f>
        <v>38.9638433456575</v>
      </c>
      <c r="Q297" s="20">
        <v>3.5</v>
      </c>
      <c r="R297" s="20">
        <v>3.47596690904051</v>
      </c>
      <c r="S297" s="20">
        <v>3.44521275289255</v>
      </c>
      <c r="T297" s="20">
        <v>3.40711322325466</v>
      </c>
      <c r="U297" s="20">
        <v>3.38924118977336</v>
      </c>
      <c r="V297" s="20">
        <v>3.34271322070976</v>
      </c>
      <c r="W297" s="20">
        <v>3.27473943161251</v>
      </c>
      <c r="X297" s="20">
        <v>3.17591819814223</v>
      </c>
      <c r="Y297" s="20">
        <v>42.2113030647831</v>
      </c>
      <c r="Z297" s="20">
        <v>42.7015415804798</v>
      </c>
      <c r="AA297" s="20">
        <v>43.3958706527851</v>
      </c>
      <c r="AB297" s="20">
        <v>44.5120015693063</v>
      </c>
    </row>
    <row r="298" ht="20.05" customHeight="1">
      <c r="A298" s="17">
        <f>$A297+C297</f>
        <v>1465</v>
      </c>
      <c r="B298" s="18"/>
      <c r="C298" s="19">
        <v>5</v>
      </c>
      <c r="D298" t="b" s="20">
        <v>1</v>
      </c>
      <c r="E298" s="21"/>
      <c r="F298" s="22">
        <v>711.348345896232</v>
      </c>
      <c r="G298" s="20">
        <f>$E298+($F298/60+H298*'data'!$C$16+I298*OFFSET('data'!$C$17,0,D298)-G297*(OFFSET('data'!$C$18,0,D298)+'data'!$C$19+OFFSET('data'!$C$20,0,D298)))*$C298/60+G297</f>
        <v>26.6202857225921</v>
      </c>
      <c r="H298" s="20">
        <f>H297+('data'!$C$19*G297-'data'!$C$16*H297)*$C298/60</f>
        <v>83.4963651404215</v>
      </c>
      <c r="I298" s="20">
        <f>I297+(OFFSET('data'!$C$20,0,D298)*G297-OFFSET('data'!$C$17,0,D298)*I297)*$C298/60</f>
        <v>85.35344867475359</v>
      </c>
      <c r="J298" s="23">
        <f>$A298/60</f>
        <v>24.4166666666667</v>
      </c>
      <c r="K298" s="20">
        <f>G298/'data'!$C$15*1000</f>
        <v>4.06705174364122</v>
      </c>
      <c r="L298" s="20">
        <f>L297+'data'!$G$21*(K297-L297)/60*C297</f>
        <v>3.74652130277761</v>
      </c>
      <c r="M298" s="20">
        <f>IF(L298&lt;='data'!$G$22,1.89,1.47)</f>
        <v>1.47</v>
      </c>
      <c r="N298" s="19">
        <f>$A298</f>
        <v>1465</v>
      </c>
      <c r="O298" s="20">
        <f>'data'!$G$23-'data'!$G$23*(1-('data'!$G$22^M298)/('data'!$G$22^M298+L298^M298))</f>
        <v>38.7913592970027</v>
      </c>
      <c r="P298" s="20">
        <f>VLOOKUP(IF(N298-'data'!$G$24&lt;0,0,N298-'data'!$G$24),N3:O725,2)</f>
        <v>38.9286280289575</v>
      </c>
      <c r="Q298" s="20">
        <v>3.5</v>
      </c>
      <c r="R298" s="20">
        <v>3.47606199772483</v>
      </c>
      <c r="S298" s="20">
        <v>3.44542612435848</v>
      </c>
      <c r="T298" s="20">
        <v>3.40749093975931</v>
      </c>
      <c r="U298" s="20">
        <v>3.39054451230966</v>
      </c>
      <c r="V298" s="20">
        <v>3.34428236420196</v>
      </c>
      <c r="W298" s="20">
        <v>3.27674793832043</v>
      </c>
      <c r="X298" s="20">
        <v>3.17865161464669</v>
      </c>
      <c r="Y298" s="20">
        <v>42.1976216272452</v>
      </c>
      <c r="Z298" s="20">
        <v>42.684788486591</v>
      </c>
      <c r="AA298" s="20">
        <v>43.374159547450</v>
      </c>
      <c r="AB298" s="20">
        <v>44.4811201393283</v>
      </c>
    </row>
    <row r="299" ht="20.05" customHeight="1">
      <c r="A299" s="17">
        <f>$A298+C298</f>
        <v>1470</v>
      </c>
      <c r="B299" s="18"/>
      <c r="C299" s="19">
        <v>5</v>
      </c>
      <c r="D299" t="b" s="20">
        <v>1</v>
      </c>
      <c r="E299" s="21"/>
      <c r="F299" s="22">
        <v>710.853254383548</v>
      </c>
      <c r="G299" s="20">
        <f>$E299+($F299/60+H299*'data'!$C$16+I299*OFFSET('data'!$C$17,0,D299)-G298*(OFFSET('data'!$C$18,0,D299)+'data'!$C$19+OFFSET('data'!$C$20,0,D299)))*$C299/60+G298</f>
        <v>26.626119942193</v>
      </c>
      <c r="H299" s="20">
        <f>H298+('data'!$C$19*G298-'data'!$C$16*H298)*$C299/60</f>
        <v>83.649737675856</v>
      </c>
      <c r="I299" s="20">
        <f>I298+(OFFSET('data'!$C$20,0,D299)*G298-OFFSET('data'!$C$17,0,D299)*I298)*$C299/60</f>
        <v>85.5844428055113</v>
      </c>
      <c r="J299" s="23">
        <f>$A299/60</f>
        <v>24.5</v>
      </c>
      <c r="K299" s="20">
        <f>G299/'data'!$C$15*1000</f>
        <v>4.0679430966961</v>
      </c>
      <c r="L299" s="20">
        <f>L298+'data'!$G$21*(K298-L298)/60*C298</f>
        <v>3.75029305281981</v>
      </c>
      <c r="M299" s="20">
        <f>IF(L299&lt;='data'!$G$22,1.89,1.47)</f>
        <v>1.47</v>
      </c>
      <c r="N299" s="19">
        <f>$A299</f>
        <v>1470</v>
      </c>
      <c r="O299" s="20">
        <f>'data'!$G$23-'data'!$G$23*(1-('data'!$G$22^M299)/('data'!$G$22^M299+L299^M299))</f>
        <v>38.7579181812812</v>
      </c>
      <c r="P299" s="20">
        <f>VLOOKUP(IF(N299-'data'!$G$24&lt;0,0,N299-'data'!$G$24),N3:O725,2)</f>
        <v>38.8937764331401</v>
      </c>
      <c r="Q299" s="20">
        <v>3.5</v>
      </c>
      <c r="R299" s="20">
        <v>3.47615676959105</v>
      </c>
      <c r="S299" s="20">
        <v>3.44563875203081</v>
      </c>
      <c r="T299" s="20">
        <v>3.40786603241554</v>
      </c>
      <c r="U299" s="20">
        <v>3.39183249837177</v>
      </c>
      <c r="V299" s="20">
        <v>3.34583415844887</v>
      </c>
      <c r="W299" s="20">
        <v>3.27873531253682</v>
      </c>
      <c r="X299" s="20">
        <v>3.18135723404737</v>
      </c>
      <c r="Y299" s="20">
        <v>42.184107344326</v>
      </c>
      <c r="Z299" s="20">
        <v>42.6682299234433</v>
      </c>
      <c r="AA299" s="20">
        <v>43.3526927515342</v>
      </c>
      <c r="AB299" s="20">
        <v>44.4505823607967</v>
      </c>
    </row>
    <row r="300" ht="20.05" customHeight="1">
      <c r="A300" s="17">
        <f>$A299+C299</f>
        <v>1475</v>
      </c>
      <c r="B300" s="18"/>
      <c r="C300" s="19">
        <v>5</v>
      </c>
      <c r="D300" t="b" s="20">
        <v>1</v>
      </c>
      <c r="E300" s="21"/>
      <c r="F300" s="22">
        <v>710.360653517279</v>
      </c>
      <c r="G300" s="20">
        <f>$E300+($F300/60+H300*'data'!$C$16+I300*OFFSET('data'!$C$17,0,D300)-G299*(OFFSET('data'!$C$18,0,D300)+'data'!$C$19+OFFSET('data'!$C$20,0,D300)))*$C300/60+G299</f>
        <v>26.6319243036384</v>
      </c>
      <c r="H300" s="20">
        <f>H299+('data'!$C$19*G299-'data'!$C$16*H299)*$C300/60</f>
        <v>83.80235116784129</v>
      </c>
      <c r="I300" s="20">
        <f>I299+(OFFSET('data'!$C$20,0,D300)*G299-OFFSET('data'!$C$17,0,D300)*I299)*$C300/60</f>
        <v>85.8154061251194</v>
      </c>
      <c r="J300" s="23">
        <f>$A300/60</f>
        <v>24.5833333333333</v>
      </c>
      <c r="K300" s="20">
        <f>G300/'data'!$C$15*1000</f>
        <v>4.06882988801695</v>
      </c>
      <c r="L300" s="20">
        <f>L299+'data'!$G$21*(K299-L299)/60*C299</f>
        <v>3.75403090861649</v>
      </c>
      <c r="M300" s="20">
        <f>IF(L300&lt;='data'!$G$22,1.89,1.47)</f>
        <v>1.47</v>
      </c>
      <c r="N300" s="19">
        <f>$A300</f>
        <v>1475</v>
      </c>
      <c r="O300" s="20">
        <f>'data'!$G$23-'data'!$G$23*(1-('data'!$G$22^M300)/('data'!$G$22^M300+L300^M300))</f>
        <v>38.7248188546405</v>
      </c>
      <c r="P300" s="20">
        <f>VLOOKUP(IF(N300-'data'!$G$24&lt;0,0,N300-'data'!$G$24),N3:O725,2)</f>
        <v>38.859284063707</v>
      </c>
      <c r="Q300" s="20">
        <v>3.5</v>
      </c>
      <c r="R300" s="20">
        <v>3.47625122572966</v>
      </c>
      <c r="S300" s="20">
        <v>3.44585064045973</v>
      </c>
      <c r="T300" s="20">
        <v>3.40823859096327</v>
      </c>
      <c r="U300" s="20">
        <v>3.39310532842726</v>
      </c>
      <c r="V300" s="20">
        <v>3.34736880388752</v>
      </c>
      <c r="W300" s="20">
        <v>3.28070179423337</v>
      </c>
      <c r="X300" s="20">
        <v>3.1840353546687</v>
      </c>
      <c r="Y300" s="20">
        <v>42.1707581020463</v>
      </c>
      <c r="Z300" s="20">
        <v>42.6518634419664</v>
      </c>
      <c r="AA300" s="20">
        <v>43.3314671752242</v>
      </c>
      <c r="AB300" s="20">
        <v>44.4203839882761</v>
      </c>
    </row>
    <row r="301" ht="20.05" customHeight="1">
      <c r="A301" s="17">
        <f>$A300+C300</f>
        <v>1480</v>
      </c>
      <c r="B301" s="18"/>
      <c r="C301" s="19">
        <v>5</v>
      </c>
      <c r="D301" t="b" s="20">
        <v>1</v>
      </c>
      <c r="E301" s="21"/>
      <c r="F301" s="22">
        <v>709.870528820010</v>
      </c>
      <c r="G301" s="20">
        <f>$E301+($F301/60+H301*'data'!$C$16+I301*OFFSET('data'!$C$17,0,D301)-G300*(OFFSET('data'!$C$18,0,D301)+'data'!$C$19+OFFSET('data'!$C$20,0,D301)))*$C301/60+G300</f>
        <v>26.6376994899477</v>
      </c>
      <c r="H301" s="20">
        <f>H300+('data'!$C$19*G300-'data'!$C$16*H300)*$C301/60</f>
        <v>83.95420934910371</v>
      </c>
      <c r="I301" s="20">
        <f>I300+(OFFSET('data'!$C$20,0,D301)*G300-OFFSET('data'!$C$17,0,D301)*I300)*$C301/60</f>
        <v>86.0463383495817</v>
      </c>
      <c r="J301" s="23">
        <f>$A301/60</f>
        <v>24.6666666666667</v>
      </c>
      <c r="K301" s="20">
        <f>G301/'data'!$C$15*1000</f>
        <v>4.06971222195558</v>
      </c>
      <c r="L301" s="20">
        <f>L300+'data'!$G$21*(K300-L300)/60*C300</f>
        <v>3.75773521532957</v>
      </c>
      <c r="M301" s="20">
        <f>IF(L301&lt;='data'!$G$22,1.89,1.47)</f>
        <v>1.47</v>
      </c>
      <c r="N301" s="19">
        <f>$A301</f>
        <v>1480</v>
      </c>
      <c r="O301" s="20">
        <f>'data'!$G$23-'data'!$G$23*(1-('data'!$G$22^M301)/('data'!$G$22^M301+L301^M301))</f>
        <v>38.6920570919263</v>
      </c>
      <c r="P301" s="20">
        <f>VLOOKUP(IF(N301-'data'!$G$24&lt;0,0,N301-'data'!$G$24),N3:O725,2)</f>
        <v>38.8251464803879</v>
      </c>
      <c r="Q301" s="20">
        <v>3.5</v>
      </c>
      <c r="R301" s="20">
        <v>3.47634536722454</v>
      </c>
      <c r="S301" s="20">
        <v>3.44606179405583</v>
      </c>
      <c r="T301" s="20">
        <v>3.40860870005238</v>
      </c>
      <c r="U301" s="20">
        <v>3.39436318082009</v>
      </c>
      <c r="V301" s="20">
        <v>3.34888649860911</v>
      </c>
      <c r="W301" s="20">
        <v>3.28264762060988</v>
      </c>
      <c r="X301" s="20">
        <v>3.18668627226428</v>
      </c>
      <c r="Y301" s="20">
        <v>42.1575718148427</v>
      </c>
      <c r="Z301" s="20">
        <v>42.6356866264404</v>
      </c>
      <c r="AA301" s="20">
        <v>43.3104797715396</v>
      </c>
      <c r="AB301" s="20">
        <v>44.3905208251256</v>
      </c>
    </row>
    <row r="302" ht="20.05" customHeight="1">
      <c r="A302" s="17">
        <f>$A301+C301</f>
        <v>1485</v>
      </c>
      <c r="B302" s="18"/>
      <c r="C302" s="19">
        <v>5</v>
      </c>
      <c r="D302" t="b" s="20">
        <v>1</v>
      </c>
      <c r="E302" s="21"/>
      <c r="F302" s="22">
        <v>709.382865899241</v>
      </c>
      <c r="G302" s="20">
        <f>$E302+($F302/60+H302*'data'!$C$16+I302*OFFSET('data'!$C$17,0,D302)-G301*(OFFSET('data'!$C$18,0,D302)+'data'!$C$19+OFFSET('data'!$C$20,0,D302)))*$C302/60+G301</f>
        <v>26.6434461472978</v>
      </c>
      <c r="H302" s="20">
        <f>H301+('data'!$C$19*G301-'data'!$C$16*H301)*$C302/60</f>
        <v>84.1053159469719</v>
      </c>
      <c r="I302" s="20">
        <f>I301+(OFFSET('data'!$C$20,0,D302)*G301-OFFSET('data'!$C$17,0,D302)*I301)*$C302/60</f>
        <v>86.2772392017779</v>
      </c>
      <c r="J302" s="23">
        <f>$A302/60</f>
        <v>24.75</v>
      </c>
      <c r="K302" s="20">
        <f>G302/'data'!$C$15*1000</f>
        <v>4.07059019723501</v>
      </c>
      <c r="L302" s="20">
        <f>L301+'data'!$G$21*(K301-L301)/60*C301</f>
        <v>3.7614063152873</v>
      </c>
      <c r="M302" s="20">
        <f>IF(L302&lt;='data'!$G$22,1.89,1.47)</f>
        <v>1.47</v>
      </c>
      <c r="N302" s="19">
        <f>$A302</f>
        <v>1485</v>
      </c>
      <c r="O302" s="20">
        <f>'data'!$G$23-'data'!$G$23*(1-('data'!$G$22^M302)/('data'!$G$22^M302+L302^M302))</f>
        <v>38.6596287211199</v>
      </c>
      <c r="P302" s="20">
        <f>VLOOKUP(IF(N302-'data'!$G$24&lt;0,0,N302-'data'!$G$24),N3:O725,2)</f>
        <v>38.7913592970027</v>
      </c>
      <c r="Q302" s="20">
        <v>3.5</v>
      </c>
      <c r="R302" s="20">
        <v>3.4764391951532</v>
      </c>
      <c r="S302" s="20">
        <v>3.44627221709787</v>
      </c>
      <c r="T302" s="20">
        <v>3.40897643954282</v>
      </c>
      <c r="U302" s="20">
        <v>3.39560623179561</v>
      </c>
      <c r="V302" s="20">
        <v>3.35038743838655</v>
      </c>
      <c r="W302" s="20">
        <v>3.28457302612533</v>
      </c>
      <c r="X302" s="20">
        <v>3.18931027999411</v>
      </c>
      <c r="Y302" s="20">
        <v>42.1445464251474</v>
      </c>
      <c r="Z302" s="20">
        <v>42.6196970939912</v>
      </c>
      <c r="AA302" s="20">
        <v>43.2897275356791</v>
      </c>
      <c r="AB302" s="20">
        <v>44.360988723462</v>
      </c>
    </row>
    <row r="303" ht="20.05" customHeight="1">
      <c r="A303" s="17">
        <f>$A302+C302</f>
        <v>1490</v>
      </c>
      <c r="B303" s="18"/>
      <c r="C303" s="19">
        <v>5</v>
      </c>
      <c r="D303" t="b" s="20">
        <v>1</v>
      </c>
      <c r="E303" s="21"/>
      <c r="F303" s="22">
        <v>708.897650446880</v>
      </c>
      <c r="G303" s="20">
        <f>$E303+($F303/60+H303*'data'!$C$16+I303*OFFSET('data'!$C$17,0,D303)-G302*(OFFSET('data'!$C$18,0,D303)+'data'!$C$19+OFFSET('data'!$C$20,0,D303)))*$C303/60+G302</f>
        <v>26.6491648871897</v>
      </c>
      <c r="H303" s="20">
        <f>H302+('data'!$C$19*G302-'data'!$C$16*H302)*$C303/60</f>
        <v>84.25567468251801</v>
      </c>
      <c r="I303" s="20">
        <f>I302+(OFFSET('data'!$C$20,0,D303)*G302-OFFSET('data'!$C$17,0,D303)*I302)*$C303/60</f>
        <v>86.5081084110959</v>
      </c>
      <c r="J303" s="23">
        <f>$A303/60</f>
        <v>24.8333333333333</v>
      </c>
      <c r="K303" s="20">
        <f>G303/'data'!$C$15*1000</f>
        <v>4.07146390728047</v>
      </c>
      <c r="L303" s="20">
        <f>L302+'data'!$G$21*(K302-L302)/60*C302</f>
        <v>3.76504454795138</v>
      </c>
      <c r="M303" s="20">
        <f>IF(L303&lt;='data'!$G$22,1.89,1.47)</f>
        <v>1.47</v>
      </c>
      <c r="N303" s="19">
        <f>$A303</f>
        <v>1490</v>
      </c>
      <c r="O303" s="20">
        <f>'data'!$G$23-'data'!$G$23*(1-('data'!$G$22^M303)/('data'!$G$22^M303+L303^M303))</f>
        <v>38.6275296230146</v>
      </c>
      <c r="P303" s="20">
        <f>VLOOKUP(IF(N303-'data'!$G$24&lt;0,0,N303-'data'!$G$24),N3:O725,2)</f>
        <v>38.7579181812812</v>
      </c>
      <c r="Q303" s="20">
        <v>3.5</v>
      </c>
      <c r="R303" s="20">
        <v>3.47653271058697</v>
      </c>
      <c r="S303" s="20">
        <v>3.44648191374023</v>
      </c>
      <c r="T303" s="20">
        <v>3.40934188478707</v>
      </c>
      <c r="U303" s="20">
        <v>3.39683465552525</v>
      </c>
      <c r="V303" s="20">
        <v>3.35187181670164</v>
      </c>
      <c r="W303" s="20">
        <v>3.28647824252864</v>
      </c>
      <c r="X303" s="20">
        <v>3.19190766840517</v>
      </c>
      <c r="Y303" s="20">
        <v>42.1316799029744</v>
      </c>
      <c r="Z303" s="20">
        <v>42.6038924940952</v>
      </c>
      <c r="AA303" s="20">
        <v>43.2692075043772</v>
      </c>
      <c r="AB303" s="20">
        <v>44.3317835840783</v>
      </c>
    </row>
    <row r="304" ht="20.05" customHeight="1">
      <c r="A304" s="17">
        <f>$A303+C303</f>
        <v>1495</v>
      </c>
      <c r="B304" s="18"/>
      <c r="C304" s="19">
        <v>5</v>
      </c>
      <c r="D304" t="b" s="20">
        <v>1</v>
      </c>
      <c r="E304" s="21"/>
      <c r="F304" s="22">
        <v>708.414868238758</v>
      </c>
      <c r="G304" s="20">
        <f>$E304+($F304/60+H304*'data'!$C$16+I304*OFFSET('data'!$C$17,0,D304)-G303*(OFFSET('data'!$C$18,0,D304)+'data'!$C$19+OFFSET('data'!$C$20,0,D304)))*$C304/60+G303</f>
        <v>26.6548562884864</v>
      </c>
      <c r="H304" s="20">
        <f>H303+('data'!$C$19*G303-'data'!$C$16*H303)*$C304/60</f>
        <v>84.40528926975639</v>
      </c>
      <c r="I304" s="20">
        <f>I303+(OFFSET('data'!$C$20,0,D304)*G303-OFFSET('data'!$C$17,0,D304)*I303)*$C304/60</f>
        <v>86.7389457130858</v>
      </c>
      <c r="J304" s="23">
        <f>$A304/60</f>
        <v>24.9166666666667</v>
      </c>
      <c r="K304" s="20">
        <f>G304/'data'!$C$15*1000</f>
        <v>4.07233344053074</v>
      </c>
      <c r="L304" s="20">
        <f>L303+'data'!$G$21*(K303-L303)/60*C303</f>
        <v>3.76865024988835</v>
      </c>
      <c r="M304" s="20">
        <f>IF(L304&lt;='data'!$G$22,1.89,1.47)</f>
        <v>1.47</v>
      </c>
      <c r="N304" s="19">
        <f>$A304</f>
        <v>1495</v>
      </c>
      <c r="O304" s="20">
        <f>'data'!$G$23-'data'!$G$23*(1-('data'!$G$22^M304)/('data'!$G$22^M304+L304^M304))</f>
        <v>38.5957557308643</v>
      </c>
      <c r="P304" s="20">
        <f>VLOOKUP(IF(N304-'data'!$G$24&lt;0,0,N304-'data'!$G$24),N3:O725,2)</f>
        <v>38.7248188546405</v>
      </c>
      <c r="Q304" s="20">
        <v>3.5</v>
      </c>
      <c r="R304" s="20">
        <v>3.47662591459115</v>
      </c>
      <c r="S304" s="20">
        <v>3.44669088801976</v>
      </c>
      <c r="T304" s="20">
        <v>3.40970510689589</v>
      </c>
      <c r="U304" s="20">
        <v>3.39804862413094</v>
      </c>
      <c r="V304" s="20">
        <v>3.35333982477199</v>
      </c>
      <c r="W304" s="20">
        <v>3.2883634988892</v>
      </c>
      <c r="X304" s="20">
        <v>3.19447872541522</v>
      </c>
      <c r="Y304" s="20">
        <v>42.1189702455124</v>
      </c>
      <c r="Z304" s="20">
        <v>42.5882705080923</v>
      </c>
      <c r="AA304" s="20">
        <v>43.2489167552724</v>
      </c>
      <c r="AB304" s="20">
        <v>44.3029013563229</v>
      </c>
    </row>
    <row r="305" ht="20.05" customHeight="1">
      <c r="A305" s="17">
        <f>$A304+C304</f>
        <v>1500</v>
      </c>
      <c r="B305" s="18"/>
      <c r="C305" s="19">
        <v>5</v>
      </c>
      <c r="D305" t="b" s="20">
        <v>1</v>
      </c>
      <c r="E305" s="21"/>
      <c r="F305" s="22">
        <v>707.934505134131</v>
      </c>
      <c r="G305" s="20">
        <f>$E305+($F305/60+H305*'data'!$C$16+I305*OFFSET('data'!$C$17,0,D305)-G304*(OFFSET('data'!$C$18,0,D305)+'data'!$C$19+OFFSET('data'!$C$20,0,D305)))*$C305/60+G304</f>
        <v>26.6605208993307</v>
      </c>
      <c r="H305" s="20">
        <f>H304+('data'!$C$19*G304-'data'!$C$16*H304)*$C305/60</f>
        <v>84.55416341489619</v>
      </c>
      <c r="I305" s="20">
        <f>I304+(OFFSET('data'!$C$20,0,D305)*G304-OFFSET('data'!$C$17,0,D305)*I304)*$C305/60</f>
        <v>86.9697508491342</v>
      </c>
      <c r="J305" s="23">
        <f>$A305/60</f>
        <v>25</v>
      </c>
      <c r="K305" s="20">
        <f>G305/'data'!$C$15*1000</f>
        <v>4.07319888073117</v>
      </c>
      <c r="L305" s="20">
        <f>L304+'data'!$G$21*(K304-L304)/60*C304</f>
        <v>3.77222375474497</v>
      </c>
      <c r="M305" s="20">
        <f>IF(L305&lt;='data'!$G$22,1.89,1.47)</f>
        <v>1.47</v>
      </c>
      <c r="N305" s="19">
        <f>$A305</f>
        <v>1500</v>
      </c>
      <c r="O305" s="20">
        <f>'data'!$G$23-'data'!$G$23*(1-('data'!$G$22^M305)/('data'!$G$22^M305+L305^M305))</f>
        <v>38.5643030300063</v>
      </c>
      <c r="P305" s="20">
        <f>VLOOKUP(IF(N305-'data'!$G$24&lt;0,0,N305-'data'!$G$24),N3:O725,2)</f>
        <v>38.6920570919263</v>
      </c>
      <c r="Q305" s="20">
        <v>3.5</v>
      </c>
      <c r="R305" s="20">
        <v>3.47671880822521</v>
      </c>
      <c r="S305" s="20">
        <v>3.44689914386237</v>
      </c>
      <c r="T305" s="20">
        <v>3.41006617298829</v>
      </c>
      <c r="U305" s="20">
        <v>3.3992483077092</v>
      </c>
      <c r="V305" s="20">
        <v>3.35479165157756</v>
      </c>
      <c r="W305" s="20">
        <v>3.29022902162709</v>
      </c>
      <c r="X305" s="20">
        <v>3.19702373629949</v>
      </c>
      <c r="Y305" s="20">
        <v>42.1064154767254</v>
      </c>
      <c r="Z305" s="20">
        <v>42.5728288487072</v>
      </c>
      <c r="AA305" s="20">
        <v>43.2288524062839</v>
      </c>
      <c r="AB305" s="20">
        <v>44.2743380379401</v>
      </c>
    </row>
    <row r="306" ht="20.05" customHeight="1">
      <c r="A306" s="17">
        <f>$A305+C305</f>
        <v>1505</v>
      </c>
      <c r="B306" s="18"/>
      <c r="C306" s="19">
        <v>5</v>
      </c>
      <c r="D306" t="b" s="20">
        <v>1</v>
      </c>
      <c r="E306" s="21"/>
      <c r="F306" s="22">
        <v>707.456547075191</v>
      </c>
      <c r="G306" s="20">
        <f>$E306+($F306/60+H306*'data'!$C$16+I306*OFFSET('data'!$C$17,0,D306)-G305*(OFFSET('data'!$C$18,0,D306)+'data'!$C$19+OFFSET('data'!$C$20,0,D306)))*$C306/60+G305</f>
        <v>26.6661592389497</v>
      </c>
      <c r="H306" s="20">
        <f>H305+('data'!$C$19*G305-'data'!$C$16*H305)*$C306/60</f>
        <v>84.7023008156448</v>
      </c>
      <c r="I306" s="20">
        <f>I305+(OFFSET('data'!$C$20,0,D306)*G305-OFFSET('data'!$C$17,0,D306)*I305)*$C306/60</f>
        <v>87.2005235661574</v>
      </c>
      <c r="J306" s="23">
        <f>$A306/60</f>
        <v>25.0833333333333</v>
      </c>
      <c r="K306" s="20">
        <f>G306/'data'!$C$15*1000</f>
        <v>4.07406030720937</v>
      </c>
      <c r="L306" s="20">
        <f>L305+'data'!$G$21*(K305-L305)/60*C305</f>
        <v>3.77576539322736</v>
      </c>
      <c r="M306" s="20">
        <f>IF(L306&lt;='data'!$G$22,1.89,1.47)</f>
        <v>1.47</v>
      </c>
      <c r="N306" s="19">
        <f>$A306</f>
        <v>1505</v>
      </c>
      <c r="O306" s="20">
        <f>'data'!$G$23-'data'!$G$23*(1-('data'!$G$22^M306)/('data'!$G$22^M306+L306^M306))</f>
        <v>38.5331675574617</v>
      </c>
      <c r="P306" s="20">
        <f>VLOOKUP(IF(N306-'data'!$G$24&lt;0,0,N306-'data'!$G$24),N3:O725,2)</f>
        <v>38.6596287211199</v>
      </c>
      <c r="Q306" s="20">
        <v>3.5</v>
      </c>
      <c r="R306" s="20">
        <v>3.4768113925429</v>
      </c>
      <c r="S306" s="20">
        <v>3.44710668508911</v>
      </c>
      <c r="T306" s="20">
        <v>3.41042514642687</v>
      </c>
      <c r="U306" s="20">
        <v>3.40043387435499</v>
      </c>
      <c r="V306" s="20">
        <v>3.35622748388695</v>
      </c>
      <c r="W306" s="20">
        <v>3.29207503454302</v>
      </c>
      <c r="X306" s="20">
        <v>3.19954298368023</v>
      </c>
      <c r="Y306" s="20">
        <v>42.0940136469596</v>
      </c>
      <c r="Z306" s="20">
        <v>42.5575652595793</v>
      </c>
      <c r="AA306" s="20">
        <v>43.2090116150007</v>
      </c>
      <c r="AB306" s="20">
        <v>44.2460896748776</v>
      </c>
    </row>
    <row r="307" ht="20.05" customHeight="1">
      <c r="A307" s="17">
        <f>$A306+C306</f>
        <v>1510</v>
      </c>
      <c r="B307" s="18"/>
      <c r="C307" s="19">
        <v>5</v>
      </c>
      <c r="D307" t="b" s="20">
        <v>1</v>
      </c>
      <c r="E307" s="21"/>
      <c r="F307" s="22">
        <v>706.980980086582</v>
      </c>
      <c r="G307" s="20">
        <f>$E307+($F307/60+H307*'data'!$C$16+I307*OFFSET('data'!$C$17,0,D307)-G306*(OFFSET('data'!$C$18,0,D307)+'data'!$C$19+OFFSET('data'!$C$20,0,D307)))*$C307/60+G306</f>
        <v>26.6717717993524</v>
      </c>
      <c r="H307" s="20">
        <f>H306+('data'!$C$19*G306-'data'!$C$16*H306)*$C307/60</f>
        <v>84.8497051605586</v>
      </c>
      <c r="I307" s="20">
        <f>I306+(OFFSET('data'!$C$20,0,D307)*G306-OFFSET('data'!$C$17,0,D307)*I306)*$C307/60</f>
        <v>87.4312636163132</v>
      </c>
      <c r="J307" s="23">
        <f>$A307/60</f>
        <v>25.1666666666667</v>
      </c>
      <c r="K307" s="20">
        <f>G307/'data'!$C$15*1000</f>
        <v>4.07491779513456</v>
      </c>
      <c r="L307" s="20">
        <f>L306+'data'!$G$21*(K306-L306)/60*C306</f>
        <v>3.77927549308361</v>
      </c>
      <c r="M307" s="20">
        <f>IF(L307&lt;='data'!$G$22,1.89,1.47)</f>
        <v>1.47</v>
      </c>
      <c r="N307" s="19">
        <f>$A307</f>
        <v>1510</v>
      </c>
      <c r="O307" s="20">
        <f>'data'!$G$23-'data'!$G$23*(1-('data'!$G$22^M307)/('data'!$G$22^M307+L307^M307))</f>
        <v>38.5023454015144</v>
      </c>
      <c r="P307" s="20">
        <f>VLOOKUP(IF(N307-'data'!$G$24&lt;0,0,N307-'data'!$G$24),N3:O725,2)</f>
        <v>38.6275296230146</v>
      </c>
      <c r="Q307" s="20">
        <v>3.5</v>
      </c>
      <c r="R307" s="20">
        <v>3.47690366859247</v>
      </c>
      <c r="S307" s="20">
        <v>3.44731351542202</v>
      </c>
      <c r="T307" s="20">
        <v>3.41078208703912</v>
      </c>
      <c r="U307" s="20">
        <v>3.40160549018527</v>
      </c>
      <c r="V307" s="20">
        <v>3.35764750628335</v>
      </c>
      <c r="W307" s="20">
        <v>3.29390175884798</v>
      </c>
      <c r="X307" s="20">
        <v>3.20203674751872</v>
      </c>
      <c r="Y307" s="20">
        <v>42.0817628325564</v>
      </c>
      <c r="Z307" s="20">
        <v>42.5424775147995</v>
      </c>
      <c r="AA307" s="20">
        <v>43.1893915780793</v>
      </c>
      <c r="AB307" s="20">
        <v>44.218152361062</v>
      </c>
    </row>
    <row r="308" ht="20.05" customHeight="1">
      <c r="A308" s="17">
        <f>$A307+C307</f>
        <v>1515</v>
      </c>
      <c r="B308" s="18"/>
      <c r="C308" s="19">
        <v>5</v>
      </c>
      <c r="D308" t="b" s="20">
        <v>1</v>
      </c>
      <c r="E308" s="21"/>
      <c r="F308" s="22">
        <v>706.507790274913</v>
      </c>
      <c r="G308" s="20">
        <f>$E308+($F308/60+H308*'data'!$C$16+I308*OFFSET('data'!$C$17,0,D308)-G307*(OFFSET('data'!$C$18,0,D308)+'data'!$C$19+OFFSET('data'!$C$20,0,D308)))*$C308/60+G307</f>
        <v>26.6773590469274</v>
      </c>
      <c r="H308" s="20">
        <f>H307+('data'!$C$19*G307-'data'!$C$16*H307)*$C308/60</f>
        <v>84.9963801284392</v>
      </c>
      <c r="I308" s="20">
        <f>I307+(OFFSET('data'!$C$20,0,D308)*G307-OFFSET('data'!$C$17,0,D308)*I307)*$C308/60</f>
        <v>87.66197075672881</v>
      </c>
      <c r="J308" s="23">
        <f>$A308/60</f>
        <v>25.25</v>
      </c>
      <c r="K308" s="20">
        <f>G308/'data'!$C$15*1000</f>
        <v>4.07577141576165</v>
      </c>
      <c r="L308" s="20">
        <f>L307+'data'!$G$21*(K307-L307)/60*C307</f>
        <v>3.78275437908967</v>
      </c>
      <c r="M308" s="20">
        <f>IF(L308&lt;='data'!$G$22,1.89,1.47)</f>
        <v>1.47</v>
      </c>
      <c r="N308" s="19">
        <f>$A308</f>
        <v>1515</v>
      </c>
      <c r="O308" s="20">
        <f>'data'!$G$23-'data'!$G$23*(1-('data'!$G$22^M308)/('data'!$G$22^M308+L308^M308))</f>
        <v>38.4718327012729</v>
      </c>
      <c r="P308" s="20">
        <f>VLOOKUP(IF(N308-'data'!$G$24&lt;0,0,N308-'data'!$G$24),N3:O725,2)</f>
        <v>38.5957557308643</v>
      </c>
      <c r="Q308" s="20">
        <v>3.5</v>
      </c>
      <c r="R308" s="20">
        <v>3.47699563741675</v>
      </c>
      <c r="S308" s="20">
        <v>3.4475196384895</v>
      </c>
      <c r="T308" s="20">
        <v>3.4111370513257</v>
      </c>
      <c r="U308" s="20">
        <v>3.40276331936226</v>
      </c>
      <c r="V308" s="20">
        <v>3.3590519011902</v>
      </c>
      <c r="W308" s="20">
        <v>3.29570941319263</v>
      </c>
      <c r="X308" s="20">
        <v>3.20450530510979</v>
      </c>
      <c r="Y308" s="20">
        <v>42.0696611354724</v>
      </c>
      <c r="Z308" s="20">
        <v>42.5275634184566</v>
      </c>
      <c r="AA308" s="20">
        <v>43.1699895306516</v>
      </c>
      <c r="AB308" s="20">
        <v>44.190522238146</v>
      </c>
    </row>
    <row r="309" ht="20.05" customHeight="1">
      <c r="A309" s="17">
        <f>$A308+C308</f>
        <v>1520</v>
      </c>
      <c r="B309" s="18"/>
      <c r="C309" s="19">
        <v>5</v>
      </c>
      <c r="D309" t="b" s="20">
        <v>1</v>
      </c>
      <c r="E309" s="21"/>
      <c r="F309" s="22">
        <v>706.036963828277</v>
      </c>
      <c r="G309" s="20">
        <f>$E309+($F309/60+H309*'data'!$C$16+I309*OFFSET('data'!$C$17,0,D309)-G308*(OFFSET('data'!$C$18,0,D309)+'data'!$C$19+OFFSET('data'!$C$20,0,D309)))*$C309/60+G308</f>
        <v>26.6829214239459</v>
      </c>
      <c r="H309" s="20">
        <f>H308+('data'!$C$19*G308-'data'!$C$16*H308)*$C309/60</f>
        <v>85.1423293877714</v>
      </c>
      <c r="I309" s="20">
        <f>I308+(OFFSET('data'!$C$20,0,D309)*G308-OFFSET('data'!$C$17,0,D309)*I308)*$C309/60</f>
        <v>87.89264474924531</v>
      </c>
      <c r="J309" s="23">
        <f>$A309/60</f>
        <v>25.3333333333333</v>
      </c>
      <c r="K309" s="20">
        <f>G309/'data'!$C$15*1000</f>
        <v>4.07662123666093</v>
      </c>
      <c r="L309" s="20">
        <f>L308+'data'!$G$21*(K308-L308)/60*C308</f>
        <v>3.78620237303825</v>
      </c>
      <c r="M309" s="20">
        <f>IF(L309&lt;='data'!$G$22,1.89,1.47)</f>
        <v>1.47</v>
      </c>
      <c r="N309" s="19">
        <f>$A309</f>
        <v>1520</v>
      </c>
      <c r="O309" s="20">
        <f>'data'!$G$23-'data'!$G$23*(1-('data'!$G$22^M309)/('data'!$G$22^M309+L309^M309))</f>
        <v>38.4416256462138</v>
      </c>
      <c r="P309" s="20">
        <f>VLOOKUP(IF(N309-'data'!$G$24&lt;0,0,N309-'data'!$G$24),N3:O725,2)</f>
        <v>38.5643030300063</v>
      </c>
      <c r="Q309" s="20">
        <v>3.5</v>
      </c>
      <c r="R309" s="20">
        <v>3.47708730005331</v>
      </c>
      <c r="S309" s="20">
        <v>3.44772505783148</v>
      </c>
      <c r="T309" s="20">
        <v>3.4114900926564</v>
      </c>
      <c r="U309" s="20">
        <v>3.40390752411645</v>
      </c>
      <c r="V309" s="20">
        <v>3.36044084889652</v>
      </c>
      <c r="W309" s="20">
        <v>3.29749821369637</v>
      </c>
      <c r="X309" s="20">
        <v>3.20694893107848</v>
      </c>
      <c r="Y309" s="20">
        <v>42.0577066829056</v>
      </c>
      <c r="Z309" s="20">
        <v>42.5128208041898</v>
      </c>
      <c r="AA309" s="20">
        <v>43.1508027457432</v>
      </c>
      <c r="AB309" s="20">
        <v>44.1631954952296</v>
      </c>
    </row>
    <row r="310" ht="20.05" customHeight="1">
      <c r="A310" s="17">
        <f>$A309+C309</f>
        <v>1525</v>
      </c>
      <c r="B310" s="18"/>
      <c r="C310" s="19">
        <v>5</v>
      </c>
      <c r="D310" t="b" s="20">
        <v>1</v>
      </c>
      <c r="E310" s="21"/>
      <c r="F310" s="22">
        <v>705.568487015775</v>
      </c>
      <c r="G310" s="20">
        <f>$E310+($F310/60+H310*'data'!$C$16+I310*OFFSET('data'!$C$17,0,D310)-G309*(OFFSET('data'!$C$18,0,D310)+'data'!$C$19+OFFSET('data'!$C$20,0,D310)))*$C310/60+G309</f>
        <v>26.6884593499759</v>
      </c>
      <c r="H310" s="20">
        <f>H309+('data'!$C$19*G309-'data'!$C$16*H309)*$C310/60</f>
        <v>85.2875565962007</v>
      </c>
      <c r="I310" s="20">
        <f>I309+(OFFSET('data'!$C$20,0,D310)*G309-OFFSET('data'!$C$17,0,D310)*I309)*$C310/60</f>
        <v>88.12328536017699</v>
      </c>
      <c r="J310" s="23">
        <f>$A310/60</f>
        <v>25.4166666666667</v>
      </c>
      <c r="K310" s="20">
        <f>G310/'data'!$C$15*1000</f>
        <v>4.07746732193407</v>
      </c>
      <c r="L310" s="20">
        <f>L309+'data'!$G$21*(K309-L309)/60*C309</f>
        <v>3.78961979373057</v>
      </c>
      <c r="M310" s="20">
        <f>IF(L310&lt;='data'!$G$22,1.89,1.47)</f>
        <v>1.47</v>
      </c>
      <c r="N310" s="19">
        <f>$A310</f>
        <v>1525</v>
      </c>
      <c r="O310" s="20">
        <f>'data'!$G$23-'data'!$G$23*(1-('data'!$G$22^M310)/('data'!$G$22^M310+L310^M310))</f>
        <v>38.4117204757125</v>
      </c>
      <c r="P310" s="20">
        <f>VLOOKUP(IF(N310-'data'!$G$24&lt;0,0,N310-'data'!$G$24),N3:O725,2)</f>
        <v>38.5331675574617</v>
      </c>
      <c r="Q310" s="20">
        <v>3.5</v>
      </c>
      <c r="R310" s="20">
        <v>3.47717865753461</v>
      </c>
      <c r="S310" s="20">
        <v>3.44792977690421</v>
      </c>
      <c r="T310" s="20">
        <v>3.41184126145454</v>
      </c>
      <c r="U310" s="20">
        <v>3.40503826476933</v>
      </c>
      <c r="V310" s="20">
        <v>3.36181452758198</v>
      </c>
      <c r="W310" s="20">
        <v>3.29926837397615</v>
      </c>
      <c r="X310" s="20">
        <v>3.20936789737886</v>
      </c>
      <c r="Y310" s="20">
        <v>42.0458976269279</v>
      </c>
      <c r="Z310" s="20">
        <v>42.498247534750</v>
      </c>
      <c r="AA310" s="20">
        <v>43.1318285337009</v>
      </c>
      <c r="AB310" s="20">
        <v>44.1361683685569</v>
      </c>
    </row>
    <row r="311" ht="20.05" customHeight="1">
      <c r="A311" s="17">
        <f>$A310+C310</f>
        <v>1530</v>
      </c>
      <c r="B311" s="18"/>
      <c r="C311" s="19">
        <v>5</v>
      </c>
      <c r="D311" t="b" s="20">
        <v>1</v>
      </c>
      <c r="E311" s="21"/>
      <c r="F311" s="22">
        <v>705.102346187041</v>
      </c>
      <c r="G311" s="20">
        <f>$E311+($F311/60+H311*'data'!$C$16+I311*OFFSET('data'!$C$17,0,D311)-G310*(OFFSET('data'!$C$18,0,D311)+'data'!$C$19+OFFSET('data'!$C$20,0,D311)))*$C311/60+G310</f>
        <v>26.693973223213</v>
      </c>
      <c r="H311" s="20">
        <f>H310+('data'!$C$19*G310-'data'!$C$16*H310)*$C311/60</f>
        <v>85.4320654000486</v>
      </c>
      <c r="I311" s="20">
        <f>I310+(OFFSET('data'!$C$20,0,D311)*G310-OFFSET('data'!$C$17,0,D311)*I310)*$C311/60</f>
        <v>88.3538923600846</v>
      </c>
      <c r="J311" s="23">
        <f>$A311/60</f>
        <v>25.5</v>
      </c>
      <c r="K311" s="20">
        <f>G311/'data'!$C$15*1000</f>
        <v>4.07830973241744</v>
      </c>
      <c r="L311" s="20">
        <f>L310+'data'!$G$21*(K310-L310)/60*C310</f>
        <v>3.79300695697074</v>
      </c>
      <c r="M311" s="20">
        <f>IF(L311&lt;='data'!$G$22,1.89,1.47)</f>
        <v>1.47</v>
      </c>
      <c r="N311" s="19">
        <f>$A311</f>
        <v>1530</v>
      </c>
      <c r="O311" s="20">
        <f>'data'!$G$23-'data'!$G$23*(1-('data'!$G$22^M311)/('data'!$G$22^M311+L311^M311))</f>
        <v>38.3821134785591</v>
      </c>
      <c r="P311" s="20">
        <f>VLOOKUP(IF(N311-'data'!$G$24&lt;0,0,N311-'data'!$G$24),N3:O725,2)</f>
        <v>38.5023454015144</v>
      </c>
      <c r="Q311" s="20">
        <v>3.5</v>
      </c>
      <c r="R311" s="20">
        <v>3.47726971088803</v>
      </c>
      <c r="S311" s="20">
        <v>3.44813379908479</v>
      </c>
      <c r="T311" s="20">
        <v>3.41219060537041</v>
      </c>
      <c r="U311" s="20">
        <v>3.40615569975584</v>
      </c>
      <c r="V311" s="20">
        <v>3.36317311334168</v>
      </c>
      <c r="W311" s="20">
        <v>3.30102010517498</v>
      </c>
      <c r="X311" s="20">
        <v>3.21176247329471</v>
      </c>
      <c r="Y311" s="20">
        <v>42.0342321441229</v>
      </c>
      <c r="Z311" s="20">
        <v>42.4838415015673</v>
      </c>
      <c r="AA311" s="20">
        <v>43.1130642416286</v>
      </c>
      <c r="AB311" s="20">
        <v>44.1094371411925</v>
      </c>
    </row>
    <row r="312" ht="20.05" customHeight="1">
      <c r="A312" s="17">
        <f>$A311+C311</f>
        <v>1535</v>
      </c>
      <c r="B312" s="18"/>
      <c r="C312" s="19">
        <v>5</v>
      </c>
      <c r="D312" t="b" s="20">
        <v>1</v>
      </c>
      <c r="E312" s="21"/>
      <c r="F312" s="22">
        <v>704.638527771766</v>
      </c>
      <c r="G312" s="20">
        <f>$E312+($F312/60+H312*'data'!$C$16+I312*OFFSET('data'!$C$17,0,D312)-G311*(OFFSET('data'!$C$18,0,D312)+'data'!$C$19+OFFSET('data'!$C$20,0,D312)))*$C312/60+G311</f>
        <v>26.6994634217326</v>
      </c>
      <c r="H312" s="20">
        <f>H311+('data'!$C$19*G311-'data'!$C$16*H311)*$C312/60</f>
        <v>85.57585943386199</v>
      </c>
      <c r="I312" s="20">
        <f>I311+(OFFSET('data'!$C$20,0,D312)*G311-OFFSET('data'!$C$17,0,D312)*I311)*$C312/60</f>
        <v>88.5844655235618</v>
      </c>
      <c r="J312" s="23">
        <f>$A312/60</f>
        <v>25.5833333333333</v>
      </c>
      <c r="K312" s="20">
        <f>G312/'data'!$C$15*1000</f>
        <v>4.07914852587348</v>
      </c>
      <c r="L312" s="20">
        <f>L311+'data'!$G$21*(K311-L311)/60*C311</f>
        <v>3.79636417556262</v>
      </c>
      <c r="M312" s="20">
        <f>IF(L312&lt;='data'!$G$22,1.89,1.47)</f>
        <v>1.47</v>
      </c>
      <c r="N312" s="19">
        <f>$A312</f>
        <v>1535</v>
      </c>
      <c r="O312" s="20">
        <f>'data'!$G$23-'data'!$G$23*(1-('data'!$G$22^M312)/('data'!$G$22^M312+L312^M312))</f>
        <v>38.3528009924642</v>
      </c>
      <c r="P312" s="20">
        <f>VLOOKUP(IF(N312-'data'!$G$24&lt;0,0,N312-'data'!$G$24),N3:O725,2)</f>
        <v>38.4718327012729</v>
      </c>
      <c r="Q312" s="20">
        <v>3.5</v>
      </c>
      <c r="R312" s="20">
        <v>3.47736046113611</v>
      </c>
      <c r="S312" s="20">
        <v>3.44833712767547</v>
      </c>
      <c r="T312" s="20">
        <v>3.41253816944456</v>
      </c>
      <c r="U312" s="20">
        <v>3.4072599856466</v>
      </c>
      <c r="V312" s="20">
        <v>3.36451678021058</v>
      </c>
      <c r="W312" s="20">
        <v>3.30275361599016</v>
      </c>
      <c r="X312" s="20">
        <v>3.21413292544206</v>
      </c>
      <c r="Y312" s="20">
        <v>42.0227084352309</v>
      </c>
      <c r="Z312" s="20">
        <v>42.469600624327</v>
      </c>
      <c r="AA312" s="20">
        <v>43.094507252835</v>
      </c>
      <c r="AB312" s="20">
        <v>44.0829981426773</v>
      </c>
    </row>
    <row r="313" ht="20.05" customHeight="1">
      <c r="A313" s="17">
        <f>$A312+C312</f>
        <v>1540</v>
      </c>
      <c r="B313" s="18"/>
      <c r="C313" s="19">
        <v>5</v>
      </c>
      <c r="D313" t="b" s="20">
        <v>1</v>
      </c>
      <c r="E313" s="21"/>
      <c r="F313" s="22">
        <v>704.177018279231</v>
      </c>
      <c r="G313" s="20">
        <f>$E313+($F313/60+H313*'data'!$C$16+I313*OFFSET('data'!$C$17,0,D313)-G312*(OFFSET('data'!$C$18,0,D313)+'data'!$C$19+OFFSET('data'!$C$20,0,D313)))*$C313/60+G312</f>
        <v>26.7049303046678</v>
      </c>
      <c r="H313" s="20">
        <f>H312+('data'!$C$19*G312-'data'!$C$16*H312)*$C313/60</f>
        <v>85.7189423199964</v>
      </c>
      <c r="I313" s="20">
        <f>I312+(OFFSET('data'!$C$20,0,D313)*G312-OFFSET('data'!$C$17,0,D313)*I312)*$C313/60</f>
        <v>88.8150046290346</v>
      </c>
      <c r="J313" s="23">
        <f>$A313/60</f>
        <v>25.6666666666667</v>
      </c>
      <c r="K313" s="20">
        <f>G313/'data'!$C$15*1000</f>
        <v>4.07998375717061</v>
      </c>
      <c r="L313" s="20">
        <f>L312+'data'!$G$21*(K312-L312)/60*C312</f>
        <v>3.79969175930894</v>
      </c>
      <c r="M313" s="20">
        <f>IF(L313&lt;='data'!$G$22,1.89,1.47)</f>
        <v>1.47</v>
      </c>
      <c r="N313" s="19">
        <f>$A313</f>
        <v>1540</v>
      </c>
      <c r="O313" s="20">
        <f>'data'!$G$23-'data'!$G$23*(1-('data'!$G$22^M313)/('data'!$G$22^M313+L313^M313))</f>
        <v>38.3237794035537</v>
      </c>
      <c r="P313" s="20">
        <f>VLOOKUP(IF(N313-'data'!$G$24&lt;0,0,N313-'data'!$G$24),N3:O725,2)</f>
        <v>38.4416256462138</v>
      </c>
      <c r="Q313" s="20">
        <v>3.5</v>
      </c>
      <c r="R313" s="20">
        <v>3.47745090929656</v>
      </c>
      <c r="S313" s="20">
        <v>3.44853976590765</v>
      </c>
      <c r="T313" s="20">
        <v>3.41288399626132</v>
      </c>
      <c r="U313" s="20">
        <v>3.40835127716983</v>
      </c>
      <c r="V313" s="20">
        <v>3.36584570018772</v>
      </c>
      <c r="W313" s="20">
        <v>3.30446911270124</v>
      </c>
      <c r="X313" s="20">
        <v>3.21647951777339</v>
      </c>
      <c r="Y313" s="20">
        <v>42.0113247247988</v>
      </c>
      <c r="Z313" s="20">
        <v>42.4555228505519</v>
      </c>
      <c r="AA313" s="20">
        <v>43.0761549862877</v>
      </c>
      <c r="AB313" s="20">
        <v>44.0568477486672</v>
      </c>
    </row>
    <row r="314" ht="20.05" customHeight="1">
      <c r="A314" s="17">
        <f>$A313+C313</f>
        <v>1545</v>
      </c>
      <c r="B314" s="18"/>
      <c r="C314" s="19">
        <v>5</v>
      </c>
      <c r="D314" t="b" s="20">
        <v>1</v>
      </c>
      <c r="E314" s="21"/>
      <c r="F314" s="22">
        <v>703.717804297840</v>
      </c>
      <c r="G314" s="20">
        <f>$E314+($F314/60+H314*'data'!$C$16+I314*OFFSET('data'!$C$17,0,D314)-G313*(OFFSET('data'!$C$18,0,D314)+'data'!$C$19+OFFSET('data'!$C$20,0,D314)))*$C314/60+G313</f>
        <v>26.7103742133181</v>
      </c>
      <c r="H314" s="20">
        <f>H313+('data'!$C$19*G313-'data'!$C$16*H313)*$C314/60</f>
        <v>85.8613176682296</v>
      </c>
      <c r="I314" s="20">
        <f>I313+(OFFSET('data'!$C$20,0,D314)*G313-OFFSET('data'!$C$17,0,D314)*I313)*$C314/60</f>
        <v>89.045509458572</v>
      </c>
      <c r="J314" s="23">
        <f>$A314/60</f>
        <v>25.75</v>
      </c>
      <c r="K314" s="20">
        <f>G314/'data'!$C$15*1000</f>
        <v>4.08081547845261</v>
      </c>
      <c r="L314" s="20">
        <f>L313+'data'!$G$21*(K313-L313)/60*C313</f>
        <v>3.80299001501256</v>
      </c>
      <c r="M314" s="20">
        <f>IF(L314&lt;='data'!$G$22,1.89,1.47)</f>
        <v>1.47</v>
      </c>
      <c r="N314" s="19">
        <f>$A314</f>
        <v>1545</v>
      </c>
      <c r="O314" s="20">
        <f>'data'!$G$23-'data'!$G$23*(1-('data'!$G$22^M314)/('data'!$G$22^M314+L314^M314))</f>
        <v>38.2950451458559</v>
      </c>
      <c r="P314" s="20">
        <f>VLOOKUP(IF(N314-'data'!$G$24&lt;0,0,N314-'data'!$G$24),N3:O725,2)</f>
        <v>38.4117204757125</v>
      </c>
      <c r="Q314" s="20">
        <v>3.5</v>
      </c>
      <c r="R314" s="20">
        <v>3.4775410563824</v>
      </c>
      <c r="S314" s="20">
        <v>3.44874171694563</v>
      </c>
      <c r="T314" s="20">
        <v>3.41322812609336</v>
      </c>
      <c r="U314" s="20">
        <v>3.40942972723302</v>
      </c>
      <c r="V314" s="20">
        <v>3.36716004326011</v>
      </c>
      <c r="W314" s="20">
        <v>3.30616679919766</v>
      </c>
      <c r="X314" s="20">
        <v>3.21880251158334</v>
      </c>
      <c r="Y314" s="20">
        <v>42.0000792608359</v>
      </c>
      <c r="Z314" s="20">
        <v>42.4416061551919</v>
      </c>
      <c r="AA314" s="20">
        <v>43.0580048960783</v>
      </c>
      <c r="AB314" s="20">
        <v>44.0309823805556</v>
      </c>
    </row>
    <row r="315" ht="20.05" customHeight="1">
      <c r="A315" s="17">
        <f>$A314+C314</f>
        <v>1550</v>
      </c>
      <c r="B315" s="18"/>
      <c r="C315" s="19">
        <v>5</v>
      </c>
      <c r="D315" t="b" s="20">
        <v>1</v>
      </c>
      <c r="E315" s="21"/>
      <c r="F315" s="22">
        <v>703.260872494653</v>
      </c>
      <c r="G315" s="20">
        <f>$E315+($F315/60+H315*'data'!$C$16+I315*OFFSET('data'!$C$17,0,D315)-G314*(OFFSET('data'!$C$18,0,D315)+'data'!$C$19+OFFSET('data'!$C$20,0,D315)))*$C315/60+G314</f>
        <v>26.7157954721923</v>
      </c>
      <c r="H315" s="20">
        <f>H314+('data'!$C$19*G314-'data'!$C$16*H314)*$C315/60</f>
        <v>86.0029890754045</v>
      </c>
      <c r="I315" s="20">
        <f>I314+(OFFSET('data'!$C$20,0,D315)*G314-OFFSET('data'!$C$17,0,D315)*I314)*$C315/60</f>
        <v>89.2759797977081</v>
      </c>
      <c r="J315" s="23">
        <f>$A315/60</f>
        <v>25.8333333333333</v>
      </c>
      <c r="K315" s="20">
        <f>G315/'data'!$C$15*1000</f>
        <v>4.081643739298</v>
      </c>
      <c r="L315" s="20">
        <f>L314+'data'!$G$21*(K314-L314)/60*C314</f>
        <v>3.80625924647972</v>
      </c>
      <c r="M315" s="20">
        <f>IF(L315&lt;='data'!$G$22,1.89,1.47)</f>
        <v>1.47</v>
      </c>
      <c r="N315" s="19">
        <f>$A315</f>
        <v>1550</v>
      </c>
      <c r="O315" s="20">
        <f>'data'!$G$23-'data'!$G$23*(1-('data'!$G$22^M315)/('data'!$G$22^M315+L315^M315))</f>
        <v>38.2665947007804</v>
      </c>
      <c r="P315" s="20">
        <f>VLOOKUP(IF(N315-'data'!$G$24&lt;0,0,N315-'data'!$G$24),N3:O725,2)</f>
        <v>38.3821134785591</v>
      </c>
      <c r="Q315" s="20">
        <v>3.5</v>
      </c>
      <c r="R315" s="20">
        <v>3.47763090340203</v>
      </c>
      <c r="S315" s="20">
        <v>3.44894298389021</v>
      </c>
      <c r="T315" s="20">
        <v>3.41357059703765</v>
      </c>
      <c r="U315" s="20">
        <v>3.41049548694436</v>
      </c>
      <c r="V315" s="20">
        <v>3.36845997742636</v>
      </c>
      <c r="W315" s="20">
        <v>3.30784687700615</v>
      </c>
      <c r="X315" s="20">
        <v>3.22110216551591</v>
      </c>
      <c r="Y315" s="20">
        <v>41.9889703144762</v>
      </c>
      <c r="Z315" s="20">
        <v>42.4278485402208</v>
      </c>
      <c r="AA315" s="20">
        <v>43.0400544708953</v>
      </c>
      <c r="AB315" s="20">
        <v>44.005398505082</v>
      </c>
    </row>
    <row r="316" ht="20.05" customHeight="1">
      <c r="A316" s="17">
        <f>$A315+C315</f>
        <v>1555</v>
      </c>
      <c r="B316" s="18"/>
      <c r="C316" s="19">
        <v>5</v>
      </c>
      <c r="D316" t="b" s="20">
        <v>1</v>
      </c>
      <c r="E316" s="21"/>
      <c r="F316" s="22">
        <v>702.806209614929</v>
      </c>
      <c r="G316" s="20">
        <f>$E316+($F316/60+H316*'data'!$C$16+I316*OFFSET('data'!$C$17,0,D316)-G315*(OFFSET('data'!$C$18,0,D316)+'data'!$C$19+OFFSET('data'!$C$20,0,D316)))*$C316/60+G315</f>
        <v>26.721194389990</v>
      </c>
      <c r="H316" s="20">
        <f>H315+('data'!$C$19*G315-'data'!$C$16*H315)*$C316/60</f>
        <v>86.143960125099</v>
      </c>
      <c r="I316" s="20">
        <f>I315+(OFFSET('data'!$C$20,0,D316)*G315-OFFSET('data'!$C$17,0,D316)*I315)*$C316/60</f>
        <v>89.50641543527421</v>
      </c>
      <c r="J316" s="23">
        <f>$A316/60</f>
        <v>25.9166666666667</v>
      </c>
      <c r="K316" s="20">
        <f>G316/'data'!$C$15*1000</f>
        <v>4.08246858686995</v>
      </c>
      <c r="L316" s="20">
        <f>L315+'data'!$G$21*(K315-L315)/60*C315</f>
        <v>3.8094997545251</v>
      </c>
      <c r="M316" s="20">
        <f>IF(L316&lt;='data'!$G$22,1.89,1.47)</f>
        <v>1.47</v>
      </c>
      <c r="N316" s="19">
        <f>$A316</f>
        <v>1555</v>
      </c>
      <c r="O316" s="20">
        <f>'data'!$G$23-'data'!$G$23*(1-('data'!$G$22^M316)/('data'!$G$22^M316+L316^M316))</f>
        <v>38.2384245965914</v>
      </c>
      <c r="P316" s="20">
        <f>VLOOKUP(IF(N316-'data'!$G$24&lt;0,0,N316-'data'!$G$24),N3:O725,2)</f>
        <v>38.3528009924642</v>
      </c>
      <c r="Q316" s="20">
        <v>3.5</v>
      </c>
      <c r="R316" s="20">
        <v>3.47772045135938</v>
      </c>
      <c r="S316" s="20">
        <v>3.44914356978203</v>
      </c>
      <c r="T316" s="20">
        <v>3.41391144514336</v>
      </c>
      <c r="U316" s="20">
        <v>3.41154870563393</v>
      </c>
      <c r="V316" s="20">
        <v>3.36974566872001</v>
      </c>
      <c r="W316" s="20">
        <v>3.30950954531779</v>
      </c>
      <c r="X316" s="20">
        <v>3.22337873557295</v>
      </c>
      <c r="Y316" s="20">
        <v>41.9779961796441</v>
      </c>
      <c r="Z316" s="20">
        <v>42.4142480342385</v>
      </c>
      <c r="AA316" s="20">
        <v>43.0223012335057</v>
      </c>
      <c r="AB316" s="20">
        <v>43.9800926339272</v>
      </c>
    </row>
    <row r="317" ht="20.05" customHeight="1">
      <c r="A317" s="17">
        <f>$A316+C316</f>
        <v>1560</v>
      </c>
      <c r="B317" s="18"/>
      <c r="C317" s="19">
        <v>5</v>
      </c>
      <c r="D317" t="b" s="20">
        <v>1</v>
      </c>
      <c r="E317" s="21"/>
      <c r="F317" s="22">
        <v>702.353802481663</v>
      </c>
      <c r="G317" s="20">
        <f>$E317+($F317/60+H317*'data'!$C$16+I317*OFFSET('data'!$C$17,0,D317)-G316*(OFFSET('data'!$C$18,0,D317)+'data'!$C$19+OFFSET('data'!$C$20,0,D317)))*$C317/60+G316</f>
        <v>26.726571260525</v>
      </c>
      <c r="H317" s="20">
        <f>H316+('data'!$C$19*G316-'data'!$C$16*H316)*$C317/60</f>
        <v>86.2842343873221</v>
      </c>
      <c r="I317" s="20">
        <f>I316+(OFFSET('data'!$C$20,0,D317)*G316-OFFSET('data'!$C$17,0,D317)*I316)*$C317/60</f>
        <v>89.7368161632411</v>
      </c>
      <c r="J317" s="23">
        <f>$A317/60</f>
        <v>26</v>
      </c>
      <c r="K317" s="20">
        <f>G317/'data'!$C$15*1000</f>
        <v>4.08329006605738</v>
      </c>
      <c r="L317" s="20">
        <f>L316+'data'!$G$21*(K316-L316)/60*C316</f>
        <v>3.81271183697862</v>
      </c>
      <c r="M317" s="20">
        <f>IF(L317&lt;='data'!$G$22,1.89,1.47)</f>
        <v>1.47</v>
      </c>
      <c r="N317" s="19">
        <f>$A317</f>
        <v>1560</v>
      </c>
      <c r="O317" s="20">
        <f>'data'!$G$23-'data'!$G$23*(1-('data'!$G$22^M317)/('data'!$G$22^M317+L317^M317))</f>
        <v>38.2105314078753</v>
      </c>
      <c r="P317" s="20">
        <f>VLOOKUP(IF(N317-'data'!$G$24&lt;0,0,N317-'data'!$G$24),N3:O725,2)</f>
        <v>38.3237794035537</v>
      </c>
      <c r="Q317" s="20">
        <v>3.5</v>
      </c>
      <c r="R317" s="20">
        <v>3.47780970125392</v>
      </c>
      <c r="S317" s="20">
        <v>3.44934347760471</v>
      </c>
      <c r="T317" s="20">
        <v>3.41425070453228</v>
      </c>
      <c r="U317" s="20">
        <v>3.41258953087461</v>
      </c>
      <c r="V317" s="20">
        <v>3.37101728123261</v>
      </c>
      <c r="W317" s="20">
        <v>3.31115500101486</v>
      </c>
      <c r="X317" s="20">
        <v>3.22563247512392</v>
      </c>
      <c r="Y317" s="20">
        <v>41.9671551727283</v>
      </c>
      <c r="Z317" s="20">
        <v>42.4008026920821</v>
      </c>
      <c r="AA317" s="20">
        <v>43.0047427402461</v>
      </c>
      <c r="AB317" s="20">
        <v>43.9550613232984</v>
      </c>
    </row>
    <row r="318" ht="20.05" customHeight="1">
      <c r="A318" s="17">
        <f>$A317+C317</f>
        <v>1565</v>
      </c>
      <c r="B318" s="18"/>
      <c r="C318" s="19">
        <v>5</v>
      </c>
      <c r="D318" t="b" s="20">
        <v>1</v>
      </c>
      <c r="E318" s="21"/>
      <c r="F318" s="22">
        <v>701.903637995131</v>
      </c>
      <c r="G318" s="20">
        <f>$E318+($F318/60+H318*'data'!$C$16+I318*OFFSET('data'!$C$17,0,D318)-G317*(OFFSET('data'!$C$18,0,D318)+'data'!$C$19+OFFSET('data'!$C$20,0,D318)))*$C318/60+G317</f>
        <v>26.7319263635942</v>
      </c>
      <c r="H318" s="20">
        <f>H317+('data'!$C$19*G317-'data'!$C$16*H317)*$C318/60</f>
        <v>86.4238154182335</v>
      </c>
      <c r="I318" s="20">
        <f>I317+(OFFSET('data'!$C$20,0,D318)*G317-OFFSET('data'!$C$17,0,D318)*I317)*$C318/60</f>
        <v>89.9671817765702</v>
      </c>
      <c r="J318" s="23">
        <f>$A318/60</f>
        <v>26.0833333333333</v>
      </c>
      <c r="K318" s="20">
        <f>G318/'data'!$C$15*1000</f>
        <v>4.08410821960772</v>
      </c>
      <c r="L318" s="20">
        <f>L317+'data'!$G$21*(K317-L317)/60*C317</f>
        <v>3.81589578869377</v>
      </c>
      <c r="M318" s="20">
        <f>IF(L318&lt;='data'!$G$22,1.89,1.47)</f>
        <v>1.47</v>
      </c>
      <c r="N318" s="19">
        <f>$A318</f>
        <v>1565</v>
      </c>
      <c r="O318" s="20">
        <f>'data'!$G$23-'data'!$G$23*(1-('data'!$G$22^M318)/('data'!$G$22^M318+L318^M318))</f>
        <v>38.1829117550047</v>
      </c>
      <c r="P318" s="20">
        <f>VLOOKUP(IF(N318-'data'!$G$24&lt;0,0,N318-'data'!$G$24),N3:O725,2)</f>
        <v>38.2950451458559</v>
      </c>
      <c r="Q318" s="20">
        <v>3.5</v>
      </c>
      <c r="R318" s="20">
        <v>3.47789865408079</v>
      </c>
      <c r="S318" s="20">
        <v>3.44954271028782</v>
      </c>
      <c r="T318" s="20">
        <v>3.41458840751206</v>
      </c>
      <c r="U318" s="20">
        <v>3.41361810850276</v>
      </c>
      <c r="V318" s="20">
        <v>3.37227497713651</v>
      </c>
      <c r="W318" s="20">
        <v>3.31278343869736</v>
      </c>
      <c r="X318" s="20">
        <v>3.22786363491676</v>
      </c>
      <c r="Y318" s="20">
        <v>41.9564456322588</v>
      </c>
      <c r="Z318" s="20">
        <v>42.3875105944409</v>
      </c>
      <c r="AA318" s="20">
        <v>42.9873765805208</v>
      </c>
      <c r="AB318" s="20">
        <v>43.9303011735026</v>
      </c>
    </row>
    <row r="319" ht="20.05" customHeight="1">
      <c r="A319" s="17">
        <f>$A318+C318</f>
        <v>1570</v>
      </c>
      <c r="B319" s="18"/>
      <c r="C319" s="19">
        <v>5</v>
      </c>
      <c r="D319" t="b" s="20">
        <v>1</v>
      </c>
      <c r="E319" s="21"/>
      <c r="F319" s="22">
        <v>701.455703132437</v>
      </c>
      <c r="G319" s="20">
        <f>$E319+($F319/60+H319*'data'!$C$16+I319*OFFSET('data'!$C$17,0,D319)-G318*(OFFSET('data'!$C$18,0,D319)+'data'!$C$19+OFFSET('data'!$C$20,0,D319)))*$C319/60+G318</f>
        <v>26.7372599657952</v>
      </c>
      <c r="H319" s="20">
        <f>H318+('data'!$C$19*G318-'data'!$C$16*H318)*$C319/60</f>
        <v>86.5627067598863</v>
      </c>
      <c r="I319" s="20">
        <f>I318+(OFFSET('data'!$C$20,0,D319)*G318-OFFSET('data'!$C$17,0,D319)*I318)*$C319/60</f>
        <v>90.1975120730736</v>
      </c>
      <c r="J319" s="23">
        <f>$A319/60</f>
        <v>26.1666666666667</v>
      </c>
      <c r="K319" s="20">
        <f>G319/'data'!$C$15*1000</f>
        <v>4.08492308825179</v>
      </c>
      <c r="L319" s="20">
        <f>L318+'data'!$G$21*(K318-L318)/60*C318</f>
        <v>3.81905190155747</v>
      </c>
      <c r="M319" s="20">
        <f>IF(L319&lt;='data'!$G$22,1.89,1.47)</f>
        <v>1.47</v>
      </c>
      <c r="N319" s="19">
        <f>$A319</f>
        <v>1570</v>
      </c>
      <c r="O319" s="20">
        <f>'data'!$G$23-'data'!$G$23*(1-('data'!$G$22^M319)/('data'!$G$22^M319+L319^M319))</f>
        <v>38.1555623035986</v>
      </c>
      <c r="P319" s="20">
        <f>VLOOKUP(IF(N319-'data'!$G$24&lt;0,0,N319-'data'!$G$24),N3:O725,2)</f>
        <v>38.2665947007804</v>
      </c>
      <c r="Q319" s="20">
        <v>3.5</v>
      </c>
      <c r="R319" s="20">
        <v>3.47798731083088</v>
      </c>
      <c r="S319" s="20">
        <v>3.44974127070969</v>
      </c>
      <c r="T319" s="20">
        <v>3.4149245846828</v>
      </c>
      <c r="U319" s="20">
        <v>3.41463458263864</v>
      </c>
      <c r="V319" s="20">
        <v>3.37351891670742</v>
      </c>
      <c r="W319" s="20">
        <v>3.31439505070925</v>
      </c>
      <c r="X319" s="20">
        <v>3.23007246308983</v>
      </c>
      <c r="Y319" s="20">
        <v>41.9458659185903</v>
      </c>
      <c r="Z319" s="20">
        <v>42.374369847480</v>
      </c>
      <c r="AA319" s="20">
        <v>42.9702003763092</v>
      </c>
      <c r="AB319" s="20">
        <v>43.9058088285132</v>
      </c>
    </row>
    <row r="320" ht="20.05" customHeight="1">
      <c r="A320" s="17">
        <f>$A319+C319</f>
        <v>1575</v>
      </c>
      <c r="B320" s="18"/>
      <c r="C320" s="19">
        <v>5</v>
      </c>
      <c r="D320" t="b" s="20">
        <v>1</v>
      </c>
      <c r="E320" s="21"/>
      <c r="F320" s="22">
        <v>701.009984947063</v>
      </c>
      <c r="G320" s="20">
        <f>$E320+($F320/60+H320*'data'!$C$16+I320*OFFSET('data'!$C$17,0,D320)-G319*(OFFSET('data'!$C$18,0,D320)+'data'!$C$19+OFFSET('data'!$C$20,0,D320)))*$C320/60+G319</f>
        <v>26.7425723212956</v>
      </c>
      <c r="H320" s="20">
        <f>H319+('data'!$C$19*G319-'data'!$C$16*H319)*$C320/60</f>
        <v>86.7009119399906</v>
      </c>
      <c r="I320" s="20">
        <f>I319+(OFFSET('data'!$C$20,0,D320)*G319-OFFSET('data'!$C$17,0,D320)*I319)*$C320/60</f>
        <v>90.42780685328241</v>
      </c>
      <c r="J320" s="23">
        <f>$A320/60</f>
        <v>26.25</v>
      </c>
      <c r="K320" s="20">
        <f>G320/'data'!$C$15*1000</f>
        <v>4.08573471082136</v>
      </c>
      <c r="L320" s="20">
        <f>L319+'data'!$G$21*(K319-L319)/60*C319</f>
        <v>3.82218046450123</v>
      </c>
      <c r="M320" s="20">
        <f>IF(L320&lt;='data'!$G$22,1.89,1.47)</f>
        <v>1.47</v>
      </c>
      <c r="N320" s="19">
        <f>$A320</f>
        <v>1575</v>
      </c>
      <c r="O320" s="20">
        <f>'data'!$G$23-'data'!$G$23*(1-('data'!$G$22^M320)/('data'!$G$22^M320+L320^M320))</f>
        <v>38.128479763981</v>
      </c>
      <c r="P320" s="20">
        <f>VLOOKUP(IF(N320-'data'!$G$24&lt;0,0,N320-'data'!$G$24),N3:O725,2)</f>
        <v>38.2384245965914</v>
      </c>
      <c r="Q320" s="20">
        <v>3.5</v>
      </c>
      <c r="R320" s="20">
        <v>3.47807567249086</v>
      </c>
      <c r="S320" s="20">
        <v>3.44993916170001</v>
      </c>
      <c r="T320" s="20">
        <v>3.41525926503727</v>
      </c>
      <c r="U320" s="20">
        <v>3.41563909570663</v>
      </c>
      <c r="V320" s="20">
        <v>3.37474925834666</v>
      </c>
      <c r="W320" s="20">
        <v>3.31599002716444</v>
      </c>
      <c r="X320" s="20">
        <v>3.23225920518481</v>
      </c>
      <c r="Y320" s="20">
        <v>41.935414413590</v>
      </c>
      <c r="Z320" s="20">
        <v>42.3613785824684</v>
      </c>
      <c r="AA320" s="20">
        <v>42.9532117816812</v>
      </c>
      <c r="AB320" s="20">
        <v>43.881580975527</v>
      </c>
    </row>
    <row r="321" ht="20.05" customHeight="1">
      <c r="A321" s="17">
        <f>$A320+C320</f>
        <v>1580</v>
      </c>
      <c r="B321" s="18"/>
      <c r="C321" s="19">
        <v>5</v>
      </c>
      <c r="D321" t="b" s="20">
        <v>1</v>
      </c>
      <c r="E321" s="21"/>
      <c r="F321" s="22">
        <v>700.566470568419</v>
      </c>
      <c r="G321" s="20">
        <f>$E321+($F321/60+H321*'data'!$C$16+I321*OFFSET('data'!$C$17,0,D321)-G320*(OFFSET('data'!$C$18,0,D321)+'data'!$C$19+OFFSET('data'!$C$20,0,D321)))*$C321/60+G320</f>
        <v>26.7478636725566</v>
      </c>
      <c r="H321" s="20">
        <f>H320+('data'!$C$19*G320-'data'!$C$16*H320)*$C321/60</f>
        <v>86.8384344716974</v>
      </c>
      <c r="I321" s="20">
        <f>I320+(OFFSET('data'!$C$20,0,D321)*G320-OFFSET('data'!$C$17,0,D321)*I320)*$C321/60</f>
        <v>90.6580659203223</v>
      </c>
      <c r="J321" s="23">
        <f>$A321/60</f>
        <v>26.3333333333333</v>
      </c>
      <c r="K321" s="20">
        <f>G321/'data'!$C$15*1000</f>
        <v>4.08654312435968</v>
      </c>
      <c r="L321" s="20">
        <f>L320+'data'!$G$21*(K320-L320)/60*C320</f>
        <v>3.82528176351358</v>
      </c>
      <c r="M321" s="20">
        <f>IF(L321&lt;='data'!$G$22,1.89,1.47)</f>
        <v>1.47</v>
      </c>
      <c r="N321" s="19">
        <f>$A321</f>
        <v>1580</v>
      </c>
      <c r="O321" s="20">
        <f>'data'!$G$23-'data'!$G$23*(1-('data'!$G$22^M321)/('data'!$G$22^M321+L321^M321))</f>
        <v>38.1016608906367</v>
      </c>
      <c r="P321" s="20">
        <f>VLOOKUP(IF(N321-'data'!$G$24&lt;0,0,N321-'data'!$G$24),N3:O725,2)</f>
        <v>38.2105314078753</v>
      </c>
      <c r="Q321" s="20">
        <v>3.5</v>
      </c>
      <c r="R321" s="20">
        <v>3.47816374004328</v>
      </c>
      <c r="S321" s="20">
        <v>3.45013638604237</v>
      </c>
      <c r="T321" s="20">
        <v>3.41559247605531</v>
      </c>
      <c r="U321" s="20">
        <v>3.41663178845516</v>
      </c>
      <c r="V321" s="20">
        <v>3.37596615860316</v>
      </c>
      <c r="W321" s="20">
        <v>3.31756855597249</v>
      </c>
      <c r="X321" s="20">
        <v>3.23442410416049</v>
      </c>
      <c r="Y321" s="20">
        <v>41.9250895203309</v>
      </c>
      <c r="Z321" s="20">
        <v>42.3485349554144</v>
      </c>
      <c r="AA321" s="20">
        <v>42.9364084823199</v>
      </c>
      <c r="AB321" s="20">
        <v>43.8576143445161</v>
      </c>
    </row>
    <row r="322" ht="20.05" customHeight="1">
      <c r="A322" s="17">
        <f>$A321+C321</f>
        <v>1585</v>
      </c>
      <c r="B322" s="18"/>
      <c r="C322" s="19">
        <v>5</v>
      </c>
      <c r="D322" t="b" s="20">
        <v>1</v>
      </c>
      <c r="E322" s="21"/>
      <c r="F322" s="22">
        <v>700.125147201397</v>
      </c>
      <c r="G322" s="20">
        <f>$E322+($F322/60+H322*'data'!$C$16+I322*OFFSET('data'!$C$17,0,D322)-G321*(OFFSET('data'!$C$18,0,D322)+'data'!$C$19+OFFSET('data'!$C$20,0,D322)))*$C322/60+G321</f>
        <v>26.7531342510145</v>
      </c>
      <c r="H322" s="20">
        <f>H321+('data'!$C$19*G321-'data'!$C$16*H321)*$C322/60</f>
        <v>86.9752778534011</v>
      </c>
      <c r="I322" s="20">
        <f>I321+(OFFSET('data'!$C$20,0,D322)*G321-OFFSET('data'!$C$17,0,D322)*I321)*$C322/60</f>
        <v>90.88828907979661</v>
      </c>
      <c r="J322" s="23">
        <f>$A322/60</f>
        <v>26.4166666666667</v>
      </c>
      <c r="K322" s="20">
        <f>G322/'data'!$C$15*1000</f>
        <v>4.08734836422565</v>
      </c>
      <c r="L322" s="20">
        <f>L321+'data'!$G$21*(K321-L321)/60*C321</f>
        <v>3.82835608165366</v>
      </c>
      <c r="M322" s="20">
        <f>IF(L322&lt;='data'!$G$22,1.89,1.47)</f>
        <v>1.47</v>
      </c>
      <c r="N322" s="19">
        <f>$A322</f>
        <v>1585</v>
      </c>
      <c r="O322" s="20">
        <f>'data'!$G$23-'data'!$G$23*(1-('data'!$G$22^M322)/('data'!$G$22^M322+L322^M322))</f>
        <v>38.0751024816678</v>
      </c>
      <c r="P322" s="20">
        <f>VLOOKUP(IF(N322-'data'!$G$24&lt;0,0,N322-'data'!$G$24),N3:O725,2)</f>
        <v>38.1829117550047</v>
      </c>
      <c r="Q322" s="20">
        <v>3.5</v>
      </c>
      <c r="R322" s="20">
        <v>3.47825151446666</v>
      </c>
      <c r="S322" s="20">
        <v>3.45033294647648</v>
      </c>
      <c r="T322" s="20">
        <v>3.41592424379255</v>
      </c>
      <c r="U322" s="20">
        <v>3.41761279997645</v>
      </c>
      <c r="V322" s="20">
        <v>3.37716977219523</v>
      </c>
      <c r="W322" s="20">
        <v>3.31913082286401</v>
      </c>
      <c r="X322" s="20">
        <v>3.23656740040741</v>
      </c>
      <c r="Y322" s="20">
        <v>41.914889662790</v>
      </c>
      <c r="Z322" s="20">
        <v>42.3358371467063</v>
      </c>
      <c r="AA322" s="20">
        <v>42.9197881950529</v>
      </c>
      <c r="AB322" s="20">
        <v>43.8339057077735</v>
      </c>
    </row>
    <row r="323" ht="20.05" customHeight="1">
      <c r="A323" s="17">
        <f>$A322+C322</f>
        <v>1590</v>
      </c>
      <c r="B323" s="18"/>
      <c r="C323" s="19">
        <v>5</v>
      </c>
      <c r="D323" t="b" s="20">
        <v>1</v>
      </c>
      <c r="E323" s="21"/>
      <c r="F323" s="22">
        <v>699.686002125932</v>
      </c>
      <c r="G323" s="20">
        <f>$E323+($F323/60+H323*'data'!$C$16+I323*OFFSET('data'!$C$17,0,D323)-G322*(OFFSET('data'!$C$18,0,D323)+'data'!$C$19+OFFSET('data'!$C$20,0,D323)))*$C323/60+G322</f>
        <v>26.7583842777212</v>
      </c>
      <c r="H323" s="20">
        <f>H322+('data'!$C$19*G322-'data'!$C$16*H322)*$C323/60</f>
        <v>87.1114455685596</v>
      </c>
      <c r="I323" s="20">
        <f>I322+(OFFSET('data'!$C$20,0,D323)*G322-OFFSET('data'!$C$17,0,D323)*I322)*$C323/60</f>
        <v>91.1184761396761</v>
      </c>
      <c r="J323" s="23">
        <f>$A323/60</f>
        <v>26.5</v>
      </c>
      <c r="K323" s="20">
        <f>G323/'data'!$C$15*1000</f>
        <v>4.0881504641916</v>
      </c>
      <c r="L323" s="20">
        <f>L322+'data'!$G$21*(K322-L322)/60*C322</f>
        <v>3.83140369906587</v>
      </c>
      <c r="M323" s="20">
        <f>IF(L323&lt;='data'!$G$22,1.89,1.47)</f>
        <v>1.47</v>
      </c>
      <c r="N323" s="19">
        <f>$A323</f>
        <v>1590</v>
      </c>
      <c r="O323" s="20">
        <f>'data'!$G$23-'data'!$G$23*(1-('data'!$G$22^M323)/('data'!$G$22^M323+L323^M323))</f>
        <v>38.0488013782484</v>
      </c>
      <c r="P323" s="20">
        <f>VLOOKUP(IF(N323-'data'!$G$24&lt;0,0,N323-'data'!$G$24),N3:O725,2)</f>
        <v>38.1555623035986</v>
      </c>
      <c r="Q323" s="20">
        <v>3.5</v>
      </c>
      <c r="R323" s="20">
        <v>3.4783389967355</v>
      </c>
      <c r="S323" s="20">
        <v>3.45052884570047</v>
      </c>
      <c r="T323" s="20">
        <v>3.41625459296402</v>
      </c>
      <c r="U323" s="20">
        <v>3.418582267726</v>
      </c>
      <c r="V323" s="20">
        <v>3.37836025203203</v>
      </c>
      <c r="W323" s="20">
        <v>3.32067701141585</v>
      </c>
      <c r="X323" s="20">
        <v>3.2386893317632</v>
      </c>
      <c r="Y323" s="20">
        <v>41.9048132855514</v>
      </c>
      <c r="Z323" s="20">
        <v>42.3232833607594</v>
      </c>
      <c r="AA323" s="20">
        <v>42.9033486673909</v>
      </c>
      <c r="AB323" s="20">
        <v>43.8104518794544</v>
      </c>
    </row>
    <row r="324" ht="20.05" customHeight="1">
      <c r="A324" s="17">
        <f>$A323+C323</f>
        <v>1595</v>
      </c>
      <c r="B324" s="18"/>
      <c r="C324" s="19">
        <v>5</v>
      </c>
      <c r="D324" t="b" s="20">
        <v>1</v>
      </c>
      <c r="E324" s="21"/>
      <c r="F324" s="22">
        <v>699.2490226965569</v>
      </c>
      <c r="G324" s="20">
        <f>$E324+($F324/60+H324*'data'!$C$16+I324*OFFSET('data'!$C$17,0,D324)-G323*(OFFSET('data'!$C$18,0,D324)+'data'!$C$19+OFFSET('data'!$C$20,0,D324)))*$C324/60+G323</f>
        <v>26.7636139639475</v>
      </c>
      <c r="H324" s="20">
        <f>H323+('data'!$C$19*G323-'data'!$C$16*H323)*$C324/60</f>
        <v>87.24694108553111</v>
      </c>
      <c r="I324" s="20">
        <f>I323+(OFFSET('data'!$C$20,0,D324)*G323-OFFSET('data'!$C$17,0,D324)*I323)*$C324/60</f>
        <v>91.34862691019541</v>
      </c>
      <c r="J324" s="23">
        <f>$A324/60</f>
        <v>26.5833333333333</v>
      </c>
      <c r="K324" s="20">
        <f>G324/'data'!$C$15*1000</f>
        <v>4.08894945653552</v>
      </c>
      <c r="L324" s="20">
        <f>L323+'data'!$G$21*(K323-L323)/60*C323</f>
        <v>3.8344248929955</v>
      </c>
      <c r="M324" s="20">
        <f>IF(L324&lt;='data'!$G$22,1.89,1.47)</f>
        <v>1.47</v>
      </c>
      <c r="N324" s="19">
        <f>$A324</f>
        <v>1595</v>
      </c>
      <c r="O324" s="20">
        <f>'data'!$G$23-'data'!$G$23*(1-('data'!$G$22^M324)/('data'!$G$22^M324+L324^M324))</f>
        <v>38.0227544640807</v>
      </c>
      <c r="P324" s="20">
        <f>VLOOKUP(IF(N324-'data'!$G$24&lt;0,0,N324-'data'!$G$24),N3:O725,2)</f>
        <v>38.128479763981</v>
      </c>
      <c r="Q324" s="20">
        <v>3.5</v>
      </c>
      <c r="R324" s="20">
        <v>3.47842618782038</v>
      </c>
      <c r="S324" s="20">
        <v>3.45072408637291</v>
      </c>
      <c r="T324" s="20">
        <v>3.41658354702265</v>
      </c>
      <c r="U324" s="20">
        <v>3.41954032754183</v>
      </c>
      <c r="V324" s="20">
        <v>3.37953774923484</v>
      </c>
      <c r="W324" s="20">
        <v>3.32220730307594</v>
      </c>
      <c r="X324" s="20">
        <v>3.24079013352865</v>
      </c>
      <c r="Y324" s="20">
        <v>41.8948588535134</v>
      </c>
      <c r="Z324" s="20">
        <v>42.3108718256684</v>
      </c>
      <c r="AA324" s="20">
        <v>42.8870876770742</v>
      </c>
      <c r="AB324" s="20">
        <v>43.7872497151127</v>
      </c>
    </row>
    <row r="325" ht="20.05" customHeight="1">
      <c r="A325" s="17">
        <f>$A324+C324</f>
        <v>1600</v>
      </c>
      <c r="B325" s="18"/>
      <c r="C325" s="19">
        <v>5</v>
      </c>
      <c r="D325" t="b" s="20">
        <v>1</v>
      </c>
      <c r="E325" s="21"/>
      <c r="F325" s="22">
        <v>698.814196341966</v>
      </c>
      <c r="G325" s="20">
        <f>$E325+($F325/60+H325*'data'!$C$16+I325*OFFSET('data'!$C$17,0,D325)-G324*(OFFSET('data'!$C$18,0,D325)+'data'!$C$19+OFFSET('data'!$C$20,0,D325)))*$C325/60+G324</f>
        <v>26.7688235117502</v>
      </c>
      <c r="H325" s="20">
        <f>H324+('data'!$C$19*G324-'data'!$C$16*H324)*$C325/60</f>
        <v>87.381767857426</v>
      </c>
      <c r="I325" s="20">
        <f>I324+(OFFSET('data'!$C$20,0,D325)*G324-OFFSET('data'!$C$17,0,D325)*I324)*$C325/60</f>
        <v>91.5787412037549</v>
      </c>
      <c r="J325" s="23">
        <f>$A325/60</f>
        <v>26.6666666666667</v>
      </c>
      <c r="K325" s="20">
        <f>G325/'data'!$C$15*1000</f>
        <v>4.08974537212769</v>
      </c>
      <c r="L325" s="20">
        <f>L324+'data'!$G$21*(K324-L324)/60*C324</f>
        <v>3.83741993780524</v>
      </c>
      <c r="M325" s="20">
        <f>IF(L325&lt;='data'!$G$22,1.89,1.47)</f>
        <v>1.47</v>
      </c>
      <c r="N325" s="19">
        <f>$A325</f>
        <v>1600</v>
      </c>
      <c r="O325" s="20">
        <f>'data'!$G$23-'data'!$G$23*(1-('data'!$G$22^M325)/('data'!$G$22^M325+L325^M325))</f>
        <v>37.9969586648522</v>
      </c>
      <c r="P325" s="20">
        <f>VLOOKUP(IF(N325-'data'!$G$24&lt;0,0,N325-'data'!$G$24),N3:O725,2)</f>
        <v>38.1016608906367</v>
      </c>
      <c r="Q325" s="20">
        <v>3.5</v>
      </c>
      <c r="R325" s="20">
        <v>3.47851308868799</v>
      </c>
      <c r="S325" s="20">
        <v>3.45091867111473</v>
      </c>
      <c r="T325" s="20">
        <v>3.41691112823327</v>
      </c>
      <c r="U325" s="20">
        <v>3.42048711366352</v>
      </c>
      <c r="V325" s="20">
        <v>3.38070241315803</v>
      </c>
      <c r="W325" s="20">
        <v>3.32372187718791</v>
      </c>
      <c r="X325" s="20">
        <v>3.2428700384844</v>
      </c>
      <c r="Y325" s="20">
        <v>41.8850248516013</v>
      </c>
      <c r="Z325" s="20">
        <v>42.2986007928661</v>
      </c>
      <c r="AA325" s="20">
        <v>42.8710030316263</v>
      </c>
      <c r="AB325" s="20">
        <v>43.7642961112362</v>
      </c>
    </row>
    <row r="326" ht="20.05" customHeight="1">
      <c r="A326" s="17">
        <f>$A325+C325</f>
        <v>1605</v>
      </c>
      <c r="B326" s="18"/>
      <c r="C326" s="19">
        <v>5</v>
      </c>
      <c r="D326" t="b" s="20">
        <v>1</v>
      </c>
      <c r="E326" s="21"/>
      <c r="F326" s="22">
        <v>698.381510564584</v>
      </c>
      <c r="G326" s="20">
        <f>$E326+($F326/60+H326*'data'!$C$16+I326*OFFSET('data'!$C$17,0,D326)-G325*(OFFSET('data'!$C$18,0,D326)+'data'!$C$19+OFFSET('data'!$C$20,0,D326)))*$C326/60+G325</f>
        <v>26.7740131145063</v>
      </c>
      <c r="H326" s="20">
        <f>H325+('data'!$C$19*G325-'data'!$C$16*H325)*$C326/60</f>
        <v>87.5159293219742</v>
      </c>
      <c r="I326" s="20">
        <f>I325+(OFFSET('data'!$C$20,0,D326)*G325-OFFSET('data'!$C$17,0,D326)*I325)*$C326/60</f>
        <v>91.808818834829</v>
      </c>
      <c r="J326" s="23">
        <f>$A326/60</f>
        <v>26.75</v>
      </c>
      <c r="K326" s="20">
        <f>G326/'data'!$C$15*1000</f>
        <v>4.09053824051227</v>
      </c>
      <c r="L326" s="20">
        <f>L325+'data'!$G$21*(K325-L325)/60*C325</f>
        <v>3.84038910499257</v>
      </c>
      <c r="M326" s="20">
        <f>IF(L326&lt;='data'!$G$22,1.89,1.47)</f>
        <v>1.47</v>
      </c>
      <c r="N326" s="19">
        <f>$A326</f>
        <v>1605</v>
      </c>
      <c r="O326" s="20">
        <f>'data'!$G$23-'data'!$G$23*(1-('data'!$G$22^M326)/('data'!$G$22^M326+L326^M326))</f>
        <v>37.9714109476929</v>
      </c>
      <c r="P326" s="20">
        <f>VLOOKUP(IF(N326-'data'!$G$24&lt;0,0,N326-'data'!$G$24),N3:O725,2)</f>
        <v>38.0751024816678</v>
      </c>
      <c r="Q326" s="20">
        <v>3.5</v>
      </c>
      <c r="R326" s="20">
        <v>3.47859970030121</v>
      </c>
      <c r="S326" s="20">
        <v>3.45111260251114</v>
      </c>
      <c r="T326" s="20">
        <v>3.41723735774217</v>
      </c>
      <c r="U326" s="20">
        <v>3.42142275875104</v>
      </c>
      <c r="V326" s="20">
        <v>3.38185439140983</v>
      </c>
      <c r="W326" s="20">
        <v>3.32522091101546</v>
      </c>
      <c r="X326" s="20">
        <v>3.24492927690822</v>
      </c>
      <c r="Y326" s="20">
        <v>41.8753097844844</v>
      </c>
      <c r="Z326" s="20">
        <v>42.2864685367867</v>
      </c>
      <c r="AA326" s="20">
        <v>42.8550925679144</v>
      </c>
      <c r="AB326" s="20">
        <v>43.7415880047772</v>
      </c>
    </row>
    <row r="327" ht="20.05" customHeight="1">
      <c r="A327" s="17">
        <f>$A326+C326</f>
        <v>1610</v>
      </c>
      <c r="B327" s="18"/>
      <c r="C327" s="19">
        <v>5</v>
      </c>
      <c r="D327" t="b" s="20">
        <v>1</v>
      </c>
      <c r="E327" s="21"/>
      <c r="F327" s="22">
        <v>697.950952940127</v>
      </c>
      <c r="G327" s="20">
        <f>$E327+($F327/60+H327*'data'!$C$16+I327*OFFSET('data'!$C$17,0,D327)-G326*(OFFSET('data'!$C$18,0,D327)+'data'!$C$19+OFFSET('data'!$C$20,0,D327)))*$C327/60+G326</f>
        <v>26.7791829574154</v>
      </c>
      <c r="H327" s="20">
        <f>H326+('data'!$C$19*G326-'data'!$C$16*H326)*$C327/60</f>
        <v>87.6494289014051</v>
      </c>
      <c r="I327" s="20">
        <f>I326+(OFFSET('data'!$C$20,0,D327)*G326-OFFSET('data'!$C$17,0,D327)*I326)*$C327/60</f>
        <v>92.03885961987901</v>
      </c>
      <c r="J327" s="23">
        <f>$A327/60</f>
        <v>26.8333333333333</v>
      </c>
      <c r="K327" s="20">
        <f>G327/'data'!$C$15*1000</f>
        <v>4.09132808998409</v>
      </c>
      <c r="L327" s="20">
        <f>L326+'data'!$G$21*(K326-L326)/60*C326</f>
        <v>3.84333266320785</v>
      </c>
      <c r="M327" s="20">
        <f>IF(L327&lt;='data'!$G$22,1.89,1.47)</f>
        <v>1.47</v>
      </c>
      <c r="N327" s="19">
        <f>$A327</f>
        <v>1610</v>
      </c>
      <c r="O327" s="20">
        <f>'data'!$G$23-'data'!$G$23*(1-('data'!$G$22^M327)/('data'!$G$22^M327+L327^M327))</f>
        <v>37.9461083206367</v>
      </c>
      <c r="P327" s="20">
        <f>VLOOKUP(IF(N327-'data'!$G$24&lt;0,0,N327-'data'!$G$24),N3:O725,2)</f>
        <v>38.0488013782484</v>
      </c>
      <c r="Q327" s="20">
        <v>3.5</v>
      </c>
      <c r="R327" s="20">
        <v>3.47868602361915</v>
      </c>
      <c r="S327" s="20">
        <v>3.45130588311323</v>
      </c>
      <c r="T327" s="20">
        <v>3.41756225564257</v>
      </c>
      <c r="U327" s="20">
        <v>3.42234739390331</v>
      </c>
      <c r="V327" s="20">
        <v>3.3829938298728</v>
      </c>
      <c r="W327" s="20">
        <v>3.32670457976639</v>
      </c>
      <c r="X327" s="20">
        <v>3.24696807659276</v>
      </c>
      <c r="Y327" s="20">
        <v>41.8657121762968</v>
      </c>
      <c r="Z327" s="20">
        <v>42.2744733545356</v>
      </c>
      <c r="AA327" s="20">
        <v>42.8393541517185</v>
      </c>
      <c r="AB327" s="20">
        <v>43.7191223726835</v>
      </c>
    </row>
    <row r="328" ht="20.05" customHeight="1">
      <c r="A328" s="17">
        <f>$A327+C327</f>
        <v>1615</v>
      </c>
      <c r="B328" s="18"/>
      <c r="C328" s="19">
        <v>5</v>
      </c>
      <c r="D328" t="b" s="20">
        <v>1</v>
      </c>
      <c r="E328" s="21"/>
      <c r="F328" s="22">
        <v>697.522511117175</v>
      </c>
      <c r="G328" s="20">
        <f>$E328+($F328/60+H328*'data'!$C$16+I328*OFFSET('data'!$C$17,0,D328)-G327*(OFFSET('data'!$C$18,0,D328)+'data'!$C$19+OFFSET('data'!$C$20,0,D328)))*$C328/60+G327</f>
        <v>26.784333217972</v>
      </c>
      <c r="H328" s="20">
        <f>H327+('data'!$C$19*G327-'data'!$C$16*H327)*$C328/60</f>
        <v>87.78227000234121</v>
      </c>
      <c r="I328" s="20">
        <f>I327+(OFFSET('data'!$C$20,0,D328)*G327-OFFSET('data'!$C$17,0,D328)*I327)*$C328/60</f>
        <v>92.2688633772715</v>
      </c>
      <c r="J328" s="23">
        <f>$A328/60</f>
        <v>26.9166666666667</v>
      </c>
      <c r="K328" s="20">
        <f>G328/'data'!$C$15*1000</f>
        <v>4.0921149476608</v>
      </c>
      <c r="L328" s="20">
        <f>L327+'data'!$G$21*(K327-L327)/60*C327</f>
        <v>3.84625087827313</v>
      </c>
      <c r="M328" s="20">
        <f>IF(L328&lt;='data'!$G$22,1.89,1.47)</f>
        <v>1.47</v>
      </c>
      <c r="N328" s="19">
        <f>$A328</f>
        <v>1615</v>
      </c>
      <c r="O328" s="20">
        <f>'data'!$G$23-'data'!$G$23*(1-('data'!$G$22^M328)/('data'!$G$22^M328+L328^M328))</f>
        <v>37.9210478320828</v>
      </c>
      <c r="P328" s="20">
        <f>VLOOKUP(IF(N328-'data'!$G$24&lt;0,0,N328-'data'!$G$24),N3:O725,2)</f>
        <v>38.0227544640807</v>
      </c>
      <c r="Q328" s="20">
        <v>3.5</v>
      </c>
      <c r="R328" s="20">
        <v>3.47877205959715</v>
      </c>
      <c r="S328" s="20">
        <v>3.45149851543969</v>
      </c>
      <c r="T328" s="20">
        <v>3.41788584103626</v>
      </c>
      <c r="U328" s="20">
        <v>3.42326114867659</v>
      </c>
      <c r="V328" s="20">
        <v>3.38412087272412</v>
      </c>
      <c r="W328" s="20">
        <v>3.32817305661643</v>
      </c>
      <c r="X328" s="20">
        <v>3.24898666286384</v>
      </c>
      <c r="Y328" s="20">
        <v>41.8562305703639</v>
      </c>
      <c r="Z328" s="20">
        <v>42.2626135655636</v>
      </c>
      <c r="AA328" s="20">
        <v>42.823785677306</v>
      </c>
      <c r="AB328" s="20">
        <v>43.6968962314271</v>
      </c>
    </row>
    <row r="329" ht="20.05" customHeight="1">
      <c r="A329" s="17">
        <f>$A328+C328</f>
        <v>1620</v>
      </c>
      <c r="B329" s="18"/>
      <c r="C329" s="19">
        <v>5</v>
      </c>
      <c r="D329" t="b" s="20">
        <v>1</v>
      </c>
      <c r="E329" s="21"/>
      <c r="F329" s="22">
        <v>697.096172816747</v>
      </c>
      <c r="G329" s="20">
        <f>$E329+($F329/60+H329*'data'!$C$16+I329*OFFSET('data'!$C$17,0,D329)-G328*(OFFSET('data'!$C$18,0,D329)+'data'!$C$19+OFFSET('data'!$C$20,0,D329)))*$C329/60+G328</f>
        <v>26.7894640664108</v>
      </c>
      <c r="H329" s="20">
        <f>H328+('data'!$C$19*G328-'data'!$C$16*H328)*$C329/60</f>
        <v>87.91445601570339</v>
      </c>
      <c r="I329" s="20">
        <f>I328+(OFFSET('data'!$C$20,0,D329)*G328-OFFSET('data'!$C$17,0,D329)*I328)*$C329/60</f>
        <v>92.4988299272012</v>
      </c>
      <c r="J329" s="23">
        <f>$A329/60</f>
        <v>27</v>
      </c>
      <c r="K329" s="20">
        <f>G329/'data'!$C$15*1000</f>
        <v>4.09289883955087</v>
      </c>
      <c r="L329" s="20">
        <f>L328+'data'!$G$21*(K328-L328)/60*C328</f>
        <v>3.84914401320156</v>
      </c>
      <c r="M329" s="20">
        <f>IF(L329&lt;='data'!$G$22,1.89,1.47)</f>
        <v>1.47</v>
      </c>
      <c r="N329" s="19">
        <f>$A329</f>
        <v>1620</v>
      </c>
      <c r="O329" s="20">
        <f>'data'!$G$23-'data'!$G$23*(1-('data'!$G$22^M329)/('data'!$G$22^M329+L329^M329))</f>
        <v>37.8962265702621</v>
      </c>
      <c r="P329" s="20">
        <f>VLOOKUP(IF(N329-'data'!$G$24&lt;0,0,N329-'data'!$G$24),N3:O725,2)</f>
        <v>37.9969586648522</v>
      </c>
      <c r="Q329" s="20">
        <v>3.5</v>
      </c>
      <c r="R329" s="20">
        <v>3.47885780918694</v>
      </c>
      <c r="S329" s="20">
        <v>3.45169050197833</v>
      </c>
      <c r="T329" s="20">
        <v>3.4182081320915</v>
      </c>
      <c r="U329" s="20">
        <v>3.42416415110262</v>
      </c>
      <c r="V329" s="20">
        <v>3.3852356624556</v>
      </c>
      <c r="W329" s="20">
        <v>3.3296265127328</v>
      </c>
      <c r="X329" s="20">
        <v>3.25098525859911</v>
      </c>
      <c r="Y329" s="20">
        <v>41.8468635289325</v>
      </c>
      <c r="Z329" s="20">
        <v>42.2508875113472</v>
      </c>
      <c r="AA329" s="20">
        <v>42.8083850670144</v>
      </c>
      <c r="AB329" s="20">
        <v>43.6749066365325</v>
      </c>
    </row>
    <row r="330" ht="20.05" customHeight="1">
      <c r="A330" s="17">
        <f>$A329+C329</f>
        <v>1625</v>
      </c>
      <c r="B330" s="18"/>
      <c r="C330" s="19">
        <v>5</v>
      </c>
      <c r="D330" t="b" s="20">
        <v>1</v>
      </c>
      <c r="E330" s="21"/>
      <c r="F330" s="22">
        <v>696.671925831873</v>
      </c>
      <c r="G330" s="20">
        <f>$E330+($F330/60+H330*'data'!$C$16+I330*OFFSET('data'!$C$17,0,D330)-G329*(OFFSET('data'!$C$18,0,D330)+'data'!$C$19+OFFSET('data'!$C$20,0,D330)))*$C330/60+G329</f>
        <v>26.7945756661251</v>
      </c>
      <c r="H330" s="20">
        <f>H329+('data'!$C$19*G329-'data'!$C$16*H329)*$C330/60</f>
        <v>88.04599031662769</v>
      </c>
      <c r="I330" s="20">
        <f>I329+(OFFSET('data'!$C$20,0,D330)*G329-OFFSET('data'!$C$17,0,D330)*I329)*$C330/60</f>
        <v>92.7287590916184</v>
      </c>
      <c r="J330" s="23">
        <f>$A330/60</f>
        <v>27.0833333333333</v>
      </c>
      <c r="K330" s="20">
        <f>G330/'data'!$C$15*1000</f>
        <v>4.09367979061757</v>
      </c>
      <c r="L330" s="20">
        <f>L329+'data'!$G$21*(K329-L329)/60*C329</f>
        <v>3.85201232821742</v>
      </c>
      <c r="M330" s="20">
        <f>IF(L330&lt;='data'!$G$22,1.89,1.47)</f>
        <v>1.47</v>
      </c>
      <c r="N330" s="19">
        <f>$A330</f>
        <v>1625</v>
      </c>
      <c r="O330" s="20">
        <f>'data'!$G$23-'data'!$G$23*(1-('data'!$G$22^M330)/('data'!$G$22^M330+L330^M330))</f>
        <v>37.8716416627048</v>
      </c>
      <c r="P330" s="20">
        <f>VLOOKUP(IF(N330-'data'!$G$24&lt;0,0,N330-'data'!$G$24),N3:O725,2)</f>
        <v>37.9714109476929</v>
      </c>
      <c r="Q330" s="20">
        <v>3.5</v>
      </c>
      <c r="R330" s="20">
        <v>3.47894327333658</v>
      </c>
      <c r="S330" s="20">
        <v>3.45188184518746</v>
      </c>
      <c r="T330" s="20">
        <v>3.41852914609759</v>
      </c>
      <c r="U330" s="20">
        <v>3.42505652770657</v>
      </c>
      <c r="V330" s="20">
        <v>3.38633833989348</v>
      </c>
      <c r="W330" s="20">
        <v>3.33106511729748</v>
      </c>
      <c r="X330" s="20">
        <v>3.25296408424714</v>
      </c>
      <c r="Y330" s="20">
        <v>41.8376096329046</v>
      </c>
      <c r="Z330" s="20">
        <v>42.2392935550734</v>
      </c>
      <c r="AA330" s="20">
        <v>42.7931502708398</v>
      </c>
      <c r="AB330" s="20">
        <v>43.6531506821055</v>
      </c>
    </row>
    <row r="331" ht="20.05" customHeight="1">
      <c r="A331" s="17">
        <f>$A330+C330</f>
        <v>1630</v>
      </c>
      <c r="B331" s="18"/>
      <c r="C331" s="19">
        <v>5</v>
      </c>
      <c r="D331" t="b" s="20">
        <v>1</v>
      </c>
      <c r="E331" s="21"/>
      <c r="F331" s="22">
        <v>696.249758027169</v>
      </c>
      <c r="G331" s="20">
        <f>$E331+($F331/60+H331*'data'!$C$16+I331*OFFSET('data'!$C$17,0,D331)-G330*(OFFSET('data'!$C$18,0,D331)+'data'!$C$19+OFFSET('data'!$C$20,0,D331)))*$C331/60+G330</f>
        <v>26.7996681740605</v>
      </c>
      <c r="H331" s="20">
        <f>H330+('data'!$C$19*G330-'data'!$C$16*H330)*$C331/60</f>
        <v>88.1768762643925</v>
      </c>
      <c r="I331" s="20">
        <f>I330+(OFFSET('data'!$C$20,0,D331)*G330-OFFSET('data'!$C$17,0,D331)*I330)*$C331/60</f>
        <v>92.9586506941606</v>
      </c>
      <c r="J331" s="23">
        <f>$A331/60</f>
        <v>27.1666666666667</v>
      </c>
      <c r="K331" s="20">
        <f>G331/'data'!$C$15*1000</f>
        <v>4.09445782483906</v>
      </c>
      <c r="L331" s="20">
        <f>L330+'data'!$G$21*(K330-L330)/60*C330</f>
        <v>3.85485608077662</v>
      </c>
      <c r="M331" s="20">
        <f>IF(L331&lt;='data'!$G$22,1.89,1.47)</f>
        <v>1.47</v>
      </c>
      <c r="N331" s="19">
        <f>$A331</f>
        <v>1630</v>
      </c>
      <c r="O331" s="20">
        <f>'data'!$G$23-'data'!$G$23*(1-('data'!$G$22^M331)/('data'!$G$22^M331+L331^M331))</f>
        <v>37.8472902757127</v>
      </c>
      <c r="P331" s="20">
        <f>VLOOKUP(IF(N331-'data'!$G$24&lt;0,0,N331-'data'!$G$24),N3:O725,2)</f>
        <v>37.9461083206367</v>
      </c>
      <c r="Q331" s="20">
        <v>3.5</v>
      </c>
      <c r="R331" s="20">
        <v>3.47902845299054</v>
      </c>
      <c r="S331" s="20">
        <v>3.4520725474973</v>
      </c>
      <c r="T331" s="20">
        <v>3.4188488995162</v>
      </c>
      <c r="U331" s="20">
        <v>3.42593840352474</v>
      </c>
      <c r="V331" s="20">
        <v>3.38742904421798</v>
      </c>
      <c r="W331" s="20">
        <v>3.33248903753024</v>
      </c>
      <c r="X331" s="20">
        <v>3.25492335784681</v>
      </c>
      <c r="Y331" s="20">
        <v>41.8284674815766</v>
      </c>
      <c r="Z331" s="20">
        <v>42.2278300813301</v>
      </c>
      <c r="AA331" s="20">
        <v>42.778079266033</v>
      </c>
      <c r="AB331" s="20">
        <v>43.6316255003621</v>
      </c>
    </row>
    <row r="332" ht="20.05" customHeight="1">
      <c r="A332" s="17">
        <f>$A331+C331</f>
        <v>1635</v>
      </c>
      <c r="B332" s="18"/>
      <c r="C332" s="19">
        <v>5</v>
      </c>
      <c r="D332" t="b" s="20">
        <v>1</v>
      </c>
      <c r="E332" s="21"/>
      <c r="F332" s="22">
        <v>695.829657338424</v>
      </c>
      <c r="G332" s="20">
        <f>$E332+($F332/60+H332*'data'!$C$16+I332*OFFSET('data'!$C$17,0,D332)-G331*(OFFSET('data'!$C$18,0,D332)+'data'!$C$19+OFFSET('data'!$C$20,0,D332)))*$C332/60+G331</f>
        <v>26.8047417410857</v>
      </c>
      <c r="H332" s="20">
        <f>H331+('data'!$C$19*G331-'data'!$C$16*H331)*$C332/60</f>
        <v>88.3071172023559</v>
      </c>
      <c r="I332" s="20">
        <f>I331+(OFFSET('data'!$C$20,0,D332)*G331-OFFSET('data'!$C$17,0,D332)*I331)*$C332/60</f>
        <v>93.18850456008779</v>
      </c>
      <c r="J332" s="23">
        <f>$A332/60</f>
        <v>27.25</v>
      </c>
      <c r="K332" s="20">
        <f>G332/'data'!$C$15*1000</f>
        <v>4.0952329652651</v>
      </c>
      <c r="L332" s="20">
        <f>L331+'data'!$G$21*(K331-L331)/60*C331</f>
        <v>3.85767552558768</v>
      </c>
      <c r="M332" s="20">
        <f>IF(L332&lt;='data'!$G$22,1.89,1.47)</f>
        <v>1.47</v>
      </c>
      <c r="N332" s="19">
        <f>$A332</f>
        <v>1635</v>
      </c>
      <c r="O332" s="20">
        <f>'data'!$G$23-'data'!$G$23*(1-('data'!$G$22^M332)/('data'!$G$22^M332+L332^M332))</f>
        <v>37.8231696138348</v>
      </c>
      <c r="P332" s="20">
        <f>VLOOKUP(IF(N332-'data'!$G$24&lt;0,0,N332-'data'!$G$24),N3:O725,2)</f>
        <v>37.9210478320828</v>
      </c>
      <c r="Q332" s="20">
        <v>3.5</v>
      </c>
      <c r="R332" s="20">
        <v>3.47911334908975</v>
      </c>
      <c r="S332" s="20">
        <v>3.45226261131122</v>
      </c>
      <c r="T332" s="20">
        <v>3.41916740802962</v>
      </c>
      <c r="U332" s="20">
        <v>3.42680990212212</v>
      </c>
      <c r="V332" s="20">
        <v>3.38850791298264</v>
      </c>
      <c r="W332" s="20">
        <v>3.33389843871144</v>
      </c>
      <c r="X332" s="20">
        <v>3.25686329504705</v>
      </c>
      <c r="Y332" s="20">
        <v>41.8194356923817</v>
      </c>
      <c r="Z332" s="20">
        <v>42.2164954958011</v>
      </c>
      <c r="AA332" s="20">
        <v>42.7631700567012</v>
      </c>
      <c r="AB332" s="20">
        <v>43.6103282611586</v>
      </c>
    </row>
    <row r="333" ht="20.05" customHeight="1">
      <c r="A333" s="17">
        <f>$A332+C332</f>
        <v>1640</v>
      </c>
      <c r="B333" s="18"/>
      <c r="C333" s="19">
        <v>5</v>
      </c>
      <c r="D333" t="b" s="20">
        <v>1</v>
      </c>
      <c r="E333" s="21"/>
      <c r="F333" s="22">
        <v>695.411611772176</v>
      </c>
      <c r="G333" s="20">
        <f>$E333+($F333/60+H333*'data'!$C$16+I333*OFFSET('data'!$C$17,0,D333)-G332*(OFFSET('data'!$C$18,0,D333)+'data'!$C$19+OFFSET('data'!$C$20,0,D333)))*$C333/60+G332</f>
        <v>26.8097965123411</v>
      </c>
      <c r="H333" s="20">
        <f>H332+('data'!$C$19*G332-'data'!$C$16*H332)*$C333/60</f>
        <v>88.43671645790199</v>
      </c>
      <c r="I333" s="20">
        <f>I332+(OFFSET('data'!$C$20,0,D333)*G332-OFFSET('data'!$C$17,0,D333)*I332)*$C333/60</f>
        <v>93.4183205162216</v>
      </c>
      <c r="J333" s="23">
        <f>$A333/60</f>
        <v>27.3333333333333</v>
      </c>
      <c r="K333" s="20">
        <f>G333/'data'!$C$15*1000</f>
        <v>4.09600523407026</v>
      </c>
      <c r="L333" s="20">
        <f>L332+'data'!$G$21*(K332-L332)/60*C332</f>
        <v>3.86047091463314</v>
      </c>
      <c r="M333" s="20">
        <f>IF(L333&lt;='data'!$G$22,1.89,1.47)</f>
        <v>1.47</v>
      </c>
      <c r="N333" s="19">
        <f>$A333</f>
        <v>1640</v>
      </c>
      <c r="O333" s="20">
        <f>'data'!$G$23-'data'!$G$23*(1-('data'!$G$22^M333)/('data'!$G$22^M333+L333^M333))</f>
        <v>37.7992769193467</v>
      </c>
      <c r="P333" s="20">
        <f>VLOOKUP(IF(N333-'data'!$G$24&lt;0,0,N333-'data'!$G$24),N3:O725,2)</f>
        <v>37.8962265702621</v>
      </c>
      <c r="Q333" s="20">
        <v>3.5</v>
      </c>
      <c r="R333" s="20">
        <v>3.47919796257161</v>
      </c>
      <c r="S333" s="20">
        <v>3.45245203900701</v>
      </c>
      <c r="T333" s="20">
        <v>3.41948468658621</v>
      </c>
      <c r="U333" s="20">
        <v>3.42767114560968</v>
      </c>
      <c r="V333" s="20">
        <v>3.38957508213338</v>
      </c>
      <c r="W333" s="20">
        <v>3.33529348420451</v>
      </c>
      <c r="X333" s="20">
        <v>3.25878410912682</v>
      </c>
      <c r="Y333" s="20">
        <v>41.8105129006366</v>
      </c>
      <c r="Z333" s="20">
        <v>42.2052882249659</v>
      </c>
      <c r="AA333" s="20">
        <v>42.7484206734177</v>
      </c>
      <c r="AB333" s="20">
        <v>43.5892561715225</v>
      </c>
    </row>
    <row r="334" ht="20.05" customHeight="1">
      <c r="A334" s="17">
        <f>$A333+C333</f>
        <v>1645</v>
      </c>
      <c r="B334" s="18"/>
      <c r="C334" s="19">
        <v>5</v>
      </c>
      <c r="D334" t="b" s="20">
        <v>1</v>
      </c>
      <c r="E334" s="21"/>
      <c r="F334" s="22">
        <v>694.9956094053</v>
      </c>
      <c r="G334" s="20">
        <f>$E334+($F334/60+H334*'data'!$C$16+I334*OFFSET('data'!$C$17,0,D334)-G333*(OFFSET('data'!$C$18,0,D334)+'data'!$C$19+OFFSET('data'!$C$20,0,D334)))*$C334/60+G333</f>
        <v>26.8148326275671</v>
      </c>
      <c r="H334" s="20">
        <f>H333+('data'!$C$19*G333-'data'!$C$16*H333)*$C334/60</f>
        <v>88.5656773423965</v>
      </c>
      <c r="I334" s="20">
        <f>I333+(OFFSET('data'!$C$20,0,D334)*G333-OFFSET('data'!$C$17,0,D334)*I333)*$C334/60</f>
        <v>93.64809839088819</v>
      </c>
      <c r="J334" s="23">
        <f>$A334/60</f>
        <v>27.4166666666667</v>
      </c>
      <c r="K334" s="20">
        <f>G334/'data'!$C$15*1000</f>
        <v>4.0967746526041</v>
      </c>
      <c r="L334" s="20">
        <f>L333+'data'!$G$21*(K333-L333)/60*C333</f>
        <v>3.86324249719136</v>
      </c>
      <c r="M334" s="20">
        <f>IF(L334&lt;='data'!$G$22,1.89,1.47)</f>
        <v>1.47</v>
      </c>
      <c r="N334" s="19">
        <f>$A334</f>
        <v>1645</v>
      </c>
      <c r="O334" s="20">
        <f>'data'!$G$23-'data'!$G$23*(1-('data'!$G$22^M334)/('data'!$G$22^M334+L334^M334))</f>
        <v>37.7756094717346</v>
      </c>
      <c r="P334" s="20">
        <f>VLOOKUP(IF(N334-'data'!$G$24&lt;0,0,N334-'data'!$G$24),N3:O725,2)</f>
        <v>37.8716416627048</v>
      </c>
      <c r="Q334" s="20">
        <v>3.5</v>
      </c>
      <c r="R334" s="20">
        <v>3.47928229437007</v>
      </c>
      <c r="S334" s="20">
        <v>3.45264083293791</v>
      </c>
      <c r="T334" s="20">
        <v>3.41980074944316</v>
      </c>
      <c r="U334" s="20">
        <v>3.42852225466149</v>
      </c>
      <c r="V334" s="20">
        <v>3.39063068602744</v>
      </c>
      <c r="W334" s="20">
        <v>3.33667433547824</v>
      </c>
      <c r="X334" s="20">
        <v>3.26068601101533</v>
      </c>
      <c r="Y334" s="20">
        <v>41.8016977592922</v>
      </c>
      <c r="Z334" s="20">
        <v>42.1942067158048</v>
      </c>
      <c r="AA334" s="20">
        <v>42.733829172836</v>
      </c>
      <c r="AB334" s="20">
        <v>43.5684064751862</v>
      </c>
    </row>
    <row r="335" ht="20.05" customHeight="1">
      <c r="A335" s="17">
        <f>$A334+C334</f>
        <v>1650</v>
      </c>
      <c r="B335" s="18"/>
      <c r="C335" s="19">
        <v>5</v>
      </c>
      <c r="D335" t="b" s="20">
        <v>1</v>
      </c>
      <c r="E335" s="21"/>
      <c r="F335" s="22">
        <v>694.581638384593</v>
      </c>
      <c r="G335" s="20">
        <f>$E335+($F335/60+H335*'data'!$C$16+I335*OFFSET('data'!$C$17,0,D335)-G334*(OFFSET('data'!$C$18,0,D335)+'data'!$C$19+OFFSET('data'!$C$20,0,D335)))*$C335/60+G334</f>
        <v>26.8198502214127</v>
      </c>
      <c r="H335" s="20">
        <f>H334+('data'!$C$19*G334-'data'!$C$16*H334)*$C335/60</f>
        <v>88.694003151150</v>
      </c>
      <c r="I335" s="20">
        <f>I334+(OFFSET('data'!$C$20,0,D335)*G334-OFFSET('data'!$C$17,0,D335)*I334)*$C335/60</f>
        <v>93.87783801386411</v>
      </c>
      <c r="J335" s="23">
        <f>$A335/60</f>
        <v>27.5</v>
      </c>
      <c r="K335" s="20">
        <f>G335/'data'!$C$15*1000</f>
        <v>4.09754124143832</v>
      </c>
      <c r="L335" s="20">
        <f>L334+'data'!$G$21*(K334-L334)/60*C334</f>
        <v>3.8659905198586</v>
      </c>
      <c r="M335" s="20">
        <f>IF(L335&lt;='data'!$G$22,1.89,1.47)</f>
        <v>1.47</v>
      </c>
      <c r="N335" s="19">
        <f>$A335</f>
        <v>1650</v>
      </c>
      <c r="O335" s="20">
        <f>'data'!$G$23-'data'!$G$23*(1-('data'!$G$22^M335)/('data'!$G$22^M335+L335^M335))</f>
        <v>37.7521645871838</v>
      </c>
      <c r="P335" s="20">
        <f>VLOOKUP(IF(N335-'data'!$G$24&lt;0,0,N335-'data'!$G$24),N3:O725,2)</f>
        <v>37.8472902757127</v>
      </c>
      <c r="Q335" s="20">
        <v>3.5</v>
      </c>
      <c r="R335" s="20">
        <v>3.47936634541563</v>
      </c>
      <c r="S335" s="20">
        <v>3.45282899543377</v>
      </c>
      <c r="T335" s="20">
        <v>3.42011561020671</v>
      </c>
      <c r="U335" s="20">
        <v>3.42936334853161</v>
      </c>
      <c r="V335" s="20">
        <v>3.39167485745197</v>
      </c>
      <c r="W335" s="20">
        <v>3.33804115212882</v>
      </c>
      <c r="X335" s="20">
        <v>3.26256920931249</v>
      </c>
      <c r="Y335" s="20">
        <v>41.7929889386884</v>
      </c>
      <c r="Z335" s="20">
        <v>42.183249435508</v>
      </c>
      <c r="AA335" s="20">
        <v>42.7193936373113</v>
      </c>
      <c r="AB335" s="20">
        <v>43.5477764521212</v>
      </c>
    </row>
    <row r="336" ht="20.05" customHeight="1">
      <c r="A336" s="17">
        <f>$A335+C335</f>
        <v>1655</v>
      </c>
      <c r="B336" s="18"/>
      <c r="C336" s="19">
        <v>5</v>
      </c>
      <c r="D336" t="b" s="20">
        <v>1</v>
      </c>
      <c r="E336" s="21"/>
      <c r="F336" s="22">
        <v>694.169686926367</v>
      </c>
      <c r="G336" s="20">
        <f>$E336+($F336/60+H336*'data'!$C$16+I336*OFFSET('data'!$C$17,0,D336)-G335*(OFFSET('data'!$C$18,0,D336)+'data'!$C$19+OFFSET('data'!$C$20,0,D336)))*$C336/60+G335</f>
        <v>26.8248494237261</v>
      </c>
      <c r="H336" s="20">
        <f>H335+('data'!$C$19*G335-'data'!$C$16*H335)*$C336/60</f>
        <v>88.8216971633893</v>
      </c>
      <c r="I336" s="20">
        <f>I335+(OFFSET('data'!$C$20,0,D336)*G335-OFFSET('data'!$C$17,0,D336)*I335)*$C336/60</f>
        <v>94.10753921632499</v>
      </c>
      <c r="J336" s="23">
        <f>$A336/60</f>
        <v>27.5833333333333</v>
      </c>
      <c r="K336" s="20">
        <f>G336/'data'!$C$15*1000</f>
        <v>4.09830502041115</v>
      </c>
      <c r="L336" s="20">
        <f>L335+'data'!$G$21*(K335-L335)/60*C335</f>
        <v>3.86871522657144</v>
      </c>
      <c r="M336" s="20">
        <f>IF(L336&lt;='data'!$G$22,1.89,1.47)</f>
        <v>1.47</v>
      </c>
      <c r="N336" s="19">
        <f>$A336</f>
        <v>1655</v>
      </c>
      <c r="O336" s="20">
        <f>'data'!$G$23-'data'!$G$23*(1-('data'!$G$22^M336)/('data'!$G$22^M336+L336^M336))</f>
        <v>37.7289396180715</v>
      </c>
      <c r="P336" s="20">
        <f>VLOOKUP(IF(N336-'data'!$G$24&lt;0,0,N336-'data'!$G$24),N3:O725,2)</f>
        <v>37.8231696138348</v>
      </c>
      <c r="Q336" s="20">
        <v>3.5</v>
      </c>
      <c r="R336" s="20">
        <v>3.47945011663537</v>
      </c>
      <c r="S336" s="20">
        <v>3.45301652880202</v>
      </c>
      <c r="T336" s="20">
        <v>3.42042928186999</v>
      </c>
      <c r="U336" s="20">
        <v>3.43019454507082</v>
      </c>
      <c r="V336" s="20">
        <v>3.39270772764251</v>
      </c>
      <c r="W336" s="20">
        <v>3.33939409190156</v>
      </c>
      <c r="X336" s="20">
        <v>3.26443391030952</v>
      </c>
      <c r="Y336" s="20">
        <v>41.7843851263121</v>
      </c>
      <c r="Z336" s="20">
        <v>42.1724148711904</v>
      </c>
      <c r="AA336" s="20">
        <v>42.7051121745285</v>
      </c>
      <c r="AB336" s="20">
        <v>43.5273634180766</v>
      </c>
    </row>
    <row r="337" ht="20.05" customHeight="1">
      <c r="A337" s="17">
        <f>$A336+C336</f>
        <v>1660</v>
      </c>
      <c r="B337" s="18"/>
      <c r="C337" s="19">
        <v>5</v>
      </c>
      <c r="D337" t="b" s="20">
        <v>1</v>
      </c>
      <c r="E337" s="21"/>
      <c r="F337" s="22">
        <v>693.759743316038</v>
      </c>
      <c r="G337" s="20">
        <f>$E337+($F337/60+H337*'data'!$C$16+I337*OFFSET('data'!$C$17,0,D337)-G336*(OFFSET('data'!$C$18,0,D337)+'data'!$C$19+OFFSET('data'!$C$20,0,D337)))*$C337/60+G336</f>
        <v>26.8298303598284</v>
      </c>
      <c r="H337" s="20">
        <f>H336+('data'!$C$19*G336-'data'!$C$16*H336)*$C337/60</f>
        <v>88.94876264223559</v>
      </c>
      <c r="I337" s="20">
        <f>I336+(OFFSET('data'!$C$20,0,D337)*G336-OFFSET('data'!$C$17,0,D337)*I336)*$C337/60</f>
        <v>94.33720183079789</v>
      </c>
      <c r="J337" s="23">
        <f>$A337/60</f>
        <v>27.6666666666667</v>
      </c>
      <c r="K337" s="20">
        <f>G337/'data'!$C$15*1000</f>
        <v>4.09906600866916</v>
      </c>
      <c r="L337" s="20">
        <f>L336+'data'!$G$21*(K336-L336)/60*C336</f>
        <v>3.87141685862944</v>
      </c>
      <c r="M337" s="20">
        <f>IF(L337&lt;='data'!$G$22,1.89,1.47)</f>
        <v>1.47</v>
      </c>
      <c r="N337" s="19">
        <f>$A337</f>
        <v>1660</v>
      </c>
      <c r="O337" s="20">
        <f>'data'!$G$23-'data'!$G$23*(1-('data'!$G$22^M337)/('data'!$G$22^M337+L337^M337))</f>
        <v>37.7059319524648</v>
      </c>
      <c r="P337" s="20">
        <f>VLOOKUP(IF(N337-'data'!$G$24&lt;0,0,N337-'data'!$G$24),N3:O725,2)</f>
        <v>37.7992769193467</v>
      </c>
      <c r="Q337" s="20">
        <v>3.5</v>
      </c>
      <c r="R337" s="20">
        <v>3.479533608953</v>
      </c>
      <c r="S337" s="20">
        <v>3.4532034353286</v>
      </c>
      <c r="T337" s="20">
        <v>3.42074177684862</v>
      </c>
      <c r="U337" s="20">
        <v>3.43101596074312</v>
      </c>
      <c r="V337" s="20">
        <v>3.39372942630119</v>
      </c>
      <c r="W337" s="20">
        <v>3.34073331071247</v>
      </c>
      <c r="X337" s="20">
        <v>3.26628031800971</v>
      </c>
      <c r="Y337" s="20">
        <v>41.7758850265595</v>
      </c>
      <c r="Z337" s="20">
        <v>42.1617015296093</v>
      </c>
      <c r="AA337" s="20">
        <v>42.6909829171352</v>
      </c>
      <c r="AB337" s="20">
        <v>43.5071647241179</v>
      </c>
    </row>
    <row r="338" ht="20.05" customHeight="1">
      <c r="A338" s="17">
        <f>$A337+C337</f>
        <v>1665</v>
      </c>
      <c r="B338" s="18"/>
      <c r="C338" s="19">
        <v>5</v>
      </c>
      <c r="D338" t="b" s="20">
        <v>1</v>
      </c>
      <c r="E338" s="21"/>
      <c r="F338" s="22">
        <v>693.351795907722</v>
      </c>
      <c r="G338" s="20">
        <f>$E338+($F338/60+H338*'data'!$C$16+I338*OFFSET('data'!$C$17,0,D338)-G337*(OFFSET('data'!$C$18,0,D338)+'data'!$C$19+OFFSET('data'!$C$20,0,D338)))*$C338/60+G337</f>
        <v>26.8347931507706</v>
      </c>
      <c r="H338" s="20">
        <f>H337+('data'!$C$19*G337-'data'!$C$16*H337)*$C338/60</f>
        <v>89.0752028346898</v>
      </c>
      <c r="I338" s="20">
        <f>I337+(OFFSET('data'!$C$20,0,D338)*G337-OFFSET('data'!$C$17,0,D338)*I337)*$C338/60</f>
        <v>94.5668256911156</v>
      </c>
      <c r="J338" s="23">
        <f>$A338/60</f>
        <v>27.75</v>
      </c>
      <c r="K338" s="20">
        <f>G338/'data'!$C$15*1000</f>
        <v>4.09982422470655</v>
      </c>
      <c r="L338" s="20">
        <f>L337+'data'!$G$21*(K337-L337)/60*C337</f>
        <v>3.87409565471806</v>
      </c>
      <c r="M338" s="20">
        <f>IF(L338&lt;='data'!$G$22,1.89,1.47)</f>
        <v>1.47</v>
      </c>
      <c r="N338" s="19">
        <f>$A338</f>
        <v>1665</v>
      </c>
      <c r="O338" s="20">
        <f>'data'!$G$23-'data'!$G$23*(1-('data'!$G$22^M338)/('data'!$G$22^M338+L338^M338))</f>
        <v>37.6831390136231</v>
      </c>
      <c r="P338" s="20">
        <f>VLOOKUP(IF(N338-'data'!$G$24&lt;0,0,N338-'data'!$G$24),N3:O725,2)</f>
        <v>37.7756094717346</v>
      </c>
      <c r="Q338" s="20">
        <v>3.5</v>
      </c>
      <c r="R338" s="20">
        <v>3.4796168232889</v>
      </c>
      <c r="S338" s="20">
        <v>3.45338971727888</v>
      </c>
      <c r="T338" s="20">
        <v>3.42105310701426</v>
      </c>
      <c r="U338" s="20">
        <v>3.43182771064206</v>
      </c>
      <c r="V338" s="20">
        <v>3.39474008161474</v>
      </c>
      <c r="W338" s="20">
        <v>3.34205896266951</v>
      </c>
      <c r="X338" s="20">
        <v>3.26810863414931</v>
      </c>
      <c r="Y338" s="20">
        <v>41.7674873605016</v>
      </c>
      <c r="Z338" s="20">
        <v>42.1511079368882</v>
      </c>
      <c r="AA338" s="20">
        <v>42.6770040223807</v>
      </c>
      <c r="AB338" s="20">
        <v>43.4871777561715</v>
      </c>
    </row>
    <row r="339" ht="20.05" customHeight="1">
      <c r="A339" s="17">
        <f>$A338+C338</f>
        <v>1670</v>
      </c>
      <c r="B339" s="18"/>
      <c r="C339" s="19">
        <v>5</v>
      </c>
      <c r="D339" t="b" s="20">
        <v>1</v>
      </c>
      <c r="E339" s="21"/>
      <c r="F339" s="22">
        <v>692.945833123830</v>
      </c>
      <c r="G339" s="20">
        <f>$E339+($F339/60+H339*'data'!$C$16+I339*OFFSET('data'!$C$17,0,D339)-G338*(OFFSET('data'!$C$18,0,D339)+'data'!$C$19+OFFSET('data'!$C$20,0,D339)))*$C339/60+G338</f>
        <v>26.8397379135759</v>
      </c>
      <c r="H339" s="20">
        <f>H338+('data'!$C$19*G338-'data'!$C$16*H338)*$C339/60</f>
        <v>89.20102097162381</v>
      </c>
      <c r="I339" s="20">
        <f>I338+(OFFSET('data'!$C$20,0,D339)*G338-OFFSET('data'!$C$17,0,D339)*I338)*$C339/60</f>
        <v>94.79641063237401</v>
      </c>
      <c r="J339" s="23">
        <f>$A339/60</f>
        <v>27.8333333333333</v>
      </c>
      <c r="K339" s="20">
        <f>G339/'data'!$C$15*1000</f>
        <v>4.10057968640215</v>
      </c>
      <c r="L339" s="20">
        <f>L338+'data'!$G$21*(K338-L338)/60*C338</f>
        <v>3.8767518509317</v>
      </c>
      <c r="M339" s="20">
        <f>IF(L339&lt;='data'!$G$22,1.89,1.47)</f>
        <v>1.47</v>
      </c>
      <c r="N339" s="19">
        <f>$A339</f>
        <v>1670</v>
      </c>
      <c r="O339" s="20">
        <f>'data'!$G$23-'data'!$G$23*(1-('data'!$G$22^M339)/('data'!$G$22^M339+L339^M339))</f>
        <v>37.6605582595066</v>
      </c>
      <c r="P339" s="20">
        <f>VLOOKUP(IF(N339-'data'!$G$24&lt;0,0,N339-'data'!$G$24),N3:O725,2)</f>
        <v>37.7521645871838</v>
      </c>
      <c r="Q339" s="20">
        <v>3.5</v>
      </c>
      <c r="R339" s="20">
        <v>3.47969976056014</v>
      </c>
      <c r="S339" s="20">
        <v>3.45357537689848</v>
      </c>
      <c r="T339" s="20">
        <v>3.42136328372612</v>
      </c>
      <c r="U339" s="20">
        <v>3.43262990850686</v>
      </c>
      <c r="V339" s="20">
        <v>3.39573982027227</v>
      </c>
      <c r="W339" s="20">
        <v>3.34337120009364</v>
      </c>
      <c r="X339" s="20">
        <v>3.26991905821854</v>
      </c>
      <c r="Y339" s="20">
        <v>41.7591908656542</v>
      </c>
      <c r="Z339" s="20">
        <v>42.1406326382441</v>
      </c>
      <c r="AA339" s="20">
        <v>42.6631736717616</v>
      </c>
      <c r="AB339" s="20">
        <v>43.4673999345697</v>
      </c>
    </row>
    <row r="340" ht="20.05" customHeight="1">
      <c r="A340" s="17">
        <f>$A339+C339</f>
        <v>1675</v>
      </c>
      <c r="B340" s="18"/>
      <c r="C340" s="19">
        <v>5</v>
      </c>
      <c r="D340" t="b" s="20">
        <v>1</v>
      </c>
      <c r="E340" s="21"/>
      <c r="F340" s="22">
        <v>692.541843454670</v>
      </c>
      <c r="G340" s="20">
        <f>$E340+($F340/60+H340*'data'!$C$16+I340*OFFSET('data'!$C$17,0,D340)-G339*(OFFSET('data'!$C$18,0,D340)+'data'!$C$19+OFFSET('data'!$C$20,0,D340)))*$C340/60+G339</f>
        <v>26.8446647614673</v>
      </c>
      <c r="H340" s="20">
        <f>H339+('data'!$C$19*G339-'data'!$C$16*H339)*$C340/60</f>
        <v>89.3262202677777</v>
      </c>
      <c r="I340" s="20">
        <f>I339+(OFFSET('data'!$C$20,0,D340)*G339-OFFSET('data'!$C$17,0,D340)*I339)*$C340/60</f>
        <v>95.0259564908916</v>
      </c>
      <c r="J340" s="23">
        <f>$A340/60</f>
        <v>27.9166666666667</v>
      </c>
      <c r="K340" s="20">
        <f>G340/'data'!$C$15*1000</f>
        <v>4.10133241105417</v>
      </c>
      <c r="L340" s="20">
        <f>L339+'data'!$G$21*(K339-L339)/60*C339</f>
        <v>3.87938568079699</v>
      </c>
      <c r="M340" s="20">
        <f>IF(L340&lt;='data'!$G$22,1.89,1.47)</f>
        <v>1.47</v>
      </c>
      <c r="N340" s="19">
        <f>$A340</f>
        <v>1675</v>
      </c>
      <c r="O340" s="20">
        <f>'data'!$G$23-'data'!$G$23*(1-('data'!$G$22^M340)/('data'!$G$22^M340+L340^M340))</f>
        <v>37.6381871822889</v>
      </c>
      <c r="P340" s="20">
        <f>VLOOKUP(IF(N340-'data'!$G$24&lt;0,0,N340-'data'!$G$24),N3:O725,2)</f>
        <v>37.7289396180715</v>
      </c>
      <c r="Q340" s="20">
        <v>3.5</v>
      </c>
      <c r="R340" s="20">
        <v>3.47978242168047</v>
      </c>
      <c r="S340" s="20">
        <v>3.45376041641408</v>
      </c>
      <c r="T340" s="20">
        <v>3.42167231786063</v>
      </c>
      <c r="U340" s="20">
        <v>3.43342266673833</v>
      </c>
      <c r="V340" s="20">
        <v>3.39672876748288</v>
      </c>
      <c r="W340" s="20">
        <v>3.34467017353964</v>
      </c>
      <c r="X340" s="20">
        <v>3.27171178748265</v>
      </c>
      <c r="Y340" s="20">
        <v>41.750994295750</v>
      </c>
      <c r="Z340" s="20">
        <v>42.1302741977191</v>
      </c>
      <c r="AA340" s="20">
        <v>42.6494900706728</v>
      </c>
      <c r="AB340" s="20">
        <v>43.4478287136009</v>
      </c>
    </row>
    <row r="341" ht="20.05" customHeight="1">
      <c r="A341" s="17">
        <f>$A340+C340</f>
        <v>1680</v>
      </c>
      <c r="B341" s="18"/>
      <c r="C341" s="19">
        <v>5</v>
      </c>
      <c r="D341" t="b" s="20">
        <v>1</v>
      </c>
      <c r="E341" s="21"/>
      <c r="F341" s="22">
        <v>692.139815458049</v>
      </c>
      <c r="G341" s="20">
        <f>$E341+($F341/60+H341*'data'!$C$16+I341*OFFSET('data'!$C$17,0,D341)-G340*(OFFSET('data'!$C$18,0,D341)+'data'!$C$19+OFFSET('data'!$C$20,0,D341)))*$C341/60+G340</f>
        <v>26.8495738040824</v>
      </c>
      <c r="H341" s="20">
        <f>H340+('data'!$C$19*G340-'data'!$C$16*H340)*$C341/60</f>
        <v>89.4508039217628</v>
      </c>
      <c r="I341" s="20">
        <f>I340+(OFFSET('data'!$C$20,0,D341)*G340-OFFSET('data'!$C$17,0,D341)*I340)*$C341/60</f>
        <v>95.2554631041715</v>
      </c>
      <c r="J341" s="23">
        <f>$A341/60</f>
        <v>28</v>
      </c>
      <c r="K341" s="20">
        <f>G341/'data'!$C$15*1000</f>
        <v>4.10208241541308</v>
      </c>
      <c r="L341" s="20">
        <f>L340+'data'!$G$21*(K340-L340)/60*C340</f>
        <v>3.88199737529614</v>
      </c>
      <c r="M341" s="20">
        <f>IF(L341&lt;='data'!$G$22,1.89,1.47)</f>
        <v>1.47</v>
      </c>
      <c r="N341" s="19">
        <f>$A341</f>
        <v>1680</v>
      </c>
      <c r="O341" s="20">
        <f>'data'!$G$23-'data'!$G$23*(1-('data'!$G$22^M341)/('data'!$G$22^M341+L341^M341))</f>
        <v>37.6160233078759</v>
      </c>
      <c r="P341" s="20">
        <f>VLOOKUP(IF(N341-'data'!$G$24&lt;0,0,N341-'data'!$G$24),N3:O725,2)</f>
        <v>37.7059319524648</v>
      </c>
      <c r="Q341" s="20">
        <v>3.5</v>
      </c>
      <c r="R341" s="20">
        <v>3.4798648075604</v>
      </c>
      <c r="S341" s="20">
        <v>3.45394483803418</v>
      </c>
      <c r="T341" s="20">
        <v>3.42198021983937</v>
      </c>
      <c r="U341" s="20">
        <v>3.43420609641466</v>
      </c>
      <c r="V341" s="20">
        <v>3.39770704699301</v>
      </c>
      <c r="W341" s="20">
        <v>3.34595603181665</v>
      </c>
      <c r="X341" s="20">
        <v>3.27348701700307</v>
      </c>
      <c r="Y341" s="20">
        <v>41.7428964205161</v>
      </c>
      <c r="Z341" s="20">
        <v>42.1200311979163</v>
      </c>
      <c r="AA341" s="20">
        <v>42.6359514480632</v>
      </c>
      <c r="AB341" s="20">
        <v>43.4284615810624</v>
      </c>
    </row>
    <row r="342" ht="20.05" customHeight="1">
      <c r="A342" s="17">
        <f>$A341+C341</f>
        <v>1685</v>
      </c>
      <c r="B342" s="18"/>
      <c r="C342" s="19">
        <v>5</v>
      </c>
      <c r="D342" t="b" s="20">
        <v>1</v>
      </c>
      <c r="E342" s="21"/>
      <c r="F342" s="22">
        <v>691.739737758872</v>
      </c>
      <c r="G342" s="20">
        <f>$E342+($F342/60+H342*'data'!$C$16+I342*OFFSET('data'!$C$17,0,D342)-G341*(OFFSET('data'!$C$18,0,D342)+'data'!$C$19+OFFSET('data'!$C$20,0,D342)))*$C342/60+G341</f>
        <v>26.8544651476748</v>
      </c>
      <c r="H342" s="20">
        <f>H341+('data'!$C$19*G341-'data'!$C$16*H341)*$C342/60</f>
        <v>89.5747751160695</v>
      </c>
      <c r="I342" s="20">
        <f>I341+(OFFSET('data'!$C$20,0,D342)*G341-OFFSET('data'!$C$17,0,D342)*I341)*$C342/60</f>
        <v>95.48493031086529</v>
      </c>
      <c r="J342" s="23">
        <f>$A342/60</f>
        <v>28.0833333333333</v>
      </c>
      <c r="K342" s="20">
        <f>G342/'data'!$C$15*1000</f>
        <v>4.10282971571232</v>
      </c>
      <c r="L342" s="20">
        <f>L341+'data'!$G$21*(K341-L341)/60*C341</f>
        <v>3.88458716289045</v>
      </c>
      <c r="M342" s="20">
        <f>IF(L342&lt;='data'!$G$22,1.89,1.47)</f>
        <v>1.47</v>
      </c>
      <c r="N342" s="19">
        <f>$A342</f>
        <v>1685</v>
      </c>
      <c r="O342" s="20">
        <f>'data'!$G$23-'data'!$G$23*(1-('data'!$G$22^M342)/('data'!$G$22^M342+L342^M342))</f>
        <v>37.5940641954294</v>
      </c>
      <c r="P342" s="20">
        <f>VLOOKUP(IF(N342-'data'!$G$24&lt;0,0,N342-'data'!$G$24),N3:O725,2)</f>
        <v>37.6831390136231</v>
      </c>
      <c r="Q342" s="20">
        <v>3.5</v>
      </c>
      <c r="R342" s="20">
        <v>3.47994691910725</v>
      </c>
      <c r="S342" s="20">
        <v>3.45412864394975</v>
      </c>
      <c r="T342" s="20">
        <v>3.42228699965529</v>
      </c>
      <c r="U342" s="20">
        <v>3.43498030730694</v>
      </c>
      <c r="V342" s="20">
        <v>3.39867478110363</v>
      </c>
      <c r="W342" s="20">
        <v>3.34722892200854</v>
      </c>
      <c r="X342" s="20">
        <v>3.2752449396586</v>
      </c>
      <c r="Y342" s="20">
        <v>41.7348960254528</v>
      </c>
      <c r="Z342" s="20">
        <v>42.1099022397403</v>
      </c>
      <c r="AA342" s="20">
        <v>42.6225560560984</v>
      </c>
      <c r="AB342" s="20">
        <v>43.4092960578171</v>
      </c>
    </row>
    <row r="343" ht="20.05" customHeight="1">
      <c r="A343" s="17">
        <f>$A342+C342</f>
        <v>1690</v>
      </c>
      <c r="B343" s="18"/>
      <c r="C343" s="19">
        <v>5</v>
      </c>
      <c r="D343" t="b" s="20">
        <v>1</v>
      </c>
      <c r="E343" s="21"/>
      <c r="F343" s="22">
        <v>691.341599048753</v>
      </c>
      <c r="G343" s="20">
        <f>$E343+($F343/60+H343*'data'!$C$16+I343*OFFSET('data'!$C$17,0,D343)-G342*(OFFSET('data'!$C$18,0,D343)+'data'!$C$19+OFFSET('data'!$C$20,0,D343)))*$C343/60+G342</f>
        <v>26.8593388953043</v>
      </c>
      <c r="H343" s="20">
        <f>H342+('data'!$C$19*G342-'data'!$C$16*H342)*$C343/60</f>
        <v>89.6981370170802</v>
      </c>
      <c r="I343" s="20">
        <f>I342+(OFFSET('data'!$C$20,0,D343)*G342-OFFSET('data'!$C$17,0,D343)*I342)*$C343/60</f>
        <v>95.7143579507392</v>
      </c>
      <c r="J343" s="23">
        <f>$A343/60</f>
        <v>28.1666666666667</v>
      </c>
      <c r="K343" s="20">
        <f>G343/'data'!$C$15*1000</f>
        <v>4.10357432769737</v>
      </c>
      <c r="L343" s="20">
        <f>L342+'data'!$G$21*(K342-L342)/60*C342</f>
        <v>3.8871552695439</v>
      </c>
      <c r="M343" s="20">
        <f>IF(L343&lt;='data'!$G$22,1.89,1.47)</f>
        <v>1.47</v>
      </c>
      <c r="N343" s="19">
        <f>$A343</f>
        <v>1690</v>
      </c>
      <c r="O343" s="20">
        <f>'data'!$G$23-'data'!$G$23*(1-('data'!$G$22^M343)/('data'!$G$22^M343+L343^M343))</f>
        <v>37.5723074368969</v>
      </c>
      <c r="P343" s="20">
        <f>VLOOKUP(IF(N343-'data'!$G$24&lt;0,0,N343-'data'!$G$24),N3:O725,2)</f>
        <v>37.6605582595066</v>
      </c>
      <c r="Q343" s="20">
        <v>3.5</v>
      </c>
      <c r="R343" s="20">
        <v>3.48002875722506</v>
      </c>
      <c r="S343" s="20">
        <v>3.45431183633493</v>
      </c>
      <c r="T343" s="20">
        <v>3.42259266689752</v>
      </c>
      <c r="U343" s="20">
        <v>3.43574540789457</v>
      </c>
      <c r="V343" s="20">
        <v>3.39963209068721</v>
      </c>
      <c r="W343" s="20">
        <v>3.34848898949399</v>
      </c>
      <c r="X343" s="20">
        <v>3.27698574616658</v>
      </c>
      <c r="Y343" s="20">
        <v>41.7269919116175</v>
      </c>
      <c r="Z343" s="20">
        <v>42.0998859421411</v>
      </c>
      <c r="AA343" s="20">
        <v>42.6093021698278</v>
      </c>
      <c r="AB343" s="20">
        <v>43.3903296973547</v>
      </c>
    </row>
    <row r="344" ht="20.05" customHeight="1">
      <c r="A344" s="17">
        <f>$A343+C343</f>
        <v>1695</v>
      </c>
      <c r="B344" s="18"/>
      <c r="C344" s="19">
        <v>5</v>
      </c>
      <c r="D344" t="b" s="20">
        <v>1</v>
      </c>
      <c r="E344" s="21"/>
      <c r="F344" s="22">
        <v>690.945388085622</v>
      </c>
      <c r="G344" s="20">
        <f>$E344+($F344/60+H344*'data'!$C$16+I344*OFFSET('data'!$C$17,0,D344)-G343*(OFFSET('data'!$C$18,0,D344)+'data'!$C$19+OFFSET('data'!$C$20,0,D344)))*$C344/60+G343</f>
        <v>26.8641951470153</v>
      </c>
      <c r="H344" s="20">
        <f>H343+('data'!$C$19*G343-'data'!$C$16*H343)*$C344/60</f>
        <v>89.82089277508661</v>
      </c>
      <c r="I344" s="20">
        <f>I343+(OFFSET('data'!$C$20,0,D344)*G343-OFFSET('data'!$C$17,0,D344)*I343)*$C344/60</f>
        <v>95.9437458646419</v>
      </c>
      <c r="J344" s="23">
        <f>$A344/60</f>
        <v>28.25</v>
      </c>
      <c r="K344" s="20">
        <f>G344/'data'!$C$15*1000</f>
        <v>4.10431626665305</v>
      </c>
      <c r="L344" s="20">
        <f>L343+'data'!$G$21*(K343-L343)/60*C343</f>
        <v>3.88970191874678</v>
      </c>
      <c r="M344" s="20">
        <f>IF(L344&lt;='data'!$G$22,1.89,1.47)</f>
        <v>1.47</v>
      </c>
      <c r="N344" s="19">
        <f>$A344</f>
        <v>1695</v>
      </c>
      <c r="O344" s="20">
        <f>'data'!$G$23-'data'!$G$23*(1-('data'!$G$22^M344)/('data'!$G$22^M344+L344^M344))</f>
        <v>37.550750656546</v>
      </c>
      <c r="P344" s="20">
        <f>VLOOKUP(IF(N344-'data'!$G$24&lt;0,0,N344-'data'!$G$24),N3:O725,2)</f>
        <v>37.6381871822889</v>
      </c>
      <c r="Q344" s="20">
        <v>3.5</v>
      </c>
      <c r="R344" s="20">
        <v>3.48011032281473</v>
      </c>
      <c r="S344" s="20">
        <v>3.45449441734769</v>
      </c>
      <c r="T344" s="20">
        <v>3.42289723077456</v>
      </c>
      <c r="U344" s="20">
        <v>3.43650150538045</v>
      </c>
      <c r="V344" s="20">
        <v>3.40057909520449</v>
      </c>
      <c r="W344" s="20">
        <v>3.34973637796637</v>
      </c>
      <c r="X344" s="20">
        <v>3.27870962510415</v>
      </c>
      <c r="Y344" s="20">
        <v>41.7191828954111</v>
      </c>
      <c r="Z344" s="20">
        <v>42.089980941862</v>
      </c>
      <c r="AA344" s="20">
        <v>42.5961880868567</v>
      </c>
      <c r="AB344" s="20">
        <v>43.371560085356</v>
      </c>
    </row>
    <row r="345" ht="20.05" customHeight="1">
      <c r="A345" s="17">
        <f>$A344+C344</f>
        <v>1700</v>
      </c>
      <c r="B345" s="18"/>
      <c r="C345" s="19">
        <v>5</v>
      </c>
      <c r="D345" t="b" s="20">
        <v>1</v>
      </c>
      <c r="E345" s="21"/>
      <c r="F345" s="22">
        <v>690.551093693335</v>
      </c>
      <c r="G345" s="20">
        <f>$E345+($F345/60+H345*'data'!$C$16+I345*OFFSET('data'!$C$17,0,D345)-G344*(OFFSET('data'!$C$18,0,D345)+'data'!$C$19+OFFSET('data'!$C$20,0,D345)))*$C345/60+G344</f>
        <v>26.8690340000052</v>
      </c>
      <c r="H345" s="20">
        <f>H344+('data'!$C$19*G344-'data'!$C$16*H344)*$C345/60</f>
        <v>89.9430455243111</v>
      </c>
      <c r="I345" s="20">
        <f>I344+(OFFSET('data'!$C$20,0,D345)*G344-OFFSET('data'!$C$17,0,D345)*I344)*$C345/60</f>
        <v>96.17309389447431</v>
      </c>
      <c r="J345" s="23">
        <f>$A345/60</f>
        <v>28.3333333333333</v>
      </c>
      <c r="K345" s="20">
        <f>G345/'data'!$C$15*1000</f>
        <v>4.10505554742918</v>
      </c>
      <c r="L345" s="20">
        <f>L344+'data'!$G$21*(K344-L344)/60*C344</f>
        <v>3.89222733153937</v>
      </c>
      <c r="M345" s="20">
        <f>IF(L345&lt;='data'!$G$22,1.89,1.47)</f>
        <v>1.47</v>
      </c>
      <c r="N345" s="19">
        <f>$A345</f>
        <v>1700</v>
      </c>
      <c r="O345" s="20">
        <f>'data'!$G$23-'data'!$G$23*(1-('data'!$G$22^M345)/('data'!$G$22^M345+L345^M345))</f>
        <v>37.5293915105054</v>
      </c>
      <c r="P345" s="20">
        <f>VLOOKUP(IF(N345-'data'!$G$24&lt;0,0,N345-'data'!$G$24),N3:O725,2)</f>
        <v>37.6160233078759</v>
      </c>
      <c r="Q345" s="20">
        <v>3.5</v>
      </c>
      <c r="R345" s="20">
        <v>3.48019161677401</v>
      </c>
      <c r="S345" s="20">
        <v>3.45467638913034</v>
      </c>
      <c r="T345" s="20">
        <v>3.42320070013616</v>
      </c>
      <c r="U345" s="20">
        <v>3.437248705706</v>
      </c>
      <c r="V345" s="20">
        <v>3.40151591272104</v>
      </c>
      <c r="W345" s="20">
        <v>3.35097122945339</v>
      </c>
      <c r="X345" s="20">
        <v>3.28041676292941</v>
      </c>
      <c r="Y345" s="20">
        <v>41.7114678083677</v>
      </c>
      <c r="Z345" s="20">
        <v>42.0801858931924</v>
      </c>
      <c r="AA345" s="20">
        <v>42.5832121270251</v>
      </c>
      <c r="AB345" s="20">
        <v>43.352984839262</v>
      </c>
    </row>
    <row r="346" ht="20.05" customHeight="1">
      <c r="A346" s="17">
        <f>$A345+C345</f>
        <v>1705</v>
      </c>
      <c r="B346" s="18"/>
      <c r="C346" s="19">
        <v>5</v>
      </c>
      <c r="D346" t="b" s="20">
        <v>1</v>
      </c>
      <c r="E346" s="21"/>
      <c r="F346" s="22">
        <v>690.158704761289</v>
      </c>
      <c r="G346" s="20">
        <f>$E346+($F346/60+H346*'data'!$C$16+I346*OFFSET('data'!$C$17,0,D346)-G345*(OFFSET('data'!$C$18,0,D346)+'data'!$C$19+OFFSET('data'!$C$20,0,D346)))*$C346/60+G345</f>
        <v>26.8738555487824</v>
      </c>
      <c r="H346" s="20">
        <f>H345+('data'!$C$19*G345-'data'!$C$16*H345)*$C346/60</f>
        <v>90.0645983829325</v>
      </c>
      <c r="I346" s="20">
        <f>I345+(OFFSET('data'!$C$20,0,D346)*G345-OFFSET('data'!$C$17,0,D346)*I345)*$C346/60</f>
        <v>96.40240188316101</v>
      </c>
      <c r="J346" s="23">
        <f>$A346/60</f>
        <v>28.4166666666667</v>
      </c>
      <c r="K346" s="20">
        <f>G346/'data'!$C$15*1000</f>
        <v>4.10579218446477</v>
      </c>
      <c r="L346" s="20">
        <f>L345+'data'!$G$21*(K345-L345)/60*C345</f>
        <v>3.89473172653568</v>
      </c>
      <c r="M346" s="20">
        <f>IF(L346&lt;='data'!$G$22,1.89,1.47)</f>
        <v>1.47</v>
      </c>
      <c r="N346" s="19">
        <f>$A346</f>
        <v>1705</v>
      </c>
      <c r="O346" s="20">
        <f>'data'!$G$23-'data'!$G$23*(1-('data'!$G$22^M346)/('data'!$G$22^M346+L346^M346))</f>
        <v>37.5082276863112</v>
      </c>
      <c r="P346" s="20">
        <f>VLOOKUP(IF(N346-'data'!$G$24&lt;0,0,N346-'data'!$G$24),N3:O725,2)</f>
        <v>37.5940641954294</v>
      </c>
      <c r="Q346" s="20">
        <v>3.5</v>
      </c>
      <c r="R346" s="20">
        <v>3.48027263999748</v>
      </c>
      <c r="S346" s="20">
        <v>3.45485775381014</v>
      </c>
      <c r="T346" s="20">
        <v>3.42350308349399</v>
      </c>
      <c r="U346" s="20">
        <v>3.437987113566</v>
      </c>
      <c r="V346" s="20">
        <v>3.40244265992367</v>
      </c>
      <c r="W346" s="20">
        <v>3.35219368433652</v>
      </c>
      <c r="X346" s="20">
        <v>3.28210734400263</v>
      </c>
      <c r="Y346" s="20">
        <v>41.7038454969476</v>
      </c>
      <c r="Z346" s="20">
        <v>42.070499467723</v>
      </c>
      <c r="AA346" s="20">
        <v>42.5703726320898</v>
      </c>
      <c r="AB346" s="20">
        <v>43.3346016078469</v>
      </c>
    </row>
    <row r="347" ht="20.05" customHeight="1">
      <c r="A347" s="17">
        <f>$A346+C346</f>
        <v>1710</v>
      </c>
      <c r="B347" s="18"/>
      <c r="C347" s="19">
        <v>5</v>
      </c>
      <c r="D347" t="b" s="20">
        <v>1</v>
      </c>
      <c r="E347" s="21"/>
      <c r="F347" s="22">
        <v>689.768210244038</v>
      </c>
      <c r="G347" s="20">
        <f>$E347+($F347/60+H347*'data'!$C$16+I347*OFFSET('data'!$C$17,0,D347)-G346*(OFFSET('data'!$C$18,0,D347)+'data'!$C$19+OFFSET('data'!$C$20,0,D347)))*$C347/60+G346</f>
        <v>26.8786598853155</v>
      </c>
      <c r="H347" s="20">
        <f>H346+('data'!$C$19*G346-'data'!$C$16*H346)*$C347/60</f>
        <v>90.1855544531152</v>
      </c>
      <c r="I347" s="20">
        <f>I346+(OFFSET('data'!$C$20,0,D347)*G346-OFFSET('data'!$C$17,0,D347)*I346)*$C347/60</f>
        <v>96.6316696746232</v>
      </c>
      <c r="J347" s="23">
        <f>$A347/60</f>
        <v>28.5</v>
      </c>
      <c r="K347" s="20">
        <f>G347/'data'!$C$15*1000</f>
        <v>4.10652619181081</v>
      </c>
      <c r="L347" s="20">
        <f>L346+'data'!$G$21*(K346-L346)/60*C346</f>
        <v>3.89721531994714</v>
      </c>
      <c r="M347" s="20">
        <f>IF(L347&lt;='data'!$G$22,1.89,1.47)</f>
        <v>1.47</v>
      </c>
      <c r="N347" s="19">
        <f>$A347</f>
        <v>1710</v>
      </c>
      <c r="O347" s="20">
        <f>'data'!$G$23-'data'!$G$23*(1-('data'!$G$22^M347)/('data'!$G$22^M347+L347^M347))</f>
        <v>37.4872569024582</v>
      </c>
      <c r="P347" s="20">
        <f>VLOOKUP(IF(N347-'data'!$G$24&lt;0,0,N347-'data'!$G$24),N3:O725,2)</f>
        <v>37.5723074368969</v>
      </c>
      <c r="Q347" s="20">
        <v>3.5</v>
      </c>
      <c r="R347" s="20">
        <v>3.48035339337662</v>
      </c>
      <c r="S347" s="20">
        <v>3.45503851349983</v>
      </c>
      <c r="T347" s="20">
        <v>3.42380438904094</v>
      </c>
      <c r="U347" s="20">
        <v>3.43871683242326</v>
      </c>
      <c r="V347" s="20">
        <v>3.40335945213659</v>
      </c>
      <c r="W347" s="20">
        <v>3.3534038813702</v>
      </c>
      <c r="X347" s="20">
        <v>3.28378155060741</v>
      </c>
      <c r="Y347" s="20">
        <v>41.6963148223336</v>
      </c>
      <c r="Z347" s="20">
        <v>42.0609203541059</v>
      </c>
      <c r="AA347" s="20">
        <v>42.5576679654132</v>
      </c>
      <c r="AB347" s="20">
        <v>43.3164080707957</v>
      </c>
    </row>
    <row r="348" ht="20.05" customHeight="1">
      <c r="A348" s="17">
        <f>$A347+C347</f>
        <v>1715</v>
      </c>
      <c r="B348" s="18"/>
      <c r="C348" s="19">
        <v>5</v>
      </c>
      <c r="D348" t="b" s="20">
        <v>1</v>
      </c>
      <c r="E348" s="21"/>
      <c r="F348" s="22">
        <v>689.379599160904</v>
      </c>
      <c r="G348" s="20">
        <f>$E348+($F348/60+H348*'data'!$C$16+I348*OFFSET('data'!$C$17,0,D348)-G347*(OFFSET('data'!$C$18,0,D348)+'data'!$C$19+OFFSET('data'!$C$20,0,D348)))*$C348/60+G347</f>
        <v>26.8834470991734</v>
      </c>
      <c r="H348" s="20">
        <f>H347+('data'!$C$19*G347-'data'!$C$16*H347)*$C348/60</f>
        <v>90.30591682104151</v>
      </c>
      <c r="I348" s="20">
        <f>I347+(OFFSET('data'!$C$20,0,D348)*G347-OFFSET('data'!$C$17,0,D348)*I347)*$C348/60</f>
        <v>96.8608971137531</v>
      </c>
      <c r="J348" s="23">
        <f>$A348/60</f>
        <v>28.5833333333333</v>
      </c>
      <c r="K348" s="20">
        <f>G348/'data'!$C$15*1000</f>
        <v>4.10725758315164</v>
      </c>
      <c r="L348" s="20">
        <f>L347+'data'!$G$21*(K347-L347)/60*C347</f>
        <v>3.89967832560631</v>
      </c>
      <c r="M348" s="20">
        <f>IF(L348&lt;='data'!$G$22,1.89,1.47)</f>
        <v>1.47</v>
      </c>
      <c r="N348" s="19">
        <f>$A348</f>
        <v>1715</v>
      </c>
      <c r="O348" s="20">
        <f>'data'!$G$23-'data'!$G$23*(1-('data'!$G$22^M348)/('data'!$G$22^M348+L348^M348))</f>
        <v>37.4664769079581</v>
      </c>
      <c r="P348" s="20">
        <f>VLOOKUP(IF(N348-'data'!$G$24&lt;0,0,N348-'data'!$G$24),N3:O725,2)</f>
        <v>37.550750656546</v>
      </c>
      <c r="Q348" s="20">
        <v>3.5</v>
      </c>
      <c r="R348" s="20">
        <v>3.48043387779983</v>
      </c>
      <c r="S348" s="20">
        <v>3.45521867029809</v>
      </c>
      <c r="T348" s="20">
        <v>3.42410462466941</v>
      </c>
      <c r="U348" s="20">
        <v>3.43943796452313</v>
      </c>
      <c r="V348" s="20">
        <v>3.40426640333743</v>
      </c>
      <c r="W348" s="20">
        <v>3.3546019577008</v>
      </c>
      <c r="X348" s="20">
        <v>3.28543956297175</v>
      </c>
      <c r="Y348" s="20">
        <v>41.6888746602298</v>
      </c>
      <c r="Z348" s="20">
        <v>42.051447257818</v>
      </c>
      <c r="AA348" s="20">
        <v>42.5450965116555</v>
      </c>
      <c r="AB348" s="20">
        <v>43.2984019382861</v>
      </c>
    </row>
    <row r="349" ht="20.05" customHeight="1">
      <c r="A349" s="17">
        <f>$A348+C348</f>
        <v>1720</v>
      </c>
      <c r="B349" s="18"/>
      <c r="C349" s="19">
        <v>5</v>
      </c>
      <c r="D349" t="b" s="20">
        <v>1</v>
      </c>
      <c r="E349" s="21"/>
      <c r="F349" s="22">
        <v>688.992860595605</v>
      </c>
      <c r="G349" s="20">
        <f>$E349+($F349/60+H349*'data'!$C$16+I349*OFFSET('data'!$C$17,0,D349)-G348*(OFFSET('data'!$C$18,0,D349)+'data'!$C$19+OFFSET('data'!$C$20,0,D349)))*$C349/60+G348</f>
        <v>26.888217277657</v>
      </c>
      <c r="H349" s="20">
        <f>H348+('data'!$C$19*G348-'data'!$C$16*H348)*$C349/60</f>
        <v>90.4256885569477</v>
      </c>
      <c r="I349" s="20">
        <f>I348+(OFFSET('data'!$C$20,0,D349)*G348-OFFSET('data'!$C$17,0,D349)*I348)*$C349/60</f>
        <v>97.09008404638971</v>
      </c>
      <c r="J349" s="23">
        <f>$A349/60</f>
        <v>28.6666666666667</v>
      </c>
      <c r="K349" s="20">
        <f>G349/'data'!$C$15*1000</f>
        <v>4.10798637182511</v>
      </c>
      <c r="L349" s="20">
        <f>L348+'data'!$G$21*(K348-L348)/60*C348</f>
        <v>3.90212095499058</v>
      </c>
      <c r="M349" s="20">
        <f>IF(L349&lt;='data'!$G$22,1.89,1.47)</f>
        <v>1.47</v>
      </c>
      <c r="N349" s="19">
        <f>$A349</f>
        <v>1720</v>
      </c>
      <c r="O349" s="20">
        <f>'data'!$G$23-'data'!$G$23*(1-('data'!$G$22^M349)/('data'!$G$22^M349+L349^M349))</f>
        <v>37.4458854819026</v>
      </c>
      <c r="P349" s="20">
        <f>VLOOKUP(IF(N349-'data'!$G$24&lt;0,0,N349-'data'!$G$24),N3:O725,2)</f>
        <v>37.5293915105054</v>
      </c>
      <c r="Q349" s="20">
        <v>3.5</v>
      </c>
      <c r="R349" s="20">
        <v>3.48051409415242</v>
      </c>
      <c r="S349" s="20">
        <v>3.45539822629003</v>
      </c>
      <c r="T349" s="20">
        <v>3.42440379798844</v>
      </c>
      <c r="U349" s="20">
        <v>3.44015061090782</v>
      </c>
      <c r="V349" s="20">
        <v>3.40516362617303</v>
      </c>
      <c r="W349" s="20">
        <v>3.3557880488854</v>
      </c>
      <c r="X349" s="20">
        <v>3.28708155928913</v>
      </c>
      <c r="Y349" s="20">
        <v>41.6815239006645</v>
      </c>
      <c r="Z349" s="20">
        <v>42.0420789009282</v>
      </c>
      <c r="AA349" s="20">
        <v>42.5326566764731</v>
      </c>
      <c r="AB349" s="20">
        <v>43.2805809505748</v>
      </c>
    </row>
    <row r="350" ht="20.05" customHeight="1">
      <c r="A350" s="17">
        <f>$A349+C349</f>
        <v>1725</v>
      </c>
      <c r="B350" s="18"/>
      <c r="C350" s="19">
        <v>5</v>
      </c>
      <c r="D350" t="b" s="20">
        <v>1</v>
      </c>
      <c r="E350" s="21"/>
      <c r="F350" s="22">
        <v>688.607983695876</v>
      </c>
      <c r="G350" s="20">
        <f>$E350+($F350/60+H350*'data'!$C$16+I350*OFFSET('data'!$C$17,0,D350)-G349*(OFFSET('data'!$C$18,0,D350)+'data'!$C$19+OFFSET('data'!$C$20,0,D350)))*$C350/60+G349</f>
        <v>26.8929705059236</v>
      </c>
      <c r="H350" s="20">
        <f>H349+('data'!$C$19*G349-'data'!$C$16*H349)*$C350/60</f>
        <v>90.5448727151627</v>
      </c>
      <c r="I350" s="20">
        <f>I349+(OFFSET('data'!$C$20,0,D350)*G349-OFFSET('data'!$C$17,0,D350)*I349)*$C350/60</f>
        <v>97.3192303192962</v>
      </c>
      <c r="J350" s="23">
        <f>$A350/60</f>
        <v>28.75</v>
      </c>
      <c r="K350" s="20">
        <f>G350/'data'!$C$15*1000</f>
        <v>4.10871257084157</v>
      </c>
      <c r="L350" s="20">
        <f>L349+'data'!$G$21*(K349-L349)/60*C349</f>
        <v>3.90454341724577</v>
      </c>
      <c r="M350" s="20">
        <f>IF(L350&lt;='data'!$G$22,1.89,1.47)</f>
        <v>1.47</v>
      </c>
      <c r="N350" s="19">
        <f>$A350</f>
        <v>1725</v>
      </c>
      <c r="O350" s="20">
        <f>'data'!$G$23-'data'!$G$23*(1-('data'!$G$22^M350)/('data'!$G$22^M350+L350^M350))</f>
        <v>37.4254804330324</v>
      </c>
      <c r="P350" s="20">
        <f>VLOOKUP(IF(N350-'data'!$G$24&lt;0,0,N350-'data'!$G$24),N3:O725,2)</f>
        <v>37.5082276863112</v>
      </c>
      <c r="Q350" s="20">
        <v>3.5</v>
      </c>
      <c r="R350" s="20">
        <v>3.48059404331665</v>
      </c>
      <c r="S350" s="20">
        <v>3.45557718354763</v>
      </c>
      <c r="T350" s="20">
        <v>3.42470191633987</v>
      </c>
      <c r="U350" s="20">
        <v>3.44085487143055</v>
      </c>
      <c r="V350" s="20">
        <v>3.40605123197508</v>
      </c>
      <c r="W350" s="20">
        <v>3.35696228891034</v>
      </c>
      <c r="X350" s="20">
        <v>3.28870771573945</v>
      </c>
      <c r="Y350" s="20">
        <v>41.6742614477946</v>
      </c>
      <c r="Z350" s="20">
        <v>42.0328140218675</v>
      </c>
      <c r="AA350" s="20">
        <v>42.5203468862207</v>
      </c>
      <c r="AB350" s="20">
        <v>43.2629428775886</v>
      </c>
    </row>
    <row r="351" ht="20.05" customHeight="1">
      <c r="A351" s="17">
        <f>$A350+C350</f>
        <v>1730</v>
      </c>
      <c r="B351" s="18"/>
      <c r="C351" s="19">
        <v>5</v>
      </c>
      <c r="D351" t="b" s="20">
        <v>1</v>
      </c>
      <c r="E351" s="21"/>
      <c r="F351" s="22">
        <v>688.2249576730881</v>
      </c>
      <c r="G351" s="20">
        <f>$E351+($F351/60+H351*'data'!$C$16+I351*OFFSET('data'!$C$17,0,D351)-G350*(OFFSET('data'!$C$18,0,D351)+'data'!$C$19+OFFSET('data'!$C$20,0,D351)))*$C351/60+G350</f>
        <v>26.8977068671035</v>
      </c>
      <c r="H351" s="20">
        <f>H350+('data'!$C$19*G350-'data'!$C$16*H350)*$C351/60</f>
        <v>90.6634723341497</v>
      </c>
      <c r="I351" s="20">
        <f>I350+(OFFSET('data'!$C$20,0,D351)*G350-OFFSET('data'!$C$17,0,D351)*I350)*$C351/60</f>
        <v>97.5483357801383</v>
      </c>
      <c r="J351" s="23">
        <f>$A351/60</f>
        <v>28.8333333333333</v>
      </c>
      <c r="K351" s="20">
        <f>G351/'data'!$C$15*1000</f>
        <v>4.10943619290168</v>
      </c>
      <c r="L351" s="20">
        <f>L350+'data'!$G$21*(K350-L350)/60*C350</f>
        <v>3.90694591920975</v>
      </c>
      <c r="M351" s="20">
        <f>IF(L351&lt;='data'!$G$22,1.89,1.47)</f>
        <v>1.47</v>
      </c>
      <c r="N351" s="19">
        <f>$A351</f>
        <v>1730</v>
      </c>
      <c r="O351" s="20">
        <f>'data'!$G$23-'data'!$G$23*(1-('data'!$G$22^M351)/('data'!$G$22^M351+L351^M351))</f>
        <v>37.4052595993118</v>
      </c>
      <c r="P351" s="20">
        <f>VLOOKUP(IF(N351-'data'!$G$24&lt;0,0,N351-'data'!$G$24),N3:O725,2)</f>
        <v>37.4872569024582</v>
      </c>
      <c r="Q351" s="20">
        <v>3.5</v>
      </c>
      <c r="R351" s="20">
        <v>3.48067372617174</v>
      </c>
      <c r="S351" s="20">
        <v>3.45575554413015</v>
      </c>
      <c r="T351" s="20">
        <v>3.42499898681353</v>
      </c>
      <c r="U351" s="20">
        <v>3.44155084476955</v>
      </c>
      <c r="V351" s="20">
        <v>3.40692933077555</v>
      </c>
      <c r="W351" s="20">
        <v>3.35812481020953</v>
      </c>
      <c r="X351" s="20">
        <v>3.29031820650996</v>
      </c>
      <c r="Y351" s="20">
        <v>41.6670862197147</v>
      </c>
      <c r="Z351" s="20">
        <v>42.0236513752039</v>
      </c>
      <c r="AA351" s="20">
        <v>42.5081655876588</v>
      </c>
      <c r="AB351" s="20">
        <v>43.2454855185204</v>
      </c>
    </row>
    <row r="352" ht="20.05" customHeight="1">
      <c r="A352" s="17">
        <f>$A351+C351</f>
        <v>1735</v>
      </c>
      <c r="B352" s="18"/>
      <c r="C352" s="19">
        <v>5</v>
      </c>
      <c r="D352" t="b" s="20">
        <v>1</v>
      </c>
      <c r="E352" s="21"/>
      <c r="F352" s="22">
        <v>687.843771801881</v>
      </c>
      <c r="G352" s="20">
        <f>$E352+($F352/60+H352*'data'!$C$16+I352*OFFSET('data'!$C$17,0,D352)-G351*(OFFSET('data'!$C$18,0,D352)+'data'!$C$19+OFFSET('data'!$C$20,0,D352)))*$C352/60+G351</f>
        <v>26.9024264424103</v>
      </c>
      <c r="H352" s="20">
        <f>H351+('data'!$C$19*G351-'data'!$C$16*H351)*$C352/60</f>
        <v>90.781490436550</v>
      </c>
      <c r="I352" s="20">
        <f>I351+(OFFSET('data'!$C$20,0,D352)*G351-OFFSET('data'!$C$17,0,D352)*I351)*$C352/60</f>
        <v>97.7774002774636</v>
      </c>
      <c r="J352" s="23">
        <f>$A352/60</f>
        <v>28.9166666666667</v>
      </c>
      <c r="K352" s="20">
        <f>G352/'data'!$C$15*1000</f>
        <v>4.11015725041326</v>
      </c>
      <c r="L352" s="20">
        <f>L351+'data'!$G$21*(K351-L351)/60*C351</f>
        <v>3.90932866543593</v>
      </c>
      <c r="M352" s="20">
        <f>IF(L352&lt;='data'!$G$22,1.89,1.47)</f>
        <v>1.47</v>
      </c>
      <c r="N352" s="19">
        <f>$A352</f>
        <v>1735</v>
      </c>
      <c r="O352" s="20">
        <f>'data'!$G$23-'data'!$G$23*(1-('data'!$G$22^M352)/('data'!$G$22^M352+L352^M352))</f>
        <v>37.3852208475092</v>
      </c>
      <c r="P352" s="20">
        <f>VLOOKUP(IF(N352-'data'!$G$24&lt;0,0,N352-'data'!$G$24),N3:O725,2)</f>
        <v>37.4664769079581</v>
      </c>
      <c r="Q352" s="20">
        <v>3.5</v>
      </c>
      <c r="R352" s="20">
        <v>3.4807531435939</v>
      </c>
      <c r="S352" s="20">
        <v>3.45593331008452</v>
      </c>
      <c r="T352" s="20">
        <v>3.42529501626155</v>
      </c>
      <c r="U352" s="20">
        <v>3.44223862844187</v>
      </c>
      <c r="V352" s="20">
        <v>3.40779803132194</v>
      </c>
      <c r="W352" s="20">
        <v>3.35927574368261</v>
      </c>
      <c r="X352" s="20">
        <v>3.29191320381604</v>
      </c>
      <c r="Y352" s="20">
        <v>41.6599971482672</v>
      </c>
      <c r="Z352" s="20">
        <v>42.0145897314199</v>
      </c>
      <c r="AA352" s="20">
        <v>42.4961112476659</v>
      </c>
      <c r="AB352" s="20">
        <v>43.2282067014288</v>
      </c>
    </row>
    <row r="353" ht="20.05" customHeight="1">
      <c r="A353" s="17">
        <f>$A352+C352</f>
        <v>1740</v>
      </c>
      <c r="B353" s="18"/>
      <c r="C353" s="19">
        <v>5</v>
      </c>
      <c r="D353" t="b" s="20">
        <v>1</v>
      </c>
      <c r="E353" s="21"/>
      <c r="F353" s="22">
        <v>687.464415419787</v>
      </c>
      <c r="G353" s="20">
        <f>$E353+($F353/60+H353*'data'!$C$16+I353*OFFSET('data'!$C$17,0,D353)-G352*(OFFSET('data'!$C$18,0,D353)+'data'!$C$19+OFFSET('data'!$C$20,0,D353)))*$C353/60+G352</f>
        <v>26.907129311244</v>
      </c>
      <c r="H353" s="20">
        <f>H352+('data'!$C$19*G352-'data'!$C$16*H352)*$C353/60</f>
        <v>90.8989300292299</v>
      </c>
      <c r="I353" s="20">
        <f>I352+(OFFSET('data'!$C$20,0,D353)*G352-OFFSET('data'!$C$17,0,D353)*I352)*$C353/60</f>
        <v>98.0064236606824</v>
      </c>
      <c r="J353" s="23">
        <f>$A353/60</f>
        <v>29</v>
      </c>
      <c r="K353" s="20">
        <f>G353/'data'!$C$15*1000</f>
        <v>4.11087575550706</v>
      </c>
      <c r="L353" s="20">
        <f>L352+'data'!$G$21*(K352-L352)/60*C352</f>
        <v>3.91169185821669</v>
      </c>
      <c r="M353" s="20">
        <f>IF(L353&lt;='data'!$G$22,1.89,1.47)</f>
        <v>1.47</v>
      </c>
      <c r="N353" s="19">
        <f>$A353</f>
        <v>1740</v>
      </c>
      <c r="O353" s="20">
        <f>'data'!$G$23-'data'!$G$23*(1-('data'!$G$22^M353)/('data'!$G$22^M353+L353^M353))</f>
        <v>37.3653620727837</v>
      </c>
      <c r="P353" s="20">
        <f>VLOOKUP(IF(N353-'data'!$G$24&lt;0,0,N353-'data'!$G$24),N3:O725,2)</f>
        <v>37.4458854819026</v>
      </c>
      <c r="Q353" s="20">
        <v>3.5</v>
      </c>
      <c r="R353" s="20">
        <v>3.48083229645634</v>
      </c>
      <c r="S353" s="20">
        <v>3.4561104834457</v>
      </c>
      <c r="T353" s="20">
        <v>3.42559001131181</v>
      </c>
      <c r="U353" s="20">
        <v>3.44291831881706</v>
      </c>
      <c r="V353" s="20">
        <v>3.40865744109238</v>
      </c>
      <c r="W353" s="20">
        <v>3.36041521871282</v>
      </c>
      <c r="X353" s="20">
        <v>3.29349287792195</v>
      </c>
      <c r="Y353" s="20">
        <v>41.6529931788565</v>
      </c>
      <c r="Z353" s="20">
        <v>42.0056278766931</v>
      </c>
      <c r="AA353" s="20">
        <v>42.4841823529541</v>
      </c>
      <c r="AB353" s="20">
        <v>43.2111042828434</v>
      </c>
    </row>
    <row r="354" ht="20.05" customHeight="1">
      <c r="A354" s="17">
        <f>$A353+C353</f>
        <v>1745</v>
      </c>
      <c r="B354" s="18"/>
      <c r="C354" s="19">
        <v>5</v>
      </c>
      <c r="D354" t="b" s="20">
        <v>1</v>
      </c>
      <c r="E354" s="21"/>
      <c r="F354" s="22">
        <v>687.086877926864</v>
      </c>
      <c r="G354" s="20">
        <f>$E354+($F354/60+H354*'data'!$C$16+I354*OFFSET('data'!$C$17,0,D354)-G353*(OFFSET('data'!$C$18,0,D354)+'data'!$C$19+OFFSET('data'!$C$20,0,D354)))*$C354/60+G353</f>
        <v>26.9118155512887</v>
      </c>
      <c r="H354" s="20">
        <f>H353+('data'!$C$19*G353-'data'!$C$16*H353)*$C354/60</f>
        <v>91.0157941033292</v>
      </c>
      <c r="I354" s="20">
        <f>I353+(OFFSET('data'!$C$20,0,D354)*G353-OFFSET('data'!$C$17,0,D354)*I353)*$C354/60</f>
        <v>98.2354057800496</v>
      </c>
      <c r="J354" s="23">
        <f>$A354/60</f>
        <v>29.0833333333333</v>
      </c>
      <c r="K354" s="20">
        <f>G354/'data'!$C$15*1000</f>
        <v>4.11159172005168</v>
      </c>
      <c r="L354" s="20">
        <f>L353+'data'!$G$21*(K353-L353)/60*C353</f>
        <v>3.91403569760675</v>
      </c>
      <c r="M354" s="20">
        <f>IF(L354&lt;='data'!$G$22,1.89,1.47)</f>
        <v>1.47</v>
      </c>
      <c r="N354" s="19">
        <f>$A354</f>
        <v>1745</v>
      </c>
      <c r="O354" s="20">
        <f>'data'!$G$23-'data'!$G$23*(1-('data'!$G$22^M354)/('data'!$G$22^M354+L354^M354))</f>
        <v>37.3456811982762</v>
      </c>
      <c r="P354" s="20">
        <f>VLOOKUP(IF(N354-'data'!$G$24&lt;0,0,N354-'data'!$G$24),N3:O725,2)</f>
        <v>37.4254804330324</v>
      </c>
      <c r="Q354" s="20">
        <v>3.5</v>
      </c>
      <c r="R354" s="20">
        <v>3.4809111856293</v>
      </c>
      <c r="S354" s="20">
        <v>3.45628706623706</v>
      </c>
      <c r="T354" s="20">
        <v>3.42588397838061</v>
      </c>
      <c r="U354" s="20">
        <v>3.44359001113068</v>
      </c>
      <c r="V354" s="20">
        <v>3.40950766631053</v>
      </c>
      <c r="W354" s="20">
        <v>3.36154336318475</v>
      </c>
      <c r="X354" s="20">
        <v>3.2950573971614</v>
      </c>
      <c r="Y354" s="20">
        <v>41.6460732702661</v>
      </c>
      <c r="Z354" s="20">
        <v>41.9967646126811</v>
      </c>
      <c r="AA354" s="20">
        <v>42.4723774097906</v>
      </c>
      <c r="AB354" s="20">
        <v>43.1941761473747</v>
      </c>
    </row>
    <row r="355" ht="20.05" customHeight="1">
      <c r="A355" s="17">
        <f>$A354+C354</f>
        <v>1750</v>
      </c>
      <c r="B355" s="18"/>
      <c r="C355" s="19">
        <v>5</v>
      </c>
      <c r="D355" t="b" s="20">
        <v>1</v>
      </c>
      <c r="E355" s="21"/>
      <c r="F355" s="22">
        <v>686.711148785331</v>
      </c>
      <c r="G355" s="20">
        <f>$E355+($F355/60+H355*'data'!$C$16+I355*OFFSET('data'!$C$17,0,D355)-G354*(OFFSET('data'!$C$18,0,D355)+'data'!$C$19+OFFSET('data'!$C$20,0,D355)))*$C355/60+G354</f>
        <v>26.9164852386042</v>
      </c>
      <c r="H355" s="20">
        <f>H354+('data'!$C$19*G354-'data'!$C$16*H354)*$C355/60</f>
        <v>91.13208563431211</v>
      </c>
      <c r="I355" s="20">
        <f>I354+(OFFSET('data'!$C$20,0,D355)*G354-OFFSET('data'!$C$17,0,D355)*I354)*$C355/60</f>
        <v>98.464346486647</v>
      </c>
      <c r="J355" s="23">
        <f>$A355/60</f>
        <v>29.1666666666667</v>
      </c>
      <c r="K355" s="20">
        <f>G355/'data'!$C$15*1000</f>
        <v>4.11230515566753</v>
      </c>
      <c r="L355" s="20">
        <f>L354+'data'!$G$21*(K354-L354)/60*C354</f>
        <v>3.91636038144641</v>
      </c>
      <c r="M355" s="20">
        <f>IF(L355&lt;='data'!$G$22,1.89,1.47)</f>
        <v>1.47</v>
      </c>
      <c r="N355" s="19">
        <f>$A355</f>
        <v>1750</v>
      </c>
      <c r="O355" s="20">
        <f>'data'!$G$23-'data'!$G$23*(1-('data'!$G$22^M355)/('data'!$G$22^M355+L355^M355))</f>
        <v>37.326176174707</v>
      </c>
      <c r="P355" s="20">
        <f>VLOOKUP(IF(N355-'data'!$G$24&lt;0,0,N355-'data'!$G$24),N3:O725,2)</f>
        <v>37.4052595993118</v>
      </c>
      <c r="Q355" s="20">
        <v>3.5</v>
      </c>
      <c r="R355" s="20">
        <v>3.48098981198004</v>
      </c>
      <c r="S355" s="20">
        <v>3.45646306047069</v>
      </c>
      <c r="T355" s="20">
        <v>3.42617692368456</v>
      </c>
      <c r="U355" s="20">
        <v>3.44425379949763</v>
      </c>
      <c r="V355" s="20">
        <v>3.41034881196028</v>
      </c>
      <c r="W355" s="20">
        <v>3.3626603035018</v>
      </c>
      <c r="X355" s="20">
        <v>3.29660692795809</v>
      </c>
      <c r="Y355" s="20">
        <v>41.6392363944771</v>
      </c>
      <c r="Z355" s="20">
        <v>41.9879987563092</v>
      </c>
      <c r="AA355" s="20">
        <v>42.4606949437226</v>
      </c>
      <c r="AB355" s="20">
        <v>43.1774202073285</v>
      </c>
    </row>
    <row r="356" ht="20.05" customHeight="1">
      <c r="A356" s="17">
        <f>$A355+C355</f>
        <v>1755</v>
      </c>
      <c r="B356" s="18"/>
      <c r="C356" s="19">
        <v>5</v>
      </c>
      <c r="D356" t="b" s="20">
        <v>1</v>
      </c>
      <c r="E356" s="21"/>
      <c r="F356" s="22">
        <v>686.337217519199</v>
      </c>
      <c r="G356" s="20">
        <f>$E356+($F356/60+H356*'data'!$C$16+I356*OFFSET('data'!$C$17,0,D356)-G355*(OFFSET('data'!$C$18,0,D356)+'data'!$C$19+OFFSET('data'!$C$20,0,D356)))*$C356/60+G355</f>
        <v>26.9211384477123</v>
      </c>
      <c r="H356" s="20">
        <f>H355+('data'!$C$19*G355-'data'!$C$16*H355)*$C356/60</f>
        <v>91.2478075820199</v>
      </c>
      <c r="I356" s="20">
        <f>I355+(OFFSET('data'!$C$20,0,D356)*G355-OFFSET('data'!$C$17,0,D356)*I355)*$C356/60</f>
        <v>98.69324563236719</v>
      </c>
      <c r="J356" s="23">
        <f>$A356/60</f>
        <v>29.25</v>
      </c>
      <c r="K356" s="20">
        <f>G356/'data'!$C$15*1000</f>
        <v>4.11301607374008</v>
      </c>
      <c r="L356" s="20">
        <f>L355+'data'!$G$21*(K355-L355)/60*C355</f>
        <v>3.91866610538466</v>
      </c>
      <c r="M356" s="20">
        <f>IF(L356&lt;='data'!$G$22,1.89,1.47)</f>
        <v>1.47</v>
      </c>
      <c r="N356" s="19">
        <f>$A356</f>
        <v>1755</v>
      </c>
      <c r="O356" s="20">
        <f>'data'!$G$23-'data'!$G$23*(1-('data'!$G$22^M356)/('data'!$G$22^M356+L356^M356))</f>
        <v>37.3068449799794</v>
      </c>
      <c r="P356" s="20">
        <f>VLOOKUP(IF(N356-'data'!$G$24&lt;0,0,N356-'data'!$G$24),N3:O725,2)</f>
        <v>37.3852208475092</v>
      </c>
      <c r="Q356" s="20">
        <v>3.5</v>
      </c>
      <c r="R356" s="20">
        <v>3.48106817637285</v>
      </c>
      <c r="S356" s="20">
        <v>3.45663846814772</v>
      </c>
      <c r="T356" s="20">
        <v>3.42646885325182</v>
      </c>
      <c r="U356" s="20">
        <v>3.44490977692533</v>
      </c>
      <c r="V356" s="20">
        <v>3.41118098180034</v>
      </c>
      <c r="W356" s="20">
        <v>3.36376616460352</v>
      </c>
      <c r="X356" s="20">
        <v>3.29814163484604</v>
      </c>
      <c r="Y356" s="20">
        <v>41.6324815364912</v>
      </c>
      <c r="Z356" s="20">
        <v>41.9793291395608</v>
      </c>
      <c r="AA356" s="20">
        <v>42.4491334993067</v>
      </c>
      <c r="AB356" s="20">
        <v>43.1608344023245</v>
      </c>
    </row>
    <row r="357" ht="20.05" customHeight="1">
      <c r="A357" s="17">
        <f>$A356+C356</f>
        <v>1760</v>
      </c>
      <c r="B357" s="18"/>
      <c r="C357" s="19">
        <v>5</v>
      </c>
      <c r="D357" t="b" s="20">
        <v>1</v>
      </c>
      <c r="E357" s="21"/>
      <c r="F357" s="22">
        <v>685.965073713911</v>
      </c>
      <c r="G357" s="20">
        <f>$E357+($F357/60+H357*'data'!$C$16+I357*OFFSET('data'!$C$17,0,D357)-G356*(OFFSET('data'!$C$18,0,D357)+'data'!$C$19+OFFSET('data'!$C$20,0,D357)))*$C357/60+G356</f>
        <v>26.9257752516779</v>
      </c>
      <c r="H357" s="20">
        <f>H356+('data'!$C$19*G356-'data'!$C$16*H356)*$C357/60</f>
        <v>91.3629628907256</v>
      </c>
      <c r="I357" s="20">
        <f>I356+(OFFSET('data'!$C$20,0,D357)*G356-OFFSET('data'!$C$17,0,D357)*I356)*$C357/60</f>
        <v>98.9221030698979</v>
      </c>
      <c r="J357" s="23">
        <f>$A357/60</f>
        <v>29.3333333333333</v>
      </c>
      <c r="K357" s="20">
        <f>G357/'data'!$C$15*1000</f>
        <v>4.1137244854322</v>
      </c>
      <c r="L357" s="20">
        <f>L356+'data'!$G$21*(K356-L356)/60*C356</f>
        <v>3.92095306290224</v>
      </c>
      <c r="M357" s="20">
        <f>IF(L357&lt;='data'!$G$22,1.89,1.47)</f>
        <v>1.47</v>
      </c>
      <c r="N357" s="19">
        <f>$A357</f>
        <v>1760</v>
      </c>
      <c r="O357" s="20">
        <f>'data'!$G$23-'data'!$G$23*(1-('data'!$G$22^M357)/('data'!$G$22^M357+L357^M357))</f>
        <v>37.2876856187876</v>
      </c>
      <c r="P357" s="20">
        <f>VLOOKUP(IF(N357-'data'!$G$24&lt;0,0,N357-'data'!$G$24),N3:O725,2)</f>
        <v>37.3653620727837</v>
      </c>
      <c r="Q357" s="20">
        <v>3.5</v>
      </c>
      <c r="R357" s="20">
        <v>3.48114627966915</v>
      </c>
      <c r="S357" s="20">
        <v>3.45681329125856</v>
      </c>
      <c r="T357" s="20">
        <v>3.42675977293266</v>
      </c>
      <c r="U357" s="20">
        <v>3.44555803532677</v>
      </c>
      <c r="V357" s="20">
        <v>3.41200427837859</v>
      </c>
      <c r="W357" s="20">
        <v>3.36486106998268</v>
      </c>
      <c r="X357" s="20">
        <v>3.29966168048991</v>
      </c>
      <c r="Y357" s="20">
        <v>41.6258076941545</v>
      </c>
      <c r="Z357" s="20">
        <v>41.9707546092719</v>
      </c>
      <c r="AA357" s="20">
        <v>42.4376916398431</v>
      </c>
      <c r="AB357" s="20">
        <v>43.1444166989213</v>
      </c>
    </row>
    <row r="358" ht="20.05" customHeight="1">
      <c r="A358" s="17">
        <f>$A357+C357</f>
        <v>1765</v>
      </c>
      <c r="B358" s="18"/>
      <c r="C358" s="19">
        <v>5</v>
      </c>
      <c r="D358" t="b" s="20">
        <v>1</v>
      </c>
      <c r="E358" s="21"/>
      <c r="F358" s="22">
        <v>685.594707015980</v>
      </c>
      <c r="G358" s="20">
        <f>$E358+($F358/60+H358*'data'!$C$16+I358*OFFSET('data'!$C$17,0,D358)-G357*(OFFSET('data'!$C$18,0,D358)+'data'!$C$19+OFFSET('data'!$C$20,0,D358)))*$C358/60+G357</f>
        <v>26.9303957221857</v>
      </c>
      <c r="H358" s="20">
        <f>H357+('data'!$C$19*G357-'data'!$C$16*H357)*$C358/60</f>
        <v>91.4775544891899</v>
      </c>
      <c r="I358" s="20">
        <f>I357+(OFFSET('data'!$C$20,0,D358)*G357-OFFSET('data'!$C$17,0,D358)*I357)*$C358/60</f>
        <v>99.1509186527072</v>
      </c>
      <c r="J358" s="23">
        <f>$A358/60</f>
        <v>29.4166666666667</v>
      </c>
      <c r="K358" s="20">
        <f>G358/'data'!$C$15*1000</f>
        <v>4.11443040169587</v>
      </c>
      <c r="L358" s="20">
        <f>L357+'data'!$G$21*(K357-L357)/60*C357</f>
        <v>3.92322144533451</v>
      </c>
      <c r="M358" s="20">
        <f>IF(L358&lt;='data'!$G$22,1.89,1.47)</f>
        <v>1.47</v>
      </c>
      <c r="N358" s="19">
        <f>$A358</f>
        <v>1765</v>
      </c>
      <c r="O358" s="20">
        <f>'data'!$G$23-'data'!$G$23*(1-('data'!$G$22^M358)/('data'!$G$22^M358+L358^M358))</f>
        <v>37.2686961222314</v>
      </c>
      <c r="P358" s="20">
        <f>VLOOKUP(IF(N358-'data'!$G$24&lt;0,0,N358-'data'!$G$24),N3:O725,2)</f>
        <v>37.3456811982762</v>
      </c>
      <c r="Q358" s="20">
        <v>3.5</v>
      </c>
      <c r="R358" s="20">
        <v>3.48122412272737</v>
      </c>
      <c r="S358" s="20">
        <v>3.4569875317833</v>
      </c>
      <c r="T358" s="20">
        <v>3.42704968840935</v>
      </c>
      <c r="U358" s="20">
        <v>3.44619866553337</v>
      </c>
      <c r="V358" s="20">
        <v>3.41281880304633</v>
      </c>
      <c r="W358" s="20">
        <v>3.3659451417022</v>
      </c>
      <c r="X358" s="20">
        <v>3.30116722570509</v>
      </c>
      <c r="Y358" s="20">
        <v>41.6192138779855</v>
      </c>
      <c r="Z358" s="20">
        <v>41.9622740269284</v>
      </c>
      <c r="AA358" s="20">
        <v>42.4263679471128</v>
      </c>
      <c r="AB358" s="20">
        <v>43.1281650902441</v>
      </c>
    </row>
    <row r="359" ht="20.05" customHeight="1">
      <c r="A359" s="17">
        <f>$A358+C358</f>
        <v>1770</v>
      </c>
      <c r="B359" s="18"/>
      <c r="C359" s="19">
        <v>5</v>
      </c>
      <c r="D359" t="b" s="20">
        <v>1</v>
      </c>
      <c r="E359" s="21"/>
      <c r="F359" s="22">
        <v>685.226107132634</v>
      </c>
      <c r="G359" s="20">
        <f>$E359+($F359/60+H359*'data'!$C$16+I359*OFFSET('data'!$C$17,0,D359)-G358*(OFFSET('data'!$C$18,0,D359)+'data'!$C$19+OFFSET('data'!$C$20,0,D359)))*$C359/60+G358</f>
        <v>26.9349999296121</v>
      </c>
      <c r="H359" s="20">
        <f>H358+('data'!$C$19*G358-'data'!$C$16*H358)*$C359/60</f>
        <v>91.5915852907191</v>
      </c>
      <c r="I359" s="20">
        <f>I358+(OFFSET('data'!$C$20,0,D359)*G358-OFFSET('data'!$C$17,0,D359)*I358)*$C359/60</f>
        <v>99.37969223502949</v>
      </c>
      <c r="J359" s="23">
        <f>$A359/60</f>
        <v>29.5</v>
      </c>
      <c r="K359" s="20">
        <f>G359/'data'!$C$15*1000</f>
        <v>4.11513383328322</v>
      </c>
      <c r="L359" s="20">
        <f>L358+'data'!$G$21*(K358-L358)/60*C358</f>
        <v>3.92547144189422</v>
      </c>
      <c r="M359" s="20">
        <f>IF(L359&lt;='data'!$G$22,1.89,1.47)</f>
        <v>1.47</v>
      </c>
      <c r="N359" s="19">
        <f>$A359</f>
        <v>1770</v>
      </c>
      <c r="O359" s="20">
        <f>'data'!$G$23-'data'!$G$23*(1-('data'!$G$22^M359)/('data'!$G$22^M359+L359^M359))</f>
        <v>37.2498745474358</v>
      </c>
      <c r="P359" s="20">
        <f>VLOOKUP(IF(N359-'data'!$G$24&lt;0,0,N359-'data'!$G$24),N3:O725,2)</f>
        <v>37.326176174707</v>
      </c>
      <c r="Q359" s="20">
        <v>3.5</v>
      </c>
      <c r="R359" s="20">
        <v>3.48130170640309</v>
      </c>
      <c r="S359" s="20">
        <v>3.45716119169183</v>
      </c>
      <c r="T359" s="20">
        <v>3.42733860520555</v>
      </c>
      <c r="U359" s="20">
        <v>3.44683175730774</v>
      </c>
      <c r="V359" s="20">
        <v>3.41362465597228</v>
      </c>
      <c r="W359" s="20">
        <v>3.36701850041181</v>
      </c>
      <c r="X359" s="20">
        <v>3.30265842947771</v>
      </c>
      <c r="Y359" s="20">
        <v>41.6126991110043</v>
      </c>
      <c r="Z359" s="20">
        <v>41.9538862684659</v>
      </c>
      <c r="AA359" s="20">
        <v>42.415161021120</v>
      </c>
      <c r="AB359" s="20">
        <v>43.1120775956189</v>
      </c>
    </row>
    <row r="360" ht="20.05" customHeight="1">
      <c r="A360" s="17">
        <f>$A359+C359</f>
        <v>1775</v>
      </c>
      <c r="B360" s="18"/>
      <c r="C360" s="19">
        <v>5</v>
      </c>
      <c r="D360" t="b" s="20">
        <v>1</v>
      </c>
      <c r="E360" s="21"/>
      <c r="F360" s="22">
        <v>684.859263831454</v>
      </c>
      <c r="G360" s="20">
        <f>$E360+($F360/60+H360*'data'!$C$16+I360*OFFSET('data'!$C$17,0,D360)-G359*(OFFSET('data'!$C$18,0,D360)+'data'!$C$19+OFFSET('data'!$C$20,0,D360)))*$C360/60+G359</f>
        <v>26.9395879430927</v>
      </c>
      <c r="H360" s="20">
        <f>H359+('data'!$C$19*G359-'data'!$C$16*H359)*$C360/60</f>
        <v>91.70505819322391</v>
      </c>
      <c r="I360" s="20">
        <f>I359+(OFFSET('data'!$C$20,0,D360)*G359-OFFSET('data'!$C$17,0,D360)*I359)*$C360/60</f>
        <v>99.60842367185251</v>
      </c>
      <c r="J360" s="23">
        <f>$A360/60</f>
        <v>29.5833333333333</v>
      </c>
      <c r="K360" s="20">
        <f>G360/'data'!$C$15*1000</f>
        <v>4.1158347907568</v>
      </c>
      <c r="L360" s="20">
        <f>L359+'data'!$G$21*(K359-L359)/60*C359</f>
        <v>3.92770323969413</v>
      </c>
      <c r="M360" s="20">
        <f>IF(L360&lt;='data'!$G$22,1.89,1.47)</f>
        <v>1.47</v>
      </c>
      <c r="N360" s="19">
        <f>$A360</f>
        <v>1775</v>
      </c>
      <c r="O360" s="20">
        <f>'data'!$G$23-'data'!$G$23*(1-('data'!$G$22^M360)/('data'!$G$22^M360+L360^M360))</f>
        <v>37.2312189771761</v>
      </c>
      <c r="P360" s="20">
        <f>VLOOKUP(IF(N360-'data'!$G$24&lt;0,0,N360-'data'!$G$24),N3:O725,2)</f>
        <v>37.3068449799794</v>
      </c>
      <c r="Q360" s="20">
        <v>3.5</v>
      </c>
      <c r="R360" s="20">
        <v>3.48137903154898</v>
      </c>
      <c r="S360" s="20">
        <v>3.4573342729442</v>
      </c>
      <c r="T360" s="20">
        <v>3.4276265286951</v>
      </c>
      <c r="U360" s="20">
        <v>3.44745739935621</v>
      </c>
      <c r="V360" s="20">
        <v>3.4144219361565</v>
      </c>
      <c r="W360" s="20">
        <v>3.36808126536463</v>
      </c>
      <c r="X360" s="20">
        <v>3.3041354489845</v>
      </c>
      <c r="Y360" s="20">
        <v>41.6062624285657</v>
      </c>
      <c r="Z360" s="20">
        <v>41.9455902240733</v>
      </c>
      <c r="AA360" s="20">
        <v>42.4040694798377</v>
      </c>
      <c r="AB360" s="20">
        <v>43.0961522602103</v>
      </c>
    </row>
    <row r="361" ht="20.05" customHeight="1">
      <c r="A361" s="17">
        <f>$A360+C360</f>
        <v>1780</v>
      </c>
      <c r="B361" s="18"/>
      <c r="C361" s="19">
        <v>5</v>
      </c>
      <c r="D361" t="b" s="20">
        <v>1</v>
      </c>
      <c r="E361" s="21"/>
      <c r="F361" s="22">
        <v>684.494166940026</v>
      </c>
      <c r="G361" s="20">
        <f>$E361+($F361/60+H361*'data'!$C$16+I361*OFFSET('data'!$C$17,0,D361)-G360*(OFFSET('data'!$C$18,0,D361)+'data'!$C$19+OFFSET('data'!$C$20,0,D361)))*$C361/60+G360</f>
        <v>26.9441598305864</v>
      </c>
      <c r="H361" s="20">
        <f>H360+('data'!$C$19*G360-'data'!$C$16*H360)*$C361/60</f>
        <v>91.8179760792799</v>
      </c>
      <c r="I361" s="20">
        <f>I360+(OFFSET('data'!$C$20,0,D361)*G360-OFFSET('data'!$C$17,0,D361)*I360)*$C361/60</f>
        <v>99.8371128189045</v>
      </c>
      <c r="J361" s="23">
        <f>$A361/60</f>
        <v>29.6666666666667</v>
      </c>
      <c r="K361" s="20">
        <f>G361/'data'!$C$15*1000</f>
        <v>4.11653328449938</v>
      </c>
      <c r="L361" s="20">
        <f>L360+'data'!$G$21*(K360-L360)/60*C360</f>
        <v>3.92991702376951</v>
      </c>
      <c r="M361" s="20">
        <f>IF(L361&lt;='data'!$G$22,1.89,1.47)</f>
        <v>1.47</v>
      </c>
      <c r="N361" s="19">
        <f>$A361</f>
        <v>1780</v>
      </c>
      <c r="O361" s="20">
        <f>'data'!$G$23-'data'!$G$23*(1-('data'!$G$22^M361)/('data'!$G$22^M361+L361^M361))</f>
        <v>37.2127275195083</v>
      </c>
      <c r="P361" s="20">
        <f>VLOOKUP(IF(N361-'data'!$G$24&lt;0,0,N361-'data'!$G$24),N3:O725,2)</f>
        <v>37.2876856187876</v>
      </c>
      <c r="Q361" s="20">
        <v>3.5</v>
      </c>
      <c r="R361" s="20">
        <v>3.48145609901486</v>
      </c>
      <c r="S361" s="20">
        <v>3.4575067774908</v>
      </c>
      <c r="T361" s="20">
        <v>3.42791346411026</v>
      </c>
      <c r="U361" s="20">
        <v>3.44807567934129</v>
      </c>
      <c r="V361" s="20">
        <v>3.4152107414441</v>
      </c>
      <c r="W361" s="20">
        <v>3.36913355443342</v>
      </c>
      <c r="X361" s="20">
        <v>3.30559843961251</v>
      </c>
      <c r="Y361" s="20">
        <v>41.5999028781935</v>
      </c>
      <c r="Z361" s="20">
        <v>41.9373847979992</v>
      </c>
      <c r="AA361" s="20">
        <v>42.3930919589576</v>
      </c>
      <c r="AB361" s="20">
        <v>43.0803871546649</v>
      </c>
    </row>
    <row r="362" ht="20.05" customHeight="1">
      <c r="A362" s="17">
        <f>$A361+C361</f>
        <v>1785</v>
      </c>
      <c r="B362" s="18"/>
      <c r="C362" s="19">
        <v>5</v>
      </c>
      <c r="D362" t="b" s="20">
        <v>1</v>
      </c>
      <c r="E362" s="21"/>
      <c r="F362" s="22">
        <v>684.130806345583</v>
      </c>
      <c r="G362" s="20">
        <f>$E362+($F362/60+H362*'data'!$C$16+I362*OFFSET('data'!$C$17,0,D362)-G361*(OFFSET('data'!$C$18,0,D362)+'data'!$C$19+OFFSET('data'!$C$20,0,D362)))*$C362/60+G361</f>
        <v>26.9487156589353</v>
      </c>
      <c r="H362" s="20">
        <f>H361+('data'!$C$19*G361-'data'!$C$16*H361)*$C362/60</f>
        <v>91.9303418161893</v>
      </c>
      <c r="I362" s="20">
        <f>I361+(OFFSET('data'!$C$20,0,D362)*G361-OFFSET('data'!$C$17,0,D362)*I361)*$C362/60</f>
        <v>100.065759532642</v>
      </c>
      <c r="J362" s="23">
        <f>$A362/60</f>
        <v>29.75</v>
      </c>
      <c r="K362" s="20">
        <f>G362/'data'!$C$15*1000</f>
        <v>4.11722932472312</v>
      </c>
      <c r="L362" s="20">
        <f>L361+'data'!$G$21*(K361-L361)/60*C361</f>
        <v>3.93211297710045</v>
      </c>
      <c r="M362" s="20">
        <f>IF(L362&lt;='data'!$G$22,1.89,1.47)</f>
        <v>1.47</v>
      </c>
      <c r="N362" s="19">
        <f>$A362</f>
        <v>1785</v>
      </c>
      <c r="O362" s="20">
        <f>'data'!$G$23-'data'!$G$23*(1-('data'!$G$22^M362)/('data'!$G$22^M362+L362^M362))</f>
        <v>37.1943983074055</v>
      </c>
      <c r="P362" s="20">
        <f>VLOOKUP(IF(N362-'data'!$G$24&lt;0,0,N362-'data'!$G$24),N3:O725,2)</f>
        <v>37.2686961222314</v>
      </c>
      <c r="Q362" s="20">
        <v>3.5</v>
      </c>
      <c r="R362" s="20">
        <v>3.48153290964765</v>
      </c>
      <c r="S362" s="20">
        <v>3.45767870727259</v>
      </c>
      <c r="T362" s="20">
        <v>3.42819941654954</v>
      </c>
      <c r="U362" s="20">
        <v>3.44868668389396</v>
      </c>
      <c r="V362" s="20">
        <v>3.41599116853878</v>
      </c>
      <c r="W362" s="20">
        <v>3.37017548412677</v>
      </c>
      <c r="X362" s="20">
        <v>3.30704755497868</v>
      </c>
      <c r="Y362" s="20">
        <v>41.5936195194178</v>
      </c>
      <c r="Z362" s="20">
        <v>41.9292689083607</v>
      </c>
      <c r="AA362" s="20">
        <v>42.3822271116441</v>
      </c>
      <c r="AB362" s="20">
        <v>43.0647803747581</v>
      </c>
    </row>
    <row r="363" ht="20.05" customHeight="1">
      <c r="A363" s="17">
        <f>$A362+C362</f>
        <v>1790</v>
      </c>
      <c r="B363" s="18"/>
      <c r="C363" s="19">
        <v>5</v>
      </c>
      <c r="D363" t="b" s="20">
        <v>1</v>
      </c>
      <c r="E363" s="21"/>
      <c r="F363" s="22">
        <v>683.769171994662</v>
      </c>
      <c r="G363" s="20">
        <f>$E363+($F363/60+H363*'data'!$C$16+I363*OFFSET('data'!$C$17,0,D363)-G362*(OFFSET('data'!$C$18,0,D363)+'data'!$C$19+OFFSET('data'!$C$20,0,D363)))*$C363/60+G362</f>
        <v>26.9532554939213</v>
      </c>
      <c r="H363" s="20">
        <f>H362+('data'!$C$19*G362-'data'!$C$16*H362)*$C363/60</f>
        <v>92.04215825604319</v>
      </c>
      <c r="I363" s="20">
        <f>I362+(OFFSET('data'!$C$20,0,D363)*G362-OFFSET('data'!$C$17,0,D363)*I362)*$C363/60</f>
        <v>100.294363670240</v>
      </c>
      <c r="J363" s="23">
        <f>$A363/60</f>
        <v>29.8333333333333</v>
      </c>
      <c r="K363" s="20">
        <f>G363/'data'!$C$15*1000</f>
        <v>4.11792292147816</v>
      </c>
      <c r="L363" s="20">
        <f>L362+'data'!$G$21*(K362-L362)/60*C362</f>
        <v>3.93429128063404</v>
      </c>
      <c r="M363" s="20">
        <f>IF(L363&lt;='data'!$G$22,1.89,1.47)</f>
        <v>1.47</v>
      </c>
      <c r="N363" s="19">
        <f>$A363</f>
        <v>1790</v>
      </c>
      <c r="O363" s="20">
        <f>'data'!$G$23-'data'!$G$23*(1-('data'!$G$22^M363)/('data'!$G$22^M363+L363^M363))</f>
        <v>37.1762294983986</v>
      </c>
      <c r="P363" s="20">
        <f>VLOOKUP(IF(N363-'data'!$G$24&lt;0,0,N363-'data'!$G$24),N3:O725,2)</f>
        <v>37.2498745474358</v>
      </c>
      <c r="Q363" s="20">
        <v>3.5</v>
      </c>
      <c r="R363" s="20">
        <v>3.48160946429146</v>
      </c>
      <c r="S363" s="20">
        <v>3.45785006422131</v>
      </c>
      <c r="T363" s="20">
        <v>3.42848439098502</v>
      </c>
      <c r="U363" s="20">
        <v>3.44929049862577</v>
      </c>
      <c r="V363" s="20">
        <v>3.41676331301625</v>
      </c>
      <c r="W363" s="20">
        <v>3.37120716960501</v>
      </c>
      <c r="X363" s="20">
        <v>3.30848294694927</v>
      </c>
      <c r="Y363" s="20">
        <v>41.5874114236147</v>
      </c>
      <c r="Z363" s="20">
        <v>41.9212414869554</v>
      </c>
      <c r="AA363" s="20">
        <v>42.3714736082911</v>
      </c>
      <c r="AB363" s="20">
        <v>43.0493300410475</v>
      </c>
    </row>
    <row r="364" ht="20.05" customHeight="1">
      <c r="A364" s="17">
        <f>$A363+C363</f>
        <v>1795</v>
      </c>
      <c r="B364" s="18"/>
      <c r="C364" s="19">
        <v>5</v>
      </c>
      <c r="D364" t="b" s="20">
        <v>1</v>
      </c>
      <c r="E364" s="21"/>
      <c r="F364" s="22">
        <v>683.409253892747</v>
      </c>
      <c r="G364" s="20">
        <f>$E364+($F364/60+H364*'data'!$C$16+I364*OFFSET('data'!$C$17,0,D364)-G363*(OFFSET('data'!$C$18,0,D364)+'data'!$C$19+OFFSET('data'!$C$20,0,D364)))*$C364/60+G363</f>
        <v>26.9577794003191</v>
      </c>
      <c r="H364" s="20">
        <f>H363+('data'!$C$19*G363-'data'!$C$16*H363)*$C364/60</f>
        <v>92.1534282357855</v>
      </c>
      <c r="I364" s="20">
        <f>I363+(OFFSET('data'!$C$20,0,D364)*G363-OFFSET('data'!$C$17,0,D364)*I363)*$C364/60</f>
        <v>100.522925089579</v>
      </c>
      <c r="J364" s="23">
        <f>$A364/60</f>
        <v>29.9166666666667</v>
      </c>
      <c r="K364" s="20">
        <f>G364/'data'!$C$15*1000</f>
        <v>4.11861408466082</v>
      </c>
      <c r="L364" s="20">
        <f>L363+'data'!$G$21*(K363-L363)/60*C363</f>
        <v>3.9364521133064</v>
      </c>
      <c r="M364" s="20">
        <f>IF(L364&lt;='data'!$G$22,1.89,1.47)</f>
        <v>1.47</v>
      </c>
      <c r="N364" s="19">
        <f>$A364</f>
        <v>1795</v>
      </c>
      <c r="O364" s="20">
        <f>'data'!$G$23-'data'!$G$23*(1-('data'!$G$22^M364)/('data'!$G$22^M364+L364^M364))</f>
        <v>37.1582192742233</v>
      </c>
      <c r="P364" s="20">
        <f>VLOOKUP(IF(N364-'data'!$G$24&lt;0,0,N364-'data'!$G$24),N3:O725,2)</f>
        <v>37.2312189771761</v>
      </c>
      <c r="Q364" s="20">
        <v>3.5</v>
      </c>
      <c r="R364" s="20">
        <v>3.48168576378754</v>
      </c>
      <c r="S364" s="20">
        <v>3.4580208502597</v>
      </c>
      <c r="T364" s="20">
        <v>3.42876839226923</v>
      </c>
      <c r="U364" s="20">
        <v>3.44988720814089</v>
      </c>
      <c r="V364" s="20">
        <v>3.41752726933745</v>
      </c>
      <c r="W364" s="20">
        <v>3.37222872469597</v>
      </c>
      <c r="X364" s="20">
        <v>3.30990476565911</v>
      </c>
      <c r="Y364" s="20">
        <v>41.5812776738485</v>
      </c>
      <c r="Z364" s="20">
        <v>41.9133014790763</v>
      </c>
      <c r="AA364" s="20">
        <v>42.3608301362844</v>
      </c>
      <c r="AB364" s="20">
        <v>43.0340342985295</v>
      </c>
    </row>
    <row r="365" ht="20.05" customHeight="1">
      <c r="A365" s="17">
        <f>$A364+C364</f>
        <v>1800</v>
      </c>
      <c r="B365" s="18"/>
      <c r="C365" s="19">
        <v>5</v>
      </c>
      <c r="D365" t="b" s="20">
        <v>1</v>
      </c>
      <c r="E365" s="21"/>
      <c r="F365" s="22">
        <v>683.051042103931</v>
      </c>
      <c r="G365" s="20">
        <f>$E365+($F365/60+H365*'data'!$C$16+I365*OFFSET('data'!$C$17,0,D365)-G364*(OFFSET('data'!$C$18,0,D365)+'data'!$C$19+OFFSET('data'!$C$20,0,D365)))*$C365/60+G364</f>
        <v>26.9622874419464</v>
      </c>
      <c r="H365" s="20">
        <f>H364+('data'!$C$19*G364-'data'!$C$16*H364)*$C365/60</f>
        <v>92.2641545772773</v>
      </c>
      <c r="I365" s="20">
        <f>I364+(OFFSET('data'!$C$20,0,D365)*G364-OFFSET('data'!$C$17,0,D365)*I364)*$C365/60</f>
        <v>100.751443649235</v>
      </c>
      <c r="J365" s="23">
        <f>$A365/60</f>
        <v>30</v>
      </c>
      <c r="K365" s="20">
        <f>G365/'data'!$C$15*1000</f>
        <v>4.11930282402116</v>
      </c>
      <c r="L365" s="20">
        <f>L364+'data'!$G$21*(K364-L364)/60*C364</f>
        <v>3.9385956520645</v>
      </c>
      <c r="M365" s="20">
        <f>IF(L365&lt;='data'!$G$22,1.89,1.47)</f>
        <v>1.47</v>
      </c>
      <c r="N365" s="19">
        <f>$A365</f>
        <v>1800</v>
      </c>
      <c r="O365" s="20">
        <f>'data'!$G$23-'data'!$G$23*(1-('data'!$G$22^M365)/('data'!$G$22^M365+L365^M365))</f>
        <v>37.1403658404718</v>
      </c>
      <c r="P365" s="20">
        <f>VLOOKUP(IF(N365-'data'!$G$24&lt;0,0,N365-'data'!$G$24),N3:O725,2)</f>
        <v>37.2127275195083</v>
      </c>
      <c r="Q365" s="20">
        <v>3.5</v>
      </c>
      <c r="R365" s="20">
        <v>3.48176180897436</v>
      </c>
      <c r="S365" s="20">
        <v>3.45819106730164</v>
      </c>
      <c r="T365" s="20">
        <v>3.42905142514167</v>
      </c>
      <c r="U365" s="20">
        <v>3.45047689604791</v>
      </c>
      <c r="V365" s="20">
        <v>3.41828313086166</v>
      </c>
      <c r="W365" s="20">
        <v>3.37324026191058</v>
      </c>
      <c r="X365" s="20">
        <v>3.31131315953073</v>
      </c>
      <c r="Y365" s="20">
        <v>41.5752173647158</v>
      </c>
      <c r="Z365" s="20">
        <v>41.9054478433297</v>
      </c>
      <c r="AA365" s="20">
        <v>42.3502953997651</v>
      </c>
      <c r="AB365" s="20">
        <v>43.0188913163005</v>
      </c>
    </row>
    <row r="366" ht="20.05" customHeight="1">
      <c r="A366" s="17">
        <f>$A365+C365</f>
        <v>1805</v>
      </c>
      <c r="B366" s="18"/>
      <c r="C366" s="19">
        <v>5</v>
      </c>
      <c r="D366" t="b" s="20">
        <v>1</v>
      </c>
      <c r="E366" s="21"/>
      <c r="F366" s="22">
        <v>682.694526750571</v>
      </c>
      <c r="G366" s="20">
        <f>$E366+($F366/60+H366*'data'!$C$16+I366*OFFSET('data'!$C$17,0,D366)-G365*(OFFSET('data'!$C$18,0,D366)+'data'!$C$19+OFFSET('data'!$C$20,0,D366)))*$C366/60+G365</f>
        <v>26.9667796817113</v>
      </c>
      <c r="H366" s="20">
        <f>H365+('data'!$C$19*G365-'data'!$C$16*H365)*$C366/60</f>
        <v>92.3743400873625</v>
      </c>
      <c r="I366" s="20">
        <f>I365+(OFFSET('data'!$C$20,0,D366)*G365-OFFSET('data'!$C$17,0,D366)*I365)*$C366/60</f>
        <v>100.979919208472</v>
      </c>
      <c r="J366" s="23">
        <f>$A366/60</f>
        <v>30.0833333333333</v>
      </c>
      <c r="K366" s="20">
        <f>G366/'data'!$C$15*1000</f>
        <v>4.1199891491703</v>
      </c>
      <c r="L366" s="20">
        <f>L365+'data'!$G$21*(K365-L365)/60*C365</f>
        <v>3.94072207188789</v>
      </c>
      <c r="M366" s="20">
        <f>IF(L366&lt;='data'!$G$22,1.89,1.47)</f>
        <v>1.47</v>
      </c>
      <c r="N366" s="19">
        <f>$A366</f>
        <v>1805</v>
      </c>
      <c r="O366" s="20">
        <f>'data'!$G$23-'data'!$G$23*(1-('data'!$G$22^M366)/('data'!$G$22^M366+L366^M366))</f>
        <v>37.1226674262492</v>
      </c>
      <c r="P366" s="20">
        <f>VLOOKUP(IF(N366-'data'!$G$24&lt;0,0,N366-'data'!$G$24),N3:O725,2)</f>
        <v>37.1943983074055</v>
      </c>
      <c r="Q366" s="20">
        <v>3.5</v>
      </c>
      <c r="R366" s="20">
        <v>3.48183760068755</v>
      </c>
      <c r="S366" s="20">
        <v>3.4583607172524</v>
      </c>
      <c r="T366" s="20">
        <v>3.4293334942349</v>
      </c>
      <c r="U366" s="20">
        <v>3.45105964497159</v>
      </c>
      <c r="V366" s="20">
        <v>3.41903098985939</v>
      </c>
      <c r="W366" s="20">
        <v>3.37424189245825</v>
      </c>
      <c r="X366" s="20">
        <v>3.31270827529333</v>
      </c>
      <c r="Y366" s="20">
        <v>41.5692296021919</v>
      </c>
      <c r="Z366" s="20">
        <v>41.8976795514549</v>
      </c>
      <c r="AA366" s="20">
        <v>42.3398681193994</v>
      </c>
      <c r="AB366" s="20">
        <v>43.0038992872238</v>
      </c>
    </row>
    <row r="367" ht="20.05" customHeight="1">
      <c r="A367" s="17">
        <f>$A366+C366</f>
        <v>1810</v>
      </c>
      <c r="B367" s="18"/>
      <c r="C367" s="19">
        <v>5</v>
      </c>
      <c r="D367" t="b" s="20">
        <v>1</v>
      </c>
      <c r="E367" s="21"/>
      <c r="F367" s="22">
        <v>682.339698012939</v>
      </c>
      <c r="G367" s="20">
        <f>$E367+($F367/60+H367*'data'!$C$16+I367*OFFSET('data'!$C$17,0,D367)-G366*(OFFSET('data'!$C$18,0,D367)+'data'!$C$19+OFFSET('data'!$C$20,0,D367)))*$C367/60+G366</f>
        <v>26.9712561816564</v>
      </c>
      <c r="H367" s="20">
        <f>H366+('data'!$C$19*G366-'data'!$C$16*H366)*$C367/60</f>
        <v>92.4839875579338</v>
      </c>
      <c r="I367" s="20">
        <f>I366+(OFFSET('data'!$C$20,0,D367)*G366-OFFSET('data'!$C$17,0,D367)*I366)*$C367/60</f>
        <v>101.208351627231</v>
      </c>
      <c r="J367" s="23">
        <f>$A367/60</f>
        <v>30.1666666666667</v>
      </c>
      <c r="K367" s="20">
        <f>G367/'data'!$C$15*1000</f>
        <v>4.12067306958712</v>
      </c>
      <c r="L367" s="20">
        <f>L366+'data'!$G$21*(K366-L366)/60*C366</f>
        <v>3.94283154581019</v>
      </c>
      <c r="M367" s="20">
        <f>IF(L367&lt;='data'!$G$22,1.89,1.47)</f>
        <v>1.47</v>
      </c>
      <c r="N367" s="19">
        <f>$A367</f>
        <v>1810</v>
      </c>
      <c r="O367" s="20">
        <f>'data'!$G$23-'data'!$G$23*(1-('data'!$G$22^M367)/('data'!$G$22^M367+L367^M367))</f>
        <v>37.1051222838362</v>
      </c>
      <c r="P367" s="20">
        <f>VLOOKUP(IF(N367-'data'!$G$24&lt;0,0,N367-'data'!$G$24),N3:O725,2)</f>
        <v>37.1762294983986</v>
      </c>
      <c r="Q367" s="20">
        <v>3.5</v>
      </c>
      <c r="R367" s="20">
        <v>3.48191313975996</v>
      </c>
      <c r="S367" s="20">
        <v>3.45852980200874</v>
      </c>
      <c r="T367" s="20">
        <v>3.42961460408034</v>
      </c>
      <c r="U367" s="20">
        <v>3.45163553656443</v>
      </c>
      <c r="V367" s="20">
        <v>3.41977093752521</v>
      </c>
      <c r="W367" s="20">
        <v>3.37523372626208</v>
      </c>
      <c r="X367" s="20">
        <v>3.31409025800157</v>
      </c>
      <c r="Y367" s="20">
        <v>41.5633135034799</v>
      </c>
      <c r="Z367" s="20">
        <v>41.8899955881476</v>
      </c>
      <c r="AA367" s="20">
        <v>42.3295470321498</v>
      </c>
      <c r="AB367" s="20">
        <v>42.9890564276002</v>
      </c>
    </row>
    <row r="368" ht="20.05" customHeight="1">
      <c r="A368" s="17">
        <f>$A367+C367</f>
        <v>1815</v>
      </c>
      <c r="B368" s="18"/>
      <c r="C368" s="19">
        <v>5</v>
      </c>
      <c r="D368" t="b" s="20">
        <v>1</v>
      </c>
      <c r="E368" s="21"/>
      <c r="F368" s="22">
        <v>681.986546128892</v>
      </c>
      <c r="G368" s="20">
        <f>$E368+($F368/60+H368*'data'!$C$16+I368*OFFSET('data'!$C$17,0,D368)-G367*(OFFSET('data'!$C$18,0,D368)+'data'!$C$19+OFFSET('data'!$C$20,0,D368)))*$C368/60+G367</f>
        <v>26.9757170030007</v>
      </c>
      <c r="H368" s="20">
        <f>H367+('data'!$C$19*G367-'data'!$C$16*H367)*$C368/60</f>
        <v>92.5930997659993</v>
      </c>
      <c r="I368" s="20">
        <f>I367+(OFFSET('data'!$C$20,0,D368)*G367-OFFSET('data'!$C$17,0,D368)*I367)*$C368/60</f>
        <v>101.436740766121</v>
      </c>
      <c r="J368" s="23">
        <f>$A368/60</f>
        <v>30.25</v>
      </c>
      <c r="K368" s="20">
        <f>G368/'data'!$C$15*1000</f>
        <v>4.12135459462466</v>
      </c>
      <c r="L368" s="20">
        <f>L367+'data'!$G$21*(K367-L367)/60*C367</f>
        <v>3.94492424494043</v>
      </c>
      <c r="M368" s="20">
        <f>IF(L368&lt;='data'!$G$22,1.89,1.47)</f>
        <v>1.47</v>
      </c>
      <c r="N368" s="19">
        <f>$A368</f>
        <v>1815</v>
      </c>
      <c r="O368" s="20">
        <f>'data'!$G$23-'data'!$G$23*(1-('data'!$G$22^M368)/('data'!$G$22^M368+L368^M368))</f>
        <v>37.0877286883554</v>
      </c>
      <c r="P368" s="20">
        <f>VLOOKUP(IF(N368-'data'!$G$24&lt;0,0,N368-'data'!$G$24),N3:O725,2)</f>
        <v>37.1582192742233</v>
      </c>
      <c r="Q368" s="20">
        <v>3.5</v>
      </c>
      <c r="R368" s="20">
        <v>3.48198842702165</v>
      </c>
      <c r="S368" s="20">
        <v>3.45869832345909</v>
      </c>
      <c r="T368" s="20">
        <v>3.42989475911361</v>
      </c>
      <c r="U368" s="20">
        <v>3.45220465151811</v>
      </c>
      <c r="V368" s="20">
        <v>3.42050306399033</v>
      </c>
      <c r="W368" s="20">
        <v>3.37621587197389</v>
      </c>
      <c r="X368" s="20">
        <v>3.3154592510542</v>
      </c>
      <c r="Y368" s="20">
        <v>41.5574681968616</v>
      </c>
      <c r="Z368" s="20">
        <v>41.8823949508851</v>
      </c>
      <c r="AA368" s="20">
        <v>42.319330891051</v>
      </c>
      <c r="AB368" s="20">
        <v>42.9743609768434</v>
      </c>
    </row>
    <row r="369" ht="20.05" customHeight="1">
      <c r="A369" s="17">
        <f>$A368+C368</f>
        <v>1820</v>
      </c>
      <c r="B369" s="18"/>
      <c r="C369" s="19">
        <v>5</v>
      </c>
      <c r="D369" t="b" s="20">
        <v>1</v>
      </c>
      <c r="E369" s="21"/>
      <c r="F369" s="22">
        <v>681.635061393528</v>
      </c>
      <c r="G369" s="20">
        <f>$E369+($F369/60+H369*'data'!$C$16+I369*OFFSET('data'!$C$17,0,D369)-G368*(OFFSET('data'!$C$18,0,D369)+'data'!$C$19+OFFSET('data'!$C$20,0,D369)))*$C369/60+G368</f>
        <v>26.980162206179</v>
      </c>
      <c r="H369" s="20">
        <f>H368+('data'!$C$19*G368-'data'!$C$16*H368)*$C369/60</f>
        <v>92.7016794737504</v>
      </c>
      <c r="I369" s="20">
        <f>I368+(OFFSET('data'!$C$20,0,D369)*G368-OFFSET('data'!$C$17,0,D369)*I368)*$C369/60</f>
        <v>101.665086486411</v>
      </c>
      <c r="J369" s="23">
        <f>$A369/60</f>
        <v>30.3333333333333</v>
      </c>
      <c r="K369" s="20">
        <f>G369/'data'!$C$15*1000</f>
        <v>4.12203373351616</v>
      </c>
      <c r="L369" s="20">
        <f>L368+'data'!$G$21*(K368-L368)/60*C368</f>
        <v>3.94700033848422</v>
      </c>
      <c r="M369" s="20">
        <f>IF(L369&lt;='data'!$G$22,1.89,1.47)</f>
        <v>1.47</v>
      </c>
      <c r="N369" s="19">
        <f>$A369</f>
        <v>1820</v>
      </c>
      <c r="O369" s="20">
        <f>'data'!$G$23-'data'!$G$23*(1-('data'!$G$22^M369)/('data'!$G$22^M369+L369^M369))</f>
        <v>37.0704849374441</v>
      </c>
      <c r="P369" s="20">
        <f>VLOOKUP(IF(N369-'data'!$G$24&lt;0,0,N369-'data'!$G$24),N3:O725,2)</f>
        <v>37.1403658404718</v>
      </c>
      <c r="Q369" s="20">
        <v>3.5</v>
      </c>
      <c r="R369" s="20">
        <v>3.48206346329994</v>
      </c>
      <c r="S369" s="20">
        <v>3.45886628348374</v>
      </c>
      <c r="T369" s="20">
        <v>3.43017396367969</v>
      </c>
      <c r="U369" s="20">
        <v>3.45276706957478</v>
      </c>
      <c r="V369" s="20">
        <v>3.42122745833512</v>
      </c>
      <c r="W369" s="20">
        <v>3.37718843698912</v>
      </c>
      <c r="X369" s="20">
        <v>3.31681539621254</v>
      </c>
      <c r="Y369" s="20">
        <v>41.5516928215505</v>
      </c>
      <c r="Z369" s="20">
        <v>41.874876649755</v>
      </c>
      <c r="AA369" s="20">
        <v>42.3092184649887</v>
      </c>
      <c r="AB369" s="20">
        <v>42.9598111971597</v>
      </c>
    </row>
    <row r="370" ht="20.05" customHeight="1">
      <c r="A370" s="17">
        <f>$A369+C369</f>
        <v>1825</v>
      </c>
      <c r="B370" s="18"/>
      <c r="C370" s="19">
        <v>5</v>
      </c>
      <c r="D370" t="b" s="20">
        <v>1</v>
      </c>
      <c r="E370" s="21"/>
      <c r="F370" s="22">
        <v>681.285234158851</v>
      </c>
      <c r="G370" s="20">
        <f>$E370+($F370/60+H370*'data'!$C$16+I370*OFFSET('data'!$C$17,0,D370)-G369*(OFFSET('data'!$C$18,0,D370)+'data'!$C$19+OFFSET('data'!$C$20,0,D370)))*$C370/60+G369</f>
        <v>26.984591850879</v>
      </c>
      <c r="H370" s="20">
        <f>H369+('data'!$C$19*G369-'data'!$C$16*H369)*$C370/60</f>
        <v>92.8097294286295</v>
      </c>
      <c r="I370" s="20">
        <f>I369+(OFFSET('data'!$C$20,0,D370)*G369-OFFSET('data'!$C$17,0,D370)*I369)*$C370/60</f>
        <v>101.893388650023</v>
      </c>
      <c r="J370" s="23">
        <f>$A370/60</f>
        <v>30.4166666666667</v>
      </c>
      <c r="K370" s="20">
        <f>G370/'data'!$C$15*1000</f>
        <v>4.12271049538072</v>
      </c>
      <c r="L370" s="20">
        <f>L369+'data'!$G$21*(K369-L369)/60*C369</f>
        <v>3.94905999376476</v>
      </c>
      <c r="M370" s="20">
        <f>IF(L370&lt;='data'!$G$22,1.89,1.47)</f>
        <v>1.47</v>
      </c>
      <c r="N370" s="19">
        <f>$A370</f>
        <v>1825</v>
      </c>
      <c r="O370" s="20">
        <f>'data'!$G$23-'data'!$G$23*(1-('data'!$G$22^M370)/('data'!$G$22^M370+L370^M370))</f>
        <v>37.0533893509303</v>
      </c>
      <c r="P370" s="20">
        <f>VLOOKUP(IF(N370-'data'!$G$24&lt;0,0,N370-'data'!$G$24),N3:O725,2)</f>
        <v>37.1226674262492</v>
      </c>
      <c r="Q370" s="20">
        <v>3.5</v>
      </c>
      <c r="R370" s="20">
        <v>3.48213824941934</v>
      </c>
      <c r="S370" s="20">
        <v>3.45903368395494</v>
      </c>
      <c r="T370" s="20">
        <v>3.43045222203769</v>
      </c>
      <c r="U370" s="20">
        <v>3.45332286953825</v>
      </c>
      <c r="V370" s="20">
        <v>3.42194420860141</v>
      </c>
      <c r="W370" s="20">
        <v>3.37815152746148</v>
      </c>
      <c r="X370" s="20">
        <v>3.31815883361879</v>
      </c>
      <c r="Y370" s="20">
        <v>41.5459865275474</v>
      </c>
      <c r="Z370" s="20">
        <v>41.8674397072855</v>
      </c>
      <c r="AA370" s="20">
        <v>42.2992085384819</v>
      </c>
      <c r="AB370" s="20">
        <v>42.9454053732327</v>
      </c>
    </row>
    <row r="371" ht="20.05" customHeight="1">
      <c r="A371" s="17">
        <f>$A370+C370</f>
        <v>1830</v>
      </c>
      <c r="B371" s="18"/>
      <c r="C371" s="19">
        <v>5</v>
      </c>
      <c r="D371" t="b" s="20">
        <v>1</v>
      </c>
      <c r="E371" s="21"/>
      <c r="F371" s="22">
        <v>680.937054833436</v>
      </c>
      <c r="G371" s="20">
        <f>$E371+($F371/60+H371*'data'!$C$16+I371*OFFSET('data'!$C$17,0,D371)-G370*(OFFSET('data'!$C$18,0,D371)+'data'!$C$19+OFFSET('data'!$C$20,0,D371)))*$C371/60+G370</f>
        <v>26.9890059960761</v>
      </c>
      <c r="H371" s="20">
        <f>H370+('data'!$C$19*G370-'data'!$C$16*H370)*$C371/60</f>
        <v>92.9172523633985</v>
      </c>
      <c r="I371" s="20">
        <f>I370+(OFFSET('data'!$C$20,0,D371)*G370-OFFSET('data'!$C$17,0,D371)*I370)*$C371/60</f>
        <v>102.121647119521</v>
      </c>
      <c r="J371" s="23">
        <f>$A371/60</f>
        <v>30.5</v>
      </c>
      <c r="K371" s="20">
        <f>G371/'data'!$C$15*1000</f>
        <v>4.12338488922862</v>
      </c>
      <c r="L371" s="20">
        <f>L370+'data'!$G$21*(K370-L370)/60*C370</f>
        <v>3.95110337624361</v>
      </c>
      <c r="M371" s="20">
        <f>IF(L371&lt;='data'!$G$22,1.89,1.47)</f>
        <v>1.47</v>
      </c>
      <c r="N371" s="19">
        <f>$A371</f>
        <v>1830</v>
      </c>
      <c r="O371" s="20">
        <f>'data'!$G$23-'data'!$G$23*(1-('data'!$G$22^M371)/('data'!$G$22^M371+L371^M371))</f>
        <v>37.0364402705151</v>
      </c>
      <c r="P371" s="20">
        <f>VLOOKUP(IF(N371-'data'!$G$24&lt;0,0,N371-'data'!$G$24),N3:O725,2)</f>
        <v>37.1051222838362</v>
      </c>
      <c r="Q371" s="20">
        <v>3.5</v>
      </c>
      <c r="R371" s="20">
        <v>3.48221278620165</v>
      </c>
      <c r="S371" s="20">
        <v>3.45920052673702</v>
      </c>
      <c r="T371" s="20">
        <v>3.43072953836535</v>
      </c>
      <c r="U371" s="20">
        <v>3.45387212928504</v>
      </c>
      <c r="V371" s="20">
        <v>3.4226534018047</v>
      </c>
      <c r="W371" s="20">
        <v>3.37910524831749</v>
      </c>
      <c r="X371" s="20">
        <v>3.31948970181419</v>
      </c>
      <c r="Y371" s="20">
        <v>41.5403484754975</v>
      </c>
      <c r="Z371" s="20">
        <v>41.8600831582786</v>
      </c>
      <c r="AA371" s="20">
        <v>42.2892999114686</v>
      </c>
      <c r="AB371" s="20">
        <v>42.9311418119116</v>
      </c>
    </row>
    <row r="372" ht="20.05" customHeight="1">
      <c r="A372" s="17">
        <f>$A371+C371</f>
        <v>1835</v>
      </c>
      <c r="B372" s="18"/>
      <c r="C372" s="19">
        <v>5</v>
      </c>
      <c r="D372" t="b" s="20">
        <v>1</v>
      </c>
      <c r="E372" s="21"/>
      <c r="F372" s="22">
        <v>680.590513882103</v>
      </c>
      <c r="G372" s="20">
        <f>$E372+($F372/60+H372*'data'!$C$16+I372*OFFSET('data'!$C$17,0,D372)-G371*(OFFSET('data'!$C$18,0,D372)+'data'!$C$19+OFFSET('data'!$C$20,0,D372)))*$C372/60+G371</f>
        <v>26.9934047000665</v>
      </c>
      <c r="H372" s="20">
        <f>H371+('data'!$C$19*G371-'data'!$C$16*H371)*$C372/60</f>
        <v>93.0242509962078</v>
      </c>
      <c r="I372" s="20">
        <f>I371+(OFFSET('data'!$C$20,0,D372)*G371-OFFSET('data'!$C$17,0,D372)*I371)*$C372/60</f>
        <v>102.349861758108</v>
      </c>
      <c r="J372" s="23">
        <f>$A372/60</f>
        <v>30.5833333333333</v>
      </c>
      <c r="K372" s="20">
        <f>G372/'data'!$C$15*1000</f>
        <v>4.12405692396635</v>
      </c>
      <c r="L372" s="20">
        <f>L371+'data'!$G$21*(K371-L371)/60*C371</f>
        <v>3.95313064954134</v>
      </c>
      <c r="M372" s="20">
        <f>IF(L372&lt;='data'!$G$22,1.89,1.47)</f>
        <v>1.47</v>
      </c>
      <c r="N372" s="19">
        <f>$A372</f>
        <v>1835</v>
      </c>
      <c r="O372" s="20">
        <f>'data'!$G$23-'data'!$G$23*(1-('data'!$G$22^M372)/('data'!$G$22^M372+L372^M372))</f>
        <v>37.0196360594595</v>
      </c>
      <c r="P372" s="20">
        <f>VLOOKUP(IF(N372-'data'!$G$24&lt;0,0,N372-'data'!$G$24),N3:O725,2)</f>
        <v>37.0877286883554</v>
      </c>
      <c r="Q372" s="20">
        <v>3.5</v>
      </c>
      <c r="R372" s="20">
        <v>3.48228707446595</v>
      </c>
      <c r="S372" s="20">
        <v>3.45936681368661</v>
      </c>
      <c r="T372" s="20">
        <v>3.43100591676333</v>
      </c>
      <c r="U372" s="20">
        <v>3.45441492577528</v>
      </c>
      <c r="V372" s="20">
        <v>3.42335512394619</v>
      </c>
      <c r="W372" s="20">
        <v>3.38004970327082</v>
      </c>
      <c r="X372" s="20">
        <v>3.32080813775699</v>
      </c>
      <c r="Y372" s="20">
        <v>41.5347778365496</v>
      </c>
      <c r="Z372" s="20">
        <v>41.8528060496458</v>
      </c>
      <c r="AA372" s="20">
        <v>42.2794913990943</v>
      </c>
      <c r="AB372" s="20">
        <v>42.9170188419049</v>
      </c>
    </row>
    <row r="373" ht="20.05" customHeight="1">
      <c r="A373" s="17">
        <f>$A372+C372</f>
        <v>1840</v>
      </c>
      <c r="B373" s="18"/>
      <c r="C373" s="19">
        <v>5</v>
      </c>
      <c r="D373" t="b" s="20">
        <v>1</v>
      </c>
      <c r="E373" s="21"/>
      <c r="F373" s="22">
        <v>680.245601825580</v>
      </c>
      <c r="G373" s="20">
        <f>$E373+($F373/60+H373*'data'!$C$16+I373*OFFSET('data'!$C$17,0,D373)-G372*(OFFSET('data'!$C$18,0,D373)+'data'!$C$19+OFFSET('data'!$C$20,0,D373)))*$C373/60+G372</f>
        <v>26.9977880204979</v>
      </c>
      <c r="H373" s="20">
        <f>H372+('data'!$C$19*G372-'data'!$C$16*H372)*$C373/60</f>
        <v>93.13072803066569</v>
      </c>
      <c r="I373" s="20">
        <f>I372+(OFFSET('data'!$C$20,0,D373)*G372-OFFSET('data'!$C$17,0,D373)*I372)*$C373/60</f>
        <v>102.578032429617</v>
      </c>
      <c r="J373" s="23">
        <f>$A373/60</f>
        <v>30.6666666666667</v>
      </c>
      <c r="K373" s="20">
        <f>G373/'data'!$C$15*1000</f>
        <v>4.12472660840134</v>
      </c>
      <c r="L373" s="20">
        <f>L372+'data'!$G$21*(K372-L372)/60*C372</f>
        <v>3.95514197545796</v>
      </c>
      <c r="M373" s="20">
        <f>IF(L373&lt;='data'!$G$22,1.89,1.47)</f>
        <v>1.47</v>
      </c>
      <c r="N373" s="19">
        <f>$A373</f>
        <v>1840</v>
      </c>
      <c r="O373" s="20">
        <f>'data'!$G$23-'data'!$G$23*(1-('data'!$G$22^M373)/('data'!$G$22^M373+L373^M373))</f>
        <v>37.0029751022748</v>
      </c>
      <c r="P373" s="20">
        <f>VLOOKUP(IF(N373-'data'!$G$24&lt;0,0,N373-'data'!$G$24),N3:O725,2)</f>
        <v>37.0704849374441</v>
      </c>
      <c r="Q373" s="20">
        <v>3.5</v>
      </c>
      <c r="R373" s="20">
        <v>3.48236111502858</v>
      </c>
      <c r="S373" s="20">
        <v>3.45953254665265</v>
      </c>
      <c r="T373" s="20">
        <v>3.43128136125917</v>
      </c>
      <c r="U373" s="20">
        <v>3.45495133506348</v>
      </c>
      <c r="V373" s="20">
        <v>3.42404946002471</v>
      </c>
      <c r="W373" s="20">
        <v>3.38098499483649</v>
      </c>
      <c r="X373" s="20">
        <v>3.32211427684024</v>
      </c>
      <c r="Y373" s="20">
        <v>41.5292737922185</v>
      </c>
      <c r="Z373" s="20">
        <v>41.8456074402465</v>
      </c>
      <c r="AA373" s="20">
        <v>42.2697818315045</v>
      </c>
      <c r="AB373" s="20">
        <v>42.9030348134772</v>
      </c>
    </row>
    <row r="374" ht="20.05" customHeight="1">
      <c r="A374" s="17">
        <f>$A373+C373</f>
        <v>1845</v>
      </c>
      <c r="B374" s="18"/>
      <c r="C374" s="19">
        <v>5</v>
      </c>
      <c r="D374" t="b" s="20">
        <v>1</v>
      </c>
      <c r="E374" s="21"/>
      <c r="F374" s="22">
        <v>679.9023092401781</v>
      </c>
      <c r="G374" s="20">
        <f>$E374+($F374/60+H374*'data'!$C$16+I374*OFFSET('data'!$C$17,0,D374)-G373*(OFFSET('data'!$C$18,0,D374)+'data'!$C$19+OFFSET('data'!$C$20,0,D374)))*$C374/60+G373</f>
        <v>27.002156014399</v>
      </c>
      <c r="H374" s="20">
        <f>H373+('data'!$C$19*G373-'data'!$C$16*H373)*$C374/60</f>
        <v>93.2366861559079</v>
      </c>
      <c r="I374" s="20">
        <f>I373+(OFFSET('data'!$C$20,0,D374)*G373-OFFSET('data'!$C$17,0,D374)*I373)*$C374/60</f>
        <v>102.806158998503</v>
      </c>
      <c r="J374" s="23">
        <f>$A374/60</f>
        <v>30.75</v>
      </c>
      <c r="K374" s="20">
        <f>G374/'data'!$C$15*1000</f>
        <v>4.12539395124645</v>
      </c>
      <c r="L374" s="20">
        <f>L373+'data'!$G$21*(K373-L373)/60*C373</f>
        <v>3.9571375139932</v>
      </c>
      <c r="M374" s="20">
        <f>IF(L374&lt;='data'!$G$22,1.89,1.47)</f>
        <v>1.47</v>
      </c>
      <c r="N374" s="19">
        <f>$A374</f>
        <v>1845</v>
      </c>
      <c r="O374" s="20">
        <f>'data'!$G$23-'data'!$G$23*(1-('data'!$G$22^M374)/('data'!$G$22^M374+L374^M374))</f>
        <v>36.9864558044193</v>
      </c>
      <c r="P374" s="20">
        <f>VLOOKUP(IF(N374-'data'!$G$24&lt;0,0,N374-'data'!$G$24),N3:O725,2)</f>
        <v>37.0533893509303</v>
      </c>
      <c r="Q374" s="20">
        <v>3.5</v>
      </c>
      <c r="R374" s="20">
        <v>3.48243490870316</v>
      </c>
      <c r="S374" s="20">
        <v>3.45969772747658</v>
      </c>
      <c r="T374" s="20">
        <v>3.4315558758111</v>
      </c>
      <c r="U374" s="20">
        <v>3.45548143230921</v>
      </c>
      <c r="V374" s="20">
        <v>3.42473649404845</v>
      </c>
      <c r="W374" s="20">
        <v>3.38191122434485</v>
      </c>
      <c r="X374" s="20">
        <v>3.32340825290947</v>
      </c>
      <c r="Y374" s="20">
        <v>41.5238355342472</v>
      </c>
      <c r="Z374" s="20">
        <v>41.8384864007277</v>
      </c>
      <c r="AA374" s="20">
        <v>42.2601700536396</v>
      </c>
      <c r="AB374" s="20">
        <v>42.8891880981514</v>
      </c>
    </row>
    <row r="375" ht="20.05" customHeight="1">
      <c r="A375" s="17">
        <f>$A374+C374</f>
        <v>1850</v>
      </c>
      <c r="B375" s="18"/>
      <c r="C375" s="19">
        <v>5</v>
      </c>
      <c r="D375" t="b" s="20">
        <v>1</v>
      </c>
      <c r="E375" s="21"/>
      <c r="F375" s="22">
        <v>679.560626757462</v>
      </c>
      <c r="G375" s="20">
        <f>$E375+($F375/60+H375*'data'!$C$16+I375*OFFSET('data'!$C$17,0,D375)-G374*(OFFSET('data'!$C$18,0,D375)+'data'!$C$19+OFFSET('data'!$C$20,0,D375)))*$C375/60+G374</f>
        <v>27.0065087382065</v>
      </c>
      <c r="H375" s="20">
        <f>H374+('data'!$C$19*G374-'data'!$C$16*H374)*$C375/60</f>
        <v>93.3421280466677</v>
      </c>
      <c r="I375" s="20">
        <f>I374+(OFFSET('data'!$C$20,0,D375)*G374-OFFSET('data'!$C$17,0,D375)*I374)*$C375/60</f>
        <v>103.034241329839</v>
      </c>
      <c r="J375" s="23">
        <f>$A375/60</f>
        <v>30.8333333333333</v>
      </c>
      <c r="K375" s="20">
        <f>G375/'data'!$C$15*1000</f>
        <v>4.12605896112408</v>
      </c>
      <c r="L375" s="20">
        <f>L374+'data'!$G$21*(K374-L374)/60*C374</f>
        <v>3.95911742336655</v>
      </c>
      <c r="M375" s="20">
        <f>IF(L375&lt;='data'!$G$22,1.89,1.47)</f>
        <v>1.47</v>
      </c>
      <c r="N375" s="19">
        <f>$A375</f>
        <v>1850</v>
      </c>
      <c r="O375" s="20">
        <f>'data'!$G$23-'data'!$G$23*(1-('data'!$G$22^M375)/('data'!$G$22^M375+L375^M375))</f>
        <v>36.9700765919987</v>
      </c>
      <c r="P375" s="20">
        <f>VLOOKUP(IF(N375-'data'!$G$24&lt;0,0,N375-'data'!$G$24),N3:O725,2)</f>
        <v>37.0364402705151</v>
      </c>
      <c r="Q375" s="20">
        <v>3.5</v>
      </c>
      <c r="R375" s="20">
        <v>3.4825084563006</v>
      </c>
      <c r="S375" s="20">
        <v>3.45986235799243</v>
      </c>
      <c r="T375" s="20">
        <v>3.43182946431151</v>
      </c>
      <c r="U375" s="20">
        <v>3.45600529178762</v>
      </c>
      <c r="V375" s="20">
        <v>3.4254163090466</v>
      </c>
      <c r="W375" s="20">
        <v>3.38282849195548</v>
      </c>
      <c r="X375" s="20">
        <v>3.32469019828015</v>
      </c>
      <c r="Y375" s="20">
        <v>41.5184622644733</v>
      </c>
      <c r="Z375" s="20">
        <v>41.8314420133677</v>
      </c>
      <c r="AA375" s="20">
        <v>42.250654925033</v>
      </c>
      <c r="AB375" s="20">
        <v>42.8754770884147</v>
      </c>
    </row>
    <row r="376" ht="20.05" customHeight="1">
      <c r="A376" s="17">
        <f>$A375+C375</f>
        <v>1855</v>
      </c>
      <c r="B376" s="18"/>
      <c r="C376" s="19">
        <v>5</v>
      </c>
      <c r="D376" t="b" s="20">
        <v>1</v>
      </c>
      <c r="E376" s="21"/>
      <c r="F376" s="22">
        <v>679.2205450639329</v>
      </c>
      <c r="G376" s="20">
        <f>$E376+($F376/60+H376*'data'!$C$16+I376*OFFSET('data'!$C$17,0,D376)-G375*(OFFSET('data'!$C$18,0,D376)+'data'!$C$19+OFFSET('data'!$C$20,0,D376)))*$C376/60+G375</f>
        <v>27.0108462477915</v>
      </c>
      <c r="H376" s="20">
        <f>H375+('data'!$C$19*G375-'data'!$C$16*H375)*$C376/60</f>
        <v>93.44705636334589</v>
      </c>
      <c r="I376" s="20">
        <f>I375+(OFFSET('data'!$C$20,0,D376)*G375-OFFSET('data'!$C$17,0,D376)*I375)*$C376/60</f>
        <v>103.262279289309</v>
      </c>
      <c r="J376" s="23">
        <f>$A376/60</f>
        <v>30.9166666666667</v>
      </c>
      <c r="K376" s="20">
        <f>G376/'data'!$C$15*1000</f>
        <v>4.12672164657023</v>
      </c>
      <c r="L376" s="20">
        <f>L375+'data'!$G$21*(K375-L375)/60*C375</f>
        <v>3.96108186003717</v>
      </c>
      <c r="M376" s="20">
        <f>IF(L376&lt;='data'!$G$22,1.89,1.47)</f>
        <v>1.47</v>
      </c>
      <c r="N376" s="19">
        <f>$A376</f>
        <v>1855</v>
      </c>
      <c r="O376" s="20">
        <f>'data'!$G$23-'data'!$G$23*(1-('data'!$G$22^M376)/('data'!$G$22^M376+L376^M376))</f>
        <v>36.9538359114711</v>
      </c>
      <c r="P376" s="20">
        <f>VLOOKUP(IF(N376-'data'!$G$24&lt;0,0,N376-'data'!$G$24),N3:O725,2)</f>
        <v>37.0196360594595</v>
      </c>
      <c r="Q376" s="20">
        <v>3.5</v>
      </c>
      <c r="R376" s="20">
        <v>3.48258175862916</v>
      </c>
      <c r="S376" s="20">
        <v>3.46002644002692</v>
      </c>
      <c r="T376" s="20">
        <v>3.4321021305904</v>
      </c>
      <c r="U376" s="20">
        <v>3.45652298689985</v>
      </c>
      <c r="V376" s="20">
        <v>3.42608898708084</v>
      </c>
      <c r="W376" s="20">
        <v>3.38373689667084</v>
      </c>
      <c r="X376" s="20">
        <v>3.32596024375499</v>
      </c>
      <c r="Y376" s="20">
        <v>41.5131531946955</v>
      </c>
      <c r="Z376" s="20">
        <v>41.8244733719205</v>
      </c>
      <c r="AA376" s="20">
        <v>42.2412353196128</v>
      </c>
      <c r="AB376" s="20">
        <v>42.8619001974286</v>
      </c>
    </row>
    <row r="377" ht="20.05" customHeight="1">
      <c r="A377" s="17">
        <f>$A376+C376</f>
        <v>1860</v>
      </c>
      <c r="B377" s="18"/>
      <c r="C377" s="19">
        <v>5</v>
      </c>
      <c r="D377" t="b" s="20">
        <v>1</v>
      </c>
      <c r="E377" s="21"/>
      <c r="F377" s="22">
        <v>678.882054900701</v>
      </c>
      <c r="G377" s="20">
        <f>$E377+($F377/60+H377*'data'!$C$16+I377*OFFSET('data'!$C$17,0,D377)-G376*(OFFSET('data'!$C$18,0,D377)+'data'!$C$19+OFFSET('data'!$C$20,0,D377)))*$C377/60+G376</f>
        <v>27.0151685984835</v>
      </c>
      <c r="H377" s="20">
        <f>H376+('data'!$C$19*G376-'data'!$C$16*H376)*$C377/60</f>
        <v>93.55147375208151</v>
      </c>
      <c r="I377" s="20">
        <f>I376+(OFFSET('data'!$C$20,0,D377)*G376-OFFSET('data'!$C$17,0,D377)*I376)*$C377/60</f>
        <v>103.490272743202</v>
      </c>
      <c r="J377" s="23">
        <f>$A377/60</f>
        <v>31</v>
      </c>
      <c r="K377" s="20">
        <f>G377/'data'!$C$15*1000</f>
        <v>4.12738201603815</v>
      </c>
      <c r="L377" s="20">
        <f>L376+'data'!$G$21*(K376-L376)/60*C376</f>
        <v>3.96303097872357</v>
      </c>
      <c r="M377" s="20">
        <f>IF(L377&lt;='data'!$G$22,1.89,1.47)</f>
        <v>1.47</v>
      </c>
      <c r="N377" s="19">
        <f>$A377</f>
        <v>1860</v>
      </c>
      <c r="O377" s="20">
        <f>'data'!$G$23-'data'!$G$23*(1-('data'!$G$22^M377)/('data'!$G$22^M377+L377^M377))</f>
        <v>36.9377322293568</v>
      </c>
      <c r="P377" s="20">
        <f>VLOOKUP(IF(N377-'data'!$G$24&lt;0,0,N377-'data'!$G$24),N3:O725,2)</f>
        <v>37.0029751022748</v>
      </c>
      <c r="Q377" s="20">
        <v>3.5</v>
      </c>
      <c r="R377" s="20">
        <v>3.48265481649438</v>
      </c>
      <c r="S377" s="20">
        <v>3.46018997539955</v>
      </c>
      <c r="T377" s="20">
        <v>3.43237387841843</v>
      </c>
      <c r="U377" s="20">
        <v>3.45703459018331</v>
      </c>
      <c r="V377" s="20">
        <v>3.4267546092567</v>
      </c>
      <c r="W377" s="20">
        <v>3.38463653634982</v>
      </c>
      <c r="X377" s="20">
        <v>3.32721851864109</v>
      </c>
      <c r="Y377" s="20">
        <v>41.5079075465437</v>
      </c>
      <c r="Z377" s="20">
        <v>41.8175795814632</v>
      </c>
      <c r="AA377" s="20">
        <v>42.2319101255057</v>
      </c>
      <c r="AB377" s="20">
        <v>42.8484558587431</v>
      </c>
    </row>
    <row r="378" ht="20.05" customHeight="1">
      <c r="A378" s="17">
        <f>$A377+C377</f>
        <v>1865</v>
      </c>
      <c r="B378" s="18"/>
      <c r="C378" s="19">
        <v>5</v>
      </c>
      <c r="D378" t="b" s="20">
        <v>1</v>
      </c>
      <c r="E378" s="21"/>
      <c r="F378" s="22">
        <v>678.5451470631619</v>
      </c>
      <c r="G378" s="20">
        <f>$E378+($F378/60+H378*'data'!$C$16+I378*OFFSET('data'!$C$17,0,D378)-G377*(OFFSET('data'!$C$18,0,D378)+'data'!$C$19+OFFSET('data'!$C$20,0,D378)))*$C378/60+G377</f>
        <v>27.0194758450935</v>
      </c>
      <c r="H378" s="20">
        <f>H377+('data'!$C$19*G377-'data'!$C$16*H377)*$C378/60</f>
        <v>93.6553828448221</v>
      </c>
      <c r="I378" s="20">
        <f>I377+(OFFSET('data'!$C$20,0,D378)*G377-OFFSET('data'!$C$17,0,D378)*I377)*$C378/60</f>
        <v>103.718221558406</v>
      </c>
      <c r="J378" s="23">
        <f>$A378/60</f>
        <v>31.0833333333333</v>
      </c>
      <c r="K378" s="20">
        <f>G378/'data'!$C$15*1000</f>
        <v>4.12804007790188</v>
      </c>
      <c r="L378" s="20">
        <f>L377+'data'!$G$21*(K377-L377)/60*C377</f>
        <v>3.96496493242312</v>
      </c>
      <c r="M378" s="20">
        <f>IF(L378&lt;='data'!$G$22,1.89,1.47)</f>
        <v>1.47</v>
      </c>
      <c r="N378" s="19">
        <f>$A378</f>
        <v>1865</v>
      </c>
      <c r="O378" s="20">
        <f>'data'!$G$23-'data'!$G$23*(1-('data'!$G$22^M378)/('data'!$G$22^M378+L378^M378))</f>
        <v>36.9217640319523</v>
      </c>
      <c r="P378" s="20">
        <f>VLOOKUP(IF(N378-'data'!$G$24&lt;0,0,N378-'data'!$G$24),N3:O725,2)</f>
        <v>36.9864558044193</v>
      </c>
      <c r="Q378" s="20">
        <v>3.5</v>
      </c>
      <c r="R378" s="20">
        <v>3.48272763069918</v>
      </c>
      <c r="S378" s="20">
        <v>3.46035296592276</v>
      </c>
      <c r="T378" s="20">
        <v>3.4326447115099</v>
      </c>
      <c r="U378" s="20">
        <v>3.45754017332185</v>
      </c>
      <c r="V378" s="20">
        <v>3.42741325573477</v>
      </c>
      <c r="W378" s="20">
        <v>3.38552750772111</v>
      </c>
      <c r="X378" s="20">
        <v>3.32846515076689</v>
      </c>
      <c r="Y378" s="20">
        <v>41.5027245513492</v>
      </c>
      <c r="Z378" s="20">
        <v>41.8107597582458</v>
      </c>
      <c r="AA378" s="20">
        <v>42.2226782448444</v>
      </c>
      <c r="AB378" s="20">
        <v>42.8351425260155</v>
      </c>
    </row>
    <row r="379" ht="20.05" customHeight="1">
      <c r="A379" s="17">
        <f>$A378+C378</f>
        <v>1870</v>
      </c>
      <c r="B379" s="18"/>
      <c r="C379" s="19">
        <v>5</v>
      </c>
      <c r="D379" t="b" s="20">
        <v>1</v>
      </c>
      <c r="E379" s="21"/>
      <c r="F379" s="22">
        <v>678.209812400687</v>
      </c>
      <c r="G379" s="20">
        <f>$E379+($F379/60+H379*'data'!$C$16+I379*OFFSET('data'!$C$17,0,D379)-G378*(OFFSET('data'!$C$18,0,D379)+'data'!$C$19+OFFSET('data'!$C$20,0,D379)))*$C379/60+G378</f>
        <v>27.0237680419357</v>
      </c>
      <c r="H379" s="20">
        <f>H378+('data'!$C$19*G378-'data'!$C$16*H378)*$C379/60</f>
        <v>93.75878625939499</v>
      </c>
      <c r="I379" s="20">
        <f>I378+(OFFSET('data'!$C$20,0,D379)*G378-OFFSET('data'!$C$17,0,D379)*I378)*$C379/60</f>
        <v>103.946125602403</v>
      </c>
      <c r="J379" s="23">
        <f>$A379/60</f>
        <v>31.1666666666667</v>
      </c>
      <c r="K379" s="20">
        <f>G379/'data'!$C$15*1000</f>
        <v>4.12869584045954</v>
      </c>
      <c r="L379" s="20">
        <f>L378+'data'!$G$21*(K378-L378)/60*C378</f>
        <v>3.96688387243139</v>
      </c>
      <c r="M379" s="20">
        <f>IF(L379&lt;='data'!$G$22,1.89,1.47)</f>
        <v>1.47</v>
      </c>
      <c r="N379" s="19">
        <f>$A379</f>
        <v>1870</v>
      </c>
      <c r="O379" s="20">
        <f>'data'!$G$23-'data'!$G$23*(1-('data'!$G$22^M379)/('data'!$G$22^M379+L379^M379))</f>
        <v>36.9059298250482</v>
      </c>
      <c r="P379" s="20">
        <f>VLOOKUP(IF(N379-'data'!$G$24&lt;0,0,N379-'data'!$G$24),N3:O725,2)</f>
        <v>36.9700765919987</v>
      </c>
      <c r="Q379" s="20">
        <v>3.5</v>
      </c>
      <c r="R379" s="20">
        <v>3.48280020204377</v>
      </c>
      <c r="S379" s="20">
        <v>3.46051541340192</v>
      </c>
      <c r="T379" s="20">
        <v>3.43291463352553</v>
      </c>
      <c r="U379" s="20">
        <v>3.4580398071558</v>
      </c>
      <c r="V379" s="20">
        <v>3.42806500574178</v>
      </c>
      <c r="W379" s="20">
        <v>3.38640990639642</v>
      </c>
      <c r="X379" s="20">
        <v>3.32970026649901</v>
      </c>
      <c r="Y379" s="20">
        <v>41.4976034500184</v>
      </c>
      <c r="Z379" s="20">
        <v>41.8040130295428</v>
      </c>
      <c r="AA379" s="20">
        <v>42.2135385935774</v>
      </c>
      <c r="AB379" s="20">
        <v>42.8219586727327</v>
      </c>
    </row>
    <row r="380" ht="20.05" customHeight="1">
      <c r="A380" s="17">
        <f>$A379+C379</f>
        <v>1875</v>
      </c>
      <c r="B380" s="18"/>
      <c r="C380" s="19">
        <v>5</v>
      </c>
      <c r="D380" t="b" s="20">
        <v>1</v>
      </c>
      <c r="E380" s="21"/>
      <c r="F380" s="22">
        <v>677.876041816299</v>
      </c>
      <c r="G380" s="20">
        <f>$E380+($F380/60+H380*'data'!$C$16+I380*OFFSET('data'!$C$17,0,D380)-G379*(OFFSET('data'!$C$18,0,D380)+'data'!$C$19+OFFSET('data'!$C$20,0,D380)))*$C380/60+G379</f>
        <v>27.0280452428478</v>
      </c>
      <c r="H380" s="20">
        <f>H379+('data'!$C$19*G379-'data'!$C$16*H379)*$C380/60</f>
        <v>93.8616865995776</v>
      </c>
      <c r="I380" s="20">
        <f>I379+(OFFSET('data'!$C$20,0,D380)*G379-OFFSET('data'!$C$17,0,D380)*I379)*$C380/60</f>
        <v>104.173984743265</v>
      </c>
      <c r="J380" s="23">
        <f>$A380/60</f>
        <v>31.25</v>
      </c>
      <c r="K380" s="20">
        <f>G380/'data'!$C$15*1000</f>
        <v>4.12934931193647</v>
      </c>
      <c r="L380" s="20">
        <f>L379+'data'!$G$21*(K379-L379)/60*C379</f>
        <v>3.96878794836126</v>
      </c>
      <c r="M380" s="20">
        <f>IF(L380&lt;='data'!$G$22,1.89,1.47)</f>
        <v>1.47</v>
      </c>
      <c r="N380" s="19">
        <f>$A380</f>
        <v>1875</v>
      </c>
      <c r="O380" s="20">
        <f>'data'!$G$23-'data'!$G$23*(1-('data'!$G$22^M380)/('data'!$G$22^M380+L380^M380))</f>
        <v>36.8902281336527</v>
      </c>
      <c r="P380" s="20">
        <f>VLOOKUP(IF(N380-'data'!$G$24&lt;0,0,N380-'data'!$G$24),N3:O725,2)</f>
        <v>36.9538359114711</v>
      </c>
      <c r="Q380" s="20">
        <v>3.5</v>
      </c>
      <c r="R380" s="20">
        <v>3.48287253132573</v>
      </c>
      <c r="S380" s="20">
        <v>3.46067731963549</v>
      </c>
      <c r="T380" s="20">
        <v>3.43318364807515</v>
      </c>
      <c r="U380" s="20">
        <v>3.45853356169189</v>
      </c>
      <c r="V380" s="20">
        <v>3.42870993758157</v>
      </c>
      <c r="W380" s="20">
        <v>3.38728382688355</v>
      </c>
      <c r="X380" s="20">
        <v>3.33092399075883</v>
      </c>
      <c r="Y380" s="20">
        <v>41.4925434929068</v>
      </c>
      <c r="Z380" s="20">
        <v>41.7973385335069</v>
      </c>
      <c r="AA380" s="20">
        <v>42.2044901012824</v>
      </c>
      <c r="AB380" s="20">
        <v>42.8089027919375</v>
      </c>
    </row>
    <row r="381" ht="20.05" customHeight="1">
      <c r="A381" s="17">
        <f>$A380+C380</f>
        <v>1880</v>
      </c>
      <c r="B381" s="18"/>
      <c r="C381" s="19">
        <v>5</v>
      </c>
      <c r="D381" t="b" s="20">
        <v>1</v>
      </c>
      <c r="E381" s="21"/>
      <c r="F381" s="22">
        <v>677.543826266361</v>
      </c>
      <c r="G381" s="20">
        <f>$E381+($F381/60+H381*'data'!$C$16+I381*OFFSET('data'!$C$17,0,D381)-G380*(OFFSET('data'!$C$18,0,D381)+'data'!$C$19+OFFSET('data'!$C$20,0,D381)))*$C381/60+G380</f>
        <v>27.0323075012103</v>
      </c>
      <c r="H381" s="20">
        <f>H380+('data'!$C$19*G380-'data'!$C$16*H380)*$C381/60</f>
        <v>93.9640864551686</v>
      </c>
      <c r="I381" s="20">
        <f>I380+(OFFSET('data'!$C$20,0,D381)*G380-OFFSET('data'!$C$17,0,D381)*I380)*$C381/60</f>
        <v>104.401798849647</v>
      </c>
      <c r="J381" s="23">
        <f>$A381/60</f>
        <v>31.3333333333333</v>
      </c>
      <c r="K381" s="20">
        <f>G381/'data'!$C$15*1000</f>
        <v>4.13000050048815</v>
      </c>
      <c r="L381" s="20">
        <f>L380+'data'!$G$21*(K380-L380)/60*C380</f>
        <v>3.97067730816187</v>
      </c>
      <c r="M381" s="20">
        <f>IF(L381&lt;='data'!$G$22,1.89,1.47)</f>
        <v>1.47</v>
      </c>
      <c r="N381" s="19">
        <f>$A381</f>
        <v>1880</v>
      </c>
      <c r="O381" s="20">
        <f>'data'!$G$23-'data'!$G$23*(1-('data'!$G$22^M381)/('data'!$G$22^M381+L381^M381))</f>
        <v>36.874657501718</v>
      </c>
      <c r="P381" s="20">
        <f>VLOOKUP(IF(N381-'data'!$G$24&lt;0,0,N381-'data'!$G$24),N3:O725,2)</f>
        <v>36.9377322293568</v>
      </c>
      <c r="Q381" s="20">
        <v>3.5</v>
      </c>
      <c r="R381" s="20">
        <v>3.48294461934001</v>
      </c>
      <c r="S381" s="20">
        <v>3.4608386864151</v>
      </c>
      <c r="T381" s="20">
        <v>3.43345175872005</v>
      </c>
      <c r="U381" s="20">
        <v>3.45902150611307</v>
      </c>
      <c r="V381" s="20">
        <v>3.42934812864592</v>
      </c>
      <c r="W381" s="20">
        <v>3.38814936259927</v>
      </c>
      <c r="X381" s="20">
        <v>3.332136447039</v>
      </c>
      <c r="Y381" s="20">
        <v>41.487543939696</v>
      </c>
      <c r="Z381" s="20">
        <v>41.7907354190253</v>
      </c>
      <c r="AA381" s="20">
        <v>42.1955317109816</v>
      </c>
      <c r="AB381" s="20">
        <v>42.7959733959592</v>
      </c>
    </row>
    <row r="382" ht="20.05" customHeight="1">
      <c r="A382" s="17">
        <f>$A381+C381</f>
        <v>1885</v>
      </c>
      <c r="B382" s="18"/>
      <c r="C382" s="19">
        <v>5</v>
      </c>
      <c r="D382" t="b" s="20">
        <v>1</v>
      </c>
      <c r="E382" s="21"/>
      <c r="F382" s="22">
        <v>677.2131567602599</v>
      </c>
      <c r="G382" s="20">
        <f>$E382+($F382/60+H382*'data'!$C$16+I382*OFFSET('data'!$C$17,0,D382)-G381*(OFFSET('data'!$C$18,0,D382)+'data'!$C$19+OFFSET('data'!$C$20,0,D382)))*$C382/60+G381</f>
        <v>27.0365548699644</v>
      </c>
      <c r="H382" s="20">
        <f>H381+('data'!$C$19*G381-'data'!$C$16*H381)*$C382/60</f>
        <v>94.06598840205901</v>
      </c>
      <c r="I382" s="20">
        <f>I381+(OFFSET('data'!$C$20,0,D382)*G381-OFFSET('data'!$C$17,0,D382)*I381)*$C382/60</f>
        <v>104.629567790783</v>
      </c>
      <c r="J382" s="23">
        <f>$A382/60</f>
        <v>31.4166666666667</v>
      </c>
      <c r="K382" s="20">
        <f>G382/'data'!$C$15*1000</f>
        <v>4.13064941420295</v>
      </c>
      <c r="L382" s="20">
        <f>L381+'data'!$G$21*(K381-L381)/60*C381</f>
        <v>3.97255209813739</v>
      </c>
      <c r="M382" s="20">
        <f>IF(L382&lt;='data'!$G$22,1.89,1.47)</f>
        <v>1.47</v>
      </c>
      <c r="N382" s="19">
        <f>$A382</f>
        <v>1885</v>
      </c>
      <c r="O382" s="20">
        <f>'data'!$G$23-'data'!$G$23*(1-('data'!$G$22^M382)/('data'!$G$22^M382+L382^M382))</f>
        <v>36.8592164918712</v>
      </c>
      <c r="P382" s="20">
        <f>VLOOKUP(IF(N382-'data'!$G$24&lt;0,0,N382-'data'!$G$24),N3:O725,2)</f>
        <v>36.9217640319523</v>
      </c>
      <c r="Q382" s="20">
        <v>3.5</v>
      </c>
      <c r="R382" s="20">
        <v>3.48301646687894</v>
      </c>
      <c r="S382" s="20">
        <v>3.46099951552557</v>
      </c>
      <c r="T382" s="20">
        <v>3.4337189689754</v>
      </c>
      <c r="U382" s="20">
        <v>3.45950370878821</v>
      </c>
      <c r="V382" s="20">
        <v>3.42997965542525</v>
      </c>
      <c r="W382" s="20">
        <v>3.3890066058821</v>
      </c>
      <c r="X382" s="20">
        <v>3.3333377574197</v>
      </c>
      <c r="Y382" s="20">
        <v>41.482604059272</v>
      </c>
      <c r="Z382" s="20">
        <v>41.7842028455777</v>
      </c>
      <c r="AA382" s="20">
        <v>42.1866623789601</v>
      </c>
      <c r="AB382" s="20">
        <v>42.783169016148</v>
      </c>
    </row>
    <row r="383" ht="20.05" customHeight="1">
      <c r="A383" s="17">
        <f>$A382+C382</f>
        <v>1890</v>
      </c>
      <c r="B383" s="18"/>
      <c r="C383" s="19">
        <v>5</v>
      </c>
      <c r="D383" t="b" s="20">
        <v>1</v>
      </c>
      <c r="E383" s="21"/>
      <c r="F383" s="22">
        <v>676.884024360101</v>
      </c>
      <c r="G383" s="20">
        <f>$E383+($F383/60+H383*'data'!$C$16+I383*OFFSET('data'!$C$17,0,D383)-G382*(OFFSET('data'!$C$18,0,D383)+'data'!$C$19+OFFSET('data'!$C$20,0,D383)))*$C383/60+G382</f>
        <v>27.0407874016294</v>
      </c>
      <c r="H383" s="20">
        <f>H382+('data'!$C$19*G382-'data'!$C$16*H382)*$C383/60</f>
        <v>94.1673950023031</v>
      </c>
      <c r="I383" s="20">
        <f>I382+(OFFSET('data'!$C$20,0,D383)*G382-OFFSET('data'!$C$17,0,D383)*I382)*$C383/60</f>
        <v>104.857291436483</v>
      </c>
      <c r="J383" s="23">
        <f>$A383/60</f>
        <v>31.5</v>
      </c>
      <c r="K383" s="20">
        <f>G383/'data'!$C$15*1000</f>
        <v>4.13129606110477</v>
      </c>
      <c r="L383" s="20">
        <f>L382+'data'!$G$21*(K382-L382)/60*C382</f>
        <v>3.97441246296556</v>
      </c>
      <c r="M383" s="20">
        <f>IF(L383&lt;='data'!$G$22,1.89,1.47)</f>
        <v>1.47</v>
      </c>
      <c r="N383" s="19">
        <f>$A383</f>
        <v>1890</v>
      </c>
      <c r="O383" s="20">
        <f>'data'!$G$23-'data'!$G$23*(1-('data'!$G$22^M383)/('data'!$G$22^M383+L383^M383))</f>
        <v>36.8439036851501</v>
      </c>
      <c r="P383" s="20">
        <f>VLOOKUP(IF(N383-'data'!$G$24&lt;0,0,N383-'data'!$G$24),N3:O725,2)</f>
        <v>36.9059298250482</v>
      </c>
      <c r="Q383" s="20">
        <v>3.5</v>
      </c>
      <c r="R383" s="20">
        <v>3.4830880747322</v>
      </c>
      <c r="S383" s="20">
        <v>3.46115980874507</v>
      </c>
      <c r="T383" s="20">
        <v>3.43398528231242</v>
      </c>
      <c r="U383" s="20">
        <v>3.45998023728165</v>
      </c>
      <c r="V383" s="20">
        <v>3.43060459351919</v>
      </c>
      <c r="W383" s="20">
        <v>3.38985564800493</v>
      </c>
      <c r="X383" s="20">
        <v>3.3345280425848</v>
      </c>
      <c r="Y383" s="20">
        <v>41.4777231296046</v>
      </c>
      <c r="Z383" s="20">
        <v>41.7777399830962</v>
      </c>
      <c r="AA383" s="20">
        <v>42.1778810745875</v>
      </c>
      <c r="AB383" s="20">
        <v>42.770488202613</v>
      </c>
    </row>
    <row r="384" ht="20.05" customHeight="1">
      <c r="A384" s="17">
        <f>$A383+C383</f>
        <v>1895</v>
      </c>
      <c r="B384" s="18"/>
      <c r="C384" s="19">
        <v>5</v>
      </c>
      <c r="D384" t="b" s="20">
        <v>1</v>
      </c>
      <c r="E384" s="21"/>
      <c r="F384" s="22">
        <v>676.556420180393</v>
      </c>
      <c r="G384" s="20">
        <f>$E384+($F384/60+H384*'data'!$C$16+I384*OFFSET('data'!$C$17,0,D384)-G383*(OFFSET('data'!$C$18,0,D384)+'data'!$C$19+OFFSET('data'!$C$20,0,D384)))*$C384/60+G383</f>
        <v>27.0450051483186</v>
      </c>
      <c r="H384" s="20">
        <f>H383+('data'!$C$19*G383-'data'!$C$16*H383)*$C384/60</f>
        <v>94.2683088041892</v>
      </c>
      <c r="I384" s="20">
        <f>I383+(OFFSET('data'!$C$20,0,D384)*G383-OFFSET('data'!$C$17,0,D384)*I383)*$C384/60</f>
        <v>105.084969657126</v>
      </c>
      <c r="J384" s="23">
        <f>$A384/60</f>
        <v>31.5833333333333</v>
      </c>
      <c r="K384" s="20">
        <f>G384/'data'!$C$15*1000</f>
        <v>4.1319404491555</v>
      </c>
      <c r="L384" s="20">
        <f>L383+'data'!$G$21*(K383-L383)/60*C383</f>
        <v>3.9762585457161</v>
      </c>
      <c r="M384" s="20">
        <f>IF(L384&lt;='data'!$G$22,1.89,1.47)</f>
        <v>1.47</v>
      </c>
      <c r="N384" s="19">
        <f>$A384</f>
        <v>1895</v>
      </c>
      <c r="O384" s="20">
        <f>'data'!$G$23-'data'!$G$23*(1-('data'!$G$22^M384)/('data'!$G$22^M384+L384^M384))</f>
        <v>36.8287176807418</v>
      </c>
      <c r="P384" s="20">
        <f>VLOOKUP(IF(N384-'data'!$G$24&lt;0,0,N384-'data'!$G$24),N3:O725,2)</f>
        <v>36.8902281336527</v>
      </c>
      <c r="Q384" s="20">
        <v>3.5</v>
      </c>
      <c r="R384" s="20">
        <v>3.48315944368689</v>
      </c>
      <c r="S384" s="20">
        <v>3.4613195678451</v>
      </c>
      <c r="T384" s="20">
        <v>3.4342507021604</v>
      </c>
      <c r="U384" s="20">
        <v>3.4604511583627</v>
      </c>
      <c r="V384" s="20">
        <v>3.43122301764703</v>
      </c>
      <c r="W384" s="20">
        <v>3.39069657918746</v>
      </c>
      <c r="X384" s="20">
        <v>3.33570742183779</v>
      </c>
      <c r="Y384" s="20">
        <v>41.4729004376298</v>
      </c>
      <c r="Z384" s="20">
        <v>41.7713460118277</v>
      </c>
      <c r="AA384" s="20">
        <v>42.169186780141</v>
      </c>
      <c r="AB384" s="20">
        <v>42.7579295239641</v>
      </c>
    </row>
    <row r="385" ht="20.05" customHeight="1">
      <c r="A385" s="17">
        <f>$A384+C384</f>
        <v>1900</v>
      </c>
      <c r="B385" s="18"/>
      <c r="C385" s="19">
        <v>5</v>
      </c>
      <c r="D385" t="b" s="20">
        <v>1</v>
      </c>
      <c r="E385" s="21"/>
      <c r="F385" s="22">
        <v>676.230335387743</v>
      </c>
      <c r="G385" s="20">
        <f>$E385+($F385/60+H385*'data'!$C$16+I385*OFFSET('data'!$C$17,0,D385)-G384*(OFFSET('data'!$C$18,0,D385)+'data'!$C$19+OFFSET('data'!$C$20,0,D385)))*$C385/60+G384</f>
        <v>27.0492081617544</v>
      </c>
      <c r="H385" s="20">
        <f>H384+('data'!$C$19*G384-'data'!$C$16*H384)*$C385/60</f>
        <v>94.36873234231101</v>
      </c>
      <c r="I385" s="20">
        <f>I384+(OFFSET('data'!$C$20,0,D385)*G384-OFFSET('data'!$C$17,0,D385)*I384)*$C385/60</f>
        <v>105.312602323658</v>
      </c>
      <c r="J385" s="23">
        <f>$A385/60</f>
        <v>31.6666666666667</v>
      </c>
      <c r="K385" s="20">
        <f>G385/'data'!$C$15*1000</f>
        <v>4.13258258625729</v>
      </c>
      <c r="L385" s="20">
        <f>L384+'data'!$G$21*(K384-L384)/60*C384</f>
        <v>3.97809048786888</v>
      </c>
      <c r="M385" s="20">
        <f>IF(L385&lt;='data'!$G$22,1.89,1.47)</f>
        <v>1.47</v>
      </c>
      <c r="N385" s="19">
        <f>$A385</f>
        <v>1900</v>
      </c>
      <c r="O385" s="20">
        <f>'data'!$G$23-'data'!$G$23*(1-('data'!$G$22^M385)/('data'!$G$22^M385+L385^M385))</f>
        <v>36.8136570957262</v>
      </c>
      <c r="P385" s="20">
        <f>VLOOKUP(IF(N385-'data'!$G$24&lt;0,0,N385-'data'!$G$24),N3:O725,2)</f>
        <v>36.874657501718</v>
      </c>
      <c r="Q385" s="20">
        <v>3.5</v>
      </c>
      <c r="R385" s="20">
        <v>3.48323057452751</v>
      </c>
      <c r="S385" s="20">
        <v>3.46147879459064</v>
      </c>
      <c r="T385" s="20">
        <v>3.43451523190868</v>
      </c>
      <c r="U385" s="20">
        <v>3.46091653801498</v>
      </c>
      <c r="V385" s="20">
        <v>3.43183500165807</v>
      </c>
      <c r="W385" s="20">
        <v>3.39152948860853</v>
      </c>
      <c r="X385" s="20">
        <v>3.33687601311759</v>
      </c>
      <c r="Y385" s="20">
        <v>41.4681352791325</v>
      </c>
      <c r="Z385" s="20">
        <v>41.7650201221979</v>
      </c>
      <c r="AA385" s="20">
        <v>42.1605784906322</v>
      </c>
      <c r="AB385" s="20">
        <v>42.7454915670581</v>
      </c>
    </row>
    <row r="386" ht="20.05" customHeight="1">
      <c r="A386" s="17">
        <f>$A385+C385</f>
        <v>1905</v>
      </c>
      <c r="B386" s="18"/>
      <c r="C386" s="19">
        <v>5</v>
      </c>
      <c r="D386" t="b" s="20">
        <v>1</v>
      </c>
      <c r="E386" s="21"/>
      <c r="F386" s="22">
        <v>675.905761200552</v>
      </c>
      <c r="G386" s="20">
        <f>$E386+($F386/60+H386*'data'!$C$16+I386*OFFSET('data'!$C$17,0,D386)-G385*(OFFSET('data'!$C$18,0,D386)+'data'!$C$19+OFFSET('data'!$C$20,0,D386)))*$C386/60+G385</f>
        <v>27.0533964932826</v>
      </c>
      <c r="H386" s="20">
        <f>H385+('data'!$C$19*G385-'data'!$C$16*H385)*$C386/60</f>
        <v>94.4686681376383</v>
      </c>
      <c r="I386" s="20">
        <f>I385+(OFFSET('data'!$C$20,0,D386)*G385-OFFSET('data'!$C$17,0,D386)*I385)*$C386/60</f>
        <v>105.540189307586</v>
      </c>
      <c r="J386" s="23">
        <f>$A386/60</f>
        <v>31.75</v>
      </c>
      <c r="K386" s="20">
        <f>G386/'data'!$C$15*1000</f>
        <v>4.13322248025475</v>
      </c>
      <c r="L386" s="20">
        <f>L385+'data'!$G$21*(K385-L385)/60*C385</f>
        <v>3.97990842933193</v>
      </c>
      <c r="M386" s="20">
        <f>IF(L386&lt;='data'!$G$22,1.89,1.47)</f>
        <v>1.47</v>
      </c>
      <c r="N386" s="19">
        <f>$A386</f>
        <v>1905</v>
      </c>
      <c r="O386" s="20">
        <f>'data'!$G$23-'data'!$G$23*(1-('data'!$G$22^M386)/('data'!$G$22^M386+L386^M386))</f>
        <v>36.7987205648232</v>
      </c>
      <c r="P386" s="20">
        <f>VLOOKUP(IF(N386-'data'!$G$24&lt;0,0,N386-'data'!$G$24),N3:O725,2)</f>
        <v>36.8592164918712</v>
      </c>
      <c r="Q386" s="20">
        <v>3.5</v>
      </c>
      <c r="R386" s="20">
        <v>3.48330146803596</v>
      </c>
      <c r="S386" s="20">
        <v>3.46163749074015</v>
      </c>
      <c r="T386" s="20">
        <v>3.4347788749085</v>
      </c>
      <c r="U386" s="20">
        <v>3.46137644144566</v>
      </c>
      <c r="V386" s="20">
        <v>3.43244061854179</v>
      </c>
      <c r="W386" s="20">
        <v>3.39235446441827</v>
      </c>
      <c r="X386" s="20">
        <v>3.33803393301418</v>
      </c>
      <c r="Y386" s="20">
        <v>41.4634269586319</v>
      </c>
      <c r="Z386" s="20">
        <v>41.7587615146771</v>
      </c>
      <c r="AA386" s="20">
        <v>42.1520552136361</v>
      </c>
      <c r="AB386" s="20">
        <v>42.7331729367474</v>
      </c>
    </row>
    <row r="387" ht="20.05" customHeight="1">
      <c r="A387" s="17">
        <f>$A386+C386</f>
        <v>1910</v>
      </c>
      <c r="B387" s="18"/>
      <c r="C387" s="19">
        <v>5</v>
      </c>
      <c r="D387" t="b" s="20">
        <v>1</v>
      </c>
      <c r="E387" s="21"/>
      <c r="F387" s="22">
        <v>675.582688888709</v>
      </c>
      <c r="G387" s="20">
        <f>$E387+($F387/60+H387*'data'!$C$16+I387*OFFSET('data'!$C$17,0,D387)-G386*(OFFSET('data'!$C$18,0,D387)+'data'!$C$19+OFFSET('data'!$C$20,0,D387)))*$C387/60+G386</f>
        <v>27.0575701938861</v>
      </c>
      <c r="H387" s="20">
        <f>H386+('data'!$C$19*G386-'data'!$C$16*H386)*$C387/60</f>
        <v>94.56811869758781</v>
      </c>
      <c r="I387" s="20">
        <f>I386+(OFFSET('data'!$C$20,0,D387)*G386-OFFSET('data'!$C$17,0,D387)*I386)*$C387/60</f>
        <v>105.767730480976</v>
      </c>
      <c r="J387" s="23">
        <f>$A387/60</f>
        <v>31.8333333333333</v>
      </c>
      <c r="K387" s="20">
        <f>G387/'data'!$C$15*1000</f>
        <v>4.13386013893707</v>
      </c>
      <c r="L387" s="20">
        <f>L386+'data'!$G$21*(K386-L386)/60*C386</f>
        <v>3.98171250845927</v>
      </c>
      <c r="M387" s="20">
        <f>IF(L387&lt;='data'!$G$22,1.89,1.47)</f>
        <v>1.47</v>
      </c>
      <c r="N387" s="19">
        <f>$A387</f>
        <v>1910</v>
      </c>
      <c r="O387" s="20">
        <f>'data'!$G$23-'data'!$G$23*(1-('data'!$G$22^M387)/('data'!$G$22^M387+L387^M387))</f>
        <v>36.7839067401438</v>
      </c>
      <c r="P387" s="20">
        <f>VLOOKUP(IF(N387-'data'!$G$24&lt;0,0,N387-'data'!$G$24),N3:O725,2)</f>
        <v>36.8439036851501</v>
      </c>
      <c r="Q387" s="20">
        <v>3.5</v>
      </c>
      <c r="R387" s="20">
        <v>3.48337212499157</v>
      </c>
      <c r="S387" s="20">
        <v>3.46179565804571</v>
      </c>
      <c r="T387" s="20">
        <v>3.43504163447463</v>
      </c>
      <c r="U387" s="20">
        <v>3.46183093309461</v>
      </c>
      <c r="V387" s="20">
        <v>3.43303994043797</v>
      </c>
      <c r="W387" s="20">
        <v>3.39317159375016</v>
      </c>
      <c r="X387" s="20">
        <v>3.33918129678408</v>
      </c>
      <c r="Y387" s="20">
        <v>41.4587747892678</v>
      </c>
      <c r="Z387" s="20">
        <v>41.7525693996487</v>
      </c>
      <c r="AA387" s="20">
        <v>42.1436159691224</v>
      </c>
      <c r="AB387" s="20">
        <v>42.7209722556339</v>
      </c>
    </row>
    <row r="388" ht="20.05" customHeight="1">
      <c r="A388" s="17">
        <f>$A387+C387</f>
        <v>1915</v>
      </c>
      <c r="B388" s="18"/>
      <c r="C388" s="19">
        <v>5</v>
      </c>
      <c r="D388" t="b" s="20">
        <v>1</v>
      </c>
      <c r="E388" s="21"/>
      <c r="F388" s="22">
        <v>675.261109773288</v>
      </c>
      <c r="G388" s="20">
        <f>$E388+($F388/60+H388*'data'!$C$16+I388*OFFSET('data'!$C$17,0,D388)-G387*(OFFSET('data'!$C$18,0,D388)+'data'!$C$19+OFFSET('data'!$C$20,0,D388)))*$C388/60+G387</f>
        <v>27.0617293141975</v>
      </c>
      <c r="H388" s="20">
        <f>H387+('data'!$C$19*G387-'data'!$C$16*H387)*$C388/60</f>
        <v>94.6670865160939</v>
      </c>
      <c r="I388" s="20">
        <f>I387+(OFFSET('data'!$C$20,0,D388)*G387-OFFSET('data'!$C$17,0,D388)*I387)*$C388/60</f>
        <v>105.995225716447</v>
      </c>
      <c r="J388" s="23">
        <f>$A388/60</f>
        <v>31.9166666666667</v>
      </c>
      <c r="K388" s="20">
        <f>G388/'data'!$C$15*1000</f>
        <v>4.13449557003991</v>
      </c>
      <c r="L388" s="20">
        <f>L387+'data'!$G$21*(K387-L387)/60*C387</f>
        <v>3.98350286206852</v>
      </c>
      <c r="M388" s="20">
        <f>IF(L388&lt;='data'!$G$22,1.89,1.47)</f>
        <v>1.47</v>
      </c>
      <c r="N388" s="19">
        <f>$A388</f>
        <v>1915</v>
      </c>
      <c r="O388" s="20">
        <f>'data'!$G$23-'data'!$G$23*(1-('data'!$G$22^M388)/('data'!$G$22^M388+L388^M388))</f>
        <v>36.7692142909446</v>
      </c>
      <c r="P388" s="20">
        <f>VLOOKUP(IF(N388-'data'!$G$24&lt;0,0,N388-'data'!$G$24),N3:O725,2)</f>
        <v>36.8287176807418</v>
      </c>
      <c r="Q388" s="20">
        <v>3.5</v>
      </c>
      <c r="R388" s="20">
        <v>3.4834425461711</v>
      </c>
      <c r="S388" s="20">
        <v>3.46195329825298</v>
      </c>
      <c r="T388" s="20">
        <v>3.4353035138871</v>
      </c>
      <c r="U388" s="20">
        <v>3.46228007664342</v>
      </c>
      <c r="V388" s="20">
        <v>3.43363303864664</v>
      </c>
      <c r="W388" s="20">
        <v>3.39398096273291</v>
      </c>
      <c r="X388" s="20">
        <v>3.3403182183656</v>
      </c>
      <c r="Y388" s="20">
        <v>41.454178092689</v>
      </c>
      <c r="Z388" s="20">
        <v>41.7464429972787</v>
      </c>
      <c r="AA388" s="20">
        <v>42.1352597892895</v>
      </c>
      <c r="AB388" s="20">
        <v>42.7088881638249</v>
      </c>
    </row>
    <row r="389" ht="20.05" customHeight="1">
      <c r="A389" s="17">
        <f>$A388+C388</f>
        <v>1920</v>
      </c>
      <c r="B389" s="18"/>
      <c r="C389" s="19">
        <v>5</v>
      </c>
      <c r="D389" t="b" s="20">
        <v>1</v>
      </c>
      <c r="E389" s="21"/>
      <c r="F389" s="22">
        <v>674.941015226251</v>
      </c>
      <c r="G389" s="20">
        <f>$E389+($F389/60+H389*'data'!$C$16+I389*OFFSET('data'!$C$17,0,D389)-G388*(OFFSET('data'!$C$18,0,D389)+'data'!$C$19+OFFSET('data'!$C$20,0,D389)))*$C389/60+G388</f>
        <v>27.0658739045109</v>
      </c>
      <c r="H389" s="20">
        <f>H388+('data'!$C$19*G388-'data'!$C$16*H388)*$C389/60</f>
        <v>94.7655740736796</v>
      </c>
      <c r="I389" s="20">
        <f>I388+(OFFSET('data'!$C$20,0,D389)*G388-OFFSET('data'!$C$17,0,D389)*I388)*$C389/60</f>
        <v>106.222674887169</v>
      </c>
      <c r="J389" s="23">
        <f>$A389/60</f>
        <v>32</v>
      </c>
      <c r="K389" s="20">
        <f>G389/'data'!$C$15*1000</f>
        <v>4.1351287812472</v>
      </c>
      <c r="L389" s="20">
        <f>L388+'data'!$G$21*(K388-L388)/60*C388</f>
        <v>3.98527962545838</v>
      </c>
      <c r="M389" s="20">
        <f>IF(L389&lt;='data'!$G$22,1.89,1.47)</f>
        <v>1.47</v>
      </c>
      <c r="N389" s="19">
        <f>$A389</f>
        <v>1920</v>
      </c>
      <c r="O389" s="20">
        <f>'data'!$G$23-'data'!$G$23*(1-('data'!$G$22^M389)/('data'!$G$22^M389+L389^M389))</f>
        <v>36.7546419033864</v>
      </c>
      <c r="P389" s="20">
        <f>VLOOKUP(IF(N389-'data'!$G$24&lt;0,0,N389-'data'!$G$24),N3:O725,2)</f>
        <v>36.8136570957262</v>
      </c>
      <c r="Q389" s="20">
        <v>3.5</v>
      </c>
      <c r="R389" s="20">
        <v>3.48351273234874</v>
      </c>
      <c r="S389" s="20">
        <v>3.46211041310136</v>
      </c>
      <c r="T389" s="20">
        <v>3.43556451639268</v>
      </c>
      <c r="U389" s="20">
        <v>3.46272393502432</v>
      </c>
      <c r="V389" s="20">
        <v>3.43421998363795</v>
      </c>
      <c r="W389" s="20">
        <v>3.39478265650218</v>
      </c>
      <c r="X389" s="20">
        <v>3.34144481039404</v>
      </c>
      <c r="Y389" s="20">
        <v>41.4496361989428</v>
      </c>
      <c r="Z389" s="20">
        <v>41.7403815373875</v>
      </c>
      <c r="AA389" s="20">
        <v>42.1269857184006</v>
      </c>
      <c r="AB389" s="20">
        <v>42.6969193186942</v>
      </c>
    </row>
    <row r="390" ht="20.05" customHeight="1">
      <c r="A390" s="17">
        <f>$A389+C389</f>
        <v>1925</v>
      </c>
      <c r="B390" s="18"/>
      <c r="C390" s="19">
        <v>5</v>
      </c>
      <c r="D390" t="b" s="20">
        <v>1</v>
      </c>
      <c r="E390" s="21"/>
      <c r="F390" s="22">
        <v>674.622396670145</v>
      </c>
      <c r="G390" s="20">
        <f>$E390+($F390/60+H390*'data'!$C$16+I390*OFFSET('data'!$C$17,0,D390)-G389*(OFFSET('data'!$C$18,0,D390)+'data'!$C$19+OFFSET('data'!$C$20,0,D390)))*$C390/60+G389</f>
        <v>27.0700040147934</v>
      </c>
      <c r="H390" s="20">
        <f>H389+('data'!$C$19*G389-'data'!$C$16*H389)*$C390/60</f>
        <v>94.8635838375266</v>
      </c>
      <c r="I390" s="20">
        <f>I389+(OFFSET('data'!$C$20,0,D390)*G389-OFFSET('data'!$C$17,0,D390)*I389)*$C390/60</f>
        <v>106.450077866860</v>
      </c>
      <c r="J390" s="23">
        <f>$A390/60</f>
        <v>32.0833333333333</v>
      </c>
      <c r="K390" s="20">
        <f>G390/'data'!$C$15*1000</f>
        <v>4.13575978019292</v>
      </c>
      <c r="L390" s="20">
        <f>L389+'data'!$G$21*(K389-L389)/60*C389</f>
        <v>3.98704293242588</v>
      </c>
      <c r="M390" s="20">
        <f>IF(L390&lt;='data'!$G$22,1.89,1.47)</f>
        <v>1.47</v>
      </c>
      <c r="N390" s="19">
        <f>$A390</f>
        <v>1925</v>
      </c>
      <c r="O390" s="20">
        <f>'data'!$G$23-'data'!$G$23*(1-('data'!$G$22^M390)/('data'!$G$22^M390+L390^M390))</f>
        <v>36.7401882802969</v>
      </c>
      <c r="P390" s="20">
        <f>VLOOKUP(IF(N390-'data'!$G$24&lt;0,0,N390-'data'!$G$24),N3:O725,2)</f>
        <v>36.7987205648232</v>
      </c>
      <c r="Q390" s="20">
        <v>3.5</v>
      </c>
      <c r="R390" s="20">
        <v>3.48358268429612</v>
      </c>
      <c r="S390" s="20">
        <v>3.46226700432397</v>
      </c>
      <c r="T390" s="20">
        <v>3.4358246452063</v>
      </c>
      <c r="U390" s="20">
        <v>3.46316257042901</v>
      </c>
      <c r="V390" s="20">
        <v>3.43480084506187</v>
      </c>
      <c r="W390" s="20">
        <v>3.39557675921223</v>
      </c>
      <c r="X390" s="20">
        <v>3.34256118421662</v>
      </c>
      <c r="Y390" s="20">
        <v>41.4451484463665</v>
      </c>
      <c r="Z390" s="20">
        <v>41.7343842593234</v>
      </c>
      <c r="AA390" s="20">
        <v>42.1187928126231</v>
      </c>
      <c r="AB390" s="20">
        <v>42.6850643946447</v>
      </c>
    </row>
    <row r="391" ht="20.05" customHeight="1">
      <c r="A391" s="17">
        <f>$A390+C390</f>
        <v>1930</v>
      </c>
      <c r="B391" s="18"/>
      <c r="C391" s="19">
        <v>5</v>
      </c>
      <c r="D391" t="b" s="20">
        <v>1</v>
      </c>
      <c r="E391" s="21"/>
      <c r="F391" s="22">
        <v>674.305245577811</v>
      </c>
      <c r="G391" s="20">
        <f>$E391+($F391/60+H391*'data'!$C$16+I391*OFFSET('data'!$C$17,0,D391)-G390*(OFFSET('data'!$C$18,0,D391)+'data'!$C$19+OFFSET('data'!$C$20,0,D391)))*$C391/60+G390</f>
        <v>27.0741196946959</v>
      </c>
      <c r="H391" s="20">
        <f>H390+('data'!$C$19*G390-'data'!$C$16*H390)*$C391/60</f>
        <v>94.96111826154601</v>
      </c>
      <c r="I391" s="20">
        <f>I390+(OFFSET('data'!$C$20,0,D391)*G390-OFFSET('data'!$C$17,0,D391)*I390)*$C391/60</f>
        <v>106.677434529780</v>
      </c>
      <c r="J391" s="23">
        <f>$A391/60</f>
        <v>32.1666666666667</v>
      </c>
      <c r="K391" s="20">
        <f>G391/'data'!$C$15*1000</f>
        <v>4.13638857446276</v>
      </c>
      <c r="L391" s="20">
        <f>L390+'data'!$G$21*(K390-L390)/60*C390</f>
        <v>3.98879291528345</v>
      </c>
      <c r="M391" s="20">
        <f>IF(L391&lt;='data'!$G$22,1.89,1.47)</f>
        <v>1.47</v>
      </c>
      <c r="N391" s="19">
        <f>$A391</f>
        <v>1930</v>
      </c>
      <c r="O391" s="20">
        <f>'data'!$G$23-'data'!$G$23*(1-('data'!$G$22^M391)/('data'!$G$22^M391+L391^M391))</f>
        <v>36.725852140936</v>
      </c>
      <c r="P391" s="20">
        <f>VLOOKUP(IF(N391-'data'!$G$24&lt;0,0,N391-'data'!$G$24),N3:O725,2)</f>
        <v>36.7839067401438</v>
      </c>
      <c r="Q391" s="20">
        <v>3.5</v>
      </c>
      <c r="R391" s="20">
        <v>3.48365240278236</v>
      </c>
      <c r="S391" s="20">
        <v>3.46242307364775</v>
      </c>
      <c r="T391" s="20">
        <v>3.43608390351244</v>
      </c>
      <c r="U391" s="20">
        <v>3.46359604431737</v>
      </c>
      <c r="V391" s="20">
        <v>3.43537569175786</v>
      </c>
      <c r="W391" s="20">
        <v>3.39636335404738</v>
      </c>
      <c r="X391" s="20">
        <v>3.34366744990732</v>
      </c>
      <c r="Y391" s="20">
        <v>41.4407141814802</v>
      </c>
      <c r="Z391" s="20">
        <v>41.7284504118378</v>
      </c>
      <c r="AA391" s="20">
        <v>42.110680139869</v>
      </c>
      <c r="AB391" s="20">
        <v>42.6733220828765</v>
      </c>
    </row>
    <row r="392" ht="20.05" customHeight="1">
      <c r="A392" s="17">
        <f>$A391+C391</f>
        <v>1935</v>
      </c>
      <c r="B392" s="18"/>
      <c r="C392" s="19">
        <v>5</v>
      </c>
      <c r="D392" t="b" s="20">
        <v>1</v>
      </c>
      <c r="E392" s="21"/>
      <c r="F392" s="22">
        <v>673.989553472082</v>
      </c>
      <c r="G392" s="20">
        <f>$E392+($F392/60+H392*'data'!$C$16+I392*OFFSET('data'!$C$17,0,D392)-G391*(OFFSET('data'!$C$18,0,D392)+'data'!$C$19+OFFSET('data'!$C$20,0,D392)))*$C392/60+G391</f>
        <v>27.0782209935628</v>
      </c>
      <c r="H392" s="20">
        <f>H391+('data'!$C$19*G391-'data'!$C$16*H391)*$C392/60</f>
        <v>95.05817978644851</v>
      </c>
      <c r="I392" s="20">
        <f>I391+(OFFSET('data'!$C$20,0,D392)*G391-OFFSET('data'!$C$17,0,D392)*I391)*$C392/60</f>
        <v>106.904744750729</v>
      </c>
      <c r="J392" s="23">
        <f>$A392/60</f>
        <v>32.25</v>
      </c>
      <c r="K392" s="20">
        <f>G392/'data'!$C$15*1000</f>
        <v>4.13701517159555</v>
      </c>
      <c r="L392" s="20">
        <f>L391+'data'!$G$21*(K391-L391)/60*C391</f>
        <v>3.99052970487585</v>
      </c>
      <c r="M392" s="20">
        <f>IF(L392&lt;='data'!$G$22,1.89,1.47)</f>
        <v>1.47</v>
      </c>
      <c r="N392" s="19">
        <f>$A392</f>
        <v>1935</v>
      </c>
      <c r="O392" s="20">
        <f>'data'!$G$23-'data'!$G$23*(1-('data'!$G$22^M392)/('data'!$G$22^M392+L392^M392))</f>
        <v>36.7116322207656</v>
      </c>
      <c r="P392" s="20">
        <f>VLOOKUP(IF(N392-'data'!$G$24&lt;0,0,N392-'data'!$G$24),N3:O725,2)</f>
        <v>36.7692142909446</v>
      </c>
      <c r="Q392" s="20">
        <v>3.5</v>
      </c>
      <c r="R392" s="20">
        <v>3.48372188857403</v>
      </c>
      <c r="S392" s="20">
        <v>3.46257862279344</v>
      </c>
      <c r="T392" s="20">
        <v>3.43634229446638</v>
      </c>
      <c r="U392" s="20">
        <v>3.46402441742606</v>
      </c>
      <c r="V392" s="20">
        <v>3.43594459176433</v>
      </c>
      <c r="W392" s="20">
        <v>3.39714252323335</v>
      </c>
      <c r="X392" s="20">
        <v>3.34476371628151</v>
      </c>
      <c r="Y392" s="20">
        <v>41.4363327588807</v>
      </c>
      <c r="Z392" s="20">
        <v>41.7225792529629</v>
      </c>
      <c r="AA392" s="20">
        <v>42.1026467796388</v>
      </c>
      <c r="AB392" s="20">
        <v>42.6616910911566</v>
      </c>
    </row>
    <row r="393" ht="20.05" customHeight="1">
      <c r="A393" s="17">
        <f>$A392+C392</f>
        <v>1940</v>
      </c>
      <c r="B393" s="18"/>
      <c r="C393" s="19">
        <v>5</v>
      </c>
      <c r="D393" t="b" s="20">
        <v>1</v>
      </c>
      <c r="E393" s="21"/>
      <c r="F393" s="22">
        <v>673.675311925497</v>
      </c>
      <c r="G393" s="20">
        <f>$E393+($F393/60+H393*'data'!$C$16+I393*OFFSET('data'!$C$17,0,D393)-G392*(OFFSET('data'!$C$18,0,D393)+'data'!$C$19+OFFSET('data'!$C$20,0,D393)))*$C393/60+G392</f>
        <v>27.0823079604419</v>
      </c>
      <c r="H393" s="20">
        <f>H392+('data'!$C$19*G392-'data'!$C$16*H392)*$C393/60</f>
        <v>95.1547708398142</v>
      </c>
      <c r="I393" s="20">
        <f>I392+(OFFSET('data'!$C$20,0,D393)*G392-OFFSET('data'!$C$17,0,D393)*I392)*$C393/60</f>
        <v>107.132008405046</v>
      </c>
      <c r="J393" s="23">
        <f>$A393/60</f>
        <v>32.3333333333333</v>
      </c>
      <c r="K393" s="20">
        <f>G393/'data'!$C$15*1000</f>
        <v>4.13763957908482</v>
      </c>
      <c r="L393" s="20">
        <f>L392+'data'!$G$21*(K392-L392)/60*C392</f>
        <v>3.99225343059685</v>
      </c>
      <c r="M393" s="20">
        <f>IF(L393&lt;='data'!$G$22,1.89,1.47)</f>
        <v>1.47</v>
      </c>
      <c r="N393" s="19">
        <f>$A393</f>
        <v>1940</v>
      </c>
      <c r="O393" s="20">
        <f>'data'!$G$23-'data'!$G$23*(1-('data'!$G$22^M393)/('data'!$G$22^M393+L393^M393))</f>
        <v>36.6975272712228</v>
      </c>
      <c r="P393" s="20">
        <f>VLOOKUP(IF(N393-'data'!$G$24&lt;0,0,N393-'data'!$G$24),N3:O725,2)</f>
        <v>36.7546419033864</v>
      </c>
      <c r="Q393" s="20">
        <v>3.5</v>
      </c>
      <c r="R393" s="20">
        <v>3.48379114243517</v>
      </c>
      <c r="S393" s="20">
        <v>3.46273365347575</v>
      </c>
      <c r="T393" s="20">
        <v>3.43659982119544</v>
      </c>
      <c r="U393" s="20">
        <v>3.46444774977704</v>
      </c>
      <c r="V393" s="20">
        <v>3.43650761232807</v>
      </c>
      <c r="W393" s="20">
        <v>3.39791434804847</v>
      </c>
      <c r="X393" s="20">
        <v>3.34585009091047</v>
      </c>
      <c r="Y393" s="20">
        <v>41.4320035411378</v>
      </c>
      <c r="Z393" s="20">
        <v>41.7167700498896</v>
      </c>
      <c r="AA393" s="20">
        <v>42.0946918228673</v>
      </c>
      <c r="AB393" s="20">
        <v>42.6501701435938</v>
      </c>
    </row>
    <row r="394" ht="20.05" customHeight="1">
      <c r="A394" s="17">
        <f>$A393+C393</f>
        <v>1945</v>
      </c>
      <c r="B394" s="18"/>
      <c r="C394" s="19">
        <v>5</v>
      </c>
      <c r="D394" t="b" s="20">
        <v>1</v>
      </c>
      <c r="E394" s="21"/>
      <c r="F394" s="22">
        <v>673.3625125600011</v>
      </c>
      <c r="G394" s="20">
        <f>$E394+($F394/60+H394*'data'!$C$16+I394*OFFSET('data'!$C$17,0,D394)-G393*(OFFSET('data'!$C$18,0,D394)+'data'!$C$19+OFFSET('data'!$C$20,0,D394)))*$C394/60+G393</f>
        <v>27.086380644093</v>
      </c>
      <c r="H394" s="20">
        <f>H393+('data'!$C$19*G393-'data'!$C$16*H393)*$C394/60</f>
        <v>95.2508938361628</v>
      </c>
      <c r="I394" s="20">
        <f>I393+(OFFSET('data'!$C$20,0,D394)*G393-OFFSET('data'!$C$17,0,D394)*I393)*$C394/60</f>
        <v>107.359225368601</v>
      </c>
      <c r="J394" s="23">
        <f>$A394/60</f>
        <v>32.4166666666667</v>
      </c>
      <c r="K394" s="20">
        <f>G394/'data'!$C$15*1000</f>
        <v>4.13826180438012</v>
      </c>
      <c r="L394" s="20">
        <f>L393+'data'!$G$21*(K393-L393)/60*C393</f>
        <v>3.99396422040582</v>
      </c>
      <c r="M394" s="20">
        <f>IF(L394&lt;='data'!$G$22,1.89,1.47)</f>
        <v>1.47</v>
      </c>
      <c r="N394" s="19">
        <f>$A394</f>
        <v>1945</v>
      </c>
      <c r="O394" s="20">
        <f>'data'!$G$23-'data'!$G$23*(1-('data'!$G$22^M394)/('data'!$G$22^M394+L394^M394))</f>
        <v>36.6835360594957</v>
      </c>
      <c r="P394" s="20">
        <f>VLOOKUP(IF(N394-'data'!$G$24&lt;0,0,N394-'data'!$G$24),N3:O725,2)</f>
        <v>36.7401882802969</v>
      </c>
      <c r="Q394" s="20">
        <v>3.5</v>
      </c>
      <c r="R394" s="20">
        <v>3.48386016512729</v>
      </c>
      <c r="S394" s="20">
        <v>3.4628881674033</v>
      </c>
      <c r="T394" s="20">
        <v>3.43685648680006</v>
      </c>
      <c r="U394" s="20">
        <v>3.46486610068598</v>
      </c>
      <c r="V394" s="20">
        <v>3.43706481991353</v>
      </c>
      <c r="W394" s="20">
        <v>3.39867890883475</v>
      </c>
      <c r="X394" s="20">
        <v>3.34692668013571</v>
      </c>
      <c r="Y394" s="20">
        <v>41.4277258986913</v>
      </c>
      <c r="Z394" s="20">
        <v>41.7110220788488</v>
      </c>
      <c r="AA394" s="20">
        <v>42.0868143717712</v>
      </c>
      <c r="AB394" s="20">
        <v>42.6387579804149</v>
      </c>
    </row>
    <row r="395" ht="20.05" customHeight="1">
      <c r="A395" s="17">
        <f>$A394+C394</f>
        <v>1950</v>
      </c>
      <c r="B395" s="18"/>
      <c r="C395" s="19">
        <v>5</v>
      </c>
      <c r="D395" t="b" s="20">
        <v>1</v>
      </c>
      <c r="E395" s="21"/>
      <c r="F395" s="22">
        <v>673.051147046662</v>
      </c>
      <c r="G395" s="20">
        <f>$E395+($F395/60+H395*'data'!$C$16+I395*OFFSET('data'!$C$17,0,D395)-G394*(OFFSET('data'!$C$18,0,D395)+'data'!$C$19+OFFSET('data'!$C$20,0,D395)))*$C395/60+G394</f>
        <v>27.0904390929967</v>
      </c>
      <c r="H395" s="20">
        <f>H394+('data'!$C$19*G394-'data'!$C$16*H394)*$C395/60</f>
        <v>95.3465511770232</v>
      </c>
      <c r="I395" s="20">
        <f>I394+(OFFSET('data'!$C$20,0,D395)*G394-OFFSET('data'!$C$17,0,D395)*I394)*$C395/60</f>
        <v>107.586395517797</v>
      </c>
      <c r="J395" s="23">
        <f>$A395/60</f>
        <v>32.5</v>
      </c>
      <c r="K395" s="20">
        <f>G395/'data'!$C$15*1000</f>
        <v>4.1388818548883</v>
      </c>
      <c r="L395" s="20">
        <f>L394+'data'!$G$21*(K394-L394)/60*C394</f>
        <v>3.99566220084405</v>
      </c>
      <c r="M395" s="20">
        <f>IF(L395&lt;='data'!$G$22,1.89,1.47)</f>
        <v>1.47</v>
      </c>
      <c r="N395" s="19">
        <f>$A395</f>
        <v>1950</v>
      </c>
      <c r="O395" s="20">
        <f>'data'!$G$23-'data'!$G$23*(1-('data'!$G$22^M395)/('data'!$G$22^M395+L395^M395))</f>
        <v>36.6696573683038</v>
      </c>
      <c r="P395" s="20">
        <f>VLOOKUP(IF(N395-'data'!$G$24&lt;0,0,N395-'data'!$G$24),N3:O725,2)</f>
        <v>36.725852140936</v>
      </c>
      <c r="Q395" s="20">
        <v>3.5</v>
      </c>
      <c r="R395" s="20">
        <v>3.48392895740944</v>
      </c>
      <c r="S395" s="20">
        <v>3.46304216627871</v>
      </c>
      <c r="T395" s="20">
        <v>3.43711229435495</v>
      </c>
      <c r="U395" s="20">
        <v>3.46527952877057</v>
      </c>
      <c r="V395" s="20">
        <v>3.43761628021197</v>
      </c>
      <c r="W395" s="20">
        <v>3.39943628500884</v>
      </c>
      <c r="X395" s="20">
        <v>3.34799358908314</v>
      </c>
      <c r="Y395" s="20">
        <v>41.4234992097494</v>
      </c>
      <c r="Z395" s="20">
        <v>41.7053346249936</v>
      </c>
      <c r="AA395" s="20">
        <v>42.0790135396994</v>
      </c>
      <c r="AB395" s="20">
        <v>42.627453357746</v>
      </c>
    </row>
    <row r="396" ht="20.05" customHeight="1">
      <c r="A396" s="17">
        <f>$A395+C395</f>
        <v>1955</v>
      </c>
      <c r="B396" s="18"/>
      <c r="C396" s="19">
        <v>5</v>
      </c>
      <c r="D396" t="b" s="20">
        <v>1</v>
      </c>
      <c r="E396" s="21"/>
      <c r="F396" s="22">
        <v>672.741207105381</v>
      </c>
      <c r="G396" s="20">
        <f>$E396+($F396/60+H396*'data'!$C$16+I396*OFFSET('data'!$C$17,0,D396)-G395*(OFFSET('data'!$C$18,0,D396)+'data'!$C$19+OFFSET('data'!$C$20,0,D396)))*$C396/60+G395</f>
        <v>27.0944833553621</v>
      </c>
      <c r="H396" s="20">
        <f>H395+('data'!$C$19*G395-'data'!$C$16*H395)*$C396/60</f>
        <v>95.4417452510029</v>
      </c>
      <c r="I396" s="20">
        <f>I395+(OFFSET('data'!$C$20,0,D396)*G395-OFFSET('data'!$C$17,0,D396)*I395)*$C396/60</f>
        <v>107.813518729564</v>
      </c>
      <c r="J396" s="23">
        <f>$A396/60</f>
        <v>32.5833333333333</v>
      </c>
      <c r="K396" s="20">
        <f>G396/'data'!$C$15*1000</f>
        <v>4.13949973797477</v>
      </c>
      <c r="L396" s="20">
        <f>L395+'data'!$G$21*(K395-L395)/60*C395</f>
        <v>3.99734749705096</v>
      </c>
      <c r="M396" s="20">
        <f>IF(L396&lt;='data'!$G$22,1.89,1.47)</f>
        <v>1.47</v>
      </c>
      <c r="N396" s="19">
        <f>$A396</f>
        <v>1955</v>
      </c>
      <c r="O396" s="20">
        <f>'data'!$G$23-'data'!$G$23*(1-('data'!$G$22^M396)/('data'!$G$22^M396+L396^M396))</f>
        <v>36.6558899956811</v>
      </c>
      <c r="P396" s="20">
        <f>VLOOKUP(IF(N396-'data'!$G$24&lt;0,0,N396-'data'!$G$24),N3:O725,2)</f>
        <v>36.7116322207656</v>
      </c>
      <c r="Q396" s="20">
        <v>3.5</v>
      </c>
      <c r="R396" s="20">
        <v>3.48399752003814</v>
      </c>
      <c r="S396" s="20">
        <v>3.46319565179861</v>
      </c>
      <c r="T396" s="20">
        <v>3.43736724690999</v>
      </c>
      <c r="U396" s="20">
        <v>3.46568809195874</v>
      </c>
      <c r="V396" s="20">
        <v>3.43816205815057</v>
      </c>
      <c r="W396" s="20">
        <v>3.40018655507284</v>
      </c>
      <c r="X396" s="20">
        <v>3.34905092167714</v>
      </c>
      <c r="Y396" s="20">
        <v>41.4193228601889</v>
      </c>
      <c r="Z396" s="20">
        <v>41.6997069822826</v>
      </c>
      <c r="AA396" s="20">
        <v>42.0712884509856</v>
      </c>
      <c r="AB396" s="20">
        <v>42.6162550473955</v>
      </c>
    </row>
    <row r="397" ht="20.05" customHeight="1">
      <c r="A397" s="17">
        <f>$A396+C396</f>
        <v>1960</v>
      </c>
      <c r="B397" s="18"/>
      <c r="C397" s="19">
        <v>5</v>
      </c>
      <c r="D397" t="b" s="20">
        <v>1</v>
      </c>
      <c r="E397" s="21"/>
      <c r="F397" s="22">
        <v>672.432684504603</v>
      </c>
      <c r="G397" s="20">
        <f>$E397+($F397/60+H397*'data'!$C$16+I397*OFFSET('data'!$C$17,0,D397)-G396*(OFFSET('data'!$C$18,0,D397)+'data'!$C$19+OFFSET('data'!$C$20,0,D397)))*$C397/60+G396</f>
        <v>27.0985134791346</v>
      </c>
      <c r="H397" s="20">
        <f>H396+('data'!$C$19*G396-'data'!$C$16*H396)*$C397/60</f>
        <v>95.5364784338573</v>
      </c>
      <c r="I397" s="20">
        <f>I396+(OFFSET('data'!$C$20,0,D397)*G396-OFFSET('data'!$C$17,0,D397)*I396)*$C397/60</f>
        <v>108.040594881356</v>
      </c>
      <c r="J397" s="23">
        <f>$A397/60</f>
        <v>32.6666666666667</v>
      </c>
      <c r="K397" s="20">
        <f>G397/'data'!$C$15*1000</f>
        <v>4.14011546096463</v>
      </c>
      <c r="L397" s="20">
        <f>L396+'data'!$G$21*(K396-L396)/60*C396</f>
        <v>3.99902023278008</v>
      </c>
      <c r="M397" s="20">
        <f>IF(L397&lt;='data'!$G$22,1.89,1.47)</f>
        <v>1.47</v>
      </c>
      <c r="N397" s="19">
        <f>$A397</f>
        <v>1960</v>
      </c>
      <c r="O397" s="20">
        <f>'data'!$G$23-'data'!$G$23*(1-('data'!$G$22^M397)/('data'!$G$22^M397+L397^M397))</f>
        <v>36.6422327547627</v>
      </c>
      <c r="P397" s="20">
        <f>VLOOKUP(IF(N397-'data'!$G$24&lt;0,0,N397-'data'!$G$24),N3:O725,2)</f>
        <v>36.6975272712228</v>
      </c>
      <c r="Q397" s="20">
        <v>3.5</v>
      </c>
      <c r="R397" s="20">
        <v>3.48406585376742</v>
      </c>
      <c r="S397" s="20">
        <v>3.46334862565375</v>
      </c>
      <c r="T397" s="20">
        <v>3.43762134749129</v>
      </c>
      <c r="U397" s="20">
        <v>3.46609184749676</v>
      </c>
      <c r="V397" s="20">
        <v>3.43870221790135</v>
      </c>
      <c r="W397" s="20">
        <v>3.40092979662499</v>
      </c>
      <c r="X397" s="20">
        <v>3.35009878065437</v>
      </c>
      <c r="Y397" s="20">
        <v>41.4151962434567</v>
      </c>
      <c r="Z397" s="20">
        <v>41.6941384533663</v>
      </c>
      <c r="AA397" s="20">
        <v>42.0636382408026</v>
      </c>
      <c r="AB397" s="20">
        <v>42.6051618366413</v>
      </c>
    </row>
    <row r="398" ht="20.05" customHeight="1">
      <c r="A398" s="17">
        <f>$A397+C397</f>
        <v>1965</v>
      </c>
      <c r="B398" s="18"/>
      <c r="C398" s="19">
        <v>5</v>
      </c>
      <c r="D398" t="b" s="20">
        <v>1</v>
      </c>
      <c r="E398" s="21"/>
      <c r="F398" s="22">
        <v>672.125571061035</v>
      </c>
      <c r="G398" s="20">
        <f>$E398+($F398/60+H398*'data'!$C$16+I398*OFFSET('data'!$C$17,0,D398)-G397*(OFFSET('data'!$C$18,0,D398)+'data'!$C$19+OFFSET('data'!$C$20,0,D398)))*$C398/60+G397</f>
        <v>27.1025295120028</v>
      </c>
      <c r="H398" s="20">
        <f>H397+('data'!$C$19*G397-'data'!$C$16*H397)*$C398/60</f>
        <v>95.63075308855881</v>
      </c>
      <c r="I398" s="20">
        <f>I397+(OFFSET('data'!$C$20,0,D398)*G397-OFFSET('data'!$C$17,0,D398)*I397)*$C398/60</f>
        <v>108.267623851150</v>
      </c>
      <c r="J398" s="23">
        <f>$A398/60</f>
        <v>32.75</v>
      </c>
      <c r="K398" s="20">
        <f>G398/'data'!$C$15*1000</f>
        <v>4.14072903114375</v>
      </c>
      <c r="L398" s="20">
        <f>L397+'data'!$G$21*(K397-L397)/60*C397</f>
        <v>4.00068053041492</v>
      </c>
      <c r="M398" s="20">
        <f>IF(L398&lt;='data'!$G$22,1.89,1.47)</f>
        <v>1.47</v>
      </c>
      <c r="N398" s="19">
        <f>$A398</f>
        <v>1965</v>
      </c>
      <c r="O398" s="20">
        <f>'data'!$G$23-'data'!$G$23*(1-('data'!$G$22^M398)/('data'!$G$22^M398+L398^M398))</f>
        <v>36.6286844735741</v>
      </c>
      <c r="P398" s="20">
        <f>VLOOKUP(IF(N398-'data'!$G$24&lt;0,0,N398-'data'!$G$24),N3:O725,2)</f>
        <v>36.6835360594957</v>
      </c>
      <c r="Q398" s="20">
        <v>3.5</v>
      </c>
      <c r="R398" s="20">
        <v>3.48413395934883</v>
      </c>
      <c r="S398" s="20">
        <v>3.46350108952897</v>
      </c>
      <c r="T398" s="20">
        <v>3.437874599102</v>
      </c>
      <c r="U398" s="20">
        <v>3.46649085195727</v>
      </c>
      <c r="V398" s="20">
        <v>3.43923682289007</v>
      </c>
      <c r="W398" s="20">
        <v>3.40166608637025</v>
      </c>
      <c r="X398" s="20">
        <v>3.35113726757752</v>
      </c>
      <c r="Y398" s="20">
        <v>41.4111187604727</v>
      </c>
      <c r="Z398" s="20">
        <v>41.6886283494734</v>
      </c>
      <c r="AA398" s="20">
        <v>42.0560620550187</v>
      </c>
      <c r="AB398" s="20">
        <v>42.5941725280208</v>
      </c>
    </row>
    <row r="399" ht="20.05" customHeight="1">
      <c r="A399" s="17">
        <f>$A398+C398</f>
        <v>1970</v>
      </c>
      <c r="B399" s="18"/>
      <c r="C399" s="19">
        <v>5</v>
      </c>
      <c r="D399" t="b" s="20">
        <v>1</v>
      </c>
      <c r="E399" s="21"/>
      <c r="F399" s="22">
        <v>671.819858639361</v>
      </c>
      <c r="G399" s="20">
        <f>$E399+($F399/60+H399*'data'!$C$16+I399*OFFSET('data'!$C$17,0,D399)-G398*(OFFSET('data'!$C$18,0,D399)+'data'!$C$19+OFFSET('data'!$C$20,0,D399)))*$C399/60+G398</f>
        <v>27.1065315014055</v>
      </c>
      <c r="H399" s="20">
        <f>H398+('data'!$C$19*G398-'data'!$C$16*H398)*$C399/60</f>
        <v>95.72457156536549</v>
      </c>
      <c r="I399" s="20">
        <f>I398+(OFFSET('data'!$C$20,0,D399)*G398-OFFSET('data'!$C$17,0,D399)*I398)*$C399/60</f>
        <v>108.494605517442</v>
      </c>
      <c r="J399" s="23">
        <f>$A399/60</f>
        <v>32.8333333333333</v>
      </c>
      <c r="K399" s="20">
        <f>G399/'data'!$C$15*1000</f>
        <v>4.14134045575985</v>
      </c>
      <c r="L399" s="20">
        <f>L398+'data'!$G$21*(K398-L398)/60*C398</f>
        <v>4.0023285109846</v>
      </c>
      <c r="M399" s="20">
        <f>IF(L399&lt;='data'!$G$22,1.89,1.47)</f>
        <v>1.47</v>
      </c>
      <c r="N399" s="19">
        <f>$A399</f>
        <v>1970</v>
      </c>
      <c r="O399" s="20">
        <f>'data'!$G$23-'data'!$G$23*(1-('data'!$G$22^M399)/('data'!$G$22^M399+L399^M399))</f>
        <v>36.615243994825</v>
      </c>
      <c r="P399" s="20">
        <f>VLOOKUP(IF(N399-'data'!$G$24&lt;0,0,N399-'data'!$G$24),N3:O725,2)</f>
        <v>36.6696573683038</v>
      </c>
      <c r="Q399" s="20">
        <v>3.5</v>
      </c>
      <c r="R399" s="20">
        <v>3.48420183753146</v>
      </c>
      <c r="S399" s="20">
        <v>3.46365304510329</v>
      </c>
      <c r="T399" s="20">
        <v>3.4381270047232</v>
      </c>
      <c r="U399" s="20">
        <v>3.46688516124722</v>
      </c>
      <c r="V399" s="20">
        <v>3.43976593580494</v>
      </c>
      <c r="W399" s="20">
        <v>3.40239550013073</v>
      </c>
      <c r="X399" s="20">
        <v>3.35216648284888</v>
      </c>
      <c r="Y399" s="20">
        <v>41.4070898195334</v>
      </c>
      <c r="Z399" s="20">
        <v>41.6831759903002</v>
      </c>
      <c r="AA399" s="20">
        <v>42.0485590500568</v>
      </c>
      <c r="AB399" s="20">
        <v>42.5832859391233</v>
      </c>
    </row>
    <row r="400" ht="20.05" customHeight="1">
      <c r="A400" s="17">
        <f>$A399+C399</f>
        <v>1975</v>
      </c>
      <c r="B400" s="18"/>
      <c r="C400" s="19">
        <v>5</v>
      </c>
      <c r="D400" t="b" s="20">
        <v>1</v>
      </c>
      <c r="E400" s="21"/>
      <c r="F400" s="22">
        <v>671.515539151962</v>
      </c>
      <c r="G400" s="20">
        <f>$E400+($F400/60+H400*'data'!$C$16+I400*OFFSET('data'!$C$17,0,D400)-G399*(OFFSET('data'!$C$18,0,D400)+'data'!$C$19+OFFSET('data'!$C$20,0,D400)))*$C400/60+G399</f>
        <v>27.1105194945378</v>
      </c>
      <c r="H400" s="20">
        <f>H399+('data'!$C$19*G399-'data'!$C$16*H399)*$C400/60</f>
        <v>95.81793620188991</v>
      </c>
      <c r="I400" s="20">
        <f>I399+(OFFSET('data'!$C$20,0,D400)*G399-OFFSET('data'!$C$17,0,D400)*I399)*$C400/60</f>
        <v>108.721539759244</v>
      </c>
      <c r="J400" s="23">
        <f>$A400/60</f>
        <v>32.9166666666667</v>
      </c>
      <c r="K400" s="20">
        <f>G400/'data'!$C$15*1000</f>
        <v>4.14194974202339</v>
      </c>
      <c r="L400" s="20">
        <f>L399+'data'!$G$21*(K399-L399)/60*C399</f>
        <v>4.00396429417936</v>
      </c>
      <c r="M400" s="20">
        <f>IF(L400&lt;='data'!$G$22,1.89,1.47)</f>
        <v>1.47</v>
      </c>
      <c r="N400" s="19">
        <f>$A400</f>
        <v>1975</v>
      </c>
      <c r="O400" s="20">
        <f>'data'!$G$23-'data'!$G$23*(1-('data'!$G$22^M400)/('data'!$G$22^M400+L400^M400))</f>
        <v>36.6019101757045</v>
      </c>
      <c r="P400" s="20">
        <f>VLOOKUP(IF(N400-'data'!$G$24&lt;0,0,N400-'data'!$G$24),N3:O725,2)</f>
        <v>36.6558899956811</v>
      </c>
      <c r="Q400" s="20">
        <v>3.5</v>
      </c>
      <c r="R400" s="20">
        <v>3.48426948906194</v>
      </c>
      <c r="S400" s="20">
        <v>3.46380449404993</v>
      </c>
      <c r="T400" s="20">
        <v>3.43837856731468</v>
      </c>
      <c r="U400" s="20">
        <v>3.46727483061568</v>
      </c>
      <c r="V400" s="20">
        <v>3.44028961860531</v>
      </c>
      <c r="W400" s="20">
        <v>3.40311811285601</v>
      </c>
      <c r="X400" s="20">
        <v>3.35318652572374</v>
      </c>
      <c r="Y400" s="20">
        <v>41.4031088362176</v>
      </c>
      <c r="Z400" s="20">
        <v>41.6777807039005</v>
      </c>
      <c r="AA400" s="20">
        <v>42.0411283927546</v>
      </c>
      <c r="AB400" s="20">
        <v>42.5725009023868</v>
      </c>
    </row>
    <row r="401" ht="20.05" customHeight="1">
      <c r="A401" s="17">
        <f>$A400+C400</f>
        <v>1980</v>
      </c>
      <c r="B401" s="18"/>
      <c r="C401" s="19">
        <v>5</v>
      </c>
      <c r="D401" t="b" s="20">
        <v>1</v>
      </c>
      <c r="E401" s="21"/>
      <c r="F401" s="22">
        <v>671.2126045586321</v>
      </c>
      <c r="G401" s="20">
        <f>$E401+($F401/60+H401*'data'!$C$16+I401*OFFSET('data'!$C$17,0,D401)-G400*(OFFSET('data'!$C$18,0,D401)+'data'!$C$19+OFFSET('data'!$C$20,0,D401)))*$C401/60+G400</f>
        <v>27.1144935383573</v>
      </c>
      <c r="H401" s="20">
        <f>H400+('data'!$C$19*G400-'data'!$C$16*H400)*$C401/60</f>
        <v>95.9108493231672</v>
      </c>
      <c r="I401" s="20">
        <f>I400+(OFFSET('data'!$C$20,0,D401)*G400-OFFSET('data'!$C$17,0,D401)*I400)*$C401/60</f>
        <v>108.948426456083</v>
      </c>
      <c r="J401" s="23">
        <f>$A401/60</f>
        <v>33</v>
      </c>
      <c r="K401" s="20">
        <f>G401/'data'!$C$15*1000</f>
        <v>4.14255689710857</v>
      </c>
      <c r="L401" s="20">
        <f>L400+'data'!$G$21*(K400-L400)/60*C400</f>
        <v>4.00558799836585</v>
      </c>
      <c r="M401" s="20">
        <f>IF(L401&lt;='data'!$G$22,1.89,1.47)</f>
        <v>1.47</v>
      </c>
      <c r="N401" s="19">
        <f>$A401</f>
        <v>1980</v>
      </c>
      <c r="O401" s="20">
        <f>'data'!$G$23-'data'!$G$23*(1-('data'!$G$22^M401)/('data'!$G$22^M401+L401^M401))</f>
        <v>36.5886818876811</v>
      </c>
      <c r="P401" s="20">
        <f>VLOOKUP(IF(N401-'data'!$G$24&lt;0,0,N401-'data'!$G$24),N3:O725,2)</f>
        <v>36.6422327547627</v>
      </c>
      <c r="Q401" s="20">
        <v>3.5</v>
      </c>
      <c r="R401" s="20">
        <v>3.48433691468441</v>
      </c>
      <c r="S401" s="20">
        <v>3.46395543803628</v>
      </c>
      <c r="T401" s="20">
        <v>3.43862928981571</v>
      </c>
      <c r="U401" s="20">
        <v>3.46765991466159</v>
      </c>
      <c r="V401" s="20">
        <v>3.44080793253018</v>
      </c>
      <c r="W401" s="20">
        <v>3.40383399863334</v>
      </c>
      <c r="X401" s="20">
        <v>3.35419749432365</v>
      </c>
      <c r="Y401" s="20">
        <v>41.3991752332935</v>
      </c>
      <c r="Z401" s="20">
        <v>41.6724418265774</v>
      </c>
      <c r="AA401" s="20">
        <v>42.0337692602276</v>
      </c>
      <c r="AB401" s="20">
        <v>42.5618162648969</v>
      </c>
    </row>
    <row r="402" ht="20.05" customHeight="1">
      <c r="A402" s="17">
        <f>$A401+C401</f>
        <v>1985</v>
      </c>
      <c r="B402" s="18"/>
      <c r="C402" s="19">
        <v>5</v>
      </c>
      <c r="D402" t="b" s="20">
        <v>1</v>
      </c>
      <c r="E402" s="21"/>
      <c r="F402" s="22">
        <v>670.911046866309</v>
      </c>
      <c r="G402" s="20">
        <f>$E402+($F402/60+H402*'data'!$C$16+I402*OFFSET('data'!$C$17,0,D402)-G401*(OFFSET('data'!$C$18,0,D402)+'data'!$C$19+OFFSET('data'!$C$20,0,D402)))*$C402/60+G401</f>
        <v>27.1184536795897</v>
      </c>
      <c r="H402" s="20">
        <f>H401+('data'!$C$19*G401-'data'!$C$16*H401)*$C402/60</f>
        <v>96.00331324172321</v>
      </c>
      <c r="I402" s="20">
        <f>I401+(OFFSET('data'!$C$20,0,D402)*G401-OFFSET('data'!$C$17,0,D402)*I401)*$C402/60</f>
        <v>109.175265487997</v>
      </c>
      <c r="J402" s="23">
        <f>$A402/60</f>
        <v>33.0833333333333</v>
      </c>
      <c r="K402" s="20">
        <f>G402/'data'!$C$15*1000</f>
        <v>4.14316192815414</v>
      </c>
      <c r="L402" s="20">
        <f>L401+'data'!$G$21*(K401-L401)/60*C401</f>
        <v>4.00719974060232</v>
      </c>
      <c r="M402" s="20">
        <f>IF(L402&lt;='data'!$G$22,1.89,1.47)</f>
        <v>1.47</v>
      </c>
      <c r="N402" s="19">
        <f>$A402</f>
        <v>1985</v>
      </c>
      <c r="O402" s="20">
        <f>'data'!$G$23-'data'!$G$23*(1-('data'!$G$22^M402)/('data'!$G$22^M402+L402^M402))</f>
        <v>36.5755580163043</v>
      </c>
      <c r="P402" s="20">
        <f>VLOOKUP(IF(N402-'data'!$G$24&lt;0,0,N402-'data'!$G$24),N3:O725,2)</f>
        <v>36.6286844735741</v>
      </c>
      <c r="Q402" s="20">
        <v>3.5</v>
      </c>
      <c r="R402" s="20">
        <v>3.48440411514061</v>
      </c>
      <c r="S402" s="20">
        <v>3.46410587872409</v>
      </c>
      <c r="T402" s="20">
        <v>3.4388791751457</v>
      </c>
      <c r="U402" s="20">
        <v>3.46804046734143</v>
      </c>
      <c r="V402" s="20">
        <v>3.44132093810668</v>
      </c>
      <c r="W402" s="20">
        <v>3.40454323069774</v>
      </c>
      <c r="X402" s="20">
        <v>3.35519948564954</v>
      </c>
      <c r="Y402" s="20">
        <v>41.3952884406261</v>
      </c>
      <c r="Z402" s="20">
        <v>41.667158702777</v>
      </c>
      <c r="AA402" s="20">
        <v>42.0264808397336</v>
      </c>
      <c r="AB402" s="20">
        <v>42.5512308881879</v>
      </c>
    </row>
    <row r="403" ht="20.05" customHeight="1">
      <c r="A403" s="17">
        <f>$A402+C402</f>
        <v>1990</v>
      </c>
      <c r="B403" s="18"/>
      <c r="C403" s="19">
        <v>5</v>
      </c>
      <c r="D403" t="b" s="20">
        <v>1</v>
      </c>
      <c r="E403" s="21"/>
      <c r="F403" s="22">
        <v>670.610858128787</v>
      </c>
      <c r="G403" s="20">
        <f>$E403+($F403/60+H403*'data'!$C$16+I403*OFFSET('data'!$C$17,0,D403)-G402*(OFFSET('data'!$C$18,0,D403)+'data'!$C$19+OFFSET('data'!$C$20,0,D403)))*$C403/60+G402</f>
        <v>27.1223999647342</v>
      </c>
      <c r="H403" s="20">
        <f>H402+('data'!$C$19*G402-'data'!$C$16*H402)*$C403/60</f>
        <v>96.0953302576424</v>
      </c>
      <c r="I403" s="20">
        <f>I402+(OFFSET('data'!$C$20,0,D403)*G402-OFFSET('data'!$C$17,0,D403)*I402)*$C403/60</f>
        <v>109.402056735533</v>
      </c>
      <c r="J403" s="23">
        <f>$A403/60</f>
        <v>33.1666666666667</v>
      </c>
      <c r="K403" s="20">
        <f>G403/'data'!$C$15*1000</f>
        <v>4.14376484226427</v>
      </c>
      <c r="L403" s="20">
        <f>L402+'data'!$G$21*(K402-L402)/60*C402</f>
        <v>4.00879963665355</v>
      </c>
      <c r="M403" s="20">
        <f>IF(L403&lt;='data'!$G$22,1.89,1.47)</f>
        <v>1.47</v>
      </c>
      <c r="N403" s="19">
        <f>$A403</f>
        <v>1990</v>
      </c>
      <c r="O403" s="20">
        <f>'data'!$G$23-'data'!$G$23*(1-('data'!$G$22^M403)/('data'!$G$22^M403+L403^M403))</f>
        <v>36.5625374610106</v>
      </c>
      <c r="P403" s="20">
        <f>VLOOKUP(IF(N403-'data'!$G$24&lt;0,0,N403-'data'!$G$24),N3:O725,2)</f>
        <v>36.615243994825</v>
      </c>
      <c r="Q403" s="20">
        <v>3.5</v>
      </c>
      <c r="R403" s="20">
        <v>3.48447109116984</v>
      </c>
      <c r="S403" s="20">
        <v>3.46425581776936</v>
      </c>
      <c r="T403" s="20">
        <v>3.43912822620492</v>
      </c>
      <c r="U403" s="20">
        <v>3.46841654197674</v>
      </c>
      <c r="V403" s="20">
        <v>3.44182869515839</v>
      </c>
      <c r="W403" s="20">
        <v>3.40524588144193</v>
      </c>
      <c r="X403" s="20">
        <v>3.3561925955947</v>
      </c>
      <c r="Y403" s="20">
        <v>41.3914478950867</v>
      </c>
      <c r="Z403" s="20">
        <v>41.6619306849827</v>
      </c>
      <c r="AA403" s="20">
        <v>42.0192623285395</v>
      </c>
      <c r="AB403" s="20">
        <v>42.5407436480487</v>
      </c>
    </row>
    <row r="404" ht="20.05" customHeight="1">
      <c r="A404" s="17">
        <f>$A403+C403</f>
        <v>1995</v>
      </c>
      <c r="B404" s="18"/>
      <c r="C404" s="19">
        <v>5</v>
      </c>
      <c r="D404" t="b" s="20">
        <v>1</v>
      </c>
      <c r="E404" s="21"/>
      <c r="F404" s="22">
        <v>670.3120304464489</v>
      </c>
      <c r="G404" s="20">
        <f>$E404+($F404/60+H404*'data'!$C$16+I404*OFFSET('data'!$C$17,0,D404)-G403*(OFFSET('data'!$C$18,0,D404)+'data'!$C$19+OFFSET('data'!$C$20,0,D404)))*$C404/60+G403</f>
        <v>27.1263324400687</v>
      </c>
      <c r="H404" s="20">
        <f>H403+('data'!$C$19*G403-'data'!$C$16*H403)*$C404/60</f>
        <v>96.1869026586354</v>
      </c>
      <c r="I404" s="20">
        <f>I403+(OFFSET('data'!$C$20,0,D404)*G403-OFFSET('data'!$C$17,0,D404)*I403)*$C404/60</f>
        <v>109.628800079744</v>
      </c>
      <c r="J404" s="23">
        <f>$A404/60</f>
        <v>33.25</v>
      </c>
      <c r="K404" s="20">
        <f>G404/'data'!$C$15*1000</f>
        <v>4.1443656465093</v>
      </c>
      <c r="L404" s="20">
        <f>L403+'data'!$G$21*(K403-L403)/60*C403</f>
        <v>4.0103878010057</v>
      </c>
      <c r="M404" s="20">
        <f>IF(L404&lt;='data'!$G$22,1.89,1.47)</f>
        <v>1.47</v>
      </c>
      <c r="N404" s="19">
        <f>$A404</f>
        <v>1995</v>
      </c>
      <c r="O404" s="20">
        <f>'data'!$G$23-'data'!$G$23*(1-('data'!$G$22^M404)/('data'!$G$22^M404+L404^M404))</f>
        <v>36.5496191349309</v>
      </c>
      <c r="P404" s="20">
        <f>VLOOKUP(IF(N404-'data'!$G$24&lt;0,0,N404-'data'!$G$24),N3:O725,2)</f>
        <v>36.6019101757045</v>
      </c>
      <c r="Q404" s="20">
        <v>3.5</v>
      </c>
      <c r="R404" s="20">
        <v>3.48453784350893</v>
      </c>
      <c r="S404" s="20">
        <v>3.46440525682241</v>
      </c>
      <c r="T404" s="20">
        <v>3.43937644587511</v>
      </c>
      <c r="U404" s="20">
        <v>3.46878819126163</v>
      </c>
      <c r="V404" s="20">
        <v>3.44233126281362</v>
      </c>
      <c r="W404" s="20">
        <v>3.40594202242619</v>
      </c>
      <c r="X404" s="20">
        <v>3.35717691895759</v>
      </c>
      <c r="Y404" s="20">
        <v>41.3876530404635</v>
      </c>
      <c r="Z404" s="20">
        <v>41.6567571336118</v>
      </c>
      <c r="AA404" s="20">
        <v>42.0121129337898</v>
      </c>
      <c r="AB404" s="20">
        <v>42.5303534343298</v>
      </c>
    </row>
    <row r="405" ht="20.05" customHeight="1">
      <c r="A405" s="17">
        <f>$A404+C404</f>
        <v>2000</v>
      </c>
      <c r="B405" s="18"/>
      <c r="C405" s="19">
        <v>5</v>
      </c>
      <c r="D405" t="b" s="20">
        <v>1</v>
      </c>
      <c r="E405" s="21"/>
      <c r="F405" s="22">
        <v>670.014555965990</v>
      </c>
      <c r="G405" s="20">
        <f>$E405+($F405/60+H405*'data'!$C$16+I405*OFFSET('data'!$C$17,0,D405)-G404*(OFFSET('data'!$C$18,0,D405)+'data'!$C$19+OFFSET('data'!$C$20,0,D405)))*$C405/60+G404</f>
        <v>27.1302511516543</v>
      </c>
      <c r="H405" s="20">
        <f>H404+('data'!$C$19*G404-'data'!$C$16*H404)*$C405/60</f>
        <v>96.2780327201059</v>
      </c>
      <c r="I405" s="20">
        <f>I404+(OFFSET('data'!$C$20,0,D405)*G404-OFFSET('data'!$C$17,0,D405)*I404)*$C405/60</f>
        <v>109.855495402187</v>
      </c>
      <c r="J405" s="23">
        <f>$A405/60</f>
        <v>33.3333333333333</v>
      </c>
      <c r="K405" s="20">
        <f>G405/'data'!$C$15*1000</f>
        <v>4.14496434792645</v>
      </c>
      <c r="L405" s="20">
        <f>L404+'data'!$G$21*(K404-L404)/60*C404</f>
        <v>4.01196434688094</v>
      </c>
      <c r="M405" s="20">
        <f>IF(L405&lt;='data'!$G$22,1.89,1.47)</f>
        <v>1.47</v>
      </c>
      <c r="N405" s="19">
        <f>$A405</f>
        <v>2000</v>
      </c>
      <c r="O405" s="20">
        <f>'data'!$G$23-'data'!$G$23*(1-('data'!$G$22^M405)/('data'!$G$22^M405+L405^M405))</f>
        <v>36.5368019647022</v>
      </c>
      <c r="P405" s="20">
        <f>VLOOKUP(IF(N405-'data'!$G$24&lt;0,0,N405-'data'!$G$24),N3:O725,2)</f>
        <v>36.5886818876811</v>
      </c>
      <c r="Q405" s="20">
        <v>3.5</v>
      </c>
      <c r="R405" s="20">
        <v>3.48460437289232</v>
      </c>
      <c r="S405" s="20">
        <v>3.46455419752797</v>
      </c>
      <c r="T405" s="20">
        <v>3.43962383702005</v>
      </c>
      <c r="U405" s="20">
        <v>3.46915546727014</v>
      </c>
      <c r="V405" s="20">
        <v>3.44282869951353</v>
      </c>
      <c r="W405" s="20">
        <v>3.40663172438809</v>
      </c>
      <c r="X405" s="20">
        <v>3.35815254945452</v>
      </c>
      <c r="Y405" s="20">
        <v>41.3839033273735</v>
      </c>
      <c r="Z405" s="20">
        <v>41.6516374169133</v>
      </c>
      <c r="AA405" s="20">
        <v>42.0050318723765</v>
      </c>
      <c r="AB405" s="20">
        <v>42.5200591507539</v>
      </c>
    </row>
    <row r="406" ht="20.05" customHeight="1">
      <c r="A406" s="17">
        <f>$A405+C405</f>
        <v>2005</v>
      </c>
      <c r="B406" s="18"/>
      <c r="C406" s="19">
        <v>5</v>
      </c>
      <c r="D406" t="b" s="20">
        <v>1</v>
      </c>
      <c r="E406" s="21"/>
      <c r="F406" s="22">
        <v>669.718426880147</v>
      </c>
      <c r="G406" s="20">
        <f>$E406+($F406/60+H406*'data'!$C$16+I406*OFFSET('data'!$C$17,0,D406)-G405*(OFFSET('data'!$C$18,0,D406)+'data'!$C$19+OFFSET('data'!$C$20,0,D406)))*$C406/60+G405</f>
        <v>27.1341561453402</v>
      </c>
      <c r="H406" s="20">
        <f>H405+('data'!$C$19*G405-'data'!$C$16*H405)*$C406/60</f>
        <v>96.3687227052181</v>
      </c>
      <c r="I406" s="20">
        <f>I405+(OFFSET('data'!$C$20,0,D406)*G405-OFFSET('data'!$C$17,0,D406)*I405)*$C406/60</f>
        <v>110.082142584923</v>
      </c>
      <c r="J406" s="23">
        <f>$A406/60</f>
        <v>33.4166666666667</v>
      </c>
      <c r="K406" s="20">
        <f>G406/'data'!$C$15*1000</f>
        <v>4.14556095352057</v>
      </c>
      <c r="L406" s="20">
        <f>L405+'data'!$G$21*(K405-L405)/60*C405</f>
        <v>4.01352938625194</v>
      </c>
      <c r="M406" s="20">
        <f>IF(L406&lt;='data'!$G$22,1.89,1.47)</f>
        <v>1.47</v>
      </c>
      <c r="N406" s="19">
        <f>$A406</f>
        <v>2005</v>
      </c>
      <c r="O406" s="20">
        <f>'data'!$G$23-'data'!$G$23*(1-('data'!$G$22^M406)/('data'!$G$22^M406+L406^M406))</f>
        <v>36.5240848902812</v>
      </c>
      <c r="P406" s="20">
        <f>VLOOKUP(IF(N406-'data'!$G$24&lt;0,0,N406-'data'!$G$24),N3:O725,2)</f>
        <v>36.5755580163043</v>
      </c>
      <c r="Q406" s="20">
        <v>3.5</v>
      </c>
      <c r="R406" s="20">
        <v>3.48467068005203</v>
      </c>
      <c r="S406" s="20">
        <v>3.46470264152516</v>
      </c>
      <c r="T406" s="20">
        <v>3.43987040248618</v>
      </c>
      <c r="U406" s="20">
        <v>3.46951842146355</v>
      </c>
      <c r="V406" s="20">
        <v>3.44332106302021</v>
      </c>
      <c r="W406" s="20">
        <v>3.40731505725211</v>
      </c>
      <c r="X406" s="20">
        <v>3.3591195797322</v>
      </c>
      <c r="Y406" s="20">
        <v>41.3801982131746</v>
      </c>
      <c r="Z406" s="20">
        <v>41.6465709108665</v>
      </c>
      <c r="AA406" s="20">
        <v>41.998018370812</v>
      </c>
      <c r="AB406" s="20">
        <v>42.5098597147293</v>
      </c>
    </row>
    <row r="407" ht="20.05" customHeight="1">
      <c r="A407" s="17">
        <f>$A406+C406</f>
        <v>2010</v>
      </c>
      <c r="B407" s="18"/>
      <c r="C407" s="19">
        <v>5</v>
      </c>
      <c r="D407" t="b" s="20">
        <v>1</v>
      </c>
      <c r="E407" s="21"/>
      <c r="F407" s="22">
        <v>669.4236354274281</v>
      </c>
      <c r="G407" s="20">
        <f>$E407+($F407/60+H407*'data'!$C$16+I407*OFFSET('data'!$C$17,0,D407)-G406*(OFFSET('data'!$C$18,0,D407)+'data'!$C$19+OFFSET('data'!$C$20,0,D407)))*$C407/60+G406</f>
        <v>27.1380474667679</v>
      </c>
      <c r="H407" s="20">
        <f>H406+('data'!$C$19*G406-'data'!$C$16*H406)*$C407/60</f>
        <v>96.4589748649633</v>
      </c>
      <c r="I407" s="20">
        <f>I406+(OFFSET('data'!$C$20,0,D407)*G406-OFFSET('data'!$C$17,0,D407)*I406)*$C407/60</f>
        <v>110.308741510509</v>
      </c>
      <c r="J407" s="23">
        <f>$A407/60</f>
        <v>33.5</v>
      </c>
      <c r="K407" s="20">
        <f>G407/'data'!$C$15*1000</f>
        <v>4.14615547026478</v>
      </c>
      <c r="L407" s="20">
        <f>L406+'data'!$G$21*(K406-L406)/60*C406</f>
        <v>4.0150830298562</v>
      </c>
      <c r="M407" s="20">
        <f>IF(L407&lt;='data'!$G$22,1.89,1.47)</f>
        <v>1.47</v>
      </c>
      <c r="N407" s="19">
        <f>$A407</f>
        <v>2010</v>
      </c>
      <c r="O407" s="20">
        <f>'data'!$G$23-'data'!$G$23*(1-('data'!$G$22^M407)/('data'!$G$22^M407+L407^M407))</f>
        <v>36.5114668647613</v>
      </c>
      <c r="P407" s="20">
        <f>VLOOKUP(IF(N407-'data'!$G$24&lt;0,0,N407-'data'!$G$24),N3:O725,2)</f>
        <v>36.5625374610106</v>
      </c>
      <c r="Q407" s="20">
        <v>3.5</v>
      </c>
      <c r="R407" s="20">
        <v>3.48473676571767</v>
      </c>
      <c r="S407" s="20">
        <v>3.46485059044751</v>
      </c>
      <c r="T407" s="20">
        <v>3.44011614510304</v>
      </c>
      <c r="U407" s="20">
        <v>3.46987710469757</v>
      </c>
      <c r="V407" s="20">
        <v>3.44380841042464</v>
      </c>
      <c r="W407" s="20">
        <v>3.40799209013914</v>
      </c>
      <c r="X407" s="20">
        <v>3.36007810138012</v>
      </c>
      <c r="Y407" s="20">
        <v>41.3765371618809</v>
      </c>
      <c r="Z407" s="20">
        <v>41.6415569990821</v>
      </c>
      <c r="AA407" s="20">
        <v>41.9910716651025</v>
      </c>
      <c r="AB407" s="20">
        <v>42.4997540571657</v>
      </c>
    </row>
    <row r="408" ht="20.05" customHeight="1">
      <c r="A408" s="17">
        <f>$A407+C407</f>
        <v>2015</v>
      </c>
      <c r="B408" s="18"/>
      <c r="C408" s="19">
        <v>5</v>
      </c>
      <c r="D408" t="b" s="20">
        <v>1</v>
      </c>
      <c r="E408" s="21"/>
      <c r="F408" s="22">
        <v>669.130173891843</v>
      </c>
      <c r="G408" s="20">
        <f>$E408+($F408/60+H408*'data'!$C$16+I408*OFFSET('data'!$C$17,0,D408)-G407*(OFFSET('data'!$C$18,0,D408)+'data'!$C$19+OFFSET('data'!$C$20,0,D408)))*$C408/60+G407</f>
        <v>27.1419251613753</v>
      </c>
      <c r="H408" s="20">
        <f>H407+('data'!$C$19*G407-'data'!$C$16*H407)*$C408/60</f>
        <v>96.548791438226</v>
      </c>
      <c r="I408" s="20">
        <f>I407+(OFFSET('data'!$C$20,0,D408)*G407-OFFSET('data'!$C$17,0,D408)*I407)*$C408/60</f>
        <v>110.535292062002</v>
      </c>
      <c r="J408" s="23">
        <f>$A408/60</f>
        <v>33.5833333333333</v>
      </c>
      <c r="K408" s="20">
        <f>G408/'data'!$C$15*1000</f>
        <v>4.14674790510108</v>
      </c>
      <c r="L408" s="20">
        <f>L407+'data'!$G$21*(K407-L407)/60*C407</f>
        <v>4.01662538721019</v>
      </c>
      <c r="M408" s="20">
        <f>IF(L408&lt;='data'!$G$22,1.89,1.47)</f>
        <v>1.47</v>
      </c>
      <c r="N408" s="19">
        <f>$A408</f>
        <v>2015</v>
      </c>
      <c r="O408" s="20">
        <f>'data'!$G$23-'data'!$G$23*(1-('data'!$G$22^M408)/('data'!$G$22^M408+L408^M408))</f>
        <v>36.498946854192</v>
      </c>
      <c r="P408" s="20">
        <f>VLOOKUP(IF(N408-'data'!$G$24&lt;0,0,N408-'data'!$G$24),N3:O725,2)</f>
        <v>36.5496191349309</v>
      </c>
      <c r="Q408" s="20">
        <v>3.5</v>
      </c>
      <c r="R408" s="20">
        <v>3.48480263061647</v>
      </c>
      <c r="S408" s="20">
        <v>3.46499804592304</v>
      </c>
      <c r="T408" s="20">
        <v>3.44036106768389</v>
      </c>
      <c r="U408" s="20">
        <v>3.4702315672295</v>
      </c>
      <c r="V408" s="20">
        <v>3.44429079815456</v>
      </c>
      <c r="W408" s="20">
        <v>3.40866289137585</v>
      </c>
      <c r="X408" s="20">
        <v>3.3610282049428</v>
      </c>
      <c r="Y408" s="20">
        <v>41.3729196440771</v>
      </c>
      <c r="Z408" s="20">
        <v>41.6365950727041</v>
      </c>
      <c r="AA408" s="20">
        <v>41.9841910006245</v>
      </c>
      <c r="AB408" s="20">
        <v>42.4897411222927</v>
      </c>
    </row>
    <row r="409" ht="20.05" customHeight="1">
      <c r="A409" s="17">
        <f>$A408+C408</f>
        <v>2020</v>
      </c>
      <c r="B409" s="18"/>
      <c r="C409" s="19">
        <v>5</v>
      </c>
      <c r="D409" t="b" s="20">
        <v>1</v>
      </c>
      <c r="E409" s="21"/>
      <c r="F409" s="22">
        <v>668.838034602638</v>
      </c>
      <c r="G409" s="20">
        <f>$E409+($F409/60+H409*'data'!$C$16+I409*OFFSET('data'!$C$17,0,D409)-G408*(OFFSET('data'!$C$18,0,D409)+'data'!$C$19+OFFSET('data'!$C$20,0,D409)))*$C409/60+G408</f>
        <v>27.1457892744004</v>
      </c>
      <c r="H409" s="20">
        <f>H408+('data'!$C$19*G408-'data'!$C$16*H408)*$C409/60</f>
        <v>96.63817465185051</v>
      </c>
      <c r="I409" s="20">
        <f>I408+(OFFSET('data'!$C$20,0,D409)*G408-OFFSET('data'!$C$17,0,D409)*I408)*$C409/60</f>
        <v>110.761794122953</v>
      </c>
      <c r="J409" s="23">
        <f>$A409/60</f>
        <v>33.6666666666667</v>
      </c>
      <c r="K409" s="20">
        <f>G409/'data'!$C$15*1000</f>
        <v>4.14733826494094</v>
      </c>
      <c r="L409" s="20">
        <f>L408+'data'!$G$21*(K408-L408)/60*C408</f>
        <v>4.01815656662336</v>
      </c>
      <c r="M409" s="20">
        <f>IF(L409&lt;='data'!$G$22,1.89,1.47)</f>
        <v>1.47</v>
      </c>
      <c r="N409" s="19">
        <f>$A409</f>
        <v>2020</v>
      </c>
      <c r="O409" s="20">
        <f>'data'!$G$23-'data'!$G$23*(1-('data'!$G$22^M409)/('data'!$G$22^M409+L409^M409))</f>
        <v>36.4865238374015</v>
      </c>
      <c r="P409" s="20">
        <f>VLOOKUP(IF(N409-'data'!$G$24&lt;0,0,N409-'data'!$G$24),N3:O725,2)</f>
        <v>36.5368019647022</v>
      </c>
      <c r="Q409" s="20">
        <v>3.5</v>
      </c>
      <c r="R409" s="20">
        <v>3.48486827547324</v>
      </c>
      <c r="S409" s="20">
        <v>3.46514500957425</v>
      </c>
      <c r="T409" s="20">
        <v>3.44060517302607</v>
      </c>
      <c r="U409" s="20">
        <v>3.47058185872523</v>
      </c>
      <c r="V409" s="20">
        <v>3.44476828198223</v>
      </c>
      <c r="W409" s="20">
        <v>3.40932752850399</v>
      </c>
      <c r="X409" s="20">
        <v>3.36196997993192</v>
      </c>
      <c r="Y409" s="20">
        <v>41.3693451368353</v>
      </c>
      <c r="Z409" s="20">
        <v>41.6316845303124</v>
      </c>
      <c r="AA409" s="20">
        <v>41.9773756320017</v>
      </c>
      <c r="AB409" s="20">
        <v>42.4798198674812</v>
      </c>
    </row>
    <row r="410" ht="20.05" customHeight="1">
      <c r="A410" s="17">
        <f>$A409+C409</f>
        <v>2025</v>
      </c>
      <c r="B410" s="18"/>
      <c r="C410" s="19">
        <v>5</v>
      </c>
      <c r="D410" t="b" s="20">
        <v>1</v>
      </c>
      <c r="E410" s="21"/>
      <c r="F410" s="22">
        <v>668.547209934029</v>
      </c>
      <c r="G410" s="20">
        <f>$E410+($F410/60+H410*'data'!$C$16+I410*OFFSET('data'!$C$17,0,D410)-G409*(OFFSET('data'!$C$18,0,D410)+'data'!$C$19+OFFSET('data'!$C$20,0,D410)))*$C410/60+G409</f>
        <v>27.1496398508853</v>
      </c>
      <c r="H410" s="20">
        <f>H409+('data'!$C$19*G409-'data'!$C$16*H409)*$C410/60</f>
        <v>96.72712672070629</v>
      </c>
      <c r="I410" s="20">
        <f>I409+(OFFSET('data'!$C$20,0,D410)*G409-OFFSET('data'!$C$17,0,D410)*I409)*$C410/60</f>
        <v>110.988247577406</v>
      </c>
      <c r="J410" s="23">
        <f>$A410/60</f>
        <v>33.75</v>
      </c>
      <c r="K410" s="20">
        <f>G410/'data'!$C$15*1000</f>
        <v>4.14792655666591</v>
      </c>
      <c r="L410" s="20">
        <f>L409+'data'!$G$21*(K409-L409)/60*C409</f>
        <v>4.01967667521201</v>
      </c>
      <c r="M410" s="20">
        <f>IF(L410&lt;='data'!$G$22,1.89,1.47)</f>
        <v>1.47</v>
      </c>
      <c r="N410" s="19">
        <f>$A410</f>
        <v>2025</v>
      </c>
      <c r="O410" s="20">
        <f>'data'!$G$23-'data'!$G$23*(1-('data'!$G$22^M410)/('data'!$G$22^M410+L410^M410))</f>
        <v>36.4741968058208</v>
      </c>
      <c r="P410" s="20">
        <f>VLOOKUP(IF(N410-'data'!$G$24&lt;0,0,N410-'data'!$G$24),N3:O725,2)</f>
        <v>36.5240848902812</v>
      </c>
      <c r="Q410" s="20">
        <v>3.5</v>
      </c>
      <c r="R410" s="20">
        <v>3.48493370101045</v>
      </c>
      <c r="S410" s="20">
        <v>3.46529148301814</v>
      </c>
      <c r="T410" s="20">
        <v>3.44084846391147</v>
      </c>
      <c r="U410" s="20">
        <v>3.47092802826624</v>
      </c>
      <c r="V410" s="20">
        <v>3.44524091703214</v>
      </c>
      <c r="W410" s="20">
        <v>3.40998606828958</v>
      </c>
      <c r="X410" s="20">
        <v>3.36290351483828</v>
      </c>
      <c r="Y410" s="20">
        <v>41.3658131236321</v>
      </c>
      <c r="Z410" s="20">
        <v>41.6268247778284</v>
      </c>
      <c r="AA410" s="20">
        <v>41.9706248229849</v>
      </c>
      <c r="AB410" s="20">
        <v>42.4699892630671</v>
      </c>
    </row>
    <row r="411" ht="20.05" customHeight="1">
      <c r="A411" s="17">
        <f>$A410+C410</f>
        <v>2030</v>
      </c>
      <c r="B411" s="18"/>
      <c r="C411" s="19">
        <v>5</v>
      </c>
      <c r="D411" t="b" s="20">
        <v>1</v>
      </c>
      <c r="E411" s="21"/>
      <c r="F411" s="22">
        <v>668.257692304937</v>
      </c>
      <c r="G411" s="20">
        <f>$E411+($F411/60+H411*'data'!$C$16+I411*OFFSET('data'!$C$17,0,D411)-G410*(OFFSET('data'!$C$18,0,D411)+'data'!$C$19+OFFSET('data'!$C$20,0,D411)))*$C411/60+G410</f>
        <v>27.1534769356794</v>
      </c>
      <c r="H411" s="20">
        <f>H410+('data'!$C$19*G410-'data'!$C$16*H410)*$C411/60</f>
        <v>96.815649847754</v>
      </c>
      <c r="I411" s="20">
        <f>I410+(OFFSET('data'!$C$20,0,D411)*G410-OFFSET('data'!$C$17,0,D411)*I410)*$C411/60</f>
        <v>111.214652309896</v>
      </c>
      <c r="J411" s="23">
        <f>$A411/60</f>
        <v>33.8333333333333</v>
      </c>
      <c r="K411" s="20">
        <f>G411/'data'!$C$15*1000</f>
        <v>4.14851278712809</v>
      </c>
      <c r="L411" s="20">
        <f>L410+'data'!$G$21*(K410-L410)/60*C410</f>
        <v>4.02118581891294</v>
      </c>
      <c r="M411" s="20">
        <f>IF(L411&lt;='data'!$G$22,1.89,1.47)</f>
        <v>1.47</v>
      </c>
      <c r="N411" s="19">
        <f>$A411</f>
        <v>2030</v>
      </c>
      <c r="O411" s="20">
        <f>'data'!$G$23-'data'!$G$23*(1-('data'!$G$22^M411)/('data'!$G$22^M411+L411^M411))</f>
        <v>36.4619647633122</v>
      </c>
      <c r="P411" s="20">
        <f>VLOOKUP(IF(N411-'data'!$G$24&lt;0,0,N411-'data'!$G$24),N3:O725,2)</f>
        <v>36.5114668647613</v>
      </c>
      <c r="Q411" s="20">
        <v>3.5</v>
      </c>
      <c r="R411" s="20">
        <v>3.48499890794818</v>
      </c>
      <c r="S411" s="20">
        <v>3.46543746786626</v>
      </c>
      <c r="T411" s="20">
        <v>3.44109094310701</v>
      </c>
      <c r="U411" s="20">
        <v>3.47127012435645</v>
      </c>
      <c r="V411" s="20">
        <v>3.44570875778858</v>
      </c>
      <c r="W411" s="20">
        <v>3.41063857673193</v>
      </c>
      <c r="X411" s="20">
        <v>3.36382889714367</v>
      </c>
      <c r="Y411" s="20">
        <v>41.3623230942684</v>
      </c>
      <c r="Z411" s="20">
        <v>41.6220152284198</v>
      </c>
      <c r="AA411" s="20">
        <v>41.9639378463328</v>
      </c>
      <c r="AB411" s="20">
        <v>42.460248292178</v>
      </c>
    </row>
    <row r="412" ht="20.05" customHeight="1">
      <c r="A412" s="17">
        <f>$A411+C411</f>
        <v>2035</v>
      </c>
      <c r="B412" s="18"/>
      <c r="C412" s="19">
        <v>5</v>
      </c>
      <c r="D412" t="b" s="20">
        <v>1</v>
      </c>
      <c r="E412" s="21"/>
      <c r="F412" s="22">
        <v>667.969474178729</v>
      </c>
      <c r="G412" s="20">
        <f>$E412+($F412/60+H412*'data'!$C$16+I412*OFFSET('data'!$C$17,0,D412)-G411*(OFFSET('data'!$C$18,0,D412)+'data'!$C$19+OFFSET('data'!$C$20,0,D412)))*$C412/60+G411</f>
        <v>27.1573005734428</v>
      </c>
      <c r="H412" s="20">
        <f>H411+('data'!$C$19*G411-'data'!$C$16*H411)*$C412/60</f>
        <v>96.90374622411029</v>
      </c>
      <c r="I412" s="20">
        <f>I411+(OFFSET('data'!$C$20,0,D412)*G411-OFFSET('data'!$C$17,0,D412)*I411)*$C412/60</f>
        <v>111.441008205446</v>
      </c>
      <c r="J412" s="23">
        <f>$A412/60</f>
        <v>33.9166666666667</v>
      </c>
      <c r="K412" s="20">
        <f>G412/'data'!$C$15*1000</f>
        <v>4.14909696315064</v>
      </c>
      <c r="L412" s="20">
        <f>L411+'data'!$G$21*(K411-L411)/60*C411</f>
        <v>4.022684102497</v>
      </c>
      <c r="M412" s="20">
        <f>IF(L412&lt;='data'!$G$22,1.89,1.47)</f>
        <v>1.47</v>
      </c>
      <c r="N412" s="19">
        <f>$A412</f>
        <v>2035</v>
      </c>
      <c r="O412" s="20">
        <f>'data'!$G$23-'data'!$G$23*(1-('data'!$G$22^M412)/('data'!$G$22^M412+L412^M412))</f>
        <v>36.4498267259989</v>
      </c>
      <c r="P412" s="20">
        <f>VLOOKUP(IF(N412-'data'!$G$24&lt;0,0,N412-'data'!$G$24),N3:O725,2)</f>
        <v>36.498946854192</v>
      </c>
      <c r="Q412" s="20">
        <v>3.5</v>
      </c>
      <c r="R412" s="20">
        <v>3.48506389700414</v>
      </c>
      <c r="S412" s="20">
        <v>3.46558296572477</v>
      </c>
      <c r="T412" s="20">
        <v>3.44133261336499</v>
      </c>
      <c r="U412" s="20">
        <v>3.47160819492903</v>
      </c>
      <c r="V412" s="20">
        <v>3.44617185810316</v>
      </c>
      <c r="W412" s="20">
        <v>3.41128511907263</v>
      </c>
      <c r="X412" s="20">
        <v>3.36474621333255</v>
      </c>
      <c r="Y412" s="20">
        <v>41.3588745447876</v>
      </c>
      <c r="Z412" s="20">
        <v>41.6172553024087</v>
      </c>
      <c r="AA412" s="20">
        <v>41.9573139836945</v>
      </c>
      <c r="AB412" s="20">
        <v>42.4505959505618</v>
      </c>
    </row>
    <row r="413" ht="20.05" customHeight="1">
      <c r="A413" s="17">
        <f>$A412+C412</f>
        <v>2040</v>
      </c>
      <c r="B413" s="18"/>
      <c r="C413" s="19">
        <v>5</v>
      </c>
      <c r="D413" t="b" s="20">
        <v>1</v>
      </c>
      <c r="E413" s="21"/>
      <c r="F413" s="22">
        <v>667.6825480629529</v>
      </c>
      <c r="G413" s="20">
        <f>$E413+($F413/60+H413*'data'!$C$16+I413*OFFSET('data'!$C$17,0,D413)-G412*(OFFSET('data'!$C$18,0,D413)+'data'!$C$19+OFFSET('data'!$C$20,0,D413)))*$C413/60+G412</f>
        <v>27.1611108086494</v>
      </c>
      <c r="H413" s="20">
        <f>H412+('data'!$C$19*G412-'data'!$C$16*H412)*$C413/60</f>
        <v>96.99141802911301</v>
      </c>
      <c r="I413" s="20">
        <f>I412+(OFFSET('data'!$C$20,0,D413)*G412-OFFSET('data'!$C$17,0,D413)*I412)*$C413/60</f>
        <v>111.667315149566</v>
      </c>
      <c r="J413" s="23">
        <f>$A413/60</f>
        <v>34</v>
      </c>
      <c r="K413" s="20">
        <f>G413/'data'!$C$15*1000</f>
        <v>4.14967909152831</v>
      </c>
      <c r="L413" s="20">
        <f>L412+'data'!$G$21*(K412-L412)/60*C412</f>
        <v>4.02417162958248</v>
      </c>
      <c r="M413" s="20">
        <f>IF(L413&lt;='data'!$G$22,1.89,1.47)</f>
        <v>1.47</v>
      </c>
      <c r="N413" s="19">
        <f>$A413</f>
        <v>2040</v>
      </c>
      <c r="O413" s="20">
        <f>'data'!$G$23-'data'!$G$23*(1-('data'!$G$22^M413)/('data'!$G$22^M413+L413^M413))</f>
        <v>36.4377817220977</v>
      </c>
      <c r="P413" s="20">
        <f>VLOOKUP(IF(N413-'data'!$G$24&lt;0,0,N413-'data'!$G$24),N3:O725,2)</f>
        <v>36.4865238374015</v>
      </c>
      <c r="Q413" s="20">
        <v>3.5</v>
      </c>
      <c r="R413" s="20">
        <v>3.48512866889367</v>
      </c>
      <c r="S413" s="20">
        <v>3.46572797819438</v>
      </c>
      <c r="T413" s="20">
        <v>3.44157347742345</v>
      </c>
      <c r="U413" s="20">
        <v>3.47194228735309</v>
      </c>
      <c r="V413" s="20">
        <v>3.44663027120223</v>
      </c>
      <c r="W413" s="20">
        <v>3.4119257598044</v>
      </c>
      <c r="X413" s="20">
        <v>3.36565554890362</v>
      </c>
      <c r="Y413" s="20">
        <v>41.3554669773979</v>
      </c>
      <c r="Z413" s="20">
        <v>41.6125444271797</v>
      </c>
      <c r="AA413" s="20">
        <v>41.9507525254943</v>
      </c>
      <c r="AB413" s="20">
        <v>42.441031246418</v>
      </c>
    </row>
    <row r="414" ht="20.05" customHeight="1">
      <c r="A414" s="17">
        <f>$A413+C413</f>
        <v>2045</v>
      </c>
      <c r="B414" s="18"/>
      <c r="C414" s="19">
        <v>5</v>
      </c>
      <c r="D414" t="b" s="20">
        <v>1</v>
      </c>
      <c r="E414" s="21"/>
      <c r="F414" s="22">
        <v>667.396906509082</v>
      </c>
      <c r="G414" s="20">
        <f>$E414+($F414/60+H414*'data'!$C$16+I414*OFFSET('data'!$C$17,0,D414)-G413*(OFFSET('data'!$C$18,0,D414)+'data'!$C$19+OFFSET('data'!$C$20,0,D414)))*$C414/60+G413</f>
        <v>27.164907685590</v>
      </c>
      <c r="H414" s="20">
        <f>H413+('data'!$C$19*G413-'data'!$C$16*H413)*$C414/60</f>
        <v>97.07866743038559</v>
      </c>
      <c r="I414" s="20">
        <f>I413+(OFFSET('data'!$C$20,0,D414)*G413-OFFSET('data'!$C$17,0,D414)*I413)*$C414/60</f>
        <v>111.893573028250</v>
      </c>
      <c r="J414" s="23">
        <f>$A414/60</f>
        <v>34.0833333333333</v>
      </c>
      <c r="K414" s="20">
        <f>G414/'data'!$C$15*1000</f>
        <v>4.15025917902784</v>
      </c>
      <c r="L414" s="20">
        <f>L413+'data'!$G$21*(K413-L413)/60*C413</f>
        <v>4.02564850264831</v>
      </c>
      <c r="M414" s="20">
        <f>IF(L414&lt;='data'!$G$22,1.89,1.47)</f>
        <v>1.47</v>
      </c>
      <c r="N414" s="19">
        <f>$A414</f>
        <v>2045</v>
      </c>
      <c r="O414" s="20">
        <f>'data'!$G$23-'data'!$G$23*(1-('data'!$G$22^M414)/('data'!$G$22^M414+L414^M414))</f>
        <v>36.4258287917545</v>
      </c>
      <c r="P414" s="20">
        <f>VLOOKUP(IF(N414-'data'!$G$24&lt;0,0,N414-'data'!$G$24),N3:O725,2)</f>
        <v>36.4741968058208</v>
      </c>
      <c r="Q414" s="20">
        <v>3.5</v>
      </c>
      <c r="R414" s="20">
        <v>3.48519322432979</v>
      </c>
      <c r="S414" s="20">
        <v>3.46587250687046</v>
      </c>
      <c r="T414" s="20">
        <v>3.44181353800657</v>
      </c>
      <c r="U414" s="20">
        <v>3.47227244844036</v>
      </c>
      <c r="V414" s="20">
        <v>3.4470840496942</v>
      </c>
      <c r="W414" s="20">
        <v>3.41256056267983</v>
      </c>
      <c r="X414" s="20">
        <v>3.36655698838129</v>
      </c>
      <c r="Y414" s="20">
        <v>41.3520999003932</v>
      </c>
      <c r="Z414" s="20">
        <v>41.6078820370894</v>
      </c>
      <c r="AA414" s="20">
        <v>41.9442527708172</v>
      </c>
      <c r="AB414" s="20">
        <v>42.4315532002318</v>
      </c>
    </row>
    <row r="415" ht="20.05" customHeight="1">
      <c r="A415" s="17">
        <f>$A414+C414</f>
        <v>2050</v>
      </c>
      <c r="B415" s="18"/>
      <c r="C415" s="19">
        <v>5</v>
      </c>
      <c r="D415" t="b" s="20">
        <v>1</v>
      </c>
      <c r="E415" s="21"/>
      <c r="F415" s="22">
        <v>667.1125421122561</v>
      </c>
      <c r="G415" s="20">
        <f>$E415+($F415/60+H415*'data'!$C$16+I415*OFFSET('data'!$C$17,0,D415)-G414*(OFFSET('data'!$C$18,0,D415)+'data'!$C$19+OFFSET('data'!$C$20,0,D415)))*$C415/60+G414</f>
        <v>27.168691248375</v>
      </c>
      <c r="H415" s="20">
        <f>H414+('data'!$C$19*G414-'data'!$C$16*H414)*$C415/60</f>
        <v>97.1654965839016</v>
      </c>
      <c r="I415" s="20">
        <f>I414+(OFFSET('data'!$C$20,0,D415)*G414-OFFSET('data'!$C$17,0,D415)*I414)*$C415/60</f>
        <v>112.119781727976</v>
      </c>
      <c r="J415" s="23">
        <f>$A415/60</f>
        <v>34.1666666666667</v>
      </c>
      <c r="K415" s="20">
        <f>G415/'data'!$C$15*1000</f>
        <v>4.15083723238843</v>
      </c>
      <c r="L415" s="20">
        <f>L414+'data'!$G$21*(K414-L414)/60*C414</f>
        <v>4.02711482304717</v>
      </c>
      <c r="M415" s="20">
        <f>IF(L415&lt;='data'!$G$22,1.89,1.47)</f>
        <v>1.47</v>
      </c>
      <c r="N415" s="19">
        <f>$A415</f>
        <v>2050</v>
      </c>
      <c r="O415" s="20">
        <f>'data'!$G$23-'data'!$G$23*(1-('data'!$G$22^M415)/('data'!$G$22^M415+L415^M415))</f>
        <v>36.4139669868816</v>
      </c>
      <c r="P415" s="20">
        <f>VLOOKUP(IF(N415-'data'!$G$24&lt;0,0,N415-'data'!$G$24),N3:O725,2)</f>
        <v>36.4619647633122</v>
      </c>
      <c r="Q415" s="20">
        <v>3.5</v>
      </c>
      <c r="R415" s="20">
        <v>3.48525756402319</v>
      </c>
      <c r="S415" s="20">
        <v>3.46601655334299</v>
      </c>
      <c r="T415" s="20">
        <v>3.44205279782496</v>
      </c>
      <c r="U415" s="20">
        <v>3.47259872445172</v>
      </c>
      <c r="V415" s="20">
        <v>3.44753324557679</v>
      </c>
      <c r="W415" s="20">
        <v>3.41318959072003</v>
      </c>
      <c r="X415" s="20">
        <v>3.36745061532696</v>
      </c>
      <c r="Y415" s="20">
        <v>41.3487728280767</v>
      </c>
      <c r="Z415" s="20">
        <v>41.6032675733778</v>
      </c>
      <c r="AA415" s="20">
        <v>41.9378140272969</v>
      </c>
      <c r="AB415" s="20">
        <v>42.4221608446101</v>
      </c>
    </row>
    <row r="416" ht="20.05" customHeight="1">
      <c r="A416" s="17">
        <f>$A415+C415</f>
        <v>2055</v>
      </c>
      <c r="B416" s="18"/>
      <c r="C416" s="19">
        <v>5</v>
      </c>
      <c r="D416" t="b" s="20">
        <v>1</v>
      </c>
      <c r="E416" s="21"/>
      <c r="F416" s="22">
        <v>666.829447511021</v>
      </c>
      <c r="G416" s="20">
        <f>$E416+($F416/60+H416*'data'!$C$16+I416*OFFSET('data'!$C$17,0,D416)-G415*(OFFSET('data'!$C$18,0,D416)+'data'!$C$19+OFFSET('data'!$C$20,0,D416)))*$C416/60+G415</f>
        <v>27.172461540937</v>
      </c>
      <c r="H416" s="20">
        <f>H415+('data'!$C$19*G415-'data'!$C$16*H415)*$C416/60</f>
        <v>97.25190763404849</v>
      </c>
      <c r="I416" s="20">
        <f>I415+(OFFSET('data'!$C$20,0,D416)*G415-OFFSET('data'!$C$17,0,D416)*I415)*$C416/60</f>
        <v>112.345941135701</v>
      </c>
      <c r="J416" s="23">
        <f>$A416/60</f>
        <v>34.25</v>
      </c>
      <c r="K416" s="20">
        <f>G416/'data'!$C$15*1000</f>
        <v>4.15141325832212</v>
      </c>
      <c r="L416" s="20">
        <f>L415+'data'!$G$21*(K415-L415)/60*C415</f>
        <v>4.02857069101839</v>
      </c>
      <c r="M416" s="20">
        <f>IF(L416&lt;='data'!$G$22,1.89,1.47)</f>
        <v>1.47</v>
      </c>
      <c r="N416" s="19">
        <f>$A416</f>
        <v>2055</v>
      </c>
      <c r="O416" s="20">
        <f>'data'!$G$23-'data'!$G$23*(1-('data'!$G$22^M416)/('data'!$G$22^M416+L416^M416))</f>
        <v>36.4021953709981</v>
      </c>
      <c r="P416" s="20">
        <f>VLOOKUP(IF(N416-'data'!$G$24&lt;0,0,N416-'data'!$G$24),N3:O725,2)</f>
        <v>36.4498267259989</v>
      </c>
      <c r="Q416" s="20">
        <v>3.5</v>
      </c>
      <c r="R416" s="20">
        <v>3.48532168868218</v>
      </c>
      <c r="S416" s="20">
        <v>3.46616011919667</v>
      </c>
      <c r="T416" s="20">
        <v>3.44229125957602</v>
      </c>
      <c r="U416" s="20">
        <v>3.47292116110369</v>
      </c>
      <c r="V416" s="20">
        <v>3.44797791024419</v>
      </c>
      <c r="W416" s="20">
        <v>3.41381290622317</v>
      </c>
      <c r="X416" s="20">
        <v>3.36833651235021</v>
      </c>
      <c r="Y416" s="20">
        <v>41.3454852806846</v>
      </c>
      <c r="Z416" s="20">
        <v>41.5987004840801</v>
      </c>
      <c r="AA416" s="20">
        <v>41.9314356110048</v>
      </c>
      <c r="AB416" s="20">
        <v>42.4128532241204</v>
      </c>
    </row>
    <row r="417" ht="20.05" customHeight="1">
      <c r="A417" s="17">
        <f>$A416+C416</f>
        <v>2060</v>
      </c>
      <c r="B417" s="18"/>
      <c r="C417" s="19">
        <v>5</v>
      </c>
      <c r="D417" t="b" s="20">
        <v>1</v>
      </c>
      <c r="E417" s="21"/>
      <c r="F417" s="22">
        <v>666.547615387082</v>
      </c>
      <c r="G417" s="20">
        <f>$E417+($F417/60+H417*'data'!$C$16+I417*OFFSET('data'!$C$17,0,D417)-G416*(OFFSET('data'!$C$18,0,D417)+'data'!$C$19+OFFSET('data'!$C$20,0,D417)))*$C417/60+G416</f>
        <v>27.1762186070337</v>
      </c>
      <c r="H417" s="20">
        <f>H416+('data'!$C$19*G416-'data'!$C$16*H416)*$C417/60</f>
        <v>97.3379027136917</v>
      </c>
      <c r="I417" s="20">
        <f>I416+(OFFSET('data'!$C$20,0,D417)*G416-OFFSET('data'!$C$17,0,D417)*I416)*$C417/60</f>
        <v>112.572051138861</v>
      </c>
      <c r="J417" s="23">
        <f>$A417/60</f>
        <v>34.3333333333333</v>
      </c>
      <c r="K417" s="20">
        <f>G417/'data'!$C$15*1000</f>
        <v>4.1519872635142</v>
      </c>
      <c r="L417" s="20">
        <f>L416+'data'!$G$21*(K416-L416)/60*C416</f>
        <v>4.03001620570075</v>
      </c>
      <c r="M417" s="20">
        <f>IF(L417&lt;='data'!$G$22,1.89,1.47)</f>
        <v>1.47</v>
      </c>
      <c r="N417" s="19">
        <f>$A417</f>
        <v>2060</v>
      </c>
      <c r="O417" s="20">
        <f>'data'!$G$23-'data'!$G$23*(1-('data'!$G$22^M417)/('data'!$G$22^M417+L417^M417))</f>
        <v>36.3905130190721</v>
      </c>
      <c r="P417" s="20">
        <f>VLOOKUP(IF(N417-'data'!$G$24&lt;0,0,N417-'data'!$G$24),N3:O725,2)</f>
        <v>36.4377817220977</v>
      </c>
      <c r="Q417" s="20">
        <v>3.5</v>
      </c>
      <c r="R417" s="20">
        <v>3.48538559901277</v>
      </c>
      <c r="S417" s="20">
        <v>3.46630320601087</v>
      </c>
      <c r="T417" s="20">
        <v>3.44252892594422</v>
      </c>
      <c r="U417" s="20">
        <v>3.47323980357482</v>
      </c>
      <c r="V417" s="20">
        <v>3.44841809449412</v>
      </c>
      <c r="W417" s="20">
        <v>3.41443057077293</v>
      </c>
      <c r="X417" s="20">
        <v>3.36921476111986</v>
      </c>
      <c r="Y417" s="20">
        <v>41.3422367843113</v>
      </c>
      <c r="Z417" s="20">
        <v>41.5941802239405</v>
      </c>
      <c r="AA417" s="20">
        <v>41.9251168463406</v>
      </c>
      <c r="AB417" s="20">
        <v>42.4036293951311</v>
      </c>
    </row>
    <row r="418" ht="20.05" customHeight="1">
      <c r="A418" s="17">
        <f>$A417+C417</f>
        <v>2065</v>
      </c>
      <c r="B418" s="18"/>
      <c r="C418" s="19">
        <v>5</v>
      </c>
      <c r="D418" t="b" s="20">
        <v>1</v>
      </c>
      <c r="E418" s="21"/>
      <c r="F418" s="22">
        <v>666.2670384650449</v>
      </c>
      <c r="G418" s="20">
        <f>$E418+($F418/60+H418*'data'!$C$16+I418*OFFSET('data'!$C$17,0,D418)-G417*(OFFSET('data'!$C$18,0,D418)+'data'!$C$19+OFFSET('data'!$C$20,0,D418)))*$C418/60+G417</f>
        <v>27.1799624902498</v>
      </c>
      <c r="H418" s="20">
        <f>H417+('data'!$C$19*G417-'data'!$C$16*H417)*$C418/60</f>
        <v>97.4234839442375</v>
      </c>
      <c r="I418" s="20">
        <f>I417+(OFFSET('data'!$C$20,0,D418)*G417-OFFSET('data'!$C$17,0,D418)*I417)*$C418/60</f>
        <v>112.798111625368</v>
      </c>
      <c r="J418" s="23">
        <f>$A418/60</f>
        <v>34.4166666666667</v>
      </c>
      <c r="K418" s="20">
        <f>G418/'data'!$C$15*1000</f>
        <v>4.15255925462357</v>
      </c>
      <c r="L418" s="20">
        <f>L417+'data'!$G$21*(K417-L417)/60*C417</f>
        <v>4.03145146514511</v>
      </c>
      <c r="M418" s="20">
        <f>IF(L418&lt;='data'!$G$22,1.89,1.47)</f>
        <v>1.47</v>
      </c>
      <c r="N418" s="19">
        <f>$A418</f>
        <v>2065</v>
      </c>
      <c r="O418" s="20">
        <f>'data'!$G$23-'data'!$G$23*(1-('data'!$G$22^M418)/('data'!$G$22^M418+L418^M418))</f>
        <v>36.3789190173656</v>
      </c>
      <c r="P418" s="20">
        <f>VLOOKUP(IF(N418-'data'!$G$24&lt;0,0,N418-'data'!$G$24),N3:O725,2)</f>
        <v>36.4258287917545</v>
      </c>
      <c r="Q418" s="20">
        <v>3.5</v>
      </c>
      <c r="R418" s="20">
        <v>3.48544929571867</v>
      </c>
      <c r="S418" s="20">
        <v>3.46644581535969</v>
      </c>
      <c r="T418" s="20">
        <v>3.44276579960137</v>
      </c>
      <c r="U418" s="20">
        <v>3.47355469651205</v>
      </c>
      <c r="V418" s="20">
        <v>3.44885384853484</v>
      </c>
      <c r="W418" s="20">
        <v>3.41504264524684</v>
      </c>
      <c r="X418" s="20">
        <v>3.37008544237488</v>
      </c>
      <c r="Y418" s="20">
        <v>41.3390268708354</v>
      </c>
      <c r="Z418" s="20">
        <v>41.5897062543262</v>
      </c>
      <c r="AA418" s="20">
        <v>41.9188570659248</v>
      </c>
      <c r="AB418" s="20">
        <v>42.3944884256554</v>
      </c>
    </row>
    <row r="419" ht="20.05" customHeight="1">
      <c r="A419" s="17">
        <f>$A418+C418</f>
        <v>2070</v>
      </c>
      <c r="B419" s="18"/>
      <c r="C419" s="19">
        <v>5</v>
      </c>
      <c r="D419" t="b" s="20">
        <v>1</v>
      </c>
      <c r="E419" s="21"/>
      <c r="F419" s="22">
        <v>665.987709512164</v>
      </c>
      <c r="G419" s="20">
        <f>$E419+($F419/60+H419*'data'!$C$16+I419*OFFSET('data'!$C$17,0,D419)-G418*(OFFSET('data'!$C$18,0,D419)+'data'!$C$19+OFFSET('data'!$C$20,0,D419)))*$C419/60+G418</f>
        <v>27.1836932339999</v>
      </c>
      <c r="H419" s="20">
        <f>H418+('data'!$C$19*G418-'data'!$C$16*H418)*$C419/60</f>
        <v>97.5086534356966</v>
      </c>
      <c r="I419" s="20">
        <f>I418+(OFFSET('data'!$C$20,0,D419)*G418-OFFSET('data'!$C$17,0,D419)*I418)*$C419/60</f>
        <v>113.024122483611</v>
      </c>
      <c r="J419" s="23">
        <f>$A419/60</f>
        <v>34.5</v>
      </c>
      <c r="K419" s="20">
        <f>G419/'data'!$C$15*1000</f>
        <v>4.1531292382831</v>
      </c>
      <c r="L419" s="20">
        <f>L418+'data'!$G$21*(K418-L418)/60*C418</f>
        <v>4.0328765663269</v>
      </c>
      <c r="M419" s="20">
        <f>IF(L419&lt;='data'!$G$22,1.89,1.47)</f>
        <v>1.47</v>
      </c>
      <c r="N419" s="19">
        <f>$A419</f>
        <v>2070</v>
      </c>
      <c r="O419" s="20">
        <f>'data'!$G$23-'data'!$G$23*(1-('data'!$G$22^M419)/('data'!$G$22^M419+L419^M419))</f>
        <v>36.3674124632817</v>
      </c>
      <c r="P419" s="20">
        <f>VLOOKUP(IF(N419-'data'!$G$24&lt;0,0,N419-'data'!$G$24),N3:O725,2)</f>
        <v>36.4139669868816</v>
      </c>
      <c r="Q419" s="20">
        <v>3.5</v>
      </c>
      <c r="R419" s="20">
        <v>3.48551277950126</v>
      </c>
      <c r="S419" s="20">
        <v>3.46658794881197</v>
      </c>
      <c r="T419" s="20">
        <v>3.44300188320692</v>
      </c>
      <c r="U419" s="20">
        <v>3.47386588403695</v>
      </c>
      <c r="V419" s="20">
        <v>3.44928522199206</v>
      </c>
      <c r="W419" s="20">
        <v>3.41564918982455</v>
      </c>
      <c r="X419" s="20">
        <v>3.37094863593521</v>
      </c>
      <c r="Y419" s="20">
        <v>41.3358550778464</v>
      </c>
      <c r="Z419" s="20">
        <v>41.5852780431436</v>
      </c>
      <c r="AA419" s="20">
        <v>41.912655610492</v>
      </c>
      <c r="AB419" s="20">
        <v>42.3854293951961</v>
      </c>
    </row>
    <row r="420" ht="20.05" customHeight="1">
      <c r="A420" s="17">
        <f>$A419+C419</f>
        <v>2075</v>
      </c>
      <c r="B420" s="18"/>
      <c r="C420" s="19">
        <v>5</v>
      </c>
      <c r="D420" t="b" s="20">
        <v>1</v>
      </c>
      <c r="E420" s="21"/>
      <c r="F420" s="22">
        <v>665.709621338096</v>
      </c>
      <c r="G420" s="20">
        <f>$E420+($F420/60+H420*'data'!$C$16+I420*OFFSET('data'!$C$17,0,D420)-G419*(OFFSET('data'!$C$18,0,D420)+'data'!$C$19+OFFSET('data'!$C$20,0,D420)))*$C420/60+G419</f>
        <v>27.1874108815302</v>
      </c>
      <c r="H420" s="20">
        <f>H419+('data'!$C$19*G419-'data'!$C$16*H419)*$C420/60</f>
        <v>97.5934132867465</v>
      </c>
      <c r="I420" s="20">
        <f>I419+(OFFSET('data'!$C$20,0,D420)*G419-OFFSET('data'!$C$17,0,D420)*I419)*$C420/60</f>
        <v>113.250083602450</v>
      </c>
      <c r="J420" s="23">
        <f>$A420/60</f>
        <v>34.5833333333333</v>
      </c>
      <c r="K420" s="20">
        <f>G420/'data'!$C$15*1000</f>
        <v>4.15369722109996</v>
      </c>
      <c r="L420" s="20">
        <f>L419+'data'!$G$21*(K419-L419)/60*C419</f>
        <v>4.03429160515848</v>
      </c>
      <c r="M420" s="20">
        <f>IF(L420&lt;='data'!$G$22,1.89,1.47)</f>
        <v>1.47</v>
      </c>
      <c r="N420" s="19">
        <f>$A420</f>
        <v>2075</v>
      </c>
      <c r="O420" s="20">
        <f>'data'!$G$23-'data'!$G$23*(1-('data'!$G$22^M420)/('data'!$G$22^M420+L420^M420))</f>
        <v>36.3559924652138</v>
      </c>
      <c r="P420" s="20">
        <f>VLOOKUP(IF(N420-'data'!$G$24&lt;0,0,N420-'data'!$G$24),N3:O725,2)</f>
        <v>36.4021953709981</v>
      </c>
      <c r="Q420" s="20">
        <v>3.5</v>
      </c>
      <c r="R420" s="20">
        <v>3.48557605105962</v>
      </c>
      <c r="S420" s="20">
        <v>3.46672960793134</v>
      </c>
      <c r="T420" s="20">
        <v>3.44323717940817</v>
      </c>
      <c r="U420" s="20">
        <v>3.47417340975189</v>
      </c>
      <c r="V420" s="20">
        <v>3.44971226391575</v>
      </c>
      <c r="W420" s="20">
        <v>3.41625026399595</v>
      </c>
      <c r="X420" s="20">
        <v>3.3718044207124</v>
      </c>
      <c r="Y420" s="20">
        <v>41.3327209485732</v>
      </c>
      <c r="Z420" s="20">
        <v>41.580895064755</v>
      </c>
      <c r="AA420" s="20">
        <v>41.9065118287866</v>
      </c>
      <c r="AB420" s="20">
        <v>42.3764513945937</v>
      </c>
    </row>
    <row r="421" ht="20.05" customHeight="1">
      <c r="A421" s="17">
        <f>$A420+C420</f>
        <v>2080</v>
      </c>
      <c r="B421" s="18"/>
      <c r="C421" s="19">
        <v>5</v>
      </c>
      <c r="D421" t="b" s="20">
        <v>1</v>
      </c>
      <c r="E421" s="21"/>
      <c r="F421" s="22">
        <v>665.432766794645</v>
      </c>
      <c r="G421" s="20">
        <f>$E421+($F421/60+H421*'data'!$C$16+I421*OFFSET('data'!$C$17,0,D421)-G420*(OFFSET('data'!$C$18,0,D421)+'data'!$C$19+OFFSET('data'!$C$20,0,D421)))*$C421/60+G420</f>
        <v>27.1911154759208</v>
      </c>
      <c r="H421" s="20">
        <f>H420+('data'!$C$19*G420-'data'!$C$16*H420)*$C421/60</f>
        <v>97.6777655847941</v>
      </c>
      <c r="I421" s="20">
        <f>I420+(OFFSET('data'!$C$20,0,D421)*G420-OFFSET('data'!$C$17,0,D421)*I420)*$C421/60</f>
        <v>113.475994871217</v>
      </c>
      <c r="J421" s="23">
        <f>$A421/60</f>
        <v>34.6666666666667</v>
      </c>
      <c r="K421" s="20">
        <f>G421/'data'!$C$15*1000</f>
        <v>4.15426320965593</v>
      </c>
      <c r="L421" s="20">
        <f>L420+'data'!$G$21*(K420-L420)/60*C420</f>
        <v>4.03569667650132</v>
      </c>
      <c r="M421" s="20">
        <f>IF(L421&lt;='data'!$G$22,1.89,1.47)</f>
        <v>1.47</v>
      </c>
      <c r="N421" s="19">
        <f>$A421</f>
        <v>2080</v>
      </c>
      <c r="O421" s="20">
        <f>'data'!$G$23-'data'!$G$23*(1-('data'!$G$22^M421)/('data'!$G$22^M421+L421^M421))</f>
        <v>36.3446581423976</v>
      </c>
      <c r="P421" s="20">
        <f>VLOOKUP(IF(N421-'data'!$G$24&lt;0,0,N421-'data'!$G$24),N3:O725,2)</f>
        <v>36.3905130190721</v>
      </c>
      <c r="Q421" s="20">
        <v>3.5</v>
      </c>
      <c r="R421" s="20">
        <v>3.48563911109054</v>
      </c>
      <c r="S421" s="20">
        <v>3.46687079427618</v>
      </c>
      <c r="T421" s="20">
        <v>3.44347169084059</v>
      </c>
      <c r="U421" s="20">
        <v>3.47447731674617</v>
      </c>
      <c r="V421" s="20">
        <v>3.4501350227869</v>
      </c>
      <c r="W421" s="20">
        <v>3.41684592656923</v>
      </c>
      <c r="X421" s="20">
        <v>3.37265287472021</v>
      </c>
      <c r="Y421" s="20">
        <v>41.329624031813</v>
      </c>
      <c r="Z421" s="20">
        <v>41.5765567998962</v>
      </c>
      <c r="AA421" s="20">
        <v>41.9004250774593</v>
      </c>
      <c r="AB421" s="20">
        <v>42.3675535258761</v>
      </c>
    </row>
    <row r="422" ht="20.05" customHeight="1">
      <c r="A422" s="17">
        <f>$A421+C421</f>
        <v>2085</v>
      </c>
      <c r="B422" s="18"/>
      <c r="C422" s="19">
        <v>5</v>
      </c>
      <c r="D422" t="b" s="20">
        <v>1</v>
      </c>
      <c r="E422" s="21"/>
      <c r="F422" s="22">
        <v>665.157138775523</v>
      </c>
      <c r="G422" s="20">
        <f>$E422+($F422/60+H422*'data'!$C$16+I422*OFFSET('data'!$C$17,0,D422)-G421*(OFFSET('data'!$C$18,0,D422)+'data'!$C$19+OFFSET('data'!$C$20,0,D422)))*$C422/60+G421</f>
        <v>27.1948070600878</v>
      </c>
      <c r="H422" s="20">
        <f>H421+('data'!$C$19*G421-'data'!$C$16*H421)*$C422/60</f>
        <v>97.7617124060378</v>
      </c>
      <c r="I422" s="20">
        <f>I421+(OFFSET('data'!$C$20,0,D422)*G421-OFFSET('data'!$C$17,0,D422)*I421)*$C422/60</f>
        <v>113.701856179713</v>
      </c>
      <c r="J422" s="23">
        <f>$A422/60</f>
        <v>34.75</v>
      </c>
      <c r="K422" s="20">
        <f>G422/'data'!$C$15*1000</f>
        <v>4.15482721050775</v>
      </c>
      <c r="L422" s="20">
        <f>L421+'data'!$G$21*(K421-L421)/60*C421</f>
        <v>4.0370918741781</v>
      </c>
      <c r="M422" s="20">
        <f>IF(L422&lt;='data'!$G$22,1.89,1.47)</f>
        <v>1.47</v>
      </c>
      <c r="N422" s="19">
        <f>$A422</f>
        <v>2085</v>
      </c>
      <c r="O422" s="20">
        <f>'data'!$G$23-'data'!$G$23*(1-('data'!$G$22^M422)/('data'!$G$22^M422+L422^M422))</f>
        <v>36.3334086247643</v>
      </c>
      <c r="P422" s="20">
        <f>VLOOKUP(IF(N422-'data'!$G$24&lt;0,0,N422-'data'!$G$24),N3:O725,2)</f>
        <v>36.3789190173656</v>
      </c>
      <c r="Q422" s="20">
        <v>3.5</v>
      </c>
      <c r="R422" s="20">
        <v>3.48570196028852</v>
      </c>
      <c r="S422" s="20">
        <v>3.46701150939971</v>
      </c>
      <c r="T422" s="20">
        <v>3.44370542012793</v>
      </c>
      <c r="U422" s="20">
        <v>3.47477764760205</v>
      </c>
      <c r="V422" s="20">
        <v>3.45055354652418</v>
      </c>
      <c r="W422" s="20">
        <v>3.41743623567887</v>
      </c>
      <c r="X422" s="20">
        <v>3.37349407508499</v>
      </c>
      <c r="Y422" s="20">
        <v>41.3265638818607</v>
      </c>
      <c r="Z422" s="20">
        <v>41.5722627355964</v>
      </c>
      <c r="AA422" s="20">
        <v>41.8943947209653</v>
      </c>
      <c r="AB422" s="20">
        <v>42.3587349021107</v>
      </c>
    </row>
    <row r="423" ht="20.05" customHeight="1">
      <c r="A423" s="17">
        <f>$A422+C422</f>
        <v>2090</v>
      </c>
      <c r="B423" s="18"/>
      <c r="C423" s="19">
        <v>5</v>
      </c>
      <c r="D423" t="b" s="20">
        <v>1</v>
      </c>
      <c r="E423" s="21"/>
      <c r="F423" s="22">
        <v>664.882730216097</v>
      </c>
      <c r="G423" s="20">
        <f>$E423+($F423/60+H423*'data'!$C$16+I423*OFFSET('data'!$C$17,0,D423)-G422*(OFFSET('data'!$C$18,0,D423)+'data'!$C$19+OFFSET('data'!$C$20,0,D423)))*$C423/60+G422</f>
        <v>27.198485676785</v>
      </c>
      <c r="H423" s="20">
        <f>H422+('data'!$C$19*G422-'data'!$C$16*H422)*$C423/60</f>
        <v>97.8452558155294</v>
      </c>
      <c r="I423" s="20">
        <f>I422+(OFFSET('data'!$C$20,0,D423)*G422-OFFSET('data'!$C$17,0,D423)*I422)*$C423/60</f>
        <v>113.927667418206</v>
      </c>
      <c r="J423" s="23">
        <f>$A423/60</f>
        <v>34.8333333333333</v>
      </c>
      <c r="K423" s="20">
        <f>G423/'data'!$C$15*1000</f>
        <v>4.15538923018735</v>
      </c>
      <c r="L423" s="20">
        <f>L422+'data'!$G$21*(K422-L422)/60*C422</f>
        <v>4.03847729098461</v>
      </c>
      <c r="M423" s="20">
        <f>IF(L423&lt;='data'!$G$22,1.89,1.47)</f>
        <v>1.47</v>
      </c>
      <c r="N423" s="19">
        <f>$A423</f>
        <v>2090</v>
      </c>
      <c r="O423" s="20">
        <f>'data'!$G$23-'data'!$G$23*(1-('data'!$G$22^M423)/('data'!$G$22^M423+L423^M423))</f>
        <v>36.3222430527973</v>
      </c>
      <c r="P423" s="20">
        <f>VLOOKUP(IF(N423-'data'!$G$24&lt;0,0,N423-'data'!$G$24),N3:O725,2)</f>
        <v>36.3674124632817</v>
      </c>
      <c r="Q423" s="20">
        <v>3.5</v>
      </c>
      <c r="R423" s="20">
        <v>3.4857645993458</v>
      </c>
      <c r="S423" s="20">
        <v>3.46715175484999</v>
      </c>
      <c r="T423" s="20">
        <v>3.44393836988254</v>
      </c>
      <c r="U423" s="20">
        <v>3.47507444440071</v>
      </c>
      <c r="V423" s="20">
        <v>3.45096788249055</v>
      </c>
      <c r="W423" s="20">
        <v>3.41802124879346</v>
      </c>
      <c r="X423" s="20">
        <v>3.37432809805604</v>
      </c>
      <c r="Y423" s="20">
        <v>41.3235400584403</v>
      </c>
      <c r="Z423" s="20">
        <v>41.5680123650977</v>
      </c>
      <c r="AA423" s="20">
        <v>41.8884201314634</v>
      </c>
      <c r="AB423" s="20">
        <v>42.3499946472582</v>
      </c>
    </row>
    <row r="424" ht="20.05" customHeight="1">
      <c r="A424" s="17">
        <f>$A423+C423</f>
        <v>2095</v>
      </c>
      <c r="B424" s="18"/>
      <c r="C424" s="19">
        <v>5</v>
      </c>
      <c r="D424" t="b" s="20">
        <v>1</v>
      </c>
      <c r="E424" s="21"/>
      <c r="F424" s="22">
        <v>664.609534093148</v>
      </c>
      <c r="G424" s="20">
        <f>$E424+($F424/60+H424*'data'!$C$16+I424*OFFSET('data'!$C$17,0,D424)-G423*(OFFSET('data'!$C$18,0,D424)+'data'!$C$19+OFFSET('data'!$C$20,0,D424)))*$C424/60+G423</f>
        <v>27.2021513686058</v>
      </c>
      <c r="H424" s="20">
        <f>H423+('data'!$C$19*G423-'data'!$C$16*H423)*$C424/60</f>
        <v>97.9283978672355</v>
      </c>
      <c r="I424" s="20">
        <f>I423+(OFFSET('data'!$C$20,0,D424)*G423-OFFSET('data'!$C$17,0,D424)*I423)*$C424/60</f>
        <v>114.153428477430</v>
      </c>
      <c r="J424" s="23">
        <f>$A424/60</f>
        <v>34.9166666666667</v>
      </c>
      <c r="K424" s="20">
        <f>G424/'data'!$C$15*1000</f>
        <v>4.15594927520214</v>
      </c>
      <c r="L424" s="20">
        <f>L423+'data'!$G$21*(K423-L423)/60*C423</f>
        <v>4.03985301870156</v>
      </c>
      <c r="M424" s="20">
        <f>IF(L424&lt;='data'!$G$22,1.89,1.47)</f>
        <v>1.47</v>
      </c>
      <c r="N424" s="19">
        <f>$A424</f>
        <v>2095</v>
      </c>
      <c r="O424" s="20">
        <f>'data'!$G$23-'data'!$G$23*(1-('data'!$G$22^M424)/('data'!$G$22^M424+L424^M424))</f>
        <v>36.3111605773896</v>
      </c>
      <c r="P424" s="20">
        <f>VLOOKUP(IF(N424-'data'!$G$24&lt;0,0,N424-'data'!$G$24),N3:O725,2)</f>
        <v>36.3559924652138</v>
      </c>
      <c r="Q424" s="20">
        <v>3.5</v>
      </c>
      <c r="R424" s="20">
        <v>3.48582702895234</v>
      </c>
      <c r="S424" s="20">
        <v>3.46729153216994</v>
      </c>
      <c r="T424" s="20">
        <v>3.44417054270554</v>
      </c>
      <c r="U424" s="20">
        <v>3.47536774872816</v>
      </c>
      <c r="V424" s="20">
        <v>3.45137807749975</v>
      </c>
      <c r="W424" s="20">
        <v>3.41860102272352</v>
      </c>
      <c r="X424" s="20">
        <v>3.37515501901576</v>
      </c>
      <c r="Y424" s="20">
        <v>41.3205521266365</v>
      </c>
      <c r="Z424" s="20">
        <v>41.5638051877765</v>
      </c>
      <c r="AA424" s="20">
        <v>41.8825006887175</v>
      </c>
      <c r="AB424" s="20">
        <v>42.3413318960293</v>
      </c>
    </row>
    <row r="425" ht="20.05" customHeight="1">
      <c r="A425" s="17">
        <f>$A424+C424</f>
        <v>2100</v>
      </c>
      <c r="B425" s="18"/>
      <c r="C425" s="19">
        <v>5</v>
      </c>
      <c r="D425" t="b" s="20">
        <v>1</v>
      </c>
      <c r="E425" s="21"/>
      <c r="F425" s="22">
        <v>664.3375434246281</v>
      </c>
      <c r="G425" s="20">
        <f>$E425+($F425/60+H425*'data'!$C$16+I425*OFFSET('data'!$C$17,0,D425)-G424*(OFFSET('data'!$C$18,0,D425)+'data'!$C$19+OFFSET('data'!$C$20,0,D425)))*$C425/60+G424</f>
        <v>27.2058041779851</v>
      </c>
      <c r="H425" s="20">
        <f>H424+('data'!$C$19*G424-'data'!$C$16*H424)*$C425/60</f>
        <v>98.0111406040987</v>
      </c>
      <c r="I425" s="20">
        <f>I424+(OFFSET('data'!$C$20,0,D425)*G424-OFFSET('data'!$C$17,0,D425)*I424)*$C425/60</f>
        <v>114.379139248584</v>
      </c>
      <c r="J425" s="23">
        <f>$A425/60</f>
        <v>35</v>
      </c>
      <c r="K425" s="20">
        <f>G425/'data'!$C$15*1000</f>
        <v>4.15650735203536</v>
      </c>
      <c r="L425" s="20">
        <f>L424+'data'!$G$21*(K424-L424)/60*C424</f>
        <v>4.04121914810623</v>
      </c>
      <c r="M425" s="20">
        <f>IF(L425&lt;='data'!$G$22,1.89,1.47)</f>
        <v>1.47</v>
      </c>
      <c r="N425" s="19">
        <f>$A425</f>
        <v>2100</v>
      </c>
      <c r="O425" s="20">
        <f>'data'!$G$23-'data'!$G$23*(1-('data'!$G$22^M425)/('data'!$G$22^M425+L425^M425))</f>
        <v>36.3001603597045</v>
      </c>
      <c r="P425" s="20">
        <f>VLOOKUP(IF(N425-'data'!$G$24&lt;0,0,N425-'data'!$G$24),N3:O725,2)</f>
        <v>36.3446581423976</v>
      </c>
      <c r="Q425" s="20">
        <v>3.5</v>
      </c>
      <c r="R425" s="20">
        <v>3.4858892497958</v>
      </c>
      <c r="S425" s="20">
        <v>3.46743084289732</v>
      </c>
      <c r="T425" s="20">
        <v>3.444401941187</v>
      </c>
      <c r="U425" s="20">
        <v>3.47565760168105</v>
      </c>
      <c r="V425" s="20">
        <v>3.45178417782274</v>
      </c>
      <c r="W425" s="20">
        <v>3.41917561362916</v>
      </c>
      <c r="X425" s="20">
        <v>3.37597491248975</v>
      </c>
      <c r="Y425" s="20">
        <v>41.3175996568272</v>
      </c>
      <c r="Z425" s="20">
        <v>41.5596407090662</v>
      </c>
      <c r="AA425" s="20">
        <v>41.8766357799985</v>
      </c>
      <c r="AB425" s="20">
        <v>42.3327457937423</v>
      </c>
    </row>
    <row r="426" ht="20.05" customHeight="1">
      <c r="A426" s="17">
        <f>$A425+C425</f>
        <v>2105</v>
      </c>
      <c r="B426" s="18"/>
      <c r="C426" s="19">
        <v>5</v>
      </c>
      <c r="D426" t="b" s="20">
        <v>1</v>
      </c>
      <c r="E426" s="21"/>
      <c r="F426" s="22">
        <v>664.066751269416</v>
      </c>
      <c r="G426" s="20">
        <f>$E426+($F426/60+H426*'data'!$C$16+I426*OFFSET('data'!$C$17,0,D426)-G425*(OFFSET('data'!$C$18,0,D426)+'data'!$C$19+OFFSET('data'!$C$20,0,D426)))*$C426/60+G425</f>
        <v>27.2094441472006</v>
      </c>
      <c r="H426" s="20">
        <f>H425+('data'!$C$19*G425-'data'!$C$16*H425)*$C426/60</f>
        <v>98.09348605809831</v>
      </c>
      <c r="I426" s="20">
        <f>I425+(OFFSET('data'!$C$20,0,D426)*G425-OFFSET('data'!$C$17,0,D426)*I425)*$C426/60</f>
        <v>114.604799623327</v>
      </c>
      <c r="J426" s="23">
        <f>$A426/60</f>
        <v>35.0833333333333</v>
      </c>
      <c r="K426" s="20">
        <f>G426/'data'!$C$15*1000</f>
        <v>4.15706346714618</v>
      </c>
      <c r="L426" s="20">
        <f>L425+'data'!$G$21*(K425-L425)/60*C425</f>
        <v>4.04257576898399</v>
      </c>
      <c r="M426" s="20">
        <f>IF(L426&lt;='data'!$G$22,1.89,1.47)</f>
        <v>1.47</v>
      </c>
      <c r="N426" s="19">
        <f>$A426</f>
        <v>2105</v>
      </c>
      <c r="O426" s="20">
        <f>'data'!$G$23-'data'!$G$23*(1-('data'!$G$22^M426)/('data'!$G$22^M426+L426^M426))</f>
        <v>36.2892415710379</v>
      </c>
      <c r="P426" s="20">
        <f>VLOOKUP(IF(N426-'data'!$G$24&lt;0,0,N426-'data'!$G$24),N3:O725,2)</f>
        <v>36.3334086247643</v>
      </c>
      <c r="Q426" s="20">
        <v>3.5</v>
      </c>
      <c r="R426" s="20">
        <v>3.48595126256162</v>
      </c>
      <c r="S426" s="20">
        <v>3.46756968856482</v>
      </c>
      <c r="T426" s="20">
        <v>3.44463256790616</v>
      </c>
      <c r="U426" s="20">
        <v>3.47594404387244</v>
      </c>
      <c r="V426" s="20">
        <v>3.45218622919408</v>
      </c>
      <c r="W426" s="20">
        <v>3.41974507702767</v>
      </c>
      <c r="X426" s="20">
        <v>3.37678785215675</v>
      </c>
      <c r="Y426" s="20">
        <v>41.3146822246172</v>
      </c>
      <c r="Z426" s="20">
        <v>41.5555184403802</v>
      </c>
      <c r="AA426" s="20">
        <v>41.8708247999885</v>
      </c>
      <c r="AB426" s="20">
        <v>42.3242354961841</v>
      </c>
    </row>
    <row r="427" ht="20.05" customHeight="1">
      <c r="A427" s="17">
        <f>$A426+C426</f>
        <v>2110</v>
      </c>
      <c r="B427" s="18"/>
      <c r="C427" s="19">
        <v>5</v>
      </c>
      <c r="D427" t="b" s="20">
        <v>1</v>
      </c>
      <c r="E427" s="21"/>
      <c r="F427" s="22">
        <v>663.797150727080</v>
      </c>
      <c r="G427" s="20">
        <f>$E427+($F427/60+H427*'data'!$C$16+I427*OFFSET('data'!$C$17,0,D427)-G426*(OFFSET('data'!$C$18,0,D427)+'data'!$C$19+OFFSET('data'!$C$20,0,D427)))*$C427/60+G426</f>
        <v>27.2130713183747</v>
      </c>
      <c r="H427" s="20">
        <f>H426+('data'!$C$19*G426-'data'!$C$16*H426)*$C427/60</f>
        <v>98.17543625031109</v>
      </c>
      <c r="I427" s="20">
        <f>I426+(OFFSET('data'!$C$20,0,D427)*G426-OFFSET('data'!$C$17,0,D427)*I426)*$C427/60</f>
        <v>114.830409493780</v>
      </c>
      <c r="J427" s="23">
        <f>$A427/60</f>
        <v>35.1666666666667</v>
      </c>
      <c r="K427" s="20">
        <f>G427/'data'!$C$15*1000</f>
        <v>4.15761762697007</v>
      </c>
      <c r="L427" s="20">
        <f>L426+'data'!$G$21*(K426-L426)/60*C426</f>
        <v>4.04392297013971</v>
      </c>
      <c r="M427" s="20">
        <f>IF(L427&lt;='data'!$G$22,1.89,1.47)</f>
        <v>1.47</v>
      </c>
      <c r="N427" s="19">
        <f>$A427</f>
        <v>2110</v>
      </c>
      <c r="O427" s="20">
        <f>'data'!$G$23-'data'!$G$23*(1-('data'!$G$22^M427)/('data'!$G$22^M427+L427^M427))</f>
        <v>36.278403392682</v>
      </c>
      <c r="P427" s="20">
        <f>VLOOKUP(IF(N427-'data'!$G$24&lt;0,0,N427-'data'!$G$24),N3:O725,2)</f>
        <v>36.3222430527973</v>
      </c>
      <c r="Q427" s="20">
        <v>3.5</v>
      </c>
      <c r="R427" s="20">
        <v>3.48601306793299</v>
      </c>
      <c r="S427" s="20">
        <v>3.46770807070004</v>
      </c>
      <c r="T427" s="20">
        <v>3.44486242543155</v>
      </c>
      <c r="U427" s="20">
        <v>3.47622711543748</v>
      </c>
      <c r="V427" s="20">
        <v>3.45258427681819</v>
      </c>
      <c r="W427" s="20">
        <v>3.42030946780104</v>
      </c>
      <c r="X427" s="20">
        <v>3.37759391085849</v>
      </c>
      <c r="Y427" s="20">
        <v>41.3117994107729</v>
      </c>
      <c r="Z427" s="20">
        <v>41.5514378990365</v>
      </c>
      <c r="AA427" s="20">
        <v>41.8650671506847</v>
      </c>
      <c r="AB427" s="20">
        <v>42.315800169472</v>
      </c>
    </row>
    <row r="428" ht="20.05" customHeight="1">
      <c r="A428" s="17">
        <f>$A427+C427</f>
        <v>2115</v>
      </c>
      <c r="B428" s="18"/>
      <c r="C428" s="19">
        <v>5</v>
      </c>
      <c r="D428" t="b" s="20">
        <v>1</v>
      </c>
      <c r="E428" s="21"/>
      <c r="F428" s="22">
        <v>663.528734937641</v>
      </c>
      <c r="G428" s="20">
        <f>$E428+($F428/60+H428*'data'!$C$16+I428*OFFSET('data'!$C$17,0,D428)-G427*(OFFSET('data'!$C$18,0,D428)+'data'!$C$19+OFFSET('data'!$C$20,0,D428)))*$C428/60+G427</f>
        <v>27.2166857334759</v>
      </c>
      <c r="H428" s="20">
        <f>H427+('data'!$C$19*G427-'data'!$C$16*H427)*$C428/60</f>
        <v>98.2569931909716</v>
      </c>
      <c r="I428" s="20">
        <f>I427+(OFFSET('data'!$C$20,0,D428)*G427-OFFSET('data'!$C$17,0,D428)*I427)*$C428/60</f>
        <v>115.055968752523</v>
      </c>
      <c r="J428" s="23">
        <f>$A428/60</f>
        <v>35.25</v>
      </c>
      <c r="K428" s="20">
        <f>G428/'data'!$C$15*1000</f>
        <v>4.158169837919</v>
      </c>
      <c r="L428" s="20">
        <f>L427+'data'!$G$21*(K427-L427)/60*C427</f>
        <v>4.04526083940898</v>
      </c>
      <c r="M428" s="20">
        <f>IF(L428&lt;='data'!$G$22,1.89,1.47)</f>
        <v>1.47</v>
      </c>
      <c r="N428" s="19">
        <f>$A428</f>
        <v>2115</v>
      </c>
      <c r="O428" s="20">
        <f>'data'!$G$23-'data'!$G$23*(1-('data'!$G$22^M428)/('data'!$G$22^M428+L428^M428))</f>
        <v>36.2676450157922</v>
      </c>
      <c r="P428" s="20">
        <f>VLOOKUP(IF(N428-'data'!$G$24&lt;0,0,N428-'data'!$G$24),N3:O725,2)</f>
        <v>36.3111605773896</v>
      </c>
      <c r="Q428" s="20">
        <v>3.5</v>
      </c>
      <c r="R428" s="20">
        <v>3.48607466659088</v>
      </c>
      <c r="S428" s="20">
        <v>3.46784599082549</v>
      </c>
      <c r="T428" s="20">
        <v>3.4450915163212</v>
      </c>
      <c r="U428" s="20">
        <v>3.47650685603906</v>
      </c>
      <c r="V428" s="20">
        <v>3.45297836537558</v>
      </c>
      <c r="W428" s="20">
        <v>3.42086884020336</v>
      </c>
      <c r="X428" s="20">
        <v>3.37839316060942</v>
      </c>
      <c r="Y428" s="20">
        <v>41.3089508011568</v>
      </c>
      <c r="Z428" s="20">
        <v>41.5473986081829</v>
      </c>
      <c r="AA428" s="20">
        <v>41.8593622413068</v>
      </c>
      <c r="AB428" s="20">
        <v>42.3074389899182</v>
      </c>
    </row>
    <row r="429" ht="20.05" customHeight="1">
      <c r="A429" s="17">
        <f>$A428+C428</f>
        <v>2120</v>
      </c>
      <c r="B429" s="18"/>
      <c r="C429" s="19">
        <v>5</v>
      </c>
      <c r="D429" t="b" s="20">
        <v>1</v>
      </c>
      <c r="E429" s="21"/>
      <c r="F429" s="22">
        <v>663.261497081328</v>
      </c>
      <c r="G429" s="20">
        <f>$E429+($F429/60+H429*'data'!$C$16+I429*OFFSET('data'!$C$17,0,D429)-G428*(OFFSET('data'!$C$18,0,D429)+'data'!$C$19+OFFSET('data'!$C$20,0,D429)))*$C429/60+G428</f>
        <v>27.2202874343202</v>
      </c>
      <c r="H429" s="20">
        <f>H428+('data'!$C$19*G428-'data'!$C$16*H428)*$C429/60</f>
        <v>98.3381588795317</v>
      </c>
      <c r="I429" s="20">
        <f>I428+(OFFSET('data'!$C$20,0,D429)*G428-OFFSET('data'!$C$17,0,D429)*I428)*$C429/60</f>
        <v>115.281477292591</v>
      </c>
      <c r="J429" s="23">
        <f>$A429/60</f>
        <v>35.3333333333333</v>
      </c>
      <c r="K429" s="20">
        <f>G429/'data'!$C$15*1000</f>
        <v>4.15872010638161</v>
      </c>
      <c r="L429" s="20">
        <f>L428+'data'!$G$21*(K428-L428)/60*C428</f>
        <v>4.04658946366928</v>
      </c>
      <c r="M429" s="20">
        <f>IF(L429&lt;='data'!$G$22,1.89,1.47)</f>
        <v>1.47</v>
      </c>
      <c r="N429" s="19">
        <f>$A429</f>
        <v>2120</v>
      </c>
      <c r="O429" s="20">
        <f>'data'!$G$23-'data'!$G$23*(1-('data'!$G$22^M429)/('data'!$G$22^M429+L429^M429))</f>
        <v>36.2569656412549</v>
      </c>
      <c r="P429" s="20">
        <f>VLOOKUP(IF(N429-'data'!$G$24&lt;0,0,N429-'data'!$G$24),N3:O725,2)</f>
        <v>36.3001603597045</v>
      </c>
      <c r="Q429" s="20">
        <v>3.5</v>
      </c>
      <c r="R429" s="20">
        <v>3.48613605921396</v>
      </c>
      <c r="S429" s="20">
        <v>3.46798345045869</v>
      </c>
      <c r="T429" s="20">
        <v>3.4453198431228</v>
      </c>
      <c r="U429" s="20">
        <v>3.47678330487333</v>
      </c>
      <c r="V429" s="20">
        <v>3.45336853902897</v>
      </c>
      <c r="W429" s="20">
        <v>3.42142324786817</v>
      </c>
      <c r="X429" s="20">
        <v>3.37918567260632</v>
      </c>
      <c r="Y429" s="20">
        <v>41.3061359866648</v>
      </c>
      <c r="Z429" s="20">
        <v>41.5434000967237</v>
      </c>
      <c r="AA429" s="20">
        <v>41.8537094882039</v>
      </c>
      <c r="AB429" s="20">
        <v>42.2991511438955</v>
      </c>
    </row>
    <row r="430" ht="20.05" customHeight="1">
      <c r="A430" s="17">
        <f>$A429+C429</f>
        <v>2125</v>
      </c>
      <c r="B430" s="18"/>
      <c r="C430" s="19">
        <v>5</v>
      </c>
      <c r="D430" t="b" s="20">
        <v>1</v>
      </c>
      <c r="E430" s="21"/>
      <c r="F430" s="22">
        <v>662.995430378348</v>
      </c>
      <c r="G430" s="20">
        <f>$E430+($F430/60+H430*'data'!$C$16+I430*OFFSET('data'!$C$17,0,D430)-G429*(OFFSET('data'!$C$18,0,D430)+'data'!$C$19+OFFSET('data'!$C$20,0,D430)))*$C430/60+G429</f>
        <v>27.2238764625726</v>
      </c>
      <c r="H430" s="20">
        <f>H429+('data'!$C$19*G429-'data'!$C$16*H429)*$C430/60</f>
        <v>98.41893530472041</v>
      </c>
      <c r="I430" s="20">
        <f>I429+(OFFSET('data'!$C$20,0,D430)*G429-OFFSET('data'!$C$17,0,D430)*I429)*$C430/60</f>
        <v>115.506935007477</v>
      </c>
      <c r="J430" s="23">
        <f>$A430/60</f>
        <v>35.4166666666667</v>
      </c>
      <c r="K430" s="20">
        <f>G430/'data'!$C$15*1000</f>
        <v>4.1592684387235</v>
      </c>
      <c r="L430" s="20">
        <f>L429+'data'!$G$21*(K429-L429)/60*C429</f>
        <v>4.04790892885094</v>
      </c>
      <c r="M430" s="20">
        <f>IF(L430&lt;='data'!$G$22,1.89,1.47)</f>
        <v>1.47</v>
      </c>
      <c r="N430" s="19">
        <f>$A430</f>
        <v>2125</v>
      </c>
      <c r="O430" s="20">
        <f>'data'!$G$23-'data'!$G$23*(1-('data'!$G$22^M430)/('data'!$G$22^M430+L430^M430))</f>
        <v>36.246364479558</v>
      </c>
      <c r="P430" s="20">
        <f>VLOOKUP(IF(N430-'data'!$G$24&lt;0,0,N430-'data'!$G$24),N3:O725,2)</f>
        <v>36.2892415710379</v>
      </c>
      <c r="Q430" s="20">
        <v>3.5</v>
      </c>
      <c r="R430" s="20">
        <v>3.48619724647874</v>
      </c>
      <c r="S430" s="20">
        <v>3.4681204511121</v>
      </c>
      <c r="T430" s="20">
        <v>3.44554740837381</v>
      </c>
      <c r="U430" s="20">
        <v>3.47705650067523</v>
      </c>
      <c r="V430" s="20">
        <v>3.45375484142938</v>
      </c>
      <c r="W430" s="20">
        <v>3.42197274381567</v>
      </c>
      <c r="X430" s="20">
        <v>3.3799715172378</v>
      </c>
      <c r="Y430" s="20">
        <v>41.3033545631622</v>
      </c>
      <c r="Z430" s="20">
        <v>41.5394418992469</v>
      </c>
      <c r="AA430" s="20">
        <v>41.8481083147635</v>
      </c>
      <c r="AB430" s="20">
        <v>42.2909358277059</v>
      </c>
    </row>
    <row r="431" ht="20.05" customHeight="1">
      <c r="A431" s="17">
        <f>$A430+C430</f>
        <v>2130</v>
      </c>
      <c r="B431" s="18"/>
      <c r="C431" s="19">
        <v>5</v>
      </c>
      <c r="D431" t="b" s="20">
        <v>1</v>
      </c>
      <c r="E431" s="21"/>
      <c r="F431" s="22">
        <v>662.730528088652</v>
      </c>
      <c r="G431" s="20">
        <f>$E431+($F431/60+H431*'data'!$C$16+I431*OFFSET('data'!$C$17,0,D431)-G430*(OFFSET('data'!$C$18,0,D431)+'data'!$C$19+OFFSET('data'!$C$20,0,D431)))*$C431/60+G430</f>
        <v>27.2274528597484</v>
      </c>
      <c r="H431" s="20">
        <f>H430+('data'!$C$19*G430-'data'!$C$16*H430)*$C431/60</f>
        <v>98.4993244446031</v>
      </c>
      <c r="I431" s="20">
        <f>I430+(OFFSET('data'!$C$20,0,D431)*G430-OFFSET('data'!$C$17,0,D431)*I430)*$C431/60</f>
        <v>115.732341791125</v>
      </c>
      <c r="J431" s="23">
        <f>$A431/60</f>
        <v>35.5</v>
      </c>
      <c r="K431" s="20">
        <f>G431/'data'!$C$15*1000</f>
        <v>4.15981484128737</v>
      </c>
      <c r="L431" s="20">
        <f>L430+'data'!$G$21*(K430-L430)/60*C430</f>
        <v>4.04921931994805</v>
      </c>
      <c r="M431" s="20">
        <f>IF(L431&lt;='data'!$G$22,1.89,1.47)</f>
        <v>1.47</v>
      </c>
      <c r="N431" s="19">
        <f>$A431</f>
        <v>2130</v>
      </c>
      <c r="O431" s="20">
        <f>'data'!$G$23-'data'!$G$23*(1-('data'!$G$22^M431)/('data'!$G$22^M431+L431^M431))</f>
        <v>36.2358407506628</v>
      </c>
      <c r="P431" s="20">
        <f>VLOOKUP(IF(N431-'data'!$G$24&lt;0,0,N431-'data'!$G$24),N3:O725,2)</f>
        <v>36.278403392682</v>
      </c>
      <c r="Q431" s="20">
        <v>3.5</v>
      </c>
      <c r="R431" s="20">
        <v>3.48625822905947</v>
      </c>
      <c r="S431" s="20">
        <v>3.46825699429317</v>
      </c>
      <c r="T431" s="20">
        <v>3.44577421460167</v>
      </c>
      <c r="U431" s="20">
        <v>3.47732648172387</v>
      </c>
      <c r="V431" s="20">
        <v>3.4541373157221</v>
      </c>
      <c r="W431" s="20">
        <v>3.42251738045992</v>
      </c>
      <c r="X431" s="20">
        <v>3.38075076409371</v>
      </c>
      <c r="Y431" s="20">
        <v>41.3006061314223</v>
      </c>
      <c r="Z431" s="20">
        <v>41.5355235559528</v>
      </c>
      <c r="AA431" s="20">
        <v>41.8425581513219</v>
      </c>
      <c r="AB431" s="20">
        <v>42.2827922474501</v>
      </c>
    </row>
    <row r="432" ht="20.05" customHeight="1">
      <c r="A432" s="17">
        <f>$A431+C431</f>
        <v>2135</v>
      </c>
      <c r="B432" s="18"/>
      <c r="C432" s="19">
        <v>5</v>
      </c>
      <c r="D432" t="b" s="20">
        <v>1</v>
      </c>
      <c r="E432" s="21"/>
      <c r="F432" s="22">
        <v>662.466783511696</v>
      </c>
      <c r="G432" s="20">
        <f>$E432+($F432/60+H432*'data'!$C$16+I432*OFFSET('data'!$C$17,0,D432)-G431*(OFFSET('data'!$C$18,0,D432)+'data'!$C$19+OFFSET('data'!$C$20,0,D432)))*$C432/60+G431</f>
        <v>27.2310166672145</v>
      </c>
      <c r="H432" s="20">
        <f>H431+('data'!$C$19*G431-'data'!$C$16*H431)*$C432/60</f>
        <v>98.5793282666406</v>
      </c>
      <c r="I432" s="20">
        <f>I431+(OFFSET('data'!$C$20,0,D432)*G431-OFFSET('data'!$C$17,0,D432)*I431)*$C432/60</f>
        <v>115.957697537933</v>
      </c>
      <c r="J432" s="23">
        <f>$A432/60</f>
        <v>35.5833333333333</v>
      </c>
      <c r="K432" s="20">
        <f>G432/'data'!$C$15*1000</f>
        <v>4.16035932039327</v>
      </c>
      <c r="L432" s="20">
        <f>L431+'data'!$G$21*(K431-L431)/60*C431</f>
        <v>4.05052072102919</v>
      </c>
      <c r="M432" s="20">
        <f>IF(L432&lt;='data'!$G$22,1.89,1.47)</f>
        <v>1.47</v>
      </c>
      <c r="N432" s="19">
        <f>$A432</f>
        <v>2135</v>
      </c>
      <c r="O432" s="20">
        <f>'data'!$G$23-'data'!$G$23*(1-('data'!$G$22^M432)/('data'!$G$22^M432+L432^M432))</f>
        <v>36.2253936838779</v>
      </c>
      <c r="P432" s="20">
        <f>VLOOKUP(IF(N432-'data'!$G$24&lt;0,0,N432-'data'!$G$24),N3:O725,2)</f>
        <v>36.2676450157922</v>
      </c>
      <c r="Q432" s="20">
        <v>3.5</v>
      </c>
      <c r="R432" s="20">
        <v>3.48631900762821</v>
      </c>
      <c r="S432" s="20">
        <v>3.4683930815044</v>
      </c>
      <c r="T432" s="20">
        <v>3.44600026432386</v>
      </c>
      <c r="U432" s="20">
        <v>3.47759328584795</v>
      </c>
      <c r="V432" s="20">
        <v>3.45451600455265</v>
      </c>
      <c r="W432" s="20">
        <v>3.42305720961588</v>
      </c>
      <c r="X432" s="20">
        <v>3.38152348197441</v>
      </c>
      <c r="Y432" s="20">
        <v>41.2978902970643</v>
      </c>
      <c r="Z432" s="20">
        <v>41.5316446125833</v>
      </c>
      <c r="AA432" s="20">
        <v>41.8370584350746</v>
      </c>
      <c r="AB432" s="20">
        <v>42.2747196188996</v>
      </c>
    </row>
    <row r="433" ht="20.05" customHeight="1">
      <c r="A433" s="17">
        <f>$A432+C432</f>
        <v>2140</v>
      </c>
      <c r="B433" s="18"/>
      <c r="C433" s="19">
        <v>5</v>
      </c>
      <c r="D433" t="b" s="20">
        <v>1</v>
      </c>
      <c r="E433" s="21"/>
      <c r="F433" s="22">
        <v>662.204189986217</v>
      </c>
      <c r="G433" s="20">
        <f>$E433+($F433/60+H433*'data'!$C$16+I433*OFFSET('data'!$C$17,0,D433)-G432*(OFFSET('data'!$C$18,0,D433)+'data'!$C$19+OFFSET('data'!$C$20,0,D433)))*$C433/60+G432</f>
        <v>27.2345679261904</v>
      </c>
      <c r="H433" s="20">
        <f>H432+('data'!$C$19*G432-'data'!$C$16*H432)*$C433/60</f>
        <v>98.6589487277476</v>
      </c>
      <c r="I433" s="20">
        <f>I432+(OFFSET('data'!$C$20,0,D433)*G432-OFFSET('data'!$C$17,0,D433)*I432)*$C433/60</f>
        <v>116.183002142748</v>
      </c>
      <c r="J433" s="23">
        <f>$A433/60</f>
        <v>35.6666666666667</v>
      </c>
      <c r="K433" s="20">
        <f>G433/'data'!$C$15*1000</f>
        <v>4.16090188233872</v>
      </c>
      <c r="L433" s="20">
        <f>L432+'data'!$G$21*(K432-L432)/60*C432</f>
        <v>4.05181321524806</v>
      </c>
      <c r="M433" s="20">
        <f>IF(L433&lt;='data'!$G$22,1.89,1.47)</f>
        <v>1.47</v>
      </c>
      <c r="N433" s="19">
        <f>$A433</f>
        <v>2140</v>
      </c>
      <c r="O433" s="20">
        <f>'data'!$G$23-'data'!$G$23*(1-('data'!$G$22^M433)/('data'!$G$22^M433+L433^M433))</f>
        <v>36.2150225177349</v>
      </c>
      <c r="P433" s="20">
        <f>VLOOKUP(IF(N433-'data'!$G$24&lt;0,0,N433-'data'!$G$24),N3:O725,2)</f>
        <v>36.2569656412549</v>
      </c>
      <c r="Q433" s="20">
        <v>3.5</v>
      </c>
      <c r="R433" s="20">
        <v>3.48637958285481</v>
      </c>
      <c r="S433" s="20">
        <v>3.46852871424329</v>
      </c>
      <c r="T433" s="20">
        <v>3.44622556004808</v>
      </c>
      <c r="U433" s="20">
        <v>3.47785695043101</v>
      </c>
      <c r="V433" s="20">
        <v>3.45489095007259</v>
      </c>
      <c r="W433" s="20">
        <v>3.42359228250641</v>
      </c>
      <c r="X433" s="20">
        <v>3.38228973889995</v>
      </c>
      <c r="Y433" s="20">
        <v>41.2952066704935</v>
      </c>
      <c r="Z433" s="20">
        <v>41.5278046203518</v>
      </c>
      <c r="AA433" s="20">
        <v>41.8316086099902</v>
      </c>
      <c r="AB433" s="20">
        <v>42.2667171673701</v>
      </c>
    </row>
    <row r="434" ht="20.05" customHeight="1">
      <c r="A434" s="17">
        <f>$A433+C433</f>
        <v>2145</v>
      </c>
      <c r="B434" s="18"/>
      <c r="C434" s="19">
        <v>5</v>
      </c>
      <c r="D434" t="b" s="20">
        <v>1</v>
      </c>
      <c r="E434" s="21"/>
      <c r="F434" s="22">
        <v>661.942740889994</v>
      </c>
      <c r="G434" s="20">
        <f>$E434+($F434/60+H434*'data'!$C$16+I434*OFFSET('data'!$C$17,0,D434)-G433*(OFFSET('data'!$C$18,0,D434)+'data'!$C$19+OFFSET('data'!$C$20,0,D434)))*$C434/60+G433</f>
        <v>27.2381066777498</v>
      </c>
      <c r="H434" s="20">
        <f>H433+('data'!$C$19*G433-'data'!$C$16*H433)*$C434/60</f>
        <v>98.7381877743513</v>
      </c>
      <c r="I434" s="20">
        <f>I433+(OFFSET('data'!$C$20,0,D434)*G433-OFFSET('data'!$C$17,0,D434)*I433)*$C434/60</f>
        <v>116.408255500867</v>
      </c>
      <c r="J434" s="23">
        <f>$A434/60</f>
        <v>35.75</v>
      </c>
      <c r="K434" s="20">
        <f>G434/'data'!$C$15*1000</f>
        <v>4.16144253339896</v>
      </c>
      <c r="L434" s="20">
        <f>L433+'data'!$G$21*(K433-L433)/60*C433</f>
        <v>4.05309688485396</v>
      </c>
      <c r="M434" s="20">
        <f>IF(L434&lt;='data'!$G$22,1.89,1.47)</f>
        <v>1.47</v>
      </c>
      <c r="N434" s="19">
        <f>$A434</f>
        <v>2145</v>
      </c>
      <c r="O434" s="20">
        <f>'data'!$G$23-'data'!$G$23*(1-('data'!$G$22^M434)/('data'!$G$22^M434+L434^M434))</f>
        <v>36.2047264998663</v>
      </c>
      <c r="P434" s="20">
        <f>VLOOKUP(IF(N434-'data'!$G$24&lt;0,0,N434-'data'!$G$24),N3:O725,2)</f>
        <v>36.246364479558</v>
      </c>
      <c r="Q434" s="20">
        <v>3.5</v>
      </c>
      <c r="R434" s="20">
        <v>3.48643995540693</v>
      </c>
      <c r="S434" s="20">
        <v>3.46866389400242</v>
      </c>
      <c r="T434" s="20">
        <v>3.44645010427235</v>
      </c>
      <c r="U434" s="20">
        <v>3.4781175124167</v>
      </c>
      <c r="V434" s="20">
        <v>3.45526219394534</v>
      </c>
      <c r="W434" s="20">
        <v>3.4241226497692</v>
      </c>
      <c r="X434" s="20">
        <v>3.38304960211914</v>
      </c>
      <c r="Y434" s="20">
        <v>41.292554866841</v>
      </c>
      <c r="Z434" s="20">
        <v>41.524003135875</v>
      </c>
      <c r="AA434" s="20">
        <v>41.8262081267228</v>
      </c>
      <c r="AB434" s="20">
        <v>42.2587841275966</v>
      </c>
    </row>
    <row r="435" ht="20.05" customHeight="1">
      <c r="A435" s="17">
        <f>$A434+C434</f>
        <v>2150</v>
      </c>
      <c r="B435" s="18"/>
      <c r="C435" s="19">
        <v>5</v>
      </c>
      <c r="D435" t="b" s="20">
        <v>1</v>
      </c>
      <c r="E435" s="21"/>
      <c r="F435" s="22">
        <v>661.682429639626</v>
      </c>
      <c r="G435" s="20">
        <f>$E435+($F435/60+H435*'data'!$C$16+I435*OFFSET('data'!$C$17,0,D435)-G434*(OFFSET('data'!$C$18,0,D435)+'data'!$C$19+OFFSET('data'!$C$20,0,D435)))*$C435/60+G434</f>
        <v>27.2416329628213</v>
      </c>
      <c r="H435" s="20">
        <f>H434+('data'!$C$19*G434-'data'!$C$16*H434)*$C435/60</f>
        <v>98.817047342449</v>
      </c>
      <c r="I435" s="20">
        <f>I434+(OFFSET('data'!$C$20,0,D435)*G434-OFFSET('data'!$C$17,0,D435)*I434)*$C435/60</f>
        <v>116.633457508033</v>
      </c>
      <c r="J435" s="23">
        <f>$A435/60</f>
        <v>35.8333333333333</v>
      </c>
      <c r="K435" s="20">
        <f>G435/'data'!$C$15*1000</f>
        <v>4.16198127982708</v>
      </c>
      <c r="L435" s="20">
        <f>L434+'data'!$G$21*(K434-L434)/60*C434</f>
        <v>4.05437181120221</v>
      </c>
      <c r="M435" s="20">
        <f>IF(L435&lt;='data'!$G$22,1.89,1.47)</f>
        <v>1.47</v>
      </c>
      <c r="N435" s="19">
        <f>$A435</f>
        <v>2150</v>
      </c>
      <c r="O435" s="20">
        <f>'data'!$G$23-'data'!$G$23*(1-('data'!$G$22^M435)/('data'!$G$22^M435+L435^M435))</f>
        <v>36.1945048868843</v>
      </c>
      <c r="P435" s="20">
        <f>VLOOKUP(IF(N435-'data'!$G$24&lt;0,0,N435-'data'!$G$24),N3:O725,2)</f>
        <v>36.2358407506628</v>
      </c>
      <c r="Q435" s="20">
        <v>3.5</v>
      </c>
      <c r="R435" s="20">
        <v>3.48650012595003</v>
      </c>
      <c r="S435" s="20">
        <v>3.46879862226943</v>
      </c>
      <c r="T435" s="20">
        <v>3.44667389948513</v>
      </c>
      <c r="U435" s="20">
        <v>3.47837500831395</v>
      </c>
      <c r="V435" s="20">
        <v>3.45562977735189</v>
      </c>
      <c r="W435" s="20">
        <v>3.42464836146357</v>
      </c>
      <c r="X435" s="20">
        <v>3.38380313811851</v>
      </c>
      <c r="Y435" s="20">
        <v>41.2899345059052</v>
      </c>
      <c r="Z435" s="20">
        <v>41.5202397211045</v>
      </c>
      <c r="AA435" s="20">
        <v>41.8208564425276</v>
      </c>
      <c r="AB435" s="20">
        <v>42.2509197436113</v>
      </c>
    </row>
    <row r="436" ht="20.05" customHeight="1">
      <c r="A436" s="17">
        <f>$A435+C435</f>
        <v>2155</v>
      </c>
      <c r="B436" s="18"/>
      <c r="C436" s="19">
        <v>5</v>
      </c>
      <c r="D436" t="b" s="20">
        <v>1</v>
      </c>
      <c r="E436" s="21"/>
      <c r="F436" s="22">
        <v>661.423249690302</v>
      </c>
      <c r="G436" s="20">
        <f>$E436+($F436/60+H436*'data'!$C$16+I436*OFFSET('data'!$C$17,0,D436)-G435*(OFFSET('data'!$C$18,0,D436)+'data'!$C$19+OFFSET('data'!$C$20,0,D436)))*$C436/60+G435</f>
        <v>27.2451468221899</v>
      </c>
      <c r="H436" s="20">
        <f>H435+('data'!$C$19*G435-'data'!$C$16*H435)*$C436/60</f>
        <v>98.89552935766631</v>
      </c>
      <c r="I436" s="20">
        <f>I435+(OFFSET('data'!$C$20,0,D436)*G435-OFFSET('data'!$C$17,0,D436)*I435)*$C436/60</f>
        <v>116.858608060435</v>
      </c>
      <c r="J436" s="23">
        <f>$A436/60</f>
        <v>35.9166666666667</v>
      </c>
      <c r="K436" s="20">
        <f>G436/'data'!$C$15*1000</f>
        <v>4.16251812785422</v>
      </c>
      <c r="L436" s="20">
        <f>L435+'data'!$G$21*(K435-L435)/60*C435</f>
        <v>4.05563807476436</v>
      </c>
      <c r="M436" s="20">
        <f>IF(L436&lt;='data'!$G$22,1.89,1.47)</f>
        <v>1.47</v>
      </c>
      <c r="N436" s="19">
        <f>$A436</f>
        <v>2155</v>
      </c>
      <c r="O436" s="20">
        <f>'data'!$G$23-'data'!$G$23*(1-('data'!$G$22^M436)/('data'!$G$22^M436+L436^M436))</f>
        <v>36.1843569442626</v>
      </c>
      <c r="P436" s="20">
        <f>VLOOKUP(IF(N436-'data'!$G$24&lt;0,0,N436-'data'!$G$24),N3:O725,2)</f>
        <v>36.2253936838779</v>
      </c>
      <c r="Q436" s="20">
        <v>3.5</v>
      </c>
      <c r="R436" s="20">
        <v>3.48656009514739</v>
      </c>
      <c r="S436" s="20">
        <v>3.46893290052704</v>
      </c>
      <c r="T436" s="20">
        <v>3.44689694816548</v>
      </c>
      <c r="U436" s="20">
        <v>3.47862947420207</v>
      </c>
      <c r="V436" s="20">
        <v>3.45599374099645</v>
      </c>
      <c r="W436" s="20">
        <v>3.42516946707723</v>
      </c>
      <c r="X436" s="20">
        <v>3.38455041263118</v>
      </c>
      <c r="Y436" s="20">
        <v>41.2873452120933</v>
      </c>
      <c r="Z436" s="20">
        <v>41.5165139432604</v>
      </c>
      <c r="AA436" s="20">
        <v>41.815553021177</v>
      </c>
      <c r="AB436" s="20">
        <v>42.2431232686216</v>
      </c>
    </row>
    <row r="437" ht="20.05" customHeight="1">
      <c r="A437" s="17">
        <f>$A436+C436</f>
        <v>2160</v>
      </c>
      <c r="B437" s="18"/>
      <c r="C437" s="19">
        <v>5</v>
      </c>
      <c r="D437" t="b" s="20">
        <v>1</v>
      </c>
      <c r="E437" s="21"/>
      <c r="F437" s="22">
        <v>661.165194535572</v>
      </c>
      <c r="G437" s="20">
        <f>$E437+($F437/60+H437*'data'!$C$16+I437*OFFSET('data'!$C$17,0,D437)-G436*(OFFSET('data'!$C$18,0,D437)+'data'!$C$19+OFFSET('data'!$C$20,0,D437)))*$C437/60+G436</f>
        <v>27.2486482964978</v>
      </c>
      <c r="H437" s="20">
        <f>H436+('data'!$C$19*G436-'data'!$C$16*H436)*$C437/60</f>
        <v>98.97363573531401</v>
      </c>
      <c r="I437" s="20">
        <f>I436+(OFFSET('data'!$C$20,0,D437)*G436-OFFSET('data'!$C$17,0,D437)*I436)*$C437/60</f>
        <v>117.083707054706</v>
      </c>
      <c r="J437" s="23">
        <f>$A437/60</f>
        <v>36</v>
      </c>
      <c r="K437" s="20">
        <f>G437/'data'!$C$15*1000</f>
        <v>4.16305308368969</v>
      </c>
      <c r="L437" s="20">
        <f>L436+'data'!$G$21*(K436-L436)/60*C436</f>
        <v>4.05689575513839</v>
      </c>
      <c r="M437" s="20">
        <f>IF(L437&lt;='data'!$G$22,1.89,1.47)</f>
        <v>1.47</v>
      </c>
      <c r="N437" s="19">
        <f>$A437</f>
        <v>2160</v>
      </c>
      <c r="O437" s="20">
        <f>'data'!$G$23-'data'!$G$23*(1-('data'!$G$22^M437)/('data'!$G$22^M437+L437^M437))</f>
        <v>36.1742819462185</v>
      </c>
      <c r="P437" s="20">
        <f>VLOOKUP(IF(N437-'data'!$G$24&lt;0,0,N437-'data'!$G$24),N3:O725,2)</f>
        <v>36.2150225177349</v>
      </c>
      <c r="Q437" s="20">
        <v>3.5</v>
      </c>
      <c r="R437" s="20">
        <v>3.4866198636601</v>
      </c>
      <c r="S437" s="20">
        <v>3.46906673025308</v>
      </c>
      <c r="T437" s="20">
        <v>3.44711925278307</v>
      </c>
      <c r="U437" s="20">
        <v>3.47888094573583</v>
      </c>
      <c r="V437" s="20">
        <v>3.45635412511204</v>
      </c>
      <c r="W437" s="20">
        <v>3.42568601553294</v>
      </c>
      <c r="X437" s="20">
        <v>3.38529149064561</v>
      </c>
      <c r="Y437" s="20">
        <v>41.284786614364</v>
      </c>
      <c r="Z437" s="20">
        <v>41.5128253747646</v>
      </c>
      <c r="AA437" s="20">
        <v>41.8102973328775</v>
      </c>
      <c r="AB437" s="20">
        <v>42.2353939648909</v>
      </c>
    </row>
    <row r="438" ht="20.05" customHeight="1">
      <c r="A438" s="17">
        <f>$A437+C437</f>
        <v>2165</v>
      </c>
      <c r="B438" s="18"/>
      <c r="C438" s="19">
        <v>5</v>
      </c>
      <c r="D438" t="b" s="20">
        <v>1</v>
      </c>
      <c r="E438" s="21"/>
      <c r="F438" s="22">
        <v>660.908257707124</v>
      </c>
      <c r="G438" s="20">
        <f>$E438+($F438/60+H438*'data'!$C$16+I438*OFFSET('data'!$C$17,0,D438)-G437*(OFFSET('data'!$C$18,0,D438)+'data'!$C$19+OFFSET('data'!$C$20,0,D438)))*$C438/60+G437</f>
        <v>27.2521374262453</v>
      </c>
      <c r="H438" s="20">
        <f>H437+('data'!$C$19*G437-'data'!$C$16*H437)*$C438/60</f>
        <v>99.0513683804455</v>
      </c>
      <c r="I438" s="20">
        <f>I437+(OFFSET('data'!$C$20,0,D438)*G437-OFFSET('data'!$C$17,0,D438)*I437)*$C438/60</f>
        <v>117.308754387921</v>
      </c>
      <c r="J438" s="23">
        <f>$A438/60</f>
        <v>36.0833333333333</v>
      </c>
      <c r="K438" s="20">
        <f>G438/'data'!$C$15*1000</f>
        <v>4.16358615352114</v>
      </c>
      <c r="L438" s="20">
        <f>L437+'data'!$G$21*(K437-L437)/60*C437</f>
        <v>4.05814493105867</v>
      </c>
      <c r="M438" s="20">
        <f>IF(L438&lt;='data'!$G$22,1.89,1.47)</f>
        <v>1.47</v>
      </c>
      <c r="N438" s="19">
        <f>$A438</f>
        <v>2165</v>
      </c>
      <c r="O438" s="20">
        <f>'data'!$G$23-'data'!$G$23*(1-('data'!$G$22^M438)/('data'!$G$22^M438+L438^M438))</f>
        <v>36.164279175598</v>
      </c>
      <c r="P438" s="20">
        <f>VLOOKUP(IF(N438-'data'!$G$24&lt;0,0,N438-'data'!$G$24),N3:O725,2)</f>
        <v>36.2047264998663</v>
      </c>
      <c r="Q438" s="20">
        <v>3.5</v>
      </c>
      <c r="R438" s="20">
        <v>3.48667943214711</v>
      </c>
      <c r="S438" s="20">
        <v>3.46920011292052</v>
      </c>
      <c r="T438" s="20">
        <v>3.44734081579835</v>
      </c>
      <c r="U438" s="20">
        <v>3.47912945815043</v>
      </c>
      <c r="V438" s="20">
        <v>3.45671096946598</v>
      </c>
      <c r="W438" s="20">
        <v>3.42619805519512</v>
      </c>
      <c r="X438" s="20">
        <v>3.38602643641426</v>
      </c>
      <c r="Y438" s="20">
        <v>41.2822583461707</v>
      </c>
      <c r="Z438" s="20">
        <v>41.5091735931761</v>
      </c>
      <c r="AA438" s="20">
        <v>41.805088854188</v>
      </c>
      <c r="AB438" s="20">
        <v>42.2277311036212</v>
      </c>
    </row>
    <row r="439" ht="20.05" customHeight="1">
      <c r="A439" s="17">
        <f>$A438+C438</f>
        <v>2170</v>
      </c>
      <c r="B439" s="18"/>
      <c r="C439" s="19">
        <v>5</v>
      </c>
      <c r="D439" t="b" s="20">
        <v>1</v>
      </c>
      <c r="E439" s="21"/>
      <c r="F439" s="22">
        <v>660.652432774562</v>
      </c>
      <c r="G439" s="20">
        <f>$E439+($F439/60+H439*'data'!$C$16+I439*OFFSET('data'!$C$17,0,D439)-G438*(OFFSET('data'!$C$18,0,D439)+'data'!$C$19+OFFSET('data'!$C$20,0,D439)))*$C439/60+G438</f>
        <v>27.2556142517922</v>
      </c>
      <c r="H439" s="20">
        <f>H438+('data'!$C$19*G438-'data'!$C$16*H438)*$C439/60</f>
        <v>99.12872918791339</v>
      </c>
      <c r="I439" s="20">
        <f>I438+(OFFSET('data'!$C$20,0,D439)*G438-OFFSET('data'!$C$17,0,D439)*I438)*$C439/60</f>
        <v>117.533749957596</v>
      </c>
      <c r="J439" s="23">
        <f>$A439/60</f>
        <v>36.1666666666667</v>
      </c>
      <c r="K439" s="20">
        <f>G439/'data'!$C$15*1000</f>
        <v>4.16411734351475</v>
      </c>
      <c r="L439" s="20">
        <f>L438+'data'!$G$21*(K438-L438)/60*C438</f>
        <v>4.05938568040591</v>
      </c>
      <c r="M439" s="20">
        <f>IF(L439&lt;='data'!$G$22,1.89,1.47)</f>
        <v>1.47</v>
      </c>
      <c r="N439" s="19">
        <f>$A439</f>
        <v>2170</v>
      </c>
      <c r="O439" s="20">
        <f>'data'!$G$23-'data'!$G$23*(1-('data'!$G$22^M439)/('data'!$G$22^M439+L439^M439))</f>
        <v>36.1543479237617</v>
      </c>
      <c r="P439" s="20">
        <f>VLOOKUP(IF(N439-'data'!$G$24&lt;0,0,N439-'data'!$G$24),N3:O725,2)</f>
        <v>36.1945048868843</v>
      </c>
      <c r="Q439" s="20">
        <v>3.5</v>
      </c>
      <c r="R439" s="20">
        <v>3.4867388012652</v>
      </c>
      <c r="S439" s="20">
        <v>3.46933304999746</v>
      </c>
      <c r="T439" s="20">
        <v>3.44756163966266</v>
      </c>
      <c r="U439" s="20">
        <v>3.47937504626646</v>
      </c>
      <c r="V439" s="20">
        <v>3.45706431336539</v>
      </c>
      <c r="W439" s="20">
        <v>3.42670563387634</v>
      </c>
      <c r="X439" s="20">
        <v>3.38675531346214</v>
      </c>
      <c r="Y439" s="20">
        <v>41.2797600454059</v>
      </c>
      <c r="Z439" s="20">
        <v>41.5055581811263</v>
      </c>
      <c r="AA439" s="20">
        <v>41.7999270679396</v>
      </c>
      <c r="AB439" s="20">
        <v>42.2201339648365</v>
      </c>
    </row>
    <row r="440" ht="20.05" customHeight="1">
      <c r="A440" s="17">
        <f>$A439+C439</f>
        <v>2175</v>
      </c>
      <c r="B440" s="18"/>
      <c r="C440" s="19">
        <v>5</v>
      </c>
      <c r="D440" t="b" s="20">
        <v>1</v>
      </c>
      <c r="E440" s="21"/>
      <c r="F440" s="22">
        <v>660.397713345181</v>
      </c>
      <c r="G440" s="20">
        <f>$E440+($F440/60+H440*'data'!$C$16+I440*OFFSET('data'!$C$17,0,D440)-G439*(OFFSET('data'!$C$18,0,D440)+'data'!$C$19+OFFSET('data'!$C$20,0,D440)))*$C440/60+G439</f>
        <v>27.2590788133584</v>
      </c>
      <c r="H440" s="20">
        <f>H439+('data'!$C$19*G439-'data'!$C$16*H439)*$C440/60</f>
        <v>99.20572004242619</v>
      </c>
      <c r="I440" s="20">
        <f>I439+(OFFSET('data'!$C$20,0,D440)*G439-OFFSET('data'!$C$17,0,D440)*I439)*$C440/60</f>
        <v>117.758693661686</v>
      </c>
      <c r="J440" s="23">
        <f>$A440/60</f>
        <v>36.25</v>
      </c>
      <c r="K440" s="20">
        <f>G440/'data'!$C$15*1000</f>
        <v>4.16464665981532</v>
      </c>
      <c r="L440" s="20">
        <f>L439+'data'!$G$21*(K439-L439)/60*C439</f>
        <v>4.06061808021694</v>
      </c>
      <c r="M440" s="20">
        <f>IF(L440&lt;='data'!$G$22,1.89,1.47)</f>
        <v>1.47</v>
      </c>
      <c r="N440" s="19">
        <f>$A440</f>
        <v>2175</v>
      </c>
      <c r="O440" s="20">
        <f>'data'!$G$23-'data'!$G$23*(1-('data'!$G$22^M440)/('data'!$G$22^M440+L440^M440))</f>
        <v>36.1444874904728</v>
      </c>
      <c r="P440" s="20">
        <f>VLOOKUP(IF(N440-'data'!$G$24&lt;0,0,N440-'data'!$G$24),N3:O725,2)</f>
        <v>36.1843569442626</v>
      </c>
      <c r="Q440" s="20">
        <v>3.5</v>
      </c>
      <c r="R440" s="20">
        <v>3.48679797166898</v>
      </c>
      <c r="S440" s="20">
        <v>3.46946554294715</v>
      </c>
      <c r="T440" s="20">
        <v>3.44778172681828</v>
      </c>
      <c r="U440" s="20">
        <v>3.47961774449476</v>
      </c>
      <c r="V440" s="20">
        <v>3.45741419566256</v>
      </c>
      <c r="W440" s="20">
        <v>3.42720879884378</v>
      </c>
      <c r="X440" s="20">
        <v>3.38747818459527</v>
      </c>
      <c r="Y440" s="20">
        <v>41.2772913543456</v>
      </c>
      <c r="Z440" s="20">
        <v>41.5019787262558</v>
      </c>
      <c r="AA440" s="20">
        <v>41.7948114631556</v>
      </c>
      <c r="AB440" s="20">
        <v>42.2126018372685</v>
      </c>
    </row>
    <row r="441" ht="20.05" customHeight="1">
      <c r="A441" s="17">
        <f>$A440+C440</f>
        <v>2180</v>
      </c>
      <c r="B441" s="18"/>
      <c r="C441" s="19">
        <v>5</v>
      </c>
      <c r="D441" t="b" s="20">
        <v>1</v>
      </c>
      <c r="E441" s="21"/>
      <c r="F441" s="22">
        <v>660.144093063744</v>
      </c>
      <c r="G441" s="20">
        <f>$E441+($F441/60+H441*'data'!$C$16+I441*OFFSET('data'!$C$17,0,D441)-G440*(OFFSET('data'!$C$18,0,D441)+'data'!$C$19+OFFSET('data'!$C$20,0,D441)))*$C441/60+G440</f>
        <v>27.2625311510248</v>
      </c>
      <c r="H441" s="20">
        <f>H440+('data'!$C$19*G440-'data'!$C$16*H440)*$C441/60</f>
        <v>99.28234281860431</v>
      </c>
      <c r="I441" s="20">
        <f>I440+(OFFSET('data'!$C$20,0,D441)*G440-OFFSET('data'!$C$17,0,D441)*I440)*$C441/60</f>
        <v>117.983585398583</v>
      </c>
      <c r="J441" s="23">
        <f>$A441/60</f>
        <v>36.3333333333333</v>
      </c>
      <c r="K441" s="20">
        <f>G441/'data'!$C$15*1000</f>
        <v>4.16517410854642</v>
      </c>
      <c r="L441" s="20">
        <f>L440+'data'!$G$21*(K440-L440)/60*C440</f>
        <v>4.06184220669439</v>
      </c>
      <c r="M441" s="20">
        <f>IF(L441&lt;='data'!$G$22,1.89,1.47)</f>
        <v>1.47</v>
      </c>
      <c r="N441" s="19">
        <f>$A441</f>
        <v>2180</v>
      </c>
      <c r="O441" s="20">
        <f>'data'!$G$23-'data'!$G$23*(1-('data'!$G$22^M441)/('data'!$G$22^M441+L441^M441))</f>
        <v>36.1346971837861</v>
      </c>
      <c r="P441" s="20">
        <f>VLOOKUP(IF(N441-'data'!$G$24&lt;0,0,N441-'data'!$G$24),N3:O725,2)</f>
        <v>36.1742819462185</v>
      </c>
      <c r="Q441" s="20">
        <v>3.5</v>
      </c>
      <c r="R441" s="20">
        <v>3.48685694401094</v>
      </c>
      <c r="S441" s="20">
        <v>3.46959759322806</v>
      </c>
      <c r="T441" s="20">
        <v>3.44800107969854</v>
      </c>
      <c r="U441" s="20">
        <v>3.47985758684126</v>
      </c>
      <c r="V441" s="20">
        <v>3.45776065476026</v>
      </c>
      <c r="W441" s="20">
        <v>3.42770759682558</v>
      </c>
      <c r="X441" s="20">
        <v>3.38819511190904</v>
      </c>
      <c r="Y441" s="20">
        <v>41.2748519195949</v>
      </c>
      <c r="Z441" s="20">
        <v>41.4984348211518</v>
      </c>
      <c r="AA441" s="20">
        <v>41.7897415349737</v>
      </c>
      <c r="AB441" s="20">
        <v>42.2051340182438</v>
      </c>
    </row>
    <row r="442" ht="20.05" customHeight="1">
      <c r="A442" s="17">
        <f>$A441+C441</f>
        <v>2185</v>
      </c>
      <c r="B442" s="18"/>
      <c r="C442" s="19">
        <v>5</v>
      </c>
      <c r="D442" t="b" s="20">
        <v>1</v>
      </c>
      <c r="E442" s="21"/>
      <c r="F442" s="22">
        <v>659.891565612269</v>
      </c>
      <c r="G442" s="20">
        <f>$E442+($F442/60+H442*'data'!$C$16+I442*OFFSET('data'!$C$17,0,D442)-G441*(OFFSET('data'!$C$18,0,D442)+'data'!$C$19+OFFSET('data'!$C$20,0,D442)))*$C442/60+G441</f>
        <v>27.2659713047345</v>
      </c>
      <c r="H442" s="20">
        <f>H441+('data'!$C$19*G441-'data'!$C$16*H441)*$C442/60</f>
        <v>99.3585993810356</v>
      </c>
      <c r="I442" s="20">
        <f>I441+(OFFSET('data'!$C$20,0,D442)*G441-OFFSET('data'!$C$17,0,D442)*I441)*$C442/60</f>
        <v>118.208425067116</v>
      </c>
      <c r="J442" s="23">
        <f>$A442/60</f>
        <v>36.4166666666667</v>
      </c>
      <c r="K442" s="20">
        <f>G442/'data'!$C$15*1000</f>
        <v>4.16569969581055</v>
      </c>
      <c r="L442" s="20">
        <f>L441+'data'!$G$21*(K441-L441)/60*C441</f>
        <v>4.06305813521625</v>
      </c>
      <c r="M442" s="20">
        <f>IF(L442&lt;='data'!$G$22,1.89,1.47)</f>
        <v>1.47</v>
      </c>
      <c r="N442" s="19">
        <f>$A442</f>
        <v>2185</v>
      </c>
      <c r="O442" s="20">
        <f>'data'!$G$23-'data'!$G$23*(1-('data'!$G$22^M442)/('data'!$G$22^M442+L442^M442))</f>
        <v>36.1249763199397</v>
      </c>
      <c r="P442" s="20">
        <f>VLOOKUP(IF(N442-'data'!$G$24&lt;0,0,N442-'data'!$G$24),N3:O725,2)</f>
        <v>36.164279175598</v>
      </c>
      <c r="Q442" s="20">
        <v>3.5</v>
      </c>
      <c r="R442" s="20">
        <v>3.4869157189414</v>
      </c>
      <c r="S442" s="20">
        <v>3.4697292022938</v>
      </c>
      <c r="T442" s="20">
        <v>3.44821970072788</v>
      </c>
      <c r="U442" s="20">
        <v>3.48009460691173</v>
      </c>
      <c r="V442" s="20">
        <v>3.45810372861702</v>
      </c>
      <c r="W442" s="20">
        <v>3.42820207401711</v>
      </c>
      <c r="X442" s="20">
        <v>3.38890615679645</v>
      </c>
      <c r="Y442" s="20">
        <v>41.2724413920348</v>
      </c>
      <c r="Z442" s="20">
        <v>41.4949260632859</v>
      </c>
      <c r="AA442" s="20">
        <v>41.784716784568</v>
      </c>
      <c r="AB442" s="20">
        <v>42.1977298135725</v>
      </c>
    </row>
    <row r="443" ht="20.05" customHeight="1">
      <c r="A443" s="17">
        <f>$A442+C442</f>
        <v>2190</v>
      </c>
      <c r="B443" s="18"/>
      <c r="C443" s="19">
        <v>5</v>
      </c>
      <c r="D443" t="b" s="20">
        <v>1</v>
      </c>
      <c r="E443" s="21"/>
      <c r="F443" s="22">
        <v>659.640124709803</v>
      </c>
      <c r="G443" s="20">
        <f>$E443+($F443/60+H443*'data'!$C$16+I443*OFFSET('data'!$C$17,0,D443)-G442*(OFFSET('data'!$C$18,0,D443)+'data'!$C$19+OFFSET('data'!$C$20,0,D443)))*$C443/60+G442</f>
        <v>27.2693993142933</v>
      </c>
      <c r="H443" s="20">
        <f>H442+('data'!$C$19*G442-'data'!$C$16*H442)*$C443/60</f>
        <v>99.4344915843315</v>
      </c>
      <c r="I443" s="20">
        <f>I442+(OFFSET('data'!$C$20,0,D443)*G442-OFFSET('data'!$C$17,0,D443)*I442)*$C443/60</f>
        <v>118.433212566549</v>
      </c>
      <c r="J443" s="23">
        <f>$A443/60</f>
        <v>36.5</v>
      </c>
      <c r="K443" s="20">
        <f>G443/'data'!$C$15*1000</f>
        <v>4.16622342768926</v>
      </c>
      <c r="L443" s="20">
        <f>L442+'data'!$G$21*(K442-L442)/60*C442</f>
        <v>4.06426594034533</v>
      </c>
      <c r="M443" s="20">
        <f>IF(L443&lt;='data'!$G$22,1.89,1.47)</f>
        <v>1.47</v>
      </c>
      <c r="N443" s="19">
        <f>$A443</f>
        <v>2190</v>
      </c>
      <c r="O443" s="20">
        <f>'data'!$G$23-'data'!$G$23*(1-('data'!$G$22^M443)/('data'!$G$22^M443+L443^M443))</f>
        <v>36.1153242232472</v>
      </c>
      <c r="P443" s="20">
        <f>VLOOKUP(IF(N443-'data'!$G$24&lt;0,0,N443-'data'!$G$24),N3:O725,2)</f>
        <v>36.1543479237617</v>
      </c>
      <c r="Q443" s="20">
        <v>3.5</v>
      </c>
      <c r="R443" s="20">
        <v>3.48697429710858</v>
      </c>
      <c r="S443" s="20">
        <v>3.46986037159324</v>
      </c>
      <c r="T443" s="20">
        <v>3.44843759232199</v>
      </c>
      <c r="U443" s="20">
        <v>3.48032883791649</v>
      </c>
      <c r="V443" s="20">
        <v>3.45844345475234</v>
      </c>
      <c r="W443" s="20">
        <v>3.42869227608721</v>
      </c>
      <c r="X443" s="20">
        <v>3.38961137995629</v>
      </c>
      <c r="Y443" s="20">
        <v>41.2700594267681</v>
      </c>
      <c r="Z443" s="20">
        <v>41.4914520549534</v>
      </c>
      <c r="AA443" s="20">
        <v>41.7797367190733</v>
      </c>
      <c r="AB443" s="20">
        <v>42.1903885374384</v>
      </c>
    </row>
    <row r="444" ht="20.05" customHeight="1">
      <c r="A444" s="17">
        <f>$A443+C443</f>
        <v>2195</v>
      </c>
      <c r="B444" s="18"/>
      <c r="C444" s="19">
        <v>5</v>
      </c>
      <c r="D444" t="b" s="20">
        <v>1</v>
      </c>
      <c r="E444" s="21"/>
      <c r="F444" s="22">
        <v>659.389764112207</v>
      </c>
      <c r="G444" s="20">
        <f>$E444+($F444/60+H444*'data'!$C$16+I444*OFFSET('data'!$C$17,0,D444)-G443*(OFFSET('data'!$C$18,0,D444)+'data'!$C$19+OFFSET('data'!$C$20,0,D444)))*$C444/60+G443</f>
        <v>27.2728152193708</v>
      </c>
      <c r="H444" s="20">
        <f>H443+('data'!$C$19*G443-'data'!$C$16*H443)*$C444/60</f>
        <v>99.51002127318181</v>
      </c>
      <c r="I444" s="20">
        <f>I443+(OFFSET('data'!$C$20,0,D444)*G443-OFFSET('data'!$C$17,0,D444)*I443)*$C444/60</f>
        <v>118.657947796577</v>
      </c>
      <c r="J444" s="23">
        <f>$A444/60</f>
        <v>36.5833333333333</v>
      </c>
      <c r="K444" s="20">
        <f>G444/'data'!$C$15*1000</f>
        <v>4.16674531024328</v>
      </c>
      <c r="L444" s="20">
        <f>L443+'data'!$G$21*(K443-L443)/60*C443</f>
        <v>4.06546569583862</v>
      </c>
      <c r="M444" s="20">
        <f>IF(L444&lt;='data'!$G$22,1.89,1.47)</f>
        <v>1.47</v>
      </c>
      <c r="N444" s="19">
        <f>$A444</f>
        <v>2195</v>
      </c>
      <c r="O444" s="20">
        <f>'data'!$G$23-'data'!$G$23*(1-('data'!$G$22^M444)/('data'!$G$22^M444+L444^M444))</f>
        <v>36.1057402259917</v>
      </c>
      <c r="P444" s="20">
        <f>VLOOKUP(IF(N444-'data'!$G$24&lt;0,0,N444-'data'!$G$24),N3:O725,2)</f>
        <v>36.1444874904728</v>
      </c>
      <c r="Q444" s="20">
        <v>3.5</v>
      </c>
      <c r="R444" s="20">
        <v>3.48703267915855</v>
      </c>
      <c r="S444" s="20">
        <v>3.46999110257045</v>
      </c>
      <c r="T444" s="20">
        <v>3.44865475688782</v>
      </c>
      <c r="U444" s="20">
        <v>3.48056031267508</v>
      </c>
      <c r="V444" s="20">
        <v>3.45877987025182</v>
      </c>
      <c r="W444" s="20">
        <v>3.42917824818431</v>
      </c>
      <c r="X444" s="20">
        <v>3.39031084140121</v>
      </c>
      <c r="Y444" s="20">
        <v>41.267705683068</v>
      </c>
      <c r="Z444" s="20">
        <v>41.4880124032128</v>
      </c>
      <c r="AA444" s="20">
        <v>41.7748008515093</v>
      </c>
      <c r="AB444" s="20">
        <v>42.1831095122906</v>
      </c>
    </row>
    <row r="445" ht="20.05" customHeight="1">
      <c r="A445" s="17">
        <f>$A444+C444</f>
        <v>2200</v>
      </c>
      <c r="B445" s="18"/>
      <c r="C445" s="19">
        <v>5</v>
      </c>
      <c r="D445" t="b" s="20">
        <v>1</v>
      </c>
      <c r="E445" s="21"/>
      <c r="F445" s="22">
        <v>659.140477611944</v>
      </c>
      <c r="G445" s="20">
        <f>$E445+($F445/60+H445*'data'!$C$16+I445*OFFSET('data'!$C$17,0,D445)-G444*(OFFSET('data'!$C$18,0,D445)+'data'!$C$19+OFFSET('data'!$C$20,0,D445)))*$C445/60+G444</f>
        <v>27.2762190595009</v>
      </c>
      <c r="H445" s="20">
        <f>H444+('data'!$C$19*G444-'data'!$C$16*H444)*$C445/60</f>
        <v>99.5851902824098</v>
      </c>
      <c r="I445" s="20">
        <f>I444+(OFFSET('data'!$C$20,0,D445)*G444-OFFSET('data'!$C$17,0,D445)*I444)*$C445/60</f>
        <v>118.882630657329</v>
      </c>
      <c r="J445" s="23">
        <f>$A445/60</f>
        <v>36.6666666666667</v>
      </c>
      <c r="K445" s="20">
        <f>G445/'data'!$C$15*1000</f>
        <v>4.1672653495126</v>
      </c>
      <c r="L445" s="20">
        <f>L444+'data'!$G$21*(K444-L444)/60*C444</f>
        <v>4.06665747465649</v>
      </c>
      <c r="M445" s="20">
        <f>IF(L445&lt;='data'!$G$22,1.89,1.47)</f>
        <v>1.47</v>
      </c>
      <c r="N445" s="19">
        <f>$A445</f>
        <v>2200</v>
      </c>
      <c r="O445" s="20">
        <f>'data'!$G$23-'data'!$G$23*(1-('data'!$G$22^M445)/('data'!$G$22^M445+L445^M445))</f>
        <v>36.0962236683221</v>
      </c>
      <c r="P445" s="20">
        <f>VLOOKUP(IF(N445-'data'!$G$24&lt;0,0,N445-'data'!$G$24),N3:O725,2)</f>
        <v>36.1346971837861</v>
      </c>
      <c r="Q445" s="20">
        <v>3.5</v>
      </c>
      <c r="R445" s="20">
        <v>3.48709086573526</v>
      </c>
      <c r="S445" s="20">
        <v>3.47012139666478</v>
      </c>
      <c r="T445" s="20">
        <v>3.44887119682371</v>
      </c>
      <c r="U445" s="20">
        <v>3.48078906362083</v>
      </c>
      <c r="V445" s="20">
        <v>3.45911301177224</v>
      </c>
      <c r="W445" s="20">
        <v>3.42966003494251</v>
      </c>
      <c r="X445" s="20">
        <v>3.39100460046569</v>
      </c>
      <c r="Y445" s="20">
        <v>41.2653798243257</v>
      </c>
      <c r="Z445" s="20">
        <v>41.4846067198271</v>
      </c>
      <c r="AA445" s="20">
        <v>41.7699087007069</v>
      </c>
      <c r="AB445" s="20">
        <v>42.1758920687374</v>
      </c>
    </row>
    <row r="446" ht="20.05" customHeight="1">
      <c r="A446" s="17">
        <f>$A445+C445</f>
        <v>2205</v>
      </c>
      <c r="B446" s="18"/>
      <c r="C446" s="19">
        <v>5</v>
      </c>
      <c r="D446" t="b" s="20">
        <v>1</v>
      </c>
      <c r="E446" s="21"/>
      <c r="F446" s="22">
        <v>658.892259037857</v>
      </c>
      <c r="G446" s="20">
        <f>$E446+($F446/60+H446*'data'!$C$16+I446*OFFSET('data'!$C$17,0,D446)-G445*(OFFSET('data'!$C$18,0,D446)+'data'!$C$19+OFFSET('data'!$C$20,0,D446)))*$C446/60+G445</f>
        <v>27.279610874083</v>
      </c>
      <c r="H446" s="20">
        <f>H445+('data'!$C$19*G445-'data'!$C$16*H445)*$C446/60</f>
        <v>99.6600004370268</v>
      </c>
      <c r="I446" s="20">
        <f>I445+(OFFSET('data'!$C$20,0,D446)*G445-OFFSET('data'!$C$17,0,D446)*I445)*$C446/60</f>
        <v>119.107261049362</v>
      </c>
      <c r="J446" s="23">
        <f>$A446/60</f>
        <v>36.75</v>
      </c>
      <c r="K446" s="20">
        <f>G446/'data'!$C$15*1000</f>
        <v>4.16778355151666</v>
      </c>
      <c r="L446" s="20">
        <f>L445+'data'!$G$21*(K445-L445)/60*C445</f>
        <v>4.06784134897186</v>
      </c>
      <c r="M446" s="20">
        <f>IF(L446&lt;='data'!$G$22,1.89,1.47)</f>
        <v>1.47</v>
      </c>
      <c r="N446" s="19">
        <f>$A446</f>
        <v>2205</v>
      </c>
      <c r="O446" s="20">
        <f>'data'!$G$23-'data'!$G$23*(1-('data'!$G$22^M446)/('data'!$G$22^M446+L446^M446))</f>
        <v>36.0867738981493</v>
      </c>
      <c r="P446" s="20">
        <f>VLOOKUP(IF(N446-'data'!$G$24&lt;0,0,N446-'data'!$G$24),N3:O725,2)</f>
        <v>36.1249763199397</v>
      </c>
      <c r="Q446" s="20">
        <v>3.5</v>
      </c>
      <c r="R446" s="20">
        <v>3.48714885748056</v>
      </c>
      <c r="S446" s="20">
        <v>3.47025125531079</v>
      </c>
      <c r="T446" s="20">
        <v>3.44908691451942</v>
      </c>
      <c r="U446" s="20">
        <v>3.48101512280542</v>
      </c>
      <c r="V446" s="20">
        <v>3.45944291554659</v>
      </c>
      <c r="W446" s="20">
        <v>3.43013768048758</v>
      </c>
      <c r="X446" s="20">
        <v>3.39169271581391</v>
      </c>
      <c r="Y446" s="20">
        <v>41.2630815179998</v>
      </c>
      <c r="Z446" s="20">
        <v>41.4812346212044</v>
      </c>
      <c r="AA446" s="20">
        <v>41.7650597912342</v>
      </c>
      <c r="AB446" s="20">
        <v>42.1687355454402</v>
      </c>
    </row>
    <row r="447" ht="20.05" customHeight="1">
      <c r="A447" s="17">
        <f>$A446+C446</f>
        <v>2210</v>
      </c>
      <c r="B447" s="18"/>
      <c r="C447" s="19">
        <v>5</v>
      </c>
      <c r="D447" t="b" s="20">
        <v>1</v>
      </c>
      <c r="E447" s="21"/>
      <c r="F447" s="22">
        <v>658.645102254963</v>
      </c>
      <c r="G447" s="20">
        <f>$E447+($F447/60+H447*'data'!$C$16+I447*OFFSET('data'!$C$17,0,D447)-G446*(OFFSET('data'!$C$18,0,D447)+'data'!$C$19+OFFSET('data'!$C$20,0,D447)))*$C447/60+G446</f>
        <v>27.2829907023823</v>
      </c>
      <c r="H447" s="20">
        <f>H446+('data'!$C$19*G446-'data'!$C$16*H446)*$C447/60</f>
        <v>99.7344535522864</v>
      </c>
      <c r="I447" s="20">
        <f>I446+(OFFSET('data'!$C$20,0,D447)*G446-OFFSET('data'!$C$17,0,D447)*I446)*$C447/60</f>
        <v>119.331838873663</v>
      </c>
      <c r="J447" s="23">
        <f>$A447/60</f>
        <v>36.8333333333333</v>
      </c>
      <c r="K447" s="20">
        <f>G447/'data'!$C$15*1000</f>
        <v>4.16829992225442</v>
      </c>
      <c r="L447" s="20">
        <f>L446+'data'!$G$21*(K446-L446)/60*C446</f>
        <v>4.06901739017921</v>
      </c>
      <c r="M447" s="20">
        <f>IF(L447&lt;='data'!$G$22,1.89,1.47)</f>
        <v>1.47</v>
      </c>
      <c r="N447" s="19">
        <f>$A447</f>
        <v>2210</v>
      </c>
      <c r="O447" s="20">
        <f>'data'!$G$23-'data'!$G$23*(1-('data'!$G$22^M447)/('data'!$G$22^M447+L447^M447))</f>
        <v>36.0773902710457</v>
      </c>
      <c r="P447" s="20">
        <f>VLOOKUP(IF(N447-'data'!$G$24&lt;0,0,N447-'data'!$G$24),N3:O725,2)</f>
        <v>36.1153242232472</v>
      </c>
      <c r="Q447" s="20">
        <v>3.5</v>
      </c>
      <c r="R447" s="20">
        <v>3.4872066550342</v>
      </c>
      <c r="S447" s="20">
        <v>3.47038067993836</v>
      </c>
      <c r="T447" s="20">
        <v>3.44930191235624</v>
      </c>
      <c r="U447" s="20">
        <v>3.48123852190339</v>
      </c>
      <c r="V447" s="20">
        <v>3.45976961738902</v>
      </c>
      <c r="W447" s="20">
        <v>3.43061122844286</v>
      </c>
      <c r="X447" s="20">
        <v>3.39237524544755</v>
      </c>
      <c r="Y447" s="20">
        <v>41.2608104355659</v>
      </c>
      <c r="Z447" s="20">
        <v>41.4778957283402</v>
      </c>
      <c r="AA447" s="20">
        <v>41.7602536533248</v>
      </c>
      <c r="AB447" s="20">
        <v>42.1616392890102</v>
      </c>
    </row>
    <row r="448" ht="20.05" customHeight="1">
      <c r="A448" s="17">
        <f>$A447+C447</f>
        <v>2215</v>
      </c>
      <c r="B448" s="18"/>
      <c r="C448" s="19">
        <v>5</v>
      </c>
      <c r="D448" t="b" s="20">
        <v>1</v>
      </c>
      <c r="E448" s="21"/>
      <c r="F448" s="22">
        <v>658.399001164235</v>
      </c>
      <c r="G448" s="20">
        <f>$E448+($F448/60+H448*'data'!$C$16+I448*OFFSET('data'!$C$17,0,D448)-G447*(OFFSET('data'!$C$18,0,D448)+'data'!$C$19+OFFSET('data'!$C$20,0,D448)))*$C448/60+G447</f>
        <v>27.2863585835309</v>
      </c>
      <c r="H448" s="20">
        <f>H447+('data'!$C$19*G447-'data'!$C$16*H447)*$C448/60</f>
        <v>99.8085514337388</v>
      </c>
      <c r="I448" s="20">
        <f>I447+(OFFSET('data'!$C$20,0,D448)*G447-OFFSET('data'!$C$17,0,D448)*I447)*$C448/60</f>
        <v>119.556364031644</v>
      </c>
      <c r="J448" s="23">
        <f>$A448/60</f>
        <v>36.9166666666667</v>
      </c>
      <c r="K448" s="20">
        <f>G448/'data'!$C$15*1000</f>
        <v>4.16881446770448</v>
      </c>
      <c r="L448" s="20">
        <f>L447+'data'!$G$21*(K447-L447)/60*C447</f>
        <v>4.07018566890349</v>
      </c>
      <c r="M448" s="20">
        <f>IF(L448&lt;='data'!$G$22,1.89,1.47)</f>
        <v>1.47</v>
      </c>
      <c r="N448" s="19">
        <f>$A448</f>
        <v>2215</v>
      </c>
      <c r="O448" s="20">
        <f>'data'!$G$23-'data'!$G$23*(1-('data'!$G$22^M448)/('data'!$G$22^M448+L448^M448))</f>
        <v>36.0680721501448</v>
      </c>
      <c r="P448" s="20">
        <f>VLOOKUP(IF(N448-'data'!$G$24&lt;0,0,N448-'data'!$G$24),N3:O725,2)</f>
        <v>36.1057402259917</v>
      </c>
      <c r="Q448" s="20">
        <v>3.5</v>
      </c>
      <c r="R448" s="20">
        <v>3.48726425903381</v>
      </c>
      <c r="S448" s="20">
        <v>3.47050967197267</v>
      </c>
      <c r="T448" s="20">
        <v>3.449516192707</v>
      </c>
      <c r="U448" s="20">
        <v>3.48145929221654</v>
      </c>
      <c r="V448" s="20">
        <v>3.46009315269975</v>
      </c>
      <c r="W448" s="20">
        <v>3.43108072193515</v>
      </c>
      <c r="X448" s="20">
        <v>3.39305224671348</v>
      </c>
      <c r="Y448" s="20">
        <v>41.2585662524664</v>
      </c>
      <c r="Z448" s="20">
        <v>41.4745896667608</v>
      </c>
      <c r="AA448" s="20">
        <v>41.7554898228066</v>
      </c>
      <c r="AB448" s="20">
        <v>42.1546026539064</v>
      </c>
    </row>
    <row r="449" ht="20.05" customHeight="1">
      <c r="A449" s="17">
        <f>$A448+C448</f>
        <v>2220</v>
      </c>
      <c r="B449" s="18"/>
      <c r="C449" s="19">
        <v>5</v>
      </c>
      <c r="D449" t="b" s="20">
        <v>1</v>
      </c>
      <c r="E449" s="21"/>
      <c r="F449" s="22">
        <v>658.153949702394</v>
      </c>
      <c r="G449" s="20">
        <f>$E449+($F449/60+H449*'data'!$C$16+I449*OFFSET('data'!$C$17,0,D449)-G448*(OFFSET('data'!$C$18,0,D449)+'data'!$C$19+OFFSET('data'!$C$20,0,D449)))*$C449/60+G448</f>
        <v>27.2897145565284</v>
      </c>
      <c r="H449" s="20">
        <f>H448+('data'!$C$19*G448-'data'!$C$16*H448)*$C449/60</f>
        <v>99.88229587728431</v>
      </c>
      <c r="I449" s="20">
        <f>I448+(OFFSET('data'!$C$20,0,D449)*G448-OFFSET('data'!$C$17,0,D449)*I448)*$C449/60</f>
        <v>119.780836425145</v>
      </c>
      <c r="J449" s="23">
        <f>$A449/60</f>
        <v>37</v>
      </c>
      <c r="K449" s="20">
        <f>G449/'data'!$C$15*1000</f>
        <v>4.1693271938252</v>
      </c>
      <c r="L449" s="20">
        <f>L448+'data'!$G$21*(K448-L448)/60*C448</f>
        <v>4.07134625500894</v>
      </c>
      <c r="M449" s="20">
        <f>IF(L449&lt;='data'!$G$22,1.89,1.47)</f>
        <v>1.47</v>
      </c>
      <c r="N449" s="19">
        <f>$A449</f>
        <v>2220</v>
      </c>
      <c r="O449" s="20">
        <f>'data'!$G$23-'data'!$G$23*(1-('data'!$G$22^M449)/('data'!$G$22^M449+L449^M449))</f>
        <v>36.0588189060427</v>
      </c>
      <c r="P449" s="20">
        <f>VLOOKUP(IF(N449-'data'!$G$24&lt;0,0,N449-'data'!$G$24),N3:O725,2)</f>
        <v>36.0962236683221</v>
      </c>
      <c r="Q449" s="20">
        <v>3.5</v>
      </c>
      <c r="R449" s="20">
        <v>3.48732167011496</v>
      </c>
      <c r="S449" s="20">
        <v>3.47063823283418</v>
      </c>
      <c r="T449" s="20">
        <v>3.44972975793623</v>
      </c>
      <c r="U449" s="20">
        <v>3.48167746467834</v>
      </c>
      <c r="V449" s="20">
        <v>3.46041355646993</v>
      </c>
      <c r="W449" s="20">
        <v>3.43154620360048</v>
      </c>
      <c r="X449" s="20">
        <v>3.39372377631138</v>
      </c>
      <c r="Y449" s="20">
        <v>41.2563486480621</v>
      </c>
      <c r="Z449" s="20">
        <v>41.4713160664664</v>
      </c>
      <c r="AA449" s="20">
        <v>41.7507678410306</v>
      </c>
      <c r="AB449" s="20">
        <v>42.1476250023335</v>
      </c>
    </row>
    <row r="450" ht="20.05" customHeight="1">
      <c r="A450" s="17">
        <f>$A449+C449</f>
        <v>2225</v>
      </c>
      <c r="B450" s="18"/>
      <c r="C450" s="19">
        <v>5</v>
      </c>
      <c r="D450" t="b" s="20">
        <v>1</v>
      </c>
      <c r="E450" s="21"/>
      <c r="F450" s="22">
        <v>657.909941841698</v>
      </c>
      <c r="G450" s="20">
        <f>$E450+($F450/60+H450*'data'!$C$16+I450*OFFSET('data'!$C$17,0,D450)-G449*(OFFSET('data'!$C$18,0,D450)+'data'!$C$19+OFFSET('data'!$C$20,0,D450)))*$C450/60+G449</f>
        <v>27.2930586602425</v>
      </c>
      <c r="H450" s="20">
        <f>H449+('data'!$C$19*G449-'data'!$C$16*H449)*$C450/60</f>
        <v>99.9556886692266</v>
      </c>
      <c r="I450" s="20">
        <f>I449+(OFFSET('data'!$C$20,0,D450)*G449-OFFSET('data'!$C$17,0,D450)*I449)*$C450/60</f>
        <v>120.005255956428</v>
      </c>
      <c r="J450" s="23">
        <f>$A450/60</f>
        <v>37.0833333333333</v>
      </c>
      <c r="K450" s="20">
        <f>G450/'data'!$C$15*1000</f>
        <v>4.16983810655481</v>
      </c>
      <c r="L450" s="20">
        <f>L449+'data'!$G$21*(K449-L449)/60*C449</f>
        <v>4.07249921760781</v>
      </c>
      <c r="M450" s="20">
        <f>IF(L450&lt;='data'!$G$22,1.89,1.47)</f>
        <v>1.47</v>
      </c>
      <c r="N450" s="19">
        <f>$A450</f>
        <v>2225</v>
      </c>
      <c r="O450" s="20">
        <f>'data'!$G$23-'data'!$G$23*(1-('data'!$G$22^M450)/('data'!$G$22^M450+L450^M450))</f>
        <v>36.0496299167011</v>
      </c>
      <c r="P450" s="20">
        <f>VLOOKUP(IF(N450-'data'!$G$24&lt;0,0,N450-'data'!$G$24),N3:O725,2)</f>
        <v>36.0867738981493</v>
      </c>
      <c r="Q450" s="20">
        <v>3.5</v>
      </c>
      <c r="R450" s="20">
        <v>3.48737888891112</v>
      </c>
      <c r="S450" s="20">
        <v>3.47076636393871</v>
      </c>
      <c r="T450" s="20">
        <v>3.44994261040009</v>
      </c>
      <c r="U450" s="20">
        <v>3.48189306985826</v>
      </c>
      <c r="V450" s="20">
        <v>3.4607308632864</v>
      </c>
      <c r="W450" s="20">
        <v>3.43200771558983</v>
      </c>
      <c r="X450" s="20">
        <v>3.39438989030125</v>
      </c>
      <c r="Y450" s="20">
        <v>41.2541573055837</v>
      </c>
      <c r="Z450" s="20">
        <v>41.4680745618756</v>
      </c>
      <c r="AA450" s="20">
        <v>41.7460872548027</v>
      </c>
      <c r="AB450" s="20">
        <v>42.1407057041439</v>
      </c>
    </row>
    <row r="451" ht="20.05" customHeight="1">
      <c r="A451" s="17">
        <f>$A450+C450</f>
        <v>2230</v>
      </c>
      <c r="B451" s="18"/>
      <c r="C451" s="19">
        <v>5</v>
      </c>
      <c r="D451" t="b" s="20">
        <v>1</v>
      </c>
      <c r="E451" s="21"/>
      <c r="F451" s="22">
        <v>657.666971589732</v>
      </c>
      <c r="G451" s="20">
        <f>$E451+($F451/60+H451*'data'!$C$16+I451*OFFSET('data'!$C$17,0,D451)-G450*(OFFSET('data'!$C$18,0,D451)+'data'!$C$19+OFFSET('data'!$C$20,0,D451)))*$C451/60+G450</f>
        <v>27.2963909334098</v>
      </c>
      <c r="H451" s="20">
        <f>H450+('data'!$C$19*G450-'data'!$C$16*H450)*$C451/60</f>
        <v>100.028731586326</v>
      </c>
      <c r="I451" s="20">
        <f>I450+(OFFSET('data'!$C$20,0,D451)*G450-OFFSET('data'!$C$17,0,D451)*I450)*$C451/60</f>
        <v>120.229622528179</v>
      </c>
      <c r="J451" s="23">
        <f>$A451/60</f>
        <v>37.1666666666667</v>
      </c>
      <c r="K451" s="20">
        <f>G451/'data'!$C$15*1000</f>
        <v>4.17034721181147</v>
      </c>
      <c r="L451" s="20">
        <f>L450+'data'!$G$21*(K450-L450)/60*C450</f>
        <v>4.07364462506897</v>
      </c>
      <c r="M451" s="20">
        <f>IF(L451&lt;='data'!$G$22,1.89,1.47)</f>
        <v>1.47</v>
      </c>
      <c r="N451" s="19">
        <f>$A451</f>
        <v>2230</v>
      </c>
      <c r="O451" s="20">
        <f>'data'!$G$23-'data'!$G$23*(1-('data'!$G$22^M451)/('data'!$G$22^M451+L451^M451))</f>
        <v>36.0405045673516</v>
      </c>
      <c r="P451" s="20">
        <f>VLOOKUP(IF(N451-'data'!$G$24&lt;0,0,N451-'data'!$G$24),N3:O725,2)</f>
        <v>36.0773902710457</v>
      </c>
      <c r="Q451" s="20">
        <v>3.5</v>
      </c>
      <c r="R451" s="20">
        <v>3.48743591605367</v>
      </c>
      <c r="S451" s="20">
        <v>3.4708940666974</v>
      </c>
      <c r="T451" s="20">
        <v>3.45015475244653</v>
      </c>
      <c r="U451" s="20">
        <v>3.48210613796606</v>
      </c>
      <c r="V451" s="20">
        <v>3.46104510733645</v>
      </c>
      <c r="W451" s="20">
        <v>3.43246529957479</v>
      </c>
      <c r="X451" s="20">
        <v>3.39505064411084</v>
      </c>
      <c r="Y451" s="20">
        <v>41.251991912083</v>
      </c>
      <c r="Z451" s="20">
        <v>41.4648647917708</v>
      </c>
      <c r="AA451" s="20">
        <v>41.741447616314</v>
      </c>
      <c r="AB451" s="20">
        <v>42.1338441367384</v>
      </c>
    </row>
    <row r="452" ht="20.05" customHeight="1">
      <c r="A452" s="17">
        <f>$A451+C451</f>
        <v>2235</v>
      </c>
      <c r="B452" s="18"/>
      <c r="C452" s="19">
        <v>5</v>
      </c>
      <c r="D452" t="b" s="20">
        <v>1</v>
      </c>
      <c r="E452" s="21"/>
      <c r="F452" s="22">
        <v>657.4250329892089</v>
      </c>
      <c r="G452" s="20">
        <f>$E452+($F452/60+H452*'data'!$C$16+I452*OFFSET('data'!$C$17,0,D452)-G451*(OFFSET('data'!$C$18,0,D452)+'data'!$C$19+OFFSET('data'!$C$20,0,D452)))*$C452/60+G451</f>
        <v>27.2997114146363</v>
      </c>
      <c r="H452" s="20">
        <f>H451+('data'!$C$19*G451-'data'!$C$16*H451)*$C452/60</f>
        <v>100.101426395853</v>
      </c>
      <c r="I452" s="20">
        <f>I451+(OFFSET('data'!$C$20,0,D452)*G451-OFFSET('data'!$C$17,0,D452)*I451)*$C452/60</f>
        <v>120.453936043504</v>
      </c>
      <c r="J452" s="23">
        <f>$A452/60</f>
        <v>37.25</v>
      </c>
      <c r="K452" s="20">
        <f>G452/'data'!$C$15*1000</f>
        <v>4.17085451549343</v>
      </c>
      <c r="L452" s="20">
        <f>L451+'data'!$G$21*(K451-L451)/60*C451</f>
        <v>4.07478254502641</v>
      </c>
      <c r="M452" s="20">
        <f>IF(L452&lt;='data'!$G$22,1.89,1.47)</f>
        <v>1.47</v>
      </c>
      <c r="N452" s="19">
        <f>$A452</f>
        <v>2235</v>
      </c>
      <c r="O452" s="20">
        <f>'data'!$G$23-'data'!$G$23*(1-('data'!$G$22^M452)/('data'!$G$22^M452+L452^M452))</f>
        <v>36.0314422504012</v>
      </c>
      <c r="P452" s="20">
        <f>VLOOKUP(IF(N452-'data'!$G$24&lt;0,0,N452-'data'!$G$24),N3:O725,2)</f>
        <v>36.0680721501448</v>
      </c>
      <c r="Q452" s="20">
        <v>3.5</v>
      </c>
      <c r="R452" s="20">
        <v>3.48749275217194</v>
      </c>
      <c r="S452" s="20">
        <v>3.47102134251675</v>
      </c>
      <c r="T452" s="20">
        <v>3.45036618641535</v>
      </c>
      <c r="U452" s="20">
        <v>3.482316698856</v>
      </c>
      <c r="V452" s="20">
        <v>3.46135632241248</v>
      </c>
      <c r="W452" s="20">
        <v>3.43291899675313</v>
      </c>
      <c r="X452" s="20">
        <v>3.395706092543</v>
      </c>
      <c r="Y452" s="20">
        <v>41.2498521583873</v>
      </c>
      <c r="Z452" s="20">
        <v>41.4616863992438</v>
      </c>
      <c r="AA452" s="20">
        <v>41.736848483074</v>
      </c>
      <c r="AB452" s="20">
        <v>42.1270396849696</v>
      </c>
    </row>
    <row r="453" ht="20.05" customHeight="1">
      <c r="A453" s="17">
        <f>$A452+C452</f>
        <v>2240</v>
      </c>
      <c r="B453" s="18"/>
      <c r="C453" s="19">
        <v>5</v>
      </c>
      <c r="D453" t="b" s="20">
        <v>1</v>
      </c>
      <c r="E453" s="21"/>
      <c r="F453" s="22">
        <v>657.184120117749</v>
      </c>
      <c r="G453" s="20">
        <f>$E453+($F453/60+H453*'data'!$C$16+I453*OFFSET('data'!$C$17,0,D453)-G452*(OFFSET('data'!$C$18,0,D453)+'data'!$C$19+OFFSET('data'!$C$20,0,D453)))*$C453/60+G452</f>
        <v>27.3030201423984</v>
      </c>
      <c r="H453" s="20">
        <f>H452+('data'!$C$19*G452-'data'!$C$16*H452)*$C453/60</f>
        <v>100.173774855639</v>
      </c>
      <c r="I453" s="20">
        <f>I452+(OFFSET('data'!$C$20,0,D453)*G452-OFFSET('data'!$C$17,0,D453)*I452)*$C453/60</f>
        <v>120.678196405929</v>
      </c>
      <c r="J453" s="23">
        <f>$A453/60</f>
        <v>37.3333333333333</v>
      </c>
      <c r="K453" s="20">
        <f>G453/'data'!$C$15*1000</f>
        <v>4.17136002347912</v>
      </c>
      <c r="L453" s="20">
        <f>L452+'data'!$G$21*(K452-L452)/60*C452</f>
        <v>4.07591304438768</v>
      </c>
      <c r="M453" s="20">
        <f>IF(L453&lt;='data'!$G$22,1.89,1.47)</f>
        <v>1.47</v>
      </c>
      <c r="N453" s="19">
        <f>$A453</f>
        <v>2240</v>
      </c>
      <c r="O453" s="20">
        <f>'data'!$G$23-'data'!$G$23*(1-('data'!$G$22^M453)/('data'!$G$22^M453+L453^M453))</f>
        <v>36.0224423653393</v>
      </c>
      <c r="P453" s="20">
        <f>VLOOKUP(IF(N453-'data'!$G$24&lt;0,0,N453-'data'!$G$24),N3:O725,2)</f>
        <v>36.0588189060427</v>
      </c>
      <c r="Q453" s="20">
        <v>3.5</v>
      </c>
      <c r="R453" s="20">
        <v>3.4875493978932</v>
      </c>
      <c r="S453" s="20">
        <v>3.47114819279868</v>
      </c>
      <c r="T453" s="20">
        <v>3.45057691463818</v>
      </c>
      <c r="U453" s="20">
        <v>3.48252478203105</v>
      </c>
      <c r="V453" s="20">
        <v>3.46166454191664</v>
      </c>
      <c r="W453" s="20">
        <v>3.43336884785435</v>
      </c>
      <c r="X453" s="20">
        <v>3.39635628978294</v>
      </c>
      <c r="Y453" s="20">
        <v>41.2477377390513</v>
      </c>
      <c r="Z453" s="20">
        <v>41.4585390316423</v>
      </c>
      <c r="AA453" s="20">
        <v>41.7322894178438</v>
      </c>
      <c r="AB453" s="20">
        <v>42.1202917410468</v>
      </c>
    </row>
    <row r="454" ht="20.05" customHeight="1">
      <c r="A454" s="17">
        <f>$A453+C453</f>
        <v>2245</v>
      </c>
      <c r="B454" s="18"/>
      <c r="C454" s="19">
        <v>5</v>
      </c>
      <c r="D454" t="b" s="20">
        <v>1</v>
      </c>
      <c r="E454" s="21"/>
      <c r="F454" s="22">
        <v>656.944227087689</v>
      </c>
      <c r="G454" s="20">
        <f>$E454+($F454/60+H454*'data'!$C$16+I454*OFFSET('data'!$C$17,0,D454)-G453*(OFFSET('data'!$C$18,0,D454)+'data'!$C$19+OFFSET('data'!$C$20,0,D454)))*$C454/60+G453</f>
        <v>27.3063171550431</v>
      </c>
      <c r="H454" s="20">
        <f>H453+('data'!$C$19*G453-'data'!$C$16*H453)*$C454/60</f>
        <v>100.245778714131</v>
      </c>
      <c r="I454" s="20">
        <f>I453+(OFFSET('data'!$C$20,0,D454)*G453-OFFSET('data'!$C$17,0,D454)*I453)*$C454/60</f>
        <v>120.902403519399</v>
      </c>
      <c r="J454" s="23">
        <f>$A454/60</f>
        <v>37.4166666666667</v>
      </c>
      <c r="K454" s="20">
        <f>G454/'data'!$C$15*1000</f>
        <v>4.1718637416272</v>
      </c>
      <c r="L454" s="20">
        <f>L453+'data'!$G$21*(K453-L453)/60*C453</f>
        <v>4.07703618934217</v>
      </c>
      <c r="M454" s="20">
        <f>IF(L454&lt;='data'!$G$22,1.89,1.47)</f>
        <v>1.47</v>
      </c>
      <c r="N454" s="19">
        <f>$A454</f>
        <v>2245</v>
      </c>
      <c r="O454" s="20">
        <f>'data'!$G$23-'data'!$G$23*(1-('data'!$G$22^M454)/('data'!$G$22^M454+L454^M454))</f>
        <v>36.0135043186459</v>
      </c>
      <c r="P454" s="20">
        <f>VLOOKUP(IF(N454-'data'!$G$24&lt;0,0,N454-'data'!$G$24),N3:O725,2)</f>
        <v>36.0496299167011</v>
      </c>
      <c r="Q454" s="20">
        <v>3.5</v>
      </c>
      <c r="R454" s="20">
        <v>3.48760585384264</v>
      </c>
      <c r="S454" s="20">
        <v>3.47127461894046</v>
      </c>
      <c r="T454" s="20">
        <v>3.4507869394386</v>
      </c>
      <c r="U454" s="20">
        <v>3.48273041664701</v>
      </c>
      <c r="V454" s="20">
        <v>3.46196979886537</v>
      </c>
      <c r="W454" s="20">
        <v>3.43381489314511</v>
      </c>
      <c r="X454" s="20">
        <v>3.39700128940539</v>
      </c>
      <c r="Y454" s="20">
        <v>41.2456483523122</v>
      </c>
      <c r="Z454" s="20">
        <v>41.4554223405175</v>
      </c>
      <c r="AA454" s="20">
        <v>41.7277699885698</v>
      </c>
      <c r="AB454" s="20">
        <v>42.1135997044418</v>
      </c>
    </row>
    <row r="455" ht="20.05" customHeight="1">
      <c r="A455" s="17">
        <f>$A454+C454</f>
        <v>2250</v>
      </c>
      <c r="B455" s="18"/>
      <c r="C455" s="19">
        <v>5</v>
      </c>
      <c r="D455" t="b" s="20">
        <v>1</v>
      </c>
      <c r="E455" s="21"/>
      <c r="F455" s="22">
        <v>656.705348045870</v>
      </c>
      <c r="G455" s="20">
        <f>$E455+($F455/60+H455*'data'!$C$16+I455*OFFSET('data'!$C$17,0,D455)-G454*(OFFSET('data'!$C$18,0,D455)+'data'!$C$19+OFFSET('data'!$C$20,0,D455)))*$C455/60+G454</f>
        <v>27.3096024907889</v>
      </c>
      <c r="H455" s="20">
        <f>H454+('data'!$C$19*G454-'data'!$C$16*H454)*$C455/60</f>
        <v>100.317439710441</v>
      </c>
      <c r="I455" s="20">
        <f>I454+(OFFSET('data'!$C$20,0,D455)*G454-OFFSET('data'!$C$17,0,D455)*I454)*$C455/60</f>
        <v>121.126557288275</v>
      </c>
      <c r="J455" s="23">
        <f>$A455/60</f>
        <v>37.5</v>
      </c>
      <c r="K455" s="20">
        <f>G455/'data'!$C$15*1000</f>
        <v>4.17236567577669</v>
      </c>
      <c r="L455" s="20">
        <f>L454+'data'!$G$21*(K454-L454)/60*C454</f>
        <v>4.07815204536935</v>
      </c>
      <c r="M455" s="20">
        <f>IF(L455&lt;='data'!$G$22,1.89,1.47)</f>
        <v>1.47</v>
      </c>
      <c r="N455" s="19">
        <f>$A455</f>
        <v>2250</v>
      </c>
      <c r="O455" s="20">
        <f>'data'!$G$23-'data'!$G$23*(1-('data'!$G$22^M455)/('data'!$G$22^M455+L455^M455))</f>
        <v>36.0046275237013</v>
      </c>
      <c r="P455" s="20">
        <f>VLOOKUP(IF(N455-'data'!$G$24&lt;0,0,N455-'data'!$G$24),N3:O725,2)</f>
        <v>36.0405045673516</v>
      </c>
      <c r="Q455" s="20">
        <v>3.5</v>
      </c>
      <c r="R455" s="20">
        <v>3.48766212064339</v>
      </c>
      <c r="S455" s="20">
        <v>3.47140062233478</v>
      </c>
      <c r="T455" s="20">
        <v>3.45099626313214</v>
      </c>
      <c r="U455" s="20">
        <v>3.4829336315166</v>
      </c>
      <c r="V455" s="20">
        <v>3.46227212589393</v>
      </c>
      <c r="W455" s="20">
        <v>3.43425717243464</v>
      </c>
      <c r="X455" s="20">
        <v>3.39764114438171</v>
      </c>
      <c r="Y455" s="20">
        <v>41.2435837000436</v>
      </c>
      <c r="Z455" s="20">
        <v>41.4523359815714</v>
      </c>
      <c r="AA455" s="20">
        <v>41.7232897683196</v>
      </c>
      <c r="AB455" s="20">
        <v>42.1069629817953</v>
      </c>
    </row>
    <row r="456" ht="20.05" customHeight="1">
      <c r="A456" s="17">
        <f>$A455+C455</f>
        <v>2255</v>
      </c>
      <c r="B456" s="18"/>
      <c r="C456" s="19">
        <v>5</v>
      </c>
      <c r="D456" t="b" s="20">
        <v>1</v>
      </c>
      <c r="E456" s="21"/>
      <c r="F456" s="22">
        <v>656.4674771734381</v>
      </c>
      <c r="G456" s="20">
        <f>$E456+($F456/60+H456*'data'!$C$16+I456*OFFSET('data'!$C$17,0,D456)-G455*(OFFSET('data'!$C$18,0,D456)+'data'!$C$19+OFFSET('data'!$C$20,0,D456)))*$C456/60+G455</f>
        <v>27.3128761877263</v>
      </c>
      <c r="H456" s="20">
        <f>H455+('data'!$C$19*G455-'data'!$C$16*H455)*$C456/60</f>
        <v>100.3887595744</v>
      </c>
      <c r="I456" s="20">
        <f>I455+(OFFSET('data'!$C$20,0,D456)*G455-OFFSET('data'!$C$17,0,D456)*I455)*$C456/60</f>
        <v>121.350657617333</v>
      </c>
      <c r="J456" s="23">
        <f>$A456/60</f>
        <v>37.5833333333333</v>
      </c>
      <c r="K456" s="20">
        <f>G456/'data'!$C$15*1000</f>
        <v>4.17286583174707</v>
      </c>
      <c r="L456" s="20">
        <f>L455+'data'!$G$21*(K455-L455)/60*C455</f>
        <v>4.07926067724689</v>
      </c>
      <c r="M456" s="20">
        <f>IF(L456&lt;='data'!$G$22,1.89,1.47)</f>
        <v>1.47</v>
      </c>
      <c r="N456" s="19">
        <f>$A456</f>
        <v>2255</v>
      </c>
      <c r="O456" s="20">
        <f>'data'!$G$23-'data'!$G$23*(1-('data'!$G$22^M456)/('data'!$G$22^M456+L456^M456))</f>
        <v>35.9958114006969</v>
      </c>
      <c r="P456" s="20">
        <f>VLOOKUP(IF(N456-'data'!$G$24&lt;0,0,N456-'data'!$G$24),N3:O725,2)</f>
        <v>36.0314422504012</v>
      </c>
      <c r="Q456" s="20">
        <v>3.5</v>
      </c>
      <c r="R456" s="20">
        <v>3.4877181989166</v>
      </c>
      <c r="S456" s="20">
        <v>3.47152620436975</v>
      </c>
      <c r="T456" s="20">
        <v>3.4512048880264</v>
      </c>
      <c r="U456" s="20">
        <v>3.48313445511349</v>
      </c>
      <c r="V456" s="20">
        <v>3.46257155526088</v>
      </c>
      <c r="W456" s="20">
        <v>3.43469572508005</v>
      </c>
      <c r="X456" s="20">
        <v>3.39827590708689</v>
      </c>
      <c r="Y456" s="20">
        <v>41.2415434877113</v>
      </c>
      <c r="Z456" s="20">
        <v>41.4492796146059</v>
      </c>
      <c r="AA456" s="20">
        <v>41.7188483352172</v>
      </c>
      <c r="AB456" s="20">
        <v>42.1003809868264</v>
      </c>
    </row>
    <row r="457" ht="20.05" customHeight="1">
      <c r="A457" s="17">
        <f>$A456+C456</f>
        <v>2260</v>
      </c>
      <c r="B457" s="18"/>
      <c r="C457" s="19">
        <v>5</v>
      </c>
      <c r="D457" t="b" s="20">
        <v>1</v>
      </c>
      <c r="E457" s="21"/>
      <c r="F457" s="22">
        <v>656.230608685642</v>
      </c>
      <c r="G457" s="20">
        <f>$E457+($F457/60+H457*'data'!$C$16+I457*OFFSET('data'!$C$17,0,D457)-G456*(OFFSET('data'!$C$18,0,D457)+'data'!$C$19+OFFSET('data'!$C$20,0,D457)))*$C457/60+G456</f>
        <v>27.3161382838184</v>
      </c>
      <c r="H457" s="20">
        <f>H456+('data'!$C$19*G456-'data'!$C$16*H456)*$C457/60</f>
        <v>100.459740026608</v>
      </c>
      <c r="I457" s="20">
        <f>I456+(OFFSET('data'!$C$20,0,D457)*G456-OFFSET('data'!$C$17,0,D457)*I456)*$C457/60</f>
        <v>121.574704411764</v>
      </c>
      <c r="J457" s="23">
        <f>$A457/60</f>
        <v>37.6666666666667</v>
      </c>
      <c r="K457" s="20">
        <f>G457/'data'!$C$15*1000</f>
        <v>4.17336421533835</v>
      </c>
      <c r="L457" s="20">
        <f>L456+'data'!$G$21*(K456-L456)/60*C456</f>
        <v>4.08036214905869</v>
      </c>
      <c r="M457" s="20">
        <f>IF(L457&lt;='data'!$G$22,1.89,1.47)</f>
        <v>1.47</v>
      </c>
      <c r="N457" s="19">
        <f>$A457</f>
        <v>2260</v>
      </c>
      <c r="O457" s="20">
        <f>'data'!$G$23-'data'!$G$23*(1-('data'!$G$22^M457)/('data'!$G$22^M457+L457^M457))</f>
        <v>35.9870553765473</v>
      </c>
      <c r="P457" s="20">
        <f>VLOOKUP(IF(N457-'data'!$G$24&lt;0,0,N457-'data'!$G$24),N3:O725,2)</f>
        <v>36.0224423653393</v>
      </c>
      <c r="Q457" s="20">
        <v>3.5</v>
      </c>
      <c r="R457" s="20">
        <v>3.4877740892813</v>
      </c>
      <c r="S457" s="20">
        <v>3.47165136642893</v>
      </c>
      <c r="T457" s="20">
        <v>3.45141281642102</v>
      </c>
      <c r="U457" s="20">
        <v>3.4833329155763</v>
      </c>
      <c r="V457" s="20">
        <v>3.46286811885247</v>
      </c>
      <c r="W457" s="20">
        <v>3.43513058999161</v>
      </c>
      <c r="X457" s="20">
        <v>3.39890562930646</v>
      </c>
      <c r="Y457" s="20">
        <v>41.2395274243282</v>
      </c>
      <c r="Z457" s="20">
        <v>41.4462529034719</v>
      </c>
      <c r="AA457" s="20">
        <v>41.7144452723805</v>
      </c>
      <c r="AB457" s="20">
        <v>42.0938531402414</v>
      </c>
    </row>
    <row r="458" ht="20.05" customHeight="1">
      <c r="A458" s="17">
        <f>$A457+C457</f>
        <v>2265</v>
      </c>
      <c r="B458" s="18"/>
      <c r="C458" s="19">
        <v>5</v>
      </c>
      <c r="D458" t="b" s="20">
        <v>1</v>
      </c>
      <c r="E458" s="21"/>
      <c r="F458" s="22">
        <v>655.994736831635</v>
      </c>
      <c r="G458" s="20">
        <f>$E458+($F458/60+H458*'data'!$C$16+I458*OFFSET('data'!$C$17,0,D458)-G457*(OFFSET('data'!$C$18,0,D458)+'data'!$C$19+OFFSET('data'!$C$20,0,D458)))*$C458/60+G457</f>
        <v>27.3193888169015</v>
      </c>
      <c r="H458" s="20">
        <f>H457+('data'!$C$19*G457-'data'!$C$16*H457)*$C458/60</f>
        <v>100.530382778485</v>
      </c>
      <c r="I458" s="20">
        <f>I457+(OFFSET('data'!$C$20,0,D458)*G457-OFFSET('data'!$C$17,0,D458)*I457)*$C458/60</f>
        <v>121.798697577170</v>
      </c>
      <c r="J458" s="23">
        <f>$A458/60</f>
        <v>37.75</v>
      </c>
      <c r="K458" s="20">
        <f>G458/'data'!$C$15*1000</f>
        <v>4.17386083233116</v>
      </c>
      <c r="L458" s="20">
        <f>L457+'data'!$G$21*(K457-L457)/60*C457</f>
        <v>4.08145652420281</v>
      </c>
      <c r="M458" s="20">
        <f>IF(L458&lt;='data'!$G$22,1.89,1.47)</f>
        <v>1.47</v>
      </c>
      <c r="N458" s="19">
        <f>$A458</f>
        <v>2265</v>
      </c>
      <c r="O458" s="20">
        <f>'data'!$G$23-'data'!$G$23*(1-('data'!$G$22^M458)/('data'!$G$22^M458+L458^M458))</f>
        <v>35.9783588848035</v>
      </c>
      <c r="P458" s="20">
        <f>VLOOKUP(IF(N458-'data'!$G$24&lt;0,0,N458-'data'!$G$24),N3:O725,2)</f>
        <v>36.0135043186459</v>
      </c>
      <c r="Q458" s="20">
        <v>3.5</v>
      </c>
      <c r="R458" s="20">
        <v>3.48782979235457</v>
      </c>
      <c r="S458" s="20">
        <v>3.47177610989134</v>
      </c>
      <c r="T458" s="20">
        <v>3.45162005060779</v>
      </c>
      <c r="U458" s="20">
        <v>3.48352904071252</v>
      </c>
      <c r="V458" s="20">
        <v>3.46316184818698</v>
      </c>
      <c r="W458" s="20">
        <v>3.43556180563795</v>
      </c>
      <c r="X458" s="20">
        <v>3.39953036224335</v>
      </c>
      <c r="Y458" s="20">
        <v>41.2375352224117</v>
      </c>
      <c r="Z458" s="20">
        <v>41.4432555160193</v>
      </c>
      <c r="AA458" s="20">
        <v>41.7100801678583</v>
      </c>
      <c r="AB458" s="20">
        <v>42.0873788696451</v>
      </c>
    </row>
    <row r="459" ht="20.05" customHeight="1">
      <c r="A459" s="17">
        <f>$A458+C458</f>
        <v>2270</v>
      </c>
      <c r="B459" s="18"/>
      <c r="C459" s="19">
        <v>5</v>
      </c>
      <c r="D459" t="b" s="20">
        <v>1</v>
      </c>
      <c r="E459" s="21"/>
      <c r="F459" s="22">
        <v>655.7598558942721</v>
      </c>
      <c r="G459" s="20">
        <f>$E459+($F459/60+H459*'data'!$C$16+I459*OFFSET('data'!$C$17,0,D459)-G458*(OFFSET('data'!$C$18,0,D459)+'data'!$C$19+OFFSET('data'!$C$20,0,D459)))*$C459/60+G458</f>
        <v>27.3226278246857</v>
      </c>
      <c r="H459" s="20">
        <f>H458+('data'!$C$19*G458-'data'!$C$16*H458)*$C459/60</f>
        <v>100.600689532323</v>
      </c>
      <c r="I459" s="20">
        <f>I458+(OFFSET('data'!$C$20,0,D459)*G458-OFFSET('data'!$C$17,0,D459)*I458)*$C459/60</f>
        <v>122.022637019565</v>
      </c>
      <c r="J459" s="23">
        <f>$A459/60</f>
        <v>37.8333333333333</v>
      </c>
      <c r="K459" s="20">
        <f>G459/'data'!$C$15*1000</f>
        <v>4.17435568848687</v>
      </c>
      <c r="L459" s="20">
        <f>L458+'data'!$G$21*(K458-L458)/60*C458</f>
        <v>4.08254386539931</v>
      </c>
      <c r="M459" s="20">
        <f>IF(L459&lt;='data'!$G$22,1.89,1.47)</f>
        <v>1.47</v>
      </c>
      <c r="N459" s="19">
        <f>$A459</f>
        <v>2270</v>
      </c>
      <c r="O459" s="20">
        <f>'data'!$G$23-'data'!$G$23*(1-('data'!$G$22^M459)/('data'!$G$22^M459+L459^M459))</f>
        <v>35.9697213655675</v>
      </c>
      <c r="P459" s="20">
        <f>VLOOKUP(IF(N459-'data'!$G$24&lt;0,0,N459-'data'!$G$24),N3:O725,2)</f>
        <v>36.0046275237013</v>
      </c>
      <c r="Q459" s="20">
        <v>3.5</v>
      </c>
      <c r="R459" s="20">
        <v>3.48788530875142</v>
      </c>
      <c r="S459" s="20">
        <v>3.47190043613144</v>
      </c>
      <c r="T459" s="20">
        <v>3.45182659287067</v>
      </c>
      <c r="U459" s="20">
        <v>3.48372285800245</v>
      </c>
      <c r="V459" s="20">
        <v>3.46345277441906</v>
      </c>
      <c r="W459" s="20">
        <v>3.43598941005121</v>
      </c>
      <c r="X459" s="20">
        <v>3.40015015652467</v>
      </c>
      <c r="Y459" s="20">
        <v>41.2355665979397</v>
      </c>
      <c r="Z459" s="20">
        <v>41.4402871240476</v>
      </c>
      <c r="AA459" s="20">
        <v>41.705752614569</v>
      </c>
      <c r="AB459" s="20">
        <v>42.0809576094529</v>
      </c>
    </row>
    <row r="460" ht="20.05" customHeight="1">
      <c r="A460" s="17">
        <f>$A459+C459</f>
        <v>2275</v>
      </c>
      <c r="B460" s="18"/>
      <c r="C460" s="19">
        <v>5</v>
      </c>
      <c r="D460" t="b" s="20">
        <v>1</v>
      </c>
      <c r="E460" s="21"/>
      <c r="F460" s="22">
        <v>655.525960189916</v>
      </c>
      <c r="G460" s="20">
        <f>$E460+($F460/60+H460*'data'!$C$16+I460*OFFSET('data'!$C$17,0,D460)-G459*(OFFSET('data'!$C$18,0,D460)+'data'!$C$19+OFFSET('data'!$C$20,0,D460)))*$C460/60+G459</f>
        <v>27.3258553447554</v>
      </c>
      <c r="H460" s="20">
        <f>H459+('data'!$C$19*G459-'data'!$C$16*H459)*$C460/60</f>
        <v>100.670661981334</v>
      </c>
      <c r="I460" s="20">
        <f>I459+(OFFSET('data'!$C$20,0,D460)*G459-OFFSET('data'!$C$17,0,D460)*I459)*$C460/60</f>
        <v>122.246522645373</v>
      </c>
      <c r="J460" s="23">
        <f>$A460/60</f>
        <v>37.9166666666667</v>
      </c>
      <c r="K460" s="20">
        <f>G460/'data'!$C$15*1000</f>
        <v>4.17484878954761</v>
      </c>
      <c r="L460" s="20">
        <f>L459+'data'!$G$21*(K459-L459)/60*C459</f>
        <v>4.083624234698</v>
      </c>
      <c r="M460" s="20">
        <f>IF(L460&lt;='data'!$G$22,1.89,1.47)</f>
        <v>1.47</v>
      </c>
      <c r="N460" s="19">
        <f>$A460</f>
        <v>2275</v>
      </c>
      <c r="O460" s="20">
        <f>'data'!$G$23-'data'!$G$23*(1-('data'!$G$22^M460)/('data'!$G$22^M460+L460^M460))</f>
        <v>35.9611422654084</v>
      </c>
      <c r="P460" s="20">
        <f>VLOOKUP(IF(N460-'data'!$G$24&lt;0,0,N460-'data'!$G$24),N3:O725,2)</f>
        <v>35.9958114006969</v>
      </c>
      <c r="Q460" s="20">
        <v>3.5</v>
      </c>
      <c r="R460" s="20">
        <v>3.48794063908483</v>
      </c>
      <c r="S460" s="20">
        <v>3.47202434651921</v>
      </c>
      <c r="T460" s="20">
        <v>3.45203244548583</v>
      </c>
      <c r="U460" s="20">
        <v>3.483914394603</v>
      </c>
      <c r="V460" s="20">
        <v>3.46374092834397</v>
      </c>
      <c r="W460" s="20">
        <v>3.43641344083212</v>
      </c>
      <c r="X460" s="20">
        <v>3.40076506220835</v>
      </c>
      <c r="Y460" s="20">
        <v>41.2336212703084</v>
      </c>
      <c r="Z460" s="20">
        <v>41.4373474032569</v>
      </c>
      <c r="AA460" s="20">
        <v>41.701462210240</v>
      </c>
      <c r="AB460" s="20">
        <v>42.074588800804</v>
      </c>
    </row>
    <row r="461" ht="20.05" customHeight="1">
      <c r="A461" s="17">
        <f>$A460+C460</f>
        <v>2280</v>
      </c>
      <c r="B461" s="18"/>
      <c r="C461" s="19">
        <v>5</v>
      </c>
      <c r="D461" t="b" s="20">
        <v>1</v>
      </c>
      <c r="E461" s="21"/>
      <c r="F461" s="22">
        <v>655.293044068241</v>
      </c>
      <c r="G461" s="20">
        <f>$E461+($F461/60+H461*'data'!$C$16+I461*OFFSET('data'!$C$17,0,D461)-G460*(OFFSET('data'!$C$18,0,D461)+'data'!$C$19+OFFSET('data'!$C$20,0,D461)))*$C461/60+G460</f>
        <v>27.3290714145698</v>
      </c>
      <c r="H461" s="20">
        <f>H460+('data'!$C$19*G460-'data'!$C$16*H460)*$C461/60</f>
        <v>100.740301809704</v>
      </c>
      <c r="I461" s="20">
        <f>I460+(OFFSET('data'!$C$20,0,D461)*G460-OFFSET('data'!$C$17,0,D461)*I460)*$C461/60</f>
        <v>122.470354361426</v>
      </c>
      <c r="J461" s="23">
        <f>$A461/60</f>
        <v>38</v>
      </c>
      <c r="K461" s="20">
        <f>G461/'data'!$C$15*1000</f>
        <v>4.17534014123642</v>
      </c>
      <c r="L461" s="20">
        <f>L460+'data'!$G$21*(K460-L460)/60*C460</f>
        <v>4.08469769348612</v>
      </c>
      <c r="M461" s="20">
        <f>IF(L461&lt;='data'!$G$22,1.89,1.47)</f>
        <v>1.47</v>
      </c>
      <c r="N461" s="19">
        <f>$A461</f>
        <v>2280</v>
      </c>
      <c r="O461" s="20">
        <f>'data'!$G$23-'data'!$G$23*(1-('data'!$G$22^M461)/('data'!$G$22^M461+L461^M461))</f>
        <v>35.9526210372785</v>
      </c>
      <c r="P461" s="20">
        <f>VLOOKUP(IF(N461-'data'!$G$24&lt;0,0,N461-'data'!$G$24),N3:O725,2)</f>
        <v>35.9870553765473</v>
      </c>
      <c r="Q461" s="20">
        <v>3.5</v>
      </c>
      <c r="R461" s="20">
        <v>3.48799578396582</v>
      </c>
      <c r="S461" s="20">
        <v>3.47214784242013</v>
      </c>
      <c r="T461" s="20">
        <v>3.45223761072168</v>
      </c>
      <c r="U461" s="20">
        <v>3.48410367735153</v>
      </c>
      <c r="V461" s="20">
        <v>3.46402634040177</v>
      </c>
      <c r="W461" s="20">
        <v>3.43683393515501</v>
      </c>
      <c r="X461" s="20">
        <v>3.40137512878979</v>
      </c>
      <c r="Y461" s="20">
        <v>41.2316989622904</v>
      </c>
      <c r="Z461" s="20">
        <v>41.4344360332001</v>
      </c>
      <c r="AA461" s="20">
        <v>41.6972085573475</v>
      </c>
      <c r="AB461" s="20">
        <v>42.0682718914758</v>
      </c>
    </row>
    <row r="462" ht="20.05" customHeight="1">
      <c r="A462" s="17">
        <f>$A461+C461</f>
        <v>2285</v>
      </c>
      <c r="B462" s="18"/>
      <c r="C462" s="19">
        <v>5</v>
      </c>
      <c r="D462" t="b" s="20">
        <v>1</v>
      </c>
      <c r="E462" s="21"/>
      <c r="F462" s="22">
        <v>655.061101912032</v>
      </c>
      <c r="G462" s="20">
        <f>$E462+($F462/60+H462*'data'!$C$16+I462*OFFSET('data'!$C$17,0,D462)-G461*(OFFSET('data'!$C$18,0,D462)+'data'!$C$19+OFFSET('data'!$C$20,0,D462)))*$C462/60+G461</f>
        <v>27.3322760714636</v>
      </c>
      <c r="H462" s="20">
        <f>H461+('data'!$C$19*G461-'data'!$C$16*H461)*$C462/60</f>
        <v>100.809610692640</v>
      </c>
      <c r="I462" s="20">
        <f>I461+(OFFSET('data'!$C$20,0,D462)*G461-OFFSET('data'!$C$17,0,D462)*I461)*$C462/60</f>
        <v>122.694132074962</v>
      </c>
      <c r="J462" s="23">
        <f>$A462/60</f>
        <v>38.0833333333333</v>
      </c>
      <c r="K462" s="20">
        <f>G462/'data'!$C$15*1000</f>
        <v>4.17582974925729</v>
      </c>
      <c r="L462" s="20">
        <f>L461+'data'!$G$21*(K461-L461)/60*C461</f>
        <v>4.08576430249588</v>
      </c>
      <c r="M462" s="20">
        <f>IF(L462&lt;='data'!$G$22,1.89,1.47)</f>
        <v>1.47</v>
      </c>
      <c r="N462" s="19">
        <f>$A462</f>
        <v>2285</v>
      </c>
      <c r="O462" s="20">
        <f>'data'!$G$23-'data'!$G$23*(1-('data'!$G$22^M462)/('data'!$G$22^M462+L462^M462))</f>
        <v>35.9441571404325</v>
      </c>
      <c r="P462" s="20">
        <f>VLOOKUP(IF(N462-'data'!$G$24&lt;0,0,N462-'data'!$G$24),N3:O725,2)</f>
        <v>35.9783588848035</v>
      </c>
      <c r="Q462" s="20">
        <v>3.5</v>
      </c>
      <c r="R462" s="20">
        <v>3.48805074400337</v>
      </c>
      <c r="S462" s="20">
        <v>3.47227092519517</v>
      </c>
      <c r="T462" s="20">
        <v>3.45244209083893</v>
      </c>
      <c r="U462" s="20">
        <v>3.4842907327696</v>
      </c>
      <c r="V462" s="20">
        <v>3.46430904068151</v>
      </c>
      <c r="W462" s="20">
        <v>3.4372509297728</v>
      </c>
      <c r="X462" s="20">
        <v>3.40198040520837</v>
      </c>
      <c r="Y462" s="20">
        <v>41.229799399993</v>
      </c>
      <c r="Z462" s="20">
        <v>41.4315526972348</v>
      </c>
      <c r="AA462" s="20">
        <v>41.6929912630576</v>
      </c>
      <c r="AB462" s="20">
        <v>42.0620063357999</v>
      </c>
    </row>
    <row r="463" ht="20.05" customHeight="1">
      <c r="A463" s="17">
        <f>$A462+C462</f>
        <v>2290</v>
      </c>
      <c r="B463" s="18"/>
      <c r="C463" s="19">
        <v>5</v>
      </c>
      <c r="D463" t="b" s="20">
        <v>1</v>
      </c>
      <c r="E463" s="21"/>
      <c r="F463" s="22">
        <v>654.830128136995</v>
      </c>
      <c r="G463" s="20">
        <f>$E463+($F463/60+H463*'data'!$C$16+I463*OFFSET('data'!$C$17,0,D463)-G462*(OFFSET('data'!$C$18,0,D463)+'data'!$C$19+OFFSET('data'!$C$20,0,D463)))*$C463/60+G462</f>
        <v>27.3354693526474</v>
      </c>
      <c r="H463" s="20">
        <f>H462+('data'!$C$19*G462-'data'!$C$16*H462)*$C463/60</f>
        <v>100.878590296421</v>
      </c>
      <c r="I463" s="20">
        <f>I462+(OFFSET('data'!$C$20,0,D463)*G462-OFFSET('data'!$C$17,0,D463)*I462)*$C463/60</f>
        <v>122.917855693626</v>
      </c>
      <c r="J463" s="23">
        <f>$A463/60</f>
        <v>38.1666666666667</v>
      </c>
      <c r="K463" s="20">
        <f>G463/'data'!$C$15*1000</f>
        <v>4.17631761929527</v>
      </c>
      <c r="L463" s="20">
        <f>L462+'data'!$G$21*(K462-L462)/60*C462</f>
        <v>4.08682412181197</v>
      </c>
      <c r="M463" s="20">
        <f>IF(L463&lt;='data'!$G$22,1.89,1.47)</f>
        <v>1.47</v>
      </c>
      <c r="N463" s="19">
        <f>$A463</f>
        <v>2290</v>
      </c>
      <c r="O463" s="20">
        <f>'data'!$G$23-'data'!$G$23*(1-('data'!$G$22^M463)/('data'!$G$22^M463+L463^M463))</f>
        <v>35.9357500403456</v>
      </c>
      <c r="P463" s="20">
        <f>VLOOKUP(IF(N463-'data'!$G$24&lt;0,0,N463-'data'!$G$24),N3:O725,2)</f>
        <v>35.9697213655675</v>
      </c>
      <c r="Q463" s="20">
        <v>3.5</v>
      </c>
      <c r="R463" s="20">
        <v>3.48810551980448</v>
      </c>
      <c r="S463" s="20">
        <v>3.47239359620085</v>
      </c>
      <c r="T463" s="20">
        <v>3.45264588809068</v>
      </c>
      <c r="U463" s="20">
        <v>3.48447558706668</v>
      </c>
      <c r="V463" s="20">
        <v>3.46458905892531</v>
      </c>
      <c r="W463" s="20">
        <v>3.43766446102189</v>
      </c>
      <c r="X463" s="20">
        <v>3.40258093985392</v>
      </c>
      <c r="Y463" s="20">
        <v>41.2279223128173</v>
      </c>
      <c r="Z463" s="20">
        <v>41.4286970824773</v>
      </c>
      <c r="AA463" s="20">
        <v>41.6888099391678</v>
      </c>
      <c r="AB463" s="20">
        <v>42.0557915945785</v>
      </c>
    </row>
    <row r="464" ht="20.05" customHeight="1">
      <c r="A464" s="17">
        <f>$A463+C463</f>
        <v>2295</v>
      </c>
      <c r="B464" s="18"/>
      <c r="C464" s="19">
        <v>5</v>
      </c>
      <c r="D464" t="b" s="20">
        <v>1</v>
      </c>
      <c r="E464" s="21"/>
      <c r="F464" s="22">
        <v>654.600117191565</v>
      </c>
      <c r="G464" s="20">
        <f>$E464+($F464/60+H464*'data'!$C$16+I464*OFFSET('data'!$C$17,0,D464)-G463*(OFFSET('data'!$C$18,0,D464)+'data'!$C$19+OFFSET('data'!$C$20,0,D464)))*$C464/60+G463</f>
        <v>27.3386512952081</v>
      </c>
      <c r="H464" s="20">
        <f>H463+('data'!$C$19*G463-'data'!$C$16*H463)*$C464/60</f>
        <v>100.947242278446</v>
      </c>
      <c r="I464" s="20">
        <f>I463+(OFFSET('data'!$C$20,0,D464)*G463-OFFSET('data'!$C$17,0,D464)*I463)*$C464/60</f>
        <v>123.141525125466</v>
      </c>
      <c r="J464" s="23">
        <f>$A464/60</f>
        <v>38.25</v>
      </c>
      <c r="K464" s="20">
        <f>G464/'data'!$C$15*1000</f>
        <v>4.1768037570165</v>
      </c>
      <c r="L464" s="20">
        <f>L463+'data'!$G$21*(K463-L463)/60*C463</f>
        <v>4.08787721087895</v>
      </c>
      <c r="M464" s="20">
        <f>IF(L464&lt;='data'!$G$22,1.89,1.47)</f>
        <v>1.47</v>
      </c>
      <c r="N464" s="19">
        <f>$A464</f>
        <v>2295</v>
      </c>
      <c r="O464" s="20">
        <f>'data'!$G$23-'data'!$G$23*(1-('data'!$G$22^M464)/('data'!$G$22^M464+L464^M464))</f>
        <v>35.9273992086347</v>
      </c>
      <c r="P464" s="20">
        <f>VLOOKUP(IF(N464-'data'!$G$24&lt;0,0,N464-'data'!$G$24),N3:O725,2)</f>
        <v>35.9611422654084</v>
      </c>
      <c r="Q464" s="20">
        <v>3.5</v>
      </c>
      <c r="R464" s="20">
        <v>3.48816011197414</v>
      </c>
      <c r="S464" s="20">
        <v>3.47251585678924</v>
      </c>
      <c r="T464" s="20">
        <v>3.45284900472237</v>
      </c>
      <c r="U464" s="20">
        <v>3.48465826614383</v>
      </c>
      <c r="V464" s="20">
        <v>3.46486642453243</v>
      </c>
      <c r="W464" s="20">
        <v>3.43807456482701</v>
      </c>
      <c r="X464" s="20">
        <v>3.40317678057306</v>
      </c>
      <c r="Y464" s="20">
        <v>41.2260674334179</v>
      </c>
      <c r="Z464" s="20">
        <v>41.4258688797553</v>
      </c>
      <c r="AA464" s="20">
        <v>41.6846642020496</v>
      </c>
      <c r="AB464" s="20">
        <v>42.0496271350028</v>
      </c>
    </row>
    <row r="465" ht="20.05" customHeight="1">
      <c r="A465" s="17">
        <f>$A464+C464</f>
        <v>2300</v>
      </c>
      <c r="B465" s="18"/>
      <c r="C465" s="19">
        <v>5</v>
      </c>
      <c r="D465" t="b" s="20">
        <v>1</v>
      </c>
      <c r="E465" s="21"/>
      <c r="F465" s="22">
        <v>654.371063556708</v>
      </c>
      <c r="G465" s="20">
        <f>$E465+($F465/60+H465*'data'!$C$16+I465*OFFSET('data'!$C$17,0,D465)-G464*(OFFSET('data'!$C$18,0,D465)+'data'!$C$19+OFFSET('data'!$C$20,0,D465)))*$C465/60+G464</f>
        <v>27.3418219361098</v>
      </c>
      <c r="H465" s="20">
        <f>H464+('data'!$C$19*G464-'data'!$C$16*H464)*$C465/60</f>
        <v>101.015568287285</v>
      </c>
      <c r="I465" s="20">
        <f>I464+(OFFSET('data'!$C$20,0,D465)*G464-OFFSET('data'!$C$17,0,D465)*I464)*$C465/60</f>
        <v>123.365140278933</v>
      </c>
      <c r="J465" s="23">
        <f>$A465/60</f>
        <v>38.3333333333333</v>
      </c>
      <c r="K465" s="20">
        <f>G465/'data'!$C$15*1000</f>
        <v>4.17728816806836</v>
      </c>
      <c r="L465" s="20">
        <f>L464+'data'!$G$21*(K464-L464)/60*C464</f>
        <v>4.08892362850856</v>
      </c>
      <c r="M465" s="20">
        <f>IF(L465&lt;='data'!$G$22,1.89,1.47)</f>
        <v>1.47</v>
      </c>
      <c r="N465" s="19">
        <f>$A465</f>
        <v>2300</v>
      </c>
      <c r="O465" s="20">
        <f>'data'!$G$23-'data'!$G$23*(1-('data'!$G$22^M465)/('data'!$G$22^M465+L465^M465))</f>
        <v>35.9191041229793</v>
      </c>
      <c r="P465" s="20">
        <f>VLOOKUP(IF(N465-'data'!$G$24&lt;0,0,N465-'data'!$G$24),N3:O725,2)</f>
        <v>35.9526210372785</v>
      </c>
      <c r="Q465" s="20">
        <v>3.5</v>
      </c>
      <c r="R465" s="20">
        <v>3.48821452111537</v>
      </c>
      <c r="S465" s="20">
        <v>3.47263770830796</v>
      </c>
      <c r="T465" s="20">
        <v>3.45305144297184</v>
      </c>
      <c r="U465" s="20">
        <v>3.48483879559733</v>
      </c>
      <c r="V465" s="20">
        <v>3.46514116656328</v>
      </c>
      <c r="W465" s="20">
        <v>3.43848127670602</v>
      </c>
      <c r="X465" s="20">
        <v>3.40376797467554</v>
      </c>
      <c r="Y465" s="20">
        <v>41.2242344976627</v>
      </c>
      <c r="Z465" s="20">
        <v>41.423067783563</v>
      </c>
      <c r="AA465" s="20">
        <v>41.6805536725913</v>
      </c>
      <c r="AB465" s="20">
        <v>42.0435124305713</v>
      </c>
    </row>
    <row r="466" ht="20.05" customHeight="1">
      <c r="A466" s="17">
        <f>$A465+C465</f>
        <v>2305</v>
      </c>
      <c r="B466" s="18"/>
      <c r="C466" s="19">
        <v>5</v>
      </c>
      <c r="D466" t="b" s="20">
        <v>1</v>
      </c>
      <c r="E466" s="21"/>
      <c r="F466" s="22">
        <v>654.142961745738</v>
      </c>
      <c r="G466" s="20">
        <f>$E466+($F466/60+H466*'data'!$C$16+I466*OFFSET('data'!$C$17,0,D466)-G465*(OFFSET('data'!$C$18,0,D466)+'data'!$C$19+OFFSET('data'!$C$20,0,D466)))*$C466/60+G465</f>
        <v>27.3449813121939</v>
      </c>
      <c r="H466" s="20">
        <f>H465+('data'!$C$19*G465-'data'!$C$16*H465)*$C466/60</f>
        <v>101.083569962727</v>
      </c>
      <c r="I466" s="20">
        <f>I465+(OFFSET('data'!$C$20,0,D466)*G465-OFFSET('data'!$C$17,0,D466)*I465)*$C466/60</f>
        <v>123.588701062879</v>
      </c>
      <c r="J466" s="23">
        <f>$A466/60</f>
        <v>38.4166666666667</v>
      </c>
      <c r="K466" s="20">
        <f>G466/'data'!$C$15*1000</f>
        <v>4.17777085807949</v>
      </c>
      <c r="L466" s="20">
        <f>L465+'data'!$G$21*(K465-L465)/60*C465</f>
        <v>4.08996343288694</v>
      </c>
      <c r="M466" s="20">
        <f>IF(L466&lt;='data'!$G$22,1.89,1.47)</f>
        <v>1.47</v>
      </c>
      <c r="N466" s="19">
        <f>$A466</f>
        <v>2305</v>
      </c>
      <c r="O466" s="20">
        <f>'data'!$G$23-'data'!$G$23*(1-('data'!$G$22^M466)/('data'!$G$22^M466+L466^M466))</f>
        <v>35.9108642670444</v>
      </c>
      <c r="P466" s="20">
        <f>VLOOKUP(IF(N466-'data'!$G$24&lt;0,0,N466-'data'!$G$24),N3:O725,2)</f>
        <v>35.9441571404325</v>
      </c>
      <c r="Q466" s="20">
        <v>3.5</v>
      </c>
      <c r="R466" s="20">
        <v>3.48826874782921</v>
      </c>
      <c r="S466" s="20">
        <v>3.4727591521002</v>
      </c>
      <c r="T466" s="20">
        <v>3.45325320506943</v>
      </c>
      <c r="U466" s="20">
        <v>3.48501720072226</v>
      </c>
      <c r="V466" s="20">
        <v>3.46541331374338</v>
      </c>
      <c r="W466" s="20">
        <v>3.43888463177462</v>
      </c>
      <c r="X466" s="20">
        <v>3.40435456894047</v>
      </c>
      <c r="Y466" s="20">
        <v>41.222423244594</v>
      </c>
      <c r="Z466" s="20">
        <v>41.4202934920153</v>
      </c>
      <c r="AA466" s="20">
        <v>41.6764779761424</v>
      </c>
      <c r="AB466" s="20">
        <v>42.037446961011</v>
      </c>
    </row>
    <row r="467" ht="20.05" customHeight="1">
      <c r="A467" s="17">
        <f>$A466+C466</f>
        <v>2310</v>
      </c>
      <c r="B467" s="18"/>
      <c r="C467" s="19">
        <v>5</v>
      </c>
      <c r="D467" t="b" s="20">
        <v>1</v>
      </c>
      <c r="E467" s="21"/>
      <c r="F467" s="22">
        <v>653.915806304118</v>
      </c>
      <c r="G467" s="20">
        <f>$E467+($F467/60+H467*'data'!$C$16+I467*OFFSET('data'!$C$17,0,D467)-G466*(OFFSET('data'!$C$18,0,D467)+'data'!$C$19+OFFSET('data'!$C$20,0,D467)))*$C467/60+G466</f>
        <v>27.3481294601798</v>
      </c>
      <c r="H467" s="20">
        <f>H466+('data'!$C$19*G466-'data'!$C$16*H466)*$C467/60</f>
        <v>101.151248935828</v>
      </c>
      <c r="I467" s="20">
        <f>I466+(OFFSET('data'!$C$20,0,D467)*G466-OFFSET('data'!$C$17,0,D467)*I466)*$C467/60</f>
        <v>123.812207386556</v>
      </c>
      <c r="J467" s="23">
        <f>$A467/60</f>
        <v>38.5</v>
      </c>
      <c r="K467" s="20">
        <f>G467/'data'!$C$15*1000</f>
        <v>4.17825183265988</v>
      </c>
      <c r="L467" s="20">
        <f>L466+'data'!$G$21*(K466-L466)/60*C466</f>
        <v>4.09099668158177</v>
      </c>
      <c r="M467" s="20">
        <f>IF(L467&lt;='data'!$G$22,1.89,1.47)</f>
        <v>1.47</v>
      </c>
      <c r="N467" s="19">
        <f>$A467</f>
        <v>2310</v>
      </c>
      <c r="O467" s="20">
        <f>'data'!$G$23-'data'!$G$23*(1-('data'!$G$22^M467)/('data'!$G$22^M467+L467^M467))</f>
        <v>35.9026791304042</v>
      </c>
      <c r="P467" s="20">
        <f>VLOOKUP(IF(N467-'data'!$G$24&lt;0,0,N467-'data'!$G$24),N3:O725,2)</f>
        <v>35.9357500403456</v>
      </c>
      <c r="Q467" s="20">
        <v>3.5</v>
      </c>
      <c r="R467" s="20">
        <v>3.48832279271474</v>
      </c>
      <c r="S467" s="20">
        <v>3.47288018950476</v>
      </c>
      <c r="T467" s="20">
        <v>3.45345429323794</v>
      </c>
      <c r="U467" s="20">
        <v>3.48519350651604</v>
      </c>
      <c r="V467" s="20">
        <v>3.46568289446727</v>
      </c>
      <c r="W467" s="20">
        <v>3.43928466475108</v>
      </c>
      <c r="X467" s="20">
        <v>3.40493660962245</v>
      </c>
      <c r="Y467" s="20">
        <v>41.2206334163889</v>
      </c>
      <c r="Z467" s="20">
        <v>41.4175457068038</v>
      </c>
      <c r="AA467" s="20">
        <v>41.6724367424578</v>
      </c>
      <c r="AB467" s="20">
        <v>42.0314302121975</v>
      </c>
    </row>
    <row r="468" ht="20.05" customHeight="1">
      <c r="A468" s="17">
        <f>$A467+C467</f>
        <v>2315</v>
      </c>
      <c r="B468" s="18"/>
      <c r="C468" s="19">
        <v>5</v>
      </c>
      <c r="D468" t="b" s="20">
        <v>1</v>
      </c>
      <c r="E468" s="21"/>
      <c r="F468" s="22">
        <v>653.689591809283</v>
      </c>
      <c r="G468" s="20">
        <f>$E468+($F468/60+H468*'data'!$C$16+I468*OFFSET('data'!$C$17,0,D468)-G467*(OFFSET('data'!$C$18,0,D468)+'data'!$C$19+OFFSET('data'!$C$20,0,D468)))*$C468/60+G467</f>
        <v>27.3512664166654</v>
      </c>
      <c r="H468" s="20">
        <f>H467+('data'!$C$19*G467-'data'!$C$16*H467)*$C468/60</f>
        <v>101.218606828960</v>
      </c>
      <c r="I468" s="20">
        <f>I467+(OFFSET('data'!$C$20,0,D468)*G467-OFFSET('data'!$C$17,0,D468)*I467)*$C468/60</f>
        <v>124.035659159615</v>
      </c>
      <c r="J468" s="23">
        <f>$A468/60</f>
        <v>38.5833333333333</v>
      </c>
      <c r="K468" s="20">
        <f>G468/'data'!$C$15*1000</f>
        <v>4.17873109740097</v>
      </c>
      <c r="L468" s="20">
        <f>L467+'data'!$G$21*(K467-L467)/60*C467</f>
        <v>4.09202343154934</v>
      </c>
      <c r="M468" s="20">
        <f>IF(L468&lt;='data'!$G$22,1.89,1.47)</f>
        <v>1.47</v>
      </c>
      <c r="N468" s="19">
        <f>$A468</f>
        <v>2315</v>
      </c>
      <c r="O468" s="20">
        <f>'data'!$G$23-'data'!$G$23*(1-('data'!$G$22^M468)/('data'!$G$22^M468+L468^M468))</f>
        <v>35.8945482084662</v>
      </c>
      <c r="P468" s="20">
        <f>VLOOKUP(IF(N468-'data'!$G$24&lt;0,0,N468-'data'!$G$24),N3:O725,2)</f>
        <v>35.9273992086347</v>
      </c>
      <c r="Q468" s="20">
        <v>3.5</v>
      </c>
      <c r="R468" s="20">
        <v>3.48837665636906</v>
      </c>
      <c r="S468" s="20">
        <v>3.47300082185606</v>
      </c>
      <c r="T468" s="20">
        <v>3.45365470969274</v>
      </c>
      <c r="U468" s="20">
        <v>3.48536773768196</v>
      </c>
      <c r="V468" s="20">
        <v>3.46594993680241</v>
      </c>
      <c r="W468" s="20">
        <v>3.4396814099608</v>
      </c>
      <c r="X468" s="20">
        <v>3.40551414245767</v>
      </c>
      <c r="Y468" s="20">
        <v>41.2188647583215</v>
      </c>
      <c r="Z468" s="20">
        <v>41.4148241331525</v>
      </c>
      <c r="AA468" s="20">
        <v>41.6684296056434</v>
      </c>
      <c r="AB468" s="20">
        <v>42.0254616760782</v>
      </c>
    </row>
    <row r="469" ht="20.05" customHeight="1">
      <c r="A469" s="17">
        <f>$A468+C468</f>
        <v>2320</v>
      </c>
      <c r="B469" s="18"/>
      <c r="C469" s="19">
        <v>5</v>
      </c>
      <c r="D469" t="b" s="20">
        <v>1</v>
      </c>
      <c r="E469" s="21"/>
      <c r="F469" s="22">
        <v>653.464312870438</v>
      </c>
      <c r="G469" s="20">
        <f>$E469+($F469/60+H469*'data'!$C$16+I469*OFFSET('data'!$C$17,0,D469)-G468*(OFFSET('data'!$C$18,0,D469)+'data'!$C$19+OFFSET('data'!$C$20,0,D469)))*$C469/60+G468</f>
        <v>27.3543922181274</v>
      </c>
      <c r="H469" s="20">
        <f>H468+('data'!$C$19*G468-'data'!$C$16*H468)*$C469/60</f>
        <v>101.285645255858</v>
      </c>
      <c r="I469" s="20">
        <f>I468+(OFFSET('data'!$C$20,0,D469)*G468-OFFSET('data'!$C$17,0,D469)*I468)*$C469/60</f>
        <v>124.259056292105</v>
      </c>
      <c r="J469" s="23">
        <f>$A469/60</f>
        <v>38.6666666666667</v>
      </c>
      <c r="K469" s="20">
        <f>G469/'data'!$C$15*1000</f>
        <v>4.17920865787566</v>
      </c>
      <c r="L469" s="20">
        <f>L468+'data'!$G$21*(K468-L468)/60*C468</f>
        <v>4.09304373914151</v>
      </c>
      <c r="M469" s="20">
        <f>IF(L469&lt;='data'!$G$22,1.89,1.47)</f>
        <v>1.47</v>
      </c>
      <c r="N469" s="19">
        <f>$A469</f>
        <v>2320</v>
      </c>
      <c r="O469" s="20">
        <f>'data'!$G$23-'data'!$G$23*(1-('data'!$G$22^M469)/('data'!$G$22^M469+L469^M469))</f>
        <v>35.8864710023976</v>
      </c>
      <c r="P469" s="20">
        <f>VLOOKUP(IF(N469-'data'!$G$24&lt;0,0,N469-'data'!$G$24),N3:O725,2)</f>
        <v>35.9191041229793</v>
      </c>
      <c r="Q469" s="20">
        <v>3.5</v>
      </c>
      <c r="R469" s="20">
        <v>3.48843033938732</v>
      </c>
      <c r="S469" s="20">
        <v>3.47312105048409</v>
      </c>
      <c r="T469" s="20">
        <v>3.45385445664172</v>
      </c>
      <c r="U469" s="20">
        <v>3.4855399186326</v>
      </c>
      <c r="V469" s="20">
        <v>3.46621446849297</v>
      </c>
      <c r="W469" s="20">
        <v>3.44007490134095</v>
      </c>
      <c r="X469" s="20">
        <v>3.40608721266993</v>
      </c>
      <c r="Y469" s="20">
        <v>41.2171170187247</v>
      </c>
      <c r="Z469" s="20">
        <v>41.4121284797747</v>
      </c>
      <c r="AA469" s="20">
        <v>41.6644562041019</v>
      </c>
      <c r="AB469" s="20">
        <v>42.0195408505953</v>
      </c>
    </row>
    <row r="470" ht="20.05" customHeight="1">
      <c r="A470" s="17">
        <f>$A469+C469</f>
        <v>2325</v>
      </c>
      <c r="B470" s="18"/>
      <c r="C470" s="19">
        <v>5</v>
      </c>
      <c r="D470" t="b" s="20">
        <v>1</v>
      </c>
      <c r="E470" s="21"/>
      <c r="F470" s="22">
        <v>653.239964128386</v>
      </c>
      <c r="G470" s="20">
        <f>$E470+($F470/60+H470*'data'!$C$16+I470*OFFSET('data'!$C$17,0,D470)-G469*(OFFSET('data'!$C$18,0,D470)+'data'!$C$19+OFFSET('data'!$C$20,0,D470)))*$C470/60+G469</f>
        <v>27.357506900922</v>
      </c>
      <c r="H470" s="20">
        <f>H469+('data'!$C$19*G469-'data'!$C$16*H469)*$C470/60</f>
        <v>101.352365821671</v>
      </c>
      <c r="I470" s="20">
        <f>I469+(OFFSET('data'!$C$20,0,D470)*G469-OFFSET('data'!$C$17,0,D470)*I469)*$C470/60</f>
        <v>124.482398694469</v>
      </c>
      <c r="J470" s="23">
        <f>$A470/60</f>
        <v>38.75</v>
      </c>
      <c r="K470" s="20">
        <f>G470/'data'!$C$15*1000</f>
        <v>4.17968451963848</v>
      </c>
      <c r="L470" s="20">
        <f>L469+'data'!$G$21*(K469-L469)/60*C469</f>
        <v>4.09405766011262</v>
      </c>
      <c r="M470" s="20">
        <f>IF(L470&lt;='data'!$G$22,1.89,1.47)</f>
        <v>1.47</v>
      </c>
      <c r="N470" s="19">
        <f>$A470</f>
        <v>2325</v>
      </c>
      <c r="O470" s="20">
        <f>'data'!$G$23-'data'!$G$23*(1-('data'!$G$22^M470)/('data'!$G$22^M470+L470^M470))</f>
        <v>35.8784470190518</v>
      </c>
      <c r="P470" s="20">
        <f>VLOOKUP(IF(N470-'data'!$G$24&lt;0,0,N470-'data'!$G$24),N3:O725,2)</f>
        <v>35.9108642670444</v>
      </c>
      <c r="Q470" s="20">
        <v>3.5</v>
      </c>
      <c r="R470" s="20">
        <v>3.48848384236273</v>
      </c>
      <c r="S470" s="20">
        <v>3.47324087671452</v>
      </c>
      <c r="T470" s="20">
        <v>3.45405353628539</v>
      </c>
      <c r="U470" s="20">
        <v>3.48571007349328</v>
      </c>
      <c r="V470" s="20">
        <v>3.46647651696364</v>
      </c>
      <c r="W470" s="20">
        <v>3.44046517244493</v>
      </c>
      <c r="X470" s="20">
        <v>3.40665586497658</v>
      </c>
      <c r="Y470" s="20">
        <v>41.2153899489528</v>
      </c>
      <c r="Z470" s="20">
        <v>41.4094584588297</v>
      </c>
      <c r="AA470" s="20">
        <v>41.6605161804803</v>
      </c>
      <c r="AB470" s="20">
        <v>42.0136672396098</v>
      </c>
    </row>
    <row r="471" ht="20.05" customHeight="1">
      <c r="A471" s="17">
        <f>$A470+C470</f>
        <v>2330</v>
      </c>
      <c r="B471" s="18"/>
      <c r="C471" s="19">
        <v>5</v>
      </c>
      <c r="D471" t="b" s="20">
        <v>1</v>
      </c>
      <c r="E471" s="21"/>
      <c r="F471" s="22">
        <v>653.0165402553311</v>
      </c>
      <c r="G471" s="20">
        <f>$E471+($F471/60+H471*'data'!$C$16+I471*OFFSET('data'!$C$17,0,D471)-G470*(OFFSET('data'!$C$18,0,D471)+'data'!$C$19+OFFSET('data'!$C$20,0,D471)))*$C471/60+G470</f>
        <v>27.3606105012853</v>
      </c>
      <c r="H471" s="20">
        <f>H470+('data'!$C$19*G470-'data'!$C$16*H470)*$C471/60</f>
        <v>101.418770123004</v>
      </c>
      <c r="I471" s="20">
        <f>I470+(OFFSET('data'!$C$20,0,D471)*G470-OFFSET('data'!$C$17,0,D471)*I470)*$C471/60</f>
        <v>124.705686277546</v>
      </c>
      <c r="J471" s="23">
        <f>$A471/60</f>
        <v>38.8333333333333</v>
      </c>
      <c r="K471" s="20">
        <f>G471/'data'!$C$15*1000</f>
        <v>4.18015868822558</v>
      </c>
      <c r="L471" s="20">
        <f>L470+'data'!$G$21*(K470-L470)/60*C470</f>
        <v>4.0950652496263</v>
      </c>
      <c r="M471" s="20">
        <f>IF(L471&lt;='data'!$G$22,1.89,1.47)</f>
        <v>1.47</v>
      </c>
      <c r="N471" s="19">
        <f>$A471</f>
        <v>2330</v>
      </c>
      <c r="O471" s="20">
        <f>'data'!$G$23-'data'!$G$23*(1-('data'!$G$22^M471)/('data'!$G$22^M471+L471^M471))</f>
        <v>35.870475770896</v>
      </c>
      <c r="P471" s="20">
        <f>VLOOKUP(IF(N471-'data'!$G$24&lt;0,0,N471-'data'!$G$24),N3:O725,2)</f>
        <v>35.9026791304042</v>
      </c>
      <c r="Q471" s="20">
        <v>3.5</v>
      </c>
      <c r="R471" s="20">
        <v>3.48853716588654</v>
      </c>
      <c r="S471" s="20">
        <v>3.47336030186865</v>
      </c>
      <c r="T471" s="20">
        <v>3.4542519508169</v>
      </c>
      <c r="U471" s="20">
        <v>3.48587822610543</v>
      </c>
      <c r="V471" s="20">
        <v>3.46673610932336</v>
      </c>
      <c r="W471" s="20">
        <v>3.44085225644687</v>
      </c>
      <c r="X471" s="20">
        <v>3.40722014359438</v>
      </c>
      <c r="Y471" s="20">
        <v>41.2136833033447</v>
      </c>
      <c r="Z471" s="20">
        <v>41.406813785881</v>
      </c>
      <c r="AA471" s="20">
        <v>41.6566091816165</v>
      </c>
      <c r="AB471" s="20">
        <v>42.0078403528276</v>
      </c>
    </row>
    <row r="472" ht="20.05" customHeight="1">
      <c r="A472" s="17">
        <f>$A471+C471</f>
        <v>2335</v>
      </c>
      <c r="B472" s="18"/>
      <c r="C472" s="19">
        <v>5</v>
      </c>
      <c r="D472" t="b" s="20">
        <v>1</v>
      </c>
      <c r="E472" s="21"/>
      <c r="F472" s="22">
        <v>652.7940359547021</v>
      </c>
      <c r="G472" s="20">
        <f>$E472+($F472/60+H472*'data'!$C$16+I472*OFFSET('data'!$C$17,0,D472)-G471*(OFFSET('data'!$C$18,0,D472)+'data'!$C$19+OFFSET('data'!$C$20,0,D472)))*$C472/60+G471</f>
        <v>27.3637030553336</v>
      </c>
      <c r="H472" s="20">
        <f>H471+('data'!$C$19*G471-'data'!$C$16*H471)*$C472/60</f>
        <v>101.484859747971</v>
      </c>
      <c r="I472" s="20">
        <f>I471+(OFFSET('data'!$C$20,0,D472)*G471-OFFSET('data'!$C$17,0,D472)*I471)*$C472/60</f>
        <v>124.928918952568</v>
      </c>
      <c r="J472" s="23">
        <f>$A472/60</f>
        <v>38.9166666666667</v>
      </c>
      <c r="K472" s="20">
        <f>G472/'data'!$C$15*1000</f>
        <v>4.1806311691548</v>
      </c>
      <c r="L472" s="20">
        <f>L471+'data'!$G$21*(K471-L471)/60*C471</f>
        <v>4.0960665622622</v>
      </c>
      <c r="M472" s="20">
        <f>IF(L472&lt;='data'!$G$22,1.89,1.47)</f>
        <v>1.47</v>
      </c>
      <c r="N472" s="19">
        <f>$A472</f>
        <v>2335</v>
      </c>
      <c r="O472" s="20">
        <f>'data'!$G$23-'data'!$G$23*(1-('data'!$G$22^M472)/('data'!$G$22^M472+L472^M472))</f>
        <v>35.862556775940</v>
      </c>
      <c r="P472" s="20">
        <f>VLOOKUP(IF(N472-'data'!$G$24&lt;0,0,N472-'data'!$G$24),N3:O725,2)</f>
        <v>35.8945482084662</v>
      </c>
      <c r="Q472" s="20">
        <v>3.5</v>
      </c>
      <c r="R472" s="20">
        <v>3.48859031054805</v>
      </c>
      <c r="S472" s="20">
        <v>3.47347932726347</v>
      </c>
      <c r="T472" s="20">
        <v>3.45444970242205</v>
      </c>
      <c r="U472" s="20">
        <v>3.48604440002994</v>
      </c>
      <c r="V472" s="20">
        <v>3.466993272369</v>
      </c>
      <c r="W472" s="20">
        <v>3.44123618614602</v>
      </c>
      <c r="X472" s="20">
        <v>3.40778009224531</v>
      </c>
      <c r="Y472" s="20">
        <v>41.2119968391868</v>
      </c>
      <c r="Z472" s="20">
        <v>41.4041941798543</v>
      </c>
      <c r="AA472" s="20">
        <v>41.652734858488</v>
      </c>
      <c r="AB472" s="20">
        <v>42.0020597057253</v>
      </c>
    </row>
    <row r="473" ht="20.05" customHeight="1">
      <c r="A473" s="17">
        <f>$A472+C472</f>
        <v>2340</v>
      </c>
      <c r="B473" s="18"/>
      <c r="C473" s="19">
        <v>5</v>
      </c>
      <c r="D473" t="b" s="20">
        <v>1</v>
      </c>
      <c r="E473" s="21"/>
      <c r="F473" s="22">
        <v>652.572445960966</v>
      </c>
      <c r="G473" s="20">
        <f>$E473+($F473/60+H473*'data'!$C$16+I473*OFFSET('data'!$C$17,0,D473)-G472*(OFFSET('data'!$C$18,0,D473)+'data'!$C$19+OFFSET('data'!$C$20,0,D473)))*$C473/60+G472</f>
        <v>27.366784599064</v>
      </c>
      <c r="H473" s="20">
        <f>H472+('data'!$C$19*G472-'data'!$C$16*H472)*$C473/60</f>
        <v>101.550636276238</v>
      </c>
      <c r="I473" s="20">
        <f>I472+(OFFSET('data'!$C$20,0,D473)*G472-OFFSET('data'!$C$17,0,D473)*I472)*$C473/60</f>
        <v>125.152096631158</v>
      </c>
      <c r="J473" s="23">
        <f>$A473/60</f>
        <v>39</v>
      </c>
      <c r="K473" s="20">
        <f>G473/'data'!$C$15*1000</f>
        <v>4.1811019679258</v>
      </c>
      <c r="L473" s="20">
        <f>L472+'data'!$G$21*(K472-L472)/60*C472</f>
        <v>4.09706165202265</v>
      </c>
      <c r="M473" s="20">
        <f>IF(L473&lt;='data'!$G$22,1.89,1.47)</f>
        <v>1.47</v>
      </c>
      <c r="N473" s="19">
        <f>$A473</f>
        <v>2340</v>
      </c>
      <c r="O473" s="20">
        <f>'data'!$G$23-'data'!$G$23*(1-('data'!$G$22^M473)/('data'!$G$22^M473+L473^M473))</f>
        <v>35.8546895576665</v>
      </c>
      <c r="P473" s="20">
        <f>VLOOKUP(IF(N473-'data'!$G$24&lt;0,0,N473-'data'!$G$24),N3:O725,2)</f>
        <v>35.8864710023976</v>
      </c>
      <c r="Q473" s="20">
        <v>3.5</v>
      </c>
      <c r="R473" s="20">
        <v>3.48864327693464</v>
      </c>
      <c r="S473" s="20">
        <v>3.47359795421159</v>
      </c>
      <c r="T473" s="20">
        <v>3.45464679327937</v>
      </c>
      <c r="U473" s="20">
        <v>3.48620861855045</v>
      </c>
      <c r="V473" s="20">
        <v>3.46724803258901</v>
      </c>
      <c r="W473" s="20">
        <v>3.44161699397113</v>
      </c>
      <c r="X473" s="20">
        <v>3.40833575416233</v>
      </c>
      <c r="Y473" s="20">
        <v>41.2103303166779</v>
      </c>
      <c r="Z473" s="20">
        <v>41.401599362996</v>
      </c>
      <c r="AA473" s="20">
        <v>41.6488928661607</v>
      </c>
      <c r="AB473" s="20">
        <v>41.9963248194777</v>
      </c>
    </row>
    <row r="474" ht="20.05" customHeight="1">
      <c r="A474" s="17">
        <f>$A473+C473</f>
        <v>2345</v>
      </c>
      <c r="B474" s="18"/>
      <c r="C474" s="19">
        <v>5</v>
      </c>
      <c r="D474" t="b" s="20">
        <v>1</v>
      </c>
      <c r="E474" s="21"/>
      <c r="F474" s="22">
        <v>652.351765039444</v>
      </c>
      <c r="G474" s="20">
        <f>$E474+($F474/60+H474*'data'!$C$16+I474*OFFSET('data'!$C$17,0,D474)-G473*(OFFSET('data'!$C$18,0,D474)+'data'!$C$19+OFFSET('data'!$C$20,0,D474)))*$C474/60+G473</f>
        <v>27.369855168355</v>
      </c>
      <c r="H474" s="20">
        <f>H473+('data'!$C$19*G473-'data'!$C$16*H473)*$C474/60</f>
        <v>101.616101279070</v>
      </c>
      <c r="I474" s="20">
        <f>I473+(OFFSET('data'!$C$20,0,D474)*G473-OFFSET('data'!$C$17,0,D474)*I473)*$C474/60</f>
        <v>125.375219225331</v>
      </c>
      <c r="J474" s="23">
        <f>$A474/60</f>
        <v>39.0833333333333</v>
      </c>
      <c r="K474" s="20">
        <f>G474/'data'!$C$15*1000</f>
        <v>4.1815710900201</v>
      </c>
      <c r="L474" s="20">
        <f>L473+'data'!$G$21*(K473-L473)/60*C473</f>
        <v>4.09805057233924</v>
      </c>
      <c r="M474" s="20">
        <f>IF(L474&lt;='data'!$G$22,1.89,1.47)</f>
        <v>1.47</v>
      </c>
      <c r="N474" s="19">
        <f>$A474</f>
        <v>2345</v>
      </c>
      <c r="O474" s="20">
        <f>'data'!$G$23-'data'!$G$23*(1-('data'!$G$22^M474)/('data'!$G$22^M474+L474^M474))</f>
        <v>35.8468736449607</v>
      </c>
      <c r="P474" s="20">
        <f>VLOOKUP(IF(N474-'data'!$G$24&lt;0,0,N474-'data'!$G$24),N3:O725,2)</f>
        <v>35.8784470190518</v>
      </c>
      <c r="Q474" s="20">
        <v>3.5</v>
      </c>
      <c r="R474" s="20">
        <v>3.48869606563179</v>
      </c>
      <c r="S474" s="20">
        <v>3.47371618402138</v>
      </c>
      <c r="T474" s="20">
        <v>3.45484322556007</v>
      </c>
      <c r="U474" s="20">
        <v>3.48637090467661</v>
      </c>
      <c r="V474" s="20">
        <v>3.46750041616704</v>
      </c>
      <c r="W474" s="20">
        <v>3.44199471198475</v>
      </c>
      <c r="X474" s="20">
        <v>3.40888717209501</v>
      </c>
      <c r="Y474" s="20">
        <v>41.2086834988929</v>
      </c>
      <c r="Z474" s="20">
        <v>41.3990290608333</v>
      </c>
      <c r="AA474" s="20">
        <v>41.6450828637384</v>
      </c>
      <c r="AB474" s="20">
        <v>41.9906352208867</v>
      </c>
    </row>
    <row r="475" ht="20.05" customHeight="1">
      <c r="A475" s="17">
        <f>$A474+C474</f>
        <v>2350</v>
      </c>
      <c r="B475" s="18"/>
      <c r="C475" s="19">
        <v>5</v>
      </c>
      <c r="D475" t="b" s="20">
        <v>1</v>
      </c>
      <c r="E475" s="21"/>
      <c r="F475" s="22">
        <v>652.131987986136</v>
      </c>
      <c r="G475" s="20">
        <f>$E475+($F475/60+H475*'data'!$C$16+I475*OFFSET('data'!$C$17,0,D475)-G474*(OFFSET('data'!$C$18,0,D475)+'data'!$C$19+OFFSET('data'!$C$20,0,D475)))*$C475/60+G474</f>
        <v>27.3729147989666</v>
      </c>
      <c r="H475" s="20">
        <f>H474+('data'!$C$19*G474-'data'!$C$16*H474)*$C475/60</f>
        <v>101.681256319380</v>
      </c>
      <c r="I475" s="20">
        <f>I474+(OFFSET('data'!$C$20,0,D475)*G474-OFFSET('data'!$C$17,0,D475)*I474)*$C475/60</f>
        <v>125.598286647490</v>
      </c>
      <c r="J475" s="23">
        <f>$A475/60</f>
        <v>39.1666666666667</v>
      </c>
      <c r="K475" s="20">
        <f>G475/'data'!$C$15*1000</f>
        <v>4.18203854090111</v>
      </c>
      <c r="L475" s="20">
        <f>L474+'data'!$G$21*(K474-L474)/60*C474</f>
        <v>4.09903337607931</v>
      </c>
      <c r="M475" s="20">
        <f>IF(L475&lt;='data'!$G$22,1.89,1.47)</f>
        <v>1.47</v>
      </c>
      <c r="N475" s="19">
        <f>$A475</f>
        <v>2350</v>
      </c>
      <c r="O475" s="20">
        <f>'data'!$G$23-'data'!$G$23*(1-('data'!$G$22^M475)/('data'!$G$22^M475+L475^M475))</f>
        <v>35.8391085720433</v>
      </c>
      <c r="P475" s="20">
        <f>VLOOKUP(IF(N475-'data'!$G$24&lt;0,0,N475-'data'!$G$24),N3:O725,2)</f>
        <v>35.870475770896</v>
      </c>
      <c r="Q475" s="20">
        <v>3.5</v>
      </c>
      <c r="R475" s="20">
        <v>3.48874867722302</v>
      </c>
      <c r="S475" s="20">
        <v>3.47383401799688</v>
      </c>
      <c r="T475" s="20">
        <v>3.45503900142817</v>
      </c>
      <c r="U475" s="20">
        <v>3.48653128114732</v>
      </c>
      <c r="V475" s="20">
        <v>3.46775044898551</v>
      </c>
      <c r="W475" s="20">
        <v>3.44236937188748</v>
      </c>
      <c r="X475" s="20">
        <v>3.40943438831518</v>
      </c>
      <c r="Y475" s="20">
        <v>41.207056151748</v>
      </c>
      <c r="Z475" s="20">
        <v>41.3964830021331</v>
      </c>
      <c r="AA475" s="20">
        <v>41.6413045143127</v>
      </c>
      <c r="AB475" s="20">
        <v>41.9849904423097</v>
      </c>
    </row>
    <row r="476" ht="20.05" customHeight="1">
      <c r="A476" s="17">
        <f>$A475+C475</f>
        <v>2355</v>
      </c>
      <c r="B476" s="18"/>
      <c r="C476" s="19">
        <v>5</v>
      </c>
      <c r="D476" t="b" s="20">
        <v>1</v>
      </c>
      <c r="E476" s="21"/>
      <c r="F476" s="22">
        <v>651.913109627532</v>
      </c>
      <c r="G476" s="20">
        <f>$E476+($F476/60+H476*'data'!$C$16+I476*OFFSET('data'!$C$17,0,D476)-G475*(OFFSET('data'!$C$18,0,D476)+'data'!$C$19+OFFSET('data'!$C$20,0,D476)))*$C476/60+G475</f>
        <v>27.3759635265411</v>
      </c>
      <c r="H476" s="20">
        <f>H475+('data'!$C$19*G475-'data'!$C$16*H475)*$C476/60</f>
        <v>101.746102951773</v>
      </c>
      <c r="I476" s="20">
        <f>I475+(OFFSET('data'!$C$20,0,D476)*G475-OFFSET('data'!$C$17,0,D476)*I475)*$C476/60</f>
        <v>125.821298810426</v>
      </c>
      <c r="J476" s="23">
        <f>$A476/60</f>
        <v>39.25</v>
      </c>
      <c r="K476" s="20">
        <f>G476/'data'!$C$15*1000</f>
        <v>4.18250432601427</v>
      </c>
      <c r="L476" s="20">
        <f>L475+'data'!$G$21*(K475-L475)/60*C475</f>
        <v>4.1000101155524</v>
      </c>
      <c r="M476" s="20">
        <f>IF(L476&lt;='data'!$G$22,1.89,1.47)</f>
        <v>1.47</v>
      </c>
      <c r="N476" s="19">
        <f>$A476</f>
        <v>2355</v>
      </c>
      <c r="O476" s="20">
        <f>'data'!$G$23-'data'!$G$23*(1-('data'!$G$22^M476)/('data'!$G$22^M476+L476^M476))</f>
        <v>35.8313938784019</v>
      </c>
      <c r="P476" s="20">
        <f>VLOOKUP(IF(N476-'data'!$G$24&lt;0,0,N476-'data'!$G$24),N3:O725,2)</f>
        <v>35.862556775940</v>
      </c>
      <c r="Q476" s="20">
        <v>3.5</v>
      </c>
      <c r="R476" s="20">
        <v>3.48880111228996</v>
      </c>
      <c r="S476" s="20">
        <v>3.47395145743786</v>
      </c>
      <c r="T476" s="20">
        <v>3.45523412304047</v>
      </c>
      <c r="U476" s="20">
        <v>3.4866897704339</v>
      </c>
      <c r="V476" s="20">
        <v>3.46799815662911</v>
      </c>
      <c r="W476" s="20">
        <v>3.44274100502219</v>
      </c>
      <c r="X476" s="20">
        <v>3.40997744462242</v>
      </c>
      <c r="Y476" s="20">
        <v>41.2054480439657</v>
      </c>
      <c r="Z476" s="20">
        <v>41.3939609188629</v>
      </c>
      <c r="AA476" s="20">
        <v>41.637557484914</v>
      </c>
      <c r="AB476" s="20">
        <v>41.9793900215905</v>
      </c>
    </row>
    <row r="477" ht="20.05" customHeight="1">
      <c r="A477" s="17">
        <f>$A476+C476</f>
        <v>2360</v>
      </c>
      <c r="B477" s="18"/>
      <c r="C477" s="19">
        <v>5</v>
      </c>
      <c r="D477" t="b" s="20">
        <v>1</v>
      </c>
      <c r="E477" s="21"/>
      <c r="F477" s="22">
        <v>651.695124820444</v>
      </c>
      <c r="G477" s="20">
        <f>$E477+($F477/60+H477*'data'!$C$16+I477*OFFSET('data'!$C$17,0,D477)-G476*(OFFSET('data'!$C$18,0,D477)+'data'!$C$19+OFFSET('data'!$C$20,0,D477)))*$C477/60+G476</f>
        <v>27.3790013866032</v>
      </c>
      <c r="H477" s="20">
        <f>H476+('data'!$C$19*G476-'data'!$C$16*H476)*$C477/60</f>
        <v>101.810642722593</v>
      </c>
      <c r="I477" s="20">
        <f>I476+(OFFSET('data'!$C$20,0,D477)*G476-OFFSET('data'!$C$17,0,D477)*I476)*$C477/60</f>
        <v>126.044255627317</v>
      </c>
      <c r="J477" s="23">
        <f>$A477/60</f>
        <v>39.3333333333333</v>
      </c>
      <c r="K477" s="20">
        <f>G477/'data'!$C$15*1000</f>
        <v>4.18296845078706</v>
      </c>
      <c r="L477" s="20">
        <f>L476+'data'!$G$21*(K476-L476)/60*C476</f>
        <v>4.10098084251659</v>
      </c>
      <c r="M477" s="20">
        <f>IF(L477&lt;='data'!$G$22,1.89,1.47)</f>
        <v>1.47</v>
      </c>
      <c r="N477" s="19">
        <f>$A477</f>
        <v>2360</v>
      </c>
      <c r="O477" s="20">
        <f>'data'!$G$23-'data'!$G$23*(1-('data'!$G$22^M477)/('data'!$G$22^M477+L477^M477))</f>
        <v>35.8237291087252</v>
      </c>
      <c r="P477" s="20">
        <f>VLOOKUP(IF(N477-'data'!$G$24&lt;0,0,N477-'data'!$G$24),N3:O725,2)</f>
        <v>35.8546895576665</v>
      </c>
      <c r="Q477" s="20">
        <v>3.5</v>
      </c>
      <c r="R477" s="20">
        <v>3.48885337141233</v>
      </c>
      <c r="S477" s="20">
        <v>3.47406850363982</v>
      </c>
      <c r="T477" s="20">
        <v>3.45542859254659</v>
      </c>
      <c r="U477" s="20">
        <v>3.48684639474326</v>
      </c>
      <c r="V477" s="20">
        <v>3.46824356438828</v>
      </c>
      <c r="W477" s="20">
        <v>3.44310964237818</v>
      </c>
      <c r="X477" s="20">
        <v>3.41051638234956</v>
      </c>
      <c r="Y477" s="20">
        <v>41.203858947041</v>
      </c>
      <c r="Z477" s="20">
        <v>41.3914625461515</v>
      </c>
      <c r="AA477" s="20">
        <v>41.6338414464633</v>
      </c>
      <c r="AB477" s="20">
        <v>41.9738335019904</v>
      </c>
    </row>
    <row r="478" ht="20.05" customHeight="1">
      <c r="A478" s="17">
        <f>$A477+C477</f>
        <v>2365</v>
      </c>
      <c r="B478" s="18"/>
      <c r="C478" s="19">
        <v>5</v>
      </c>
      <c r="D478" t="b" s="20">
        <v>1</v>
      </c>
      <c r="E478" s="21"/>
      <c r="F478" s="22">
        <v>651.478028451818</v>
      </c>
      <c r="G478" s="20">
        <f>$E478+($F478/60+H478*'data'!$C$16+I478*OFFSET('data'!$C$17,0,D478)-G477*(OFFSET('data'!$C$18,0,D478)+'data'!$C$19+OFFSET('data'!$C$20,0,D478)))*$C478/60+G477</f>
        <v>27.3820284145607</v>
      </c>
      <c r="H478" s="20">
        <f>H477+('data'!$C$19*G477-'data'!$C$16*H477)*$C478/60</f>
        <v>101.874877169966</v>
      </c>
      <c r="I478" s="20">
        <f>I477+(OFFSET('data'!$C$20,0,D478)*G477-OFFSET('data'!$C$17,0,D478)*I477)*$C478/60</f>
        <v>126.267157011726</v>
      </c>
      <c r="J478" s="23">
        <f>$A478/60</f>
        <v>39.4166666666667</v>
      </c>
      <c r="K478" s="20">
        <f>G478/'data'!$C$15*1000</f>
        <v>4.18343092062908</v>
      </c>
      <c r="L478" s="20">
        <f>L477+'data'!$G$21*(K477-L477)/60*C477</f>
        <v>4.10194560818478</v>
      </c>
      <c r="M478" s="20">
        <f>IF(L478&lt;='data'!$G$22,1.89,1.47)</f>
        <v>1.47</v>
      </c>
      <c r="N478" s="19">
        <f>$A478</f>
        <v>2365</v>
      </c>
      <c r="O478" s="20">
        <f>'data'!$G$23-'data'!$G$23*(1-('data'!$G$22^M478)/('data'!$G$22^M478+L478^M478))</f>
        <v>35.8161138128373</v>
      </c>
      <c r="P478" s="20">
        <f>VLOOKUP(IF(N478-'data'!$G$24&lt;0,0,N478-'data'!$G$24),N3:O725,2)</f>
        <v>35.8468736449607</v>
      </c>
      <c r="Q478" s="20">
        <v>3.5</v>
      </c>
      <c r="R478" s="20">
        <v>3.48890545516794</v>
      </c>
      <c r="S478" s="20">
        <v>3.47418515789402</v>
      </c>
      <c r="T478" s="20">
        <v>3.455622412089</v>
      </c>
      <c r="U478" s="20">
        <v>3.48700117602097</v>
      </c>
      <c r="V478" s="20">
        <v>3.46848669726268</v>
      </c>
      <c r="W478" s="20">
        <v>3.44347531459528</v>
      </c>
      <c r="X478" s="20">
        <v>3.4110512423681</v>
      </c>
      <c r="Y478" s="20">
        <v>41.2022886352074</v>
      </c>
      <c r="Z478" s="20">
        <v>41.3889876222506</v>
      </c>
      <c r="AA478" s="20">
        <v>41.6301560737236</v>
      </c>
      <c r="AB478" s="20">
        <v>41.9683204321201</v>
      </c>
    </row>
    <row r="479" ht="20.05" customHeight="1">
      <c r="A479" s="17">
        <f>$A478+C478</f>
        <v>2370</v>
      </c>
      <c r="B479" s="18"/>
      <c r="C479" s="19">
        <v>5</v>
      </c>
      <c r="D479" t="b" s="20">
        <v>1</v>
      </c>
      <c r="E479" s="21"/>
      <c r="F479" s="22">
        <v>651.261815438566</v>
      </c>
      <c r="G479" s="20">
        <f>$E479+($F479/60+H479*'data'!$C$16+I479*OFFSET('data'!$C$17,0,D479)-G478*(OFFSET('data'!$C$18,0,D479)+'data'!$C$19+OFFSET('data'!$C$20,0,D479)))*$C479/60+G478</f>
        <v>27.3850446457048</v>
      </c>
      <c r="H479" s="20">
        <f>H478+('data'!$C$19*G478-'data'!$C$16*H478)*$C479/60</f>
        <v>101.938807823850</v>
      </c>
      <c r="I479" s="20">
        <f>I478+(OFFSET('data'!$C$20,0,D479)*G478-OFFSET('data'!$C$17,0,D479)*I478)*$C479/60</f>
        <v>126.490002877601</v>
      </c>
      <c r="J479" s="23">
        <f>$A479/60</f>
        <v>39.5</v>
      </c>
      <c r="K479" s="20">
        <f>G479/'data'!$C$15*1000</f>
        <v>4.18389174093212</v>
      </c>
      <c r="L479" s="20">
        <f>L478+'data'!$G$21*(K478-L478)/60*C478</f>
        <v>4.10290446323088</v>
      </c>
      <c r="M479" s="20">
        <f>IF(L479&lt;='data'!$G$22,1.89,1.47)</f>
        <v>1.47</v>
      </c>
      <c r="N479" s="19">
        <f>$A479</f>
        <v>2370</v>
      </c>
      <c r="O479" s="20">
        <f>'data'!$G$23-'data'!$G$23*(1-('data'!$G$22^M479)/('data'!$G$22^M479+L479^M479))</f>
        <v>35.8085475456329</v>
      </c>
      <c r="P479" s="20">
        <f>VLOOKUP(IF(N479-'data'!$G$24&lt;0,0,N479-'data'!$G$24),N3:O725,2)</f>
        <v>35.8391085720433</v>
      </c>
      <c r="Q479" s="20">
        <v>3.5</v>
      </c>
      <c r="R479" s="20">
        <v>3.4889573641327</v>
      </c>
      <c r="S479" s="20">
        <v>3.4743014214875</v>
      </c>
      <c r="T479" s="20">
        <v>3.45581558380304</v>
      </c>
      <c r="U479" s="20">
        <v>3.48715413595438</v>
      </c>
      <c r="V479" s="20">
        <v>3.46872757996456</v>
      </c>
      <c r="W479" s="20">
        <v>3.44383805196792</v>
      </c>
      <c r="X479" s="20">
        <v>3.41158206509352</v>
      </c>
      <c r="Y479" s="20">
        <v>41.2007368854031</v>
      </c>
      <c r="Z479" s="20">
        <v>41.3865358884961</v>
      </c>
      <c r="AA479" s="20">
        <v>41.6265010452532</v>
      </c>
      <c r="AB479" s="20">
        <v>41.9628503658729</v>
      </c>
    </row>
    <row r="480" ht="20.05" customHeight="1">
      <c r="A480" s="17">
        <f>$A479+C479</f>
        <v>2375</v>
      </c>
      <c r="B480" s="18"/>
      <c r="C480" s="19">
        <v>5</v>
      </c>
      <c r="D480" t="b" s="20">
        <v>1</v>
      </c>
      <c r="E480" s="21"/>
      <c r="F480" s="22">
        <v>651.046480727380</v>
      </c>
      <c r="G480" s="20">
        <f>$E480+($F480/60+H480*'data'!$C$16+I480*OFFSET('data'!$C$17,0,D480)-G479*(OFFSET('data'!$C$18,0,D480)+'data'!$C$19+OFFSET('data'!$C$20,0,D480)))*$C480/60+G479</f>
        <v>27.3880501152106</v>
      </c>
      <c r="H480" s="20">
        <f>H479+('data'!$C$19*G479-'data'!$C$16*H479)*$C480/60</f>
        <v>102.002436206075</v>
      </c>
      <c r="I480" s="20">
        <f>I479+(OFFSET('data'!$C$20,0,D480)*G479-OFFSET('data'!$C$17,0,D480)*I479)*$C480/60</f>
        <v>126.712793139271</v>
      </c>
      <c r="J480" s="23">
        <f>$A480/60</f>
        <v>39.5833333333333</v>
      </c>
      <c r="K480" s="20">
        <f>G480/'data'!$C$15*1000</f>
        <v>4.18435091707025</v>
      </c>
      <c r="L480" s="20">
        <f>L479+'data'!$G$21*(K479-L479)/60*C479</f>
        <v>4.10385745779596</v>
      </c>
      <c r="M480" s="20">
        <f>IF(L480&lt;='data'!$G$22,1.89,1.47)</f>
        <v>1.47</v>
      </c>
      <c r="N480" s="19">
        <f>$A480</f>
        <v>2375</v>
      </c>
      <c r="O480" s="20">
        <f>'data'!$G$23-'data'!$G$23*(1-('data'!$G$22^M480)/('data'!$G$22^M480+L480^M480))</f>
        <v>35.8010298670137</v>
      </c>
      <c r="P480" s="20">
        <f>VLOOKUP(IF(N480-'data'!$G$24&lt;0,0,N480-'data'!$G$24),N3:O725,2)</f>
        <v>35.8313938784019</v>
      </c>
      <c r="Q480" s="20">
        <v>3.5</v>
      </c>
      <c r="R480" s="20">
        <v>3.48900909888067</v>
      </c>
      <c r="S480" s="20">
        <v>3.47441729570304</v>
      </c>
      <c r="T480" s="20">
        <v>3.456008109817</v>
      </c>
      <c r="U480" s="20">
        <v>3.48730529597564</v>
      </c>
      <c r="V480" s="20">
        <v>3.46896623692214</v>
      </c>
      <c r="W480" s="20">
        <v>3.44419788444916</v>
      </c>
      <c r="X480" s="20">
        <v>3.41210889049059</v>
      </c>
      <c r="Y480" s="20">
        <v>41.1992034772387</v>
      </c>
      <c r="Z480" s="20">
        <v>41.3841070892709</v>
      </c>
      <c r="AA480" s="20">
        <v>41.6228760433585</v>
      </c>
      <c r="AB480" s="20">
        <v>41.9574228623588</v>
      </c>
    </row>
    <row r="481" ht="20.05" customHeight="1">
      <c r="A481" s="17">
        <f>$A480+C480</f>
        <v>2380</v>
      </c>
      <c r="B481" s="18"/>
      <c r="C481" s="19">
        <v>5</v>
      </c>
      <c r="D481" t="b" s="20">
        <v>1</v>
      </c>
      <c r="E481" s="21"/>
      <c r="F481" s="22">
        <v>650.832019294567</v>
      </c>
      <c r="G481" s="20">
        <f>$E481+($F481/60+H481*'data'!$C$16+I481*OFFSET('data'!$C$17,0,D481)-G480*(OFFSET('data'!$C$18,0,D481)+'data'!$C$19+OFFSET('data'!$C$20,0,D481)))*$C481/60+G480</f>
        <v>27.3910448581374</v>
      </c>
      <c r="H481" s="20">
        <f>H480+('data'!$C$19*G480-'data'!$C$16*H480)*$C481/60</f>
        <v>102.065763830393</v>
      </c>
      <c r="I481" s="20">
        <f>I480+(OFFSET('data'!$C$20,0,D481)*G480-OFFSET('data'!$C$17,0,D481)*I480)*$C481/60</f>
        <v>126.935527711447</v>
      </c>
      <c r="J481" s="23">
        <f>$A481/60</f>
        <v>39.6666666666667</v>
      </c>
      <c r="K481" s="20">
        <f>G481/'data'!$C$15*1000</f>
        <v>4.18480845439983</v>
      </c>
      <c r="L481" s="20">
        <f>L480+'data'!$G$21*(K480-L480)/60*C480</f>
        <v>4.10480464149432</v>
      </c>
      <c r="M481" s="20">
        <f>IF(L481&lt;='data'!$G$22,1.89,1.47)</f>
        <v>1.47</v>
      </c>
      <c r="N481" s="19">
        <f>$A481</f>
        <v>2380</v>
      </c>
      <c r="O481" s="20">
        <f>'data'!$G$23-'data'!$G$23*(1-('data'!$G$22^M481)/('data'!$G$22^M481+L481^M481))</f>
        <v>35.7935603418252</v>
      </c>
      <c r="P481" s="20">
        <f>VLOOKUP(IF(N481-'data'!$G$24&lt;0,0,N481-'data'!$G$24),N3:O725,2)</f>
        <v>35.8237291087252</v>
      </c>
      <c r="Q481" s="20">
        <v>3.5</v>
      </c>
      <c r="R481" s="20">
        <v>3.48906065998398</v>
      </c>
      <c r="S481" s="20">
        <v>3.47453278181923</v>
      </c>
      <c r="T481" s="20">
        <v>3.45619999225207</v>
      </c>
      <c r="U481" s="20">
        <v>3.4874546772647</v>
      </c>
      <c r="V481" s="20">
        <v>3.46920269228291</v>
      </c>
      <c r="W481" s="20">
        <v>3.44455484165462</v>
      </c>
      <c r="X481" s="20">
        <v>3.4126317580786</v>
      </c>
      <c r="Y481" s="20">
        <v>41.1976881929642</v>
      </c>
      <c r="Z481" s="20">
        <v>41.3817009719672</v>
      </c>
      <c r="AA481" s="20">
        <v>41.6192807540486</v>
      </c>
      <c r="AB481" s="20">
        <v>41.9520374858385</v>
      </c>
    </row>
    <row r="482" ht="20.05" customHeight="1">
      <c r="A482" s="17">
        <f>$A481+C481</f>
        <v>2385</v>
      </c>
      <c r="B482" s="18"/>
      <c r="C482" s="19">
        <v>5</v>
      </c>
      <c r="D482" t="b" s="20">
        <v>1</v>
      </c>
      <c r="E482" s="21"/>
      <c r="F482" s="22">
        <v>650.618426145871</v>
      </c>
      <c r="G482" s="20">
        <f>$E482+($F482/60+H482*'data'!$C$16+I482*OFFSET('data'!$C$17,0,D482)-G481*(OFFSET('data'!$C$18,0,D482)+'data'!$C$19+OFFSET('data'!$C$20,0,D482)))*$C482/60+G481</f>
        <v>27.3940289094292</v>
      </c>
      <c r="H482" s="20">
        <f>H481+('data'!$C$19*G481-'data'!$C$16*H481)*$C482/60</f>
        <v>102.128792202519</v>
      </c>
      <c r="I482" s="20">
        <f>I481+(OFFSET('data'!$C$20,0,D482)*G481-OFFSET('data'!$C$17,0,D482)*I481)*$C482/60</f>
        <v>127.158206509220</v>
      </c>
      <c r="J482" s="23">
        <f>$A482/60</f>
        <v>39.75</v>
      </c>
      <c r="K482" s="20">
        <f>G482/'data'!$C$15*1000</f>
        <v>4.18526435825961</v>
      </c>
      <c r="L482" s="20">
        <f>L481+'data'!$G$21*(K481-L481)/60*C481</f>
        <v>4.10574606341946</v>
      </c>
      <c r="M482" s="20">
        <f>IF(L482&lt;='data'!$G$22,1.89,1.47)</f>
        <v>1.47</v>
      </c>
      <c r="N482" s="19">
        <f>$A482</f>
        <v>2385</v>
      </c>
      <c r="O482" s="20">
        <f>'data'!$G$23-'data'!$G$23*(1-('data'!$G$22^M482)/('data'!$G$22^M482+L482^M482))</f>
        <v>35.7861385397948</v>
      </c>
      <c r="P482" s="20">
        <f>VLOOKUP(IF(N482-'data'!$G$24&lt;0,0,N482-'data'!$G$24),N3:O725,2)</f>
        <v>35.8161138128373</v>
      </c>
      <c r="Q482" s="20">
        <v>3.5</v>
      </c>
      <c r="R482" s="20">
        <v>3.48911204801292</v>
      </c>
      <c r="S482" s="20">
        <v>3.47464788111048</v>
      </c>
      <c r="T482" s="20">
        <v>3.45639123322244</v>
      </c>
      <c r="U482" s="20">
        <v>3.48760230075228</v>
      </c>
      <c r="V482" s="20">
        <v>3.46943696991692</v>
      </c>
      <c r="W482" s="20">
        <v>3.44490895286643</v>
      </c>
      <c r="X482" s="20">
        <v>3.41315070693648</v>
      </c>
      <c r="Y482" s="20">
        <v>41.1961908174372</v>
      </c>
      <c r="Z482" s="20">
        <v>41.3793172869505</v>
      </c>
      <c r="AA482" s="20">
        <v>41.615714866989</v>
      </c>
      <c r="AB482" s="20">
        <v>41.9466938056602</v>
      </c>
    </row>
    <row r="483" ht="20.05" customHeight="1">
      <c r="A483" s="17">
        <f>$A482+C482</f>
        <v>2390</v>
      </c>
      <c r="B483" s="18"/>
      <c r="C483" s="19">
        <v>5</v>
      </c>
      <c r="D483" t="b" s="20">
        <v>1</v>
      </c>
      <c r="E483" s="21"/>
      <c r="F483" s="22">
        <v>650.405696316299</v>
      </c>
      <c r="G483" s="20">
        <f>$E483+($F483/60+H483*'data'!$C$16+I483*OFFSET('data'!$C$17,0,D483)-G482*(OFFSET('data'!$C$18,0,D483)+'data'!$C$19+OFFSET('data'!$C$20,0,D483)))*$C483/60+G482</f>
        <v>27.3970023039151</v>
      </c>
      <c r="H483" s="20">
        <f>H482+('data'!$C$19*G482-'data'!$C$16*H482)*$C483/60</f>
        <v>102.191522820176</v>
      </c>
      <c r="I483" s="20">
        <f>I482+(OFFSET('data'!$C$20,0,D483)*G482-OFFSET('data'!$C$17,0,D483)*I482)*$C483/60</f>
        <v>127.380829448060</v>
      </c>
      <c r="J483" s="23">
        <f>$A483/60</f>
        <v>39.8333333333333</v>
      </c>
      <c r="K483" s="20">
        <f>G483/'data'!$C$15*1000</f>
        <v>4.18571863397079</v>
      </c>
      <c r="L483" s="20">
        <f>L482+'data'!$G$21*(K482-L482)/60*C482</f>
        <v>4.106681772150</v>
      </c>
      <c r="M483" s="20">
        <f>IF(L483&lt;='data'!$G$22,1.89,1.47)</f>
        <v>1.47</v>
      </c>
      <c r="N483" s="19">
        <f>$A483</f>
        <v>2390</v>
      </c>
      <c r="O483" s="20">
        <f>'data'!$G$23-'data'!$G$23*(1-('data'!$G$22^M483)/('data'!$G$22^M483+L483^M483))</f>
        <v>35.7787640354707</v>
      </c>
      <c r="P483" s="20">
        <f>VLOOKUP(IF(N483-'data'!$G$24&lt;0,0,N483-'data'!$G$24),N3:O725,2)</f>
        <v>35.8085475456329</v>
      </c>
      <c r="Q483" s="20">
        <v>3.5</v>
      </c>
      <c r="R483" s="20">
        <v>3.4891632635359</v>
      </c>
      <c r="S483" s="20">
        <v>3.474762594847</v>
      </c>
      <c r="T483" s="20">
        <v>3.45658183483525</v>
      </c>
      <c r="U483" s="20">
        <v>3.48774818712281</v>
      </c>
      <c r="V483" s="20">
        <v>3.46966909342004</v>
      </c>
      <c r="W483" s="20">
        <v>3.44526024703711</v>
      </c>
      <c r="X483" s="20">
        <v>3.41366577570794</v>
      </c>
      <c r="Y483" s="20">
        <v>41.1947111380906</v>
      </c>
      <c r="Z483" s="20">
        <v>41.3769557875227</v>
      </c>
      <c r="AA483" s="20">
        <v>41.6121780754573</v>
      </c>
      <c r="AB483" s="20">
        <v>41.9413913961952</v>
      </c>
    </row>
    <row r="484" ht="20.05" customHeight="1">
      <c r="A484" s="17">
        <f>$A483+C483</f>
        <v>2395</v>
      </c>
      <c r="B484" s="18"/>
      <c r="C484" s="19">
        <v>5</v>
      </c>
      <c r="D484" t="b" s="20">
        <v>1</v>
      </c>
      <c r="E484" s="21"/>
      <c r="F484" s="22">
        <v>650.193824869953</v>
      </c>
      <c r="G484" s="20">
        <f>$E484+($F484/60+H484*'data'!$C$16+I484*OFFSET('data'!$C$17,0,D484)-G483*(OFFSET('data'!$C$18,0,D484)+'data'!$C$19+OFFSET('data'!$C$20,0,D484)))*$C484/60+G483</f>
        <v>27.3999650763097</v>
      </c>
      <c r="H484" s="20">
        <f>H483+('data'!$C$19*G483-'data'!$C$16*H483)*$C484/60</f>
        <v>102.253957173140</v>
      </c>
      <c r="I484" s="20">
        <f>I483+(OFFSET('data'!$C$20,0,D484)*G483-OFFSET('data'!$C$17,0,D484)*I483)*$C484/60</f>
        <v>127.603396443815</v>
      </c>
      <c r="J484" s="23">
        <f>$A484/60</f>
        <v>39.9166666666667</v>
      </c>
      <c r="K484" s="20">
        <f>G484/'data'!$C$15*1000</f>
        <v>4.18617128683707</v>
      </c>
      <c r="L484" s="20">
        <f>L483+'data'!$G$21*(K483-L483)/60*C483</f>
        <v>4.10761181575555</v>
      </c>
      <c r="M484" s="20">
        <f>IF(L484&lt;='data'!$G$22,1.89,1.47)</f>
        <v>1.47</v>
      </c>
      <c r="N484" s="19">
        <f>$A484</f>
        <v>2395</v>
      </c>
      <c r="O484" s="20">
        <f>'data'!$G$23-'data'!$G$23*(1-('data'!$G$22^M484)/('data'!$G$22^M484+L484^M484))</f>
        <v>35.7714364081614</v>
      </c>
      <c r="P484" s="20">
        <f>VLOOKUP(IF(N484-'data'!$G$24&lt;0,0,N484-'data'!$G$24),N3:O725,2)</f>
        <v>35.8010298670137</v>
      </c>
      <c r="Q484" s="20">
        <v>3.5</v>
      </c>
      <c r="R484" s="20">
        <v>3.48921430711944</v>
      </c>
      <c r="S484" s="20">
        <v>3.47487692429483</v>
      </c>
      <c r="T484" s="20">
        <v>3.45677179919072</v>
      </c>
      <c r="U484" s="20">
        <v>3.48789235681731</v>
      </c>
      <c r="V484" s="20">
        <v>3.46989908611714</v>
      </c>
      <c r="W484" s="20">
        <v>3.44560875279337</v>
      </c>
      <c r="X484" s="20">
        <v>3.4141770026065</v>
      </c>
      <c r="Y484" s="20">
        <v>41.1932489449019</v>
      </c>
      <c r="Z484" s="20">
        <v>41.3746162298867</v>
      </c>
      <c r="AA484" s="20">
        <v>41.6086700762988</v>
      </c>
      <c r="AB484" s="20">
        <v>41.9361298367755</v>
      </c>
    </row>
    <row r="485" ht="20.05" customHeight="1">
      <c r="A485" s="17">
        <f>$A484+C484</f>
        <v>2400</v>
      </c>
      <c r="B485" s="18"/>
      <c r="C485" s="19">
        <v>5</v>
      </c>
      <c r="D485" t="b" s="20">
        <v>1</v>
      </c>
      <c r="E485" s="21"/>
      <c r="F485" s="22">
        <v>649.982806899854</v>
      </c>
      <c r="G485" s="20">
        <f>$E485+($F485/60+H485*'data'!$C$16+I485*OFFSET('data'!$C$17,0,D485)-G484*(OFFSET('data'!$C$18,0,D485)+'data'!$C$19+OFFSET('data'!$C$20,0,D485)))*$C485/60+G484</f>
        <v>27.4029172612136</v>
      </c>
      <c r="H485" s="20">
        <f>H484+('data'!$C$19*G484-'data'!$C$16*H484)*$C485/60</f>
        <v>102.316096743284</v>
      </c>
      <c r="I485" s="20">
        <f>I484+(OFFSET('data'!$C$20,0,D485)*G484-OFFSET('data'!$C$17,0,D485)*I484)*$C485/60</f>
        <v>127.825907412708</v>
      </c>
      <c r="J485" s="23">
        <f>$A485/60</f>
        <v>40</v>
      </c>
      <c r="K485" s="20">
        <f>G485/'data'!$C$15*1000</f>
        <v>4.18662232214473</v>
      </c>
      <c r="L485" s="20">
        <f>L484+'data'!$G$21*(K484-L484)/60*C484</f>
        <v>4.10853624180248</v>
      </c>
      <c r="M485" s="20">
        <f>IF(L485&lt;='data'!$G$22,1.89,1.47)</f>
        <v>1.47</v>
      </c>
      <c r="N485" s="19">
        <f>$A485</f>
        <v>2400</v>
      </c>
      <c r="O485" s="20">
        <f>'data'!$G$23-'data'!$G$23*(1-('data'!$G$22^M485)/('data'!$G$22^M485+L485^M485))</f>
        <v>35.764155241876</v>
      </c>
      <c r="P485" s="20">
        <f>VLOOKUP(IF(N485-'data'!$G$24&lt;0,0,N485-'data'!$G$24),N3:O725,2)</f>
        <v>35.7935603418252</v>
      </c>
      <c r="Q485" s="20">
        <v>3.5</v>
      </c>
      <c r="R485" s="20">
        <v>3.48926517932824</v>
      </c>
      <c r="S485" s="20">
        <v>3.47499087071589</v>
      </c>
      <c r="T485" s="20">
        <v>3.45696112838208</v>
      </c>
      <c r="U485" s="20">
        <v>3.48803483003627</v>
      </c>
      <c r="V485" s="20">
        <v>3.47012697106526</v>
      </c>
      <c r="W485" s="20">
        <v>3.44595449843992</v>
      </c>
      <c r="X485" s="20">
        <v>3.41468442542045</v>
      </c>
      <c r="Y485" s="20">
        <v>41.1918040303618</v>
      </c>
      <c r="Z485" s="20">
        <v>41.3722983731106</v>
      </c>
      <c r="AA485" s="20">
        <v>41.6051905698824</v>
      </c>
      <c r="AB485" s="20">
        <v>41.9309087116323</v>
      </c>
    </row>
    <row r="486" ht="20.05" customHeight="1">
      <c r="A486" s="17">
        <f>$A485+C485</f>
        <v>2405</v>
      </c>
      <c r="B486" s="18"/>
      <c r="C486" s="19">
        <v>5</v>
      </c>
      <c r="D486" t="b" s="20">
        <v>1</v>
      </c>
      <c r="E486" s="21"/>
      <c r="F486" s="22">
        <v>649.772637527778</v>
      </c>
      <c r="G486" s="20">
        <f>$E486+($F486/60+H486*'data'!$C$16+I486*OFFSET('data'!$C$17,0,D486)-G485*(OFFSET('data'!$C$18,0,D486)+'data'!$C$19+OFFSET('data'!$C$20,0,D486)))*$C486/60+G485</f>
        <v>27.4058588931137</v>
      </c>
      <c r="H486" s="20">
        <f>H485+('data'!$C$19*G485-'data'!$C$16*H485)*$C486/60</f>
        <v>102.377943004620</v>
      </c>
      <c r="I486" s="20">
        <f>I485+(OFFSET('data'!$C$20,0,D486)*G485-OFFSET('data'!$C$17,0,D486)*I485)*$C486/60</f>
        <v>128.048362271338</v>
      </c>
      <c r="J486" s="23">
        <f>$A486/60</f>
        <v>40.0833333333333</v>
      </c>
      <c r="K486" s="20">
        <f>G486/'data'!$C$15*1000</f>
        <v>4.1870717451627</v>
      </c>
      <c r="L486" s="20">
        <f>L485+'data'!$G$21*(K485-L485)/60*C485</f>
        <v>4.10945509735964</v>
      </c>
      <c r="M486" s="20">
        <f>IF(L486&lt;='data'!$G$22,1.89,1.47)</f>
        <v>1.47</v>
      </c>
      <c r="N486" s="19">
        <f>$A486</f>
        <v>2405</v>
      </c>
      <c r="O486" s="20">
        <f>'data'!$G$23-'data'!$G$23*(1-('data'!$G$22^M486)/('data'!$G$22^M486+L486^M486))</f>
        <v>35.7569201252655</v>
      </c>
      <c r="P486" s="20">
        <f>VLOOKUP(IF(N486-'data'!$G$24&lt;0,0,N486-'data'!$G$24),N3:O725,2)</f>
        <v>35.7861385397948</v>
      </c>
      <c r="Q486" s="20">
        <v>3.5</v>
      </c>
      <c r="R486" s="20">
        <v>3.48931588072512</v>
      </c>
      <c r="S486" s="20">
        <v>3.47510443536792</v>
      </c>
      <c r="T486" s="20">
        <v>3.45714982449565</v>
      </c>
      <c r="U486" s="20">
        <v>3.48817562674249</v>
      </c>
      <c r="V486" s="20">
        <v>3.47035277105675</v>
      </c>
      <c r="W486" s="20">
        <v>3.4462975119632</v>
      </c>
      <c r="X486" s="20">
        <v>3.41518808151779</v>
      </c>
      <c r="Y486" s="20">
        <v>41.1903761894438</v>
      </c>
      <c r="Z486" s="20">
        <v>41.3700019790934</v>
      </c>
      <c r="AA486" s="20">
        <v>41.6017392600579</v>
      </c>
      <c r="AB486" s="20">
        <v>41.9257276098345</v>
      </c>
    </row>
    <row r="487" ht="20.05" customHeight="1">
      <c r="A487" s="17">
        <f>$A486+C486</f>
        <v>2410</v>
      </c>
      <c r="B487" s="18"/>
      <c r="C487" s="19">
        <v>5</v>
      </c>
      <c r="D487" t="b" s="20">
        <v>1</v>
      </c>
      <c r="E487" s="21"/>
      <c r="F487" s="22">
        <v>649.563311904083</v>
      </c>
      <c r="G487" s="20">
        <f>$E487+($F487/60+H487*'data'!$C$16+I487*OFFSET('data'!$C$17,0,D487)-G486*(OFFSET('data'!$C$18,0,D487)+'data'!$C$19+OFFSET('data'!$C$20,0,D487)))*$C487/60+G486</f>
        <v>27.4087900063835</v>
      </c>
      <c r="H487" s="20">
        <f>H486+('data'!$C$19*G486-'data'!$C$16*H486)*$C487/60</f>
        <v>102.439497423344</v>
      </c>
      <c r="I487" s="20">
        <f>I486+(OFFSET('data'!$C$20,0,D487)*G486-OFFSET('data'!$C$17,0,D487)*I486)*$C487/60</f>
        <v>128.270760936677</v>
      </c>
      <c r="J487" s="23">
        <f>$A487/60</f>
        <v>40.1666666666667</v>
      </c>
      <c r="K487" s="20">
        <f>G487/'data'!$C$15*1000</f>
        <v>4.18751956114255</v>
      </c>
      <c r="L487" s="20">
        <f>L486+'data'!$G$21*(K486-L486)/60*C486</f>
        <v>4.11036842900402</v>
      </c>
      <c r="M487" s="20">
        <f>IF(L487&lt;='data'!$G$22,1.89,1.47)</f>
        <v>1.47</v>
      </c>
      <c r="N487" s="19">
        <f>$A487</f>
        <v>2410</v>
      </c>
      <c r="O487" s="20">
        <f>'data'!$G$23-'data'!$G$23*(1-('data'!$G$22^M487)/('data'!$G$22^M487+L487^M487))</f>
        <v>35.7497306515649</v>
      </c>
      <c r="P487" s="20">
        <f>VLOOKUP(IF(N487-'data'!$G$24&lt;0,0,N487-'data'!$G$24),N3:O725,2)</f>
        <v>35.7787640354707</v>
      </c>
      <c r="Q487" s="20">
        <v>3.5</v>
      </c>
      <c r="R487" s="20">
        <v>3.48936641187109</v>
      </c>
      <c r="S487" s="20">
        <v>3.47521761950458</v>
      </c>
      <c r="T487" s="20">
        <v>3.45733788961085</v>
      </c>
      <c r="U487" s="20">
        <v>3.48831476666384</v>
      </c>
      <c r="V487" s="20">
        <v>3.47057650862236</v>
      </c>
      <c r="W487" s="20">
        <v>3.44663782103508</v>
      </c>
      <c r="X487" s="20">
        <v>3.41568800785111</v>
      </c>
      <c r="Y487" s="20">
        <v>41.1889652195741</v>
      </c>
      <c r="Z487" s="20">
        <v>41.3677268125302</v>
      </c>
      <c r="AA487" s="20">
        <v>41.5983158541129</v>
      </c>
      <c r="AB487" s="20">
        <v>41.920586125229</v>
      </c>
    </row>
    <row r="488" ht="20.05" customHeight="1">
      <c r="A488" s="17">
        <f>$A487+C487</f>
        <v>2415</v>
      </c>
      <c r="B488" s="18"/>
      <c r="C488" s="19">
        <v>5</v>
      </c>
      <c r="D488" t="b" s="20">
        <v>1</v>
      </c>
      <c r="E488" s="21"/>
      <c r="F488" s="22">
        <v>649.354825207544</v>
      </c>
      <c r="G488" s="20">
        <f>$E488+($F488/60+H488*'data'!$C$16+I488*OFFSET('data'!$C$17,0,D488)-G487*(OFFSET('data'!$C$18,0,D488)+'data'!$C$19+OFFSET('data'!$C$20,0,D488)))*$C488/60+G487</f>
        <v>27.4117106352838</v>
      </c>
      <c r="H488" s="20">
        <f>H487+('data'!$C$19*G487-'data'!$C$16*H487)*$C488/60</f>
        <v>102.500761457878</v>
      </c>
      <c r="I488" s="20">
        <f>I487+(OFFSET('data'!$C$20,0,D488)*G487-OFFSET('data'!$C$17,0,D488)*I487)*$C488/60</f>
        <v>128.493103326070</v>
      </c>
      <c r="J488" s="23">
        <f>$A488/60</f>
        <v>40.25</v>
      </c>
      <c r="K488" s="20">
        <f>G488/'data'!$C$15*1000</f>
        <v>4.18796577531865</v>
      </c>
      <c r="L488" s="20">
        <f>L487+'data'!$G$21*(K487-L487)/60*C487</f>
        <v>4.11127628282631</v>
      </c>
      <c r="M488" s="20">
        <f>IF(L488&lt;='data'!$G$22,1.89,1.47)</f>
        <v>1.47</v>
      </c>
      <c r="N488" s="19">
        <f>$A488</f>
        <v>2415</v>
      </c>
      <c r="O488" s="20">
        <f>'data'!$G$23-'data'!$G$23*(1-('data'!$G$22^M488)/('data'!$G$22^M488+L488^M488))</f>
        <v>35.742586418536</v>
      </c>
      <c r="P488" s="20">
        <f>VLOOKUP(IF(N488-'data'!$G$24&lt;0,0,N488-'data'!$G$24),N3:O725,2)</f>
        <v>35.7714364081614</v>
      </c>
      <c r="Q488" s="20">
        <v>3.5</v>
      </c>
      <c r="R488" s="20">
        <v>3.48941677332528</v>
      </c>
      <c r="S488" s="20">
        <v>3.47533042437537</v>
      </c>
      <c r="T488" s="20">
        <v>3.45752532580024</v>
      </c>
      <c r="U488" s="20">
        <v>3.48845226929607</v>
      </c>
      <c r="V488" s="20">
        <v>3.4707982060343</v>
      </c>
      <c r="W488" s="20">
        <v>3.44697545301652</v>
      </c>
      <c r="X488" s="20">
        <v>3.41618424096236</v>
      </c>
      <c r="Y488" s="20">
        <v>41.1875709206015</v>
      </c>
      <c r="Z488" s="20">
        <v>41.3654726408779</v>
      </c>
      <c r="AA488" s="20">
        <v>41.5949200627311</v>
      </c>
      <c r="AB488" s="20">
        <v>41.9154838563807</v>
      </c>
    </row>
    <row r="489" ht="20.05" customHeight="1">
      <c r="A489" s="17">
        <f>$A488+C488</f>
        <v>2420</v>
      </c>
      <c r="B489" s="18"/>
      <c r="C489" s="19">
        <v>5</v>
      </c>
      <c r="D489" t="b" s="20">
        <v>1</v>
      </c>
      <c r="E489" s="21"/>
      <c r="F489" s="22">
        <v>649.147172645185</v>
      </c>
      <c r="G489" s="20">
        <f>$E489+($F489/60+H489*'data'!$C$16+I489*OFFSET('data'!$C$17,0,D489)-G488*(OFFSET('data'!$C$18,0,D489)+'data'!$C$19+OFFSET('data'!$C$20,0,D489)))*$C489/60+G488</f>
        <v>27.4146208139627</v>
      </c>
      <c r="H489" s="20">
        <f>H488+('data'!$C$19*G488-'data'!$C$16*H488)*$C489/60</f>
        <v>102.561736558915</v>
      </c>
      <c r="I489" s="20">
        <f>I488+(OFFSET('data'!$C$20,0,D489)*G488-OFFSET('data'!$C$17,0,D489)*I488)*$C489/60</f>
        <v>128.715389357233</v>
      </c>
      <c r="J489" s="23">
        <f>$A489/60</f>
        <v>40.3333333333333</v>
      </c>
      <c r="K489" s="20">
        <f>G489/'data'!$C$15*1000</f>
        <v>4.18841039290818</v>
      </c>
      <c r="L489" s="20">
        <f>L488+'data'!$G$21*(K488-L488)/60*C488</f>
        <v>4.11217870443645</v>
      </c>
      <c r="M489" s="20">
        <f>IF(L489&lt;='data'!$G$22,1.89,1.47)</f>
        <v>1.47</v>
      </c>
      <c r="N489" s="19">
        <f>$A489</f>
        <v>2420</v>
      </c>
      <c r="O489" s="20">
        <f>'data'!$G$23-'data'!$G$23*(1-('data'!$G$22^M489)/('data'!$G$22^M489+L489^M489))</f>
        <v>35.735487028411</v>
      </c>
      <c r="P489" s="20">
        <f>VLOOKUP(IF(N489-'data'!$G$24&lt;0,0,N489-'data'!$G$24),N3:O725,2)</f>
        <v>35.764155241876</v>
      </c>
      <c r="Q489" s="20">
        <v>3.5</v>
      </c>
      <c r="R489" s="20">
        <v>3.48946696564501</v>
      </c>
      <c r="S489" s="20">
        <v>3.47544285122573</v>
      </c>
      <c r="T489" s="20">
        <v>3.45771213512951</v>
      </c>
      <c r="U489" s="20">
        <v>3.48858815390551</v>
      </c>
      <c r="V489" s="20">
        <v>3.47101788530925</v>
      </c>
      <c r="W489" s="20">
        <v>3.44731043496116</v>
      </c>
      <c r="X489" s="20">
        <v>3.41667681698764</v>
      </c>
      <c r="Y489" s="20">
        <v>41.1861930947686</v>
      </c>
      <c r="Z489" s="20">
        <v>41.3632392343222</v>
      </c>
      <c r="AA489" s="20">
        <v>41.5915515999504</v>
      </c>
      <c r="AB489" s="20">
        <v>41.9104204065147</v>
      </c>
    </row>
    <row r="490" ht="20.05" customHeight="1">
      <c r="A490" s="17">
        <f>$A489+C489</f>
        <v>2425</v>
      </c>
      <c r="B490" s="18"/>
      <c r="C490" s="19">
        <v>5</v>
      </c>
      <c r="D490" t="b" s="20">
        <v>1</v>
      </c>
      <c r="E490" s="21"/>
      <c r="F490" s="22">
        <v>648.9403494521119</v>
      </c>
      <c r="G490" s="20">
        <f>$E490+($F490/60+H490*'data'!$C$16+I490*OFFSET('data'!$C$17,0,D490)-G489*(OFFSET('data'!$C$18,0,D490)+'data'!$C$19+OFFSET('data'!$C$20,0,D490)))*$C490/60+G489</f>
        <v>27.4175205764564</v>
      </c>
      <c r="H490" s="20">
        <f>H489+('data'!$C$19*G489-'data'!$C$16*H489)*$C490/60</f>
        <v>102.622424169458</v>
      </c>
      <c r="I490" s="20">
        <f>I489+(OFFSET('data'!$C$20,0,D490)*G489-OFFSET('data'!$C$17,0,D490)*I489)*$C490/60</f>
        <v>128.937618948251</v>
      </c>
      <c r="J490" s="23">
        <f>$A490/60</f>
        <v>40.4166666666667</v>
      </c>
      <c r="K490" s="20">
        <f>G490/'data'!$C$15*1000</f>
        <v>4.18885341911116</v>
      </c>
      <c r="L490" s="20">
        <f>L489+'data'!$G$21*(K489-L489)/60*C489</f>
        <v>4.11307573896907</v>
      </c>
      <c r="M490" s="20">
        <f>IF(L490&lt;='data'!$G$22,1.89,1.47)</f>
        <v>1.47</v>
      </c>
      <c r="N490" s="19">
        <f>$A490</f>
        <v>2425</v>
      </c>
      <c r="O490" s="20">
        <f>'data'!$G$23-'data'!$G$23*(1-('data'!$G$22^M490)/('data'!$G$22^M490+L490^M490))</f>
        <v>35.7284320878365</v>
      </c>
      <c r="P490" s="20">
        <f>VLOOKUP(IF(N490-'data'!$G$24&lt;0,0,N490-'data'!$G$24),N3:O725,2)</f>
        <v>35.7569201252655</v>
      </c>
      <c r="Q490" s="20">
        <v>3.5</v>
      </c>
      <c r="R490" s="20">
        <v>3.48951698938578</v>
      </c>
      <c r="S490" s="20">
        <v>3.475554901297</v>
      </c>
      <c r="T490" s="20">
        <v>3.45789831965754</v>
      </c>
      <c r="U490" s="20">
        <v>3.48872243953178</v>
      </c>
      <c r="V490" s="20">
        <v>3.47123556821136</v>
      </c>
      <c r="W490" s="20">
        <v>3.44764279361891</v>
      </c>
      <c r="X490" s="20">
        <v>3.41716577166187</v>
      </c>
      <c r="Y490" s="20">
        <v>41.1848315466819</v>
      </c>
      <c r="Z490" s="20">
        <v>41.3610263657441</v>
      </c>
      <c r="AA490" s="20">
        <v>41.5882101831225</v>
      </c>
      <c r="AB490" s="20">
        <v>41.9053953834576</v>
      </c>
    </row>
    <row r="491" ht="20.05" customHeight="1">
      <c r="A491" s="17">
        <f>$A490+C490</f>
        <v>2430</v>
      </c>
      <c r="B491" s="18"/>
      <c r="C491" s="19">
        <v>5</v>
      </c>
      <c r="D491" t="b" s="20">
        <v>1</v>
      </c>
      <c r="E491" s="21"/>
      <c r="F491" s="22">
        <v>648.7343508913521</v>
      </c>
      <c r="G491" s="20">
        <f>$E491+($F491/60+H491*'data'!$C$16+I491*OFFSET('data'!$C$17,0,D491)-G490*(OFFSET('data'!$C$18,0,D491)+'data'!$C$19+OFFSET('data'!$C$20,0,D491)))*$C491/60+G490</f>
        <v>27.4204099566893</v>
      </c>
      <c r="H491" s="20">
        <f>H490+('data'!$C$19*G490-'data'!$C$16*H490)*$C491/60</f>
        <v>102.682825724866</v>
      </c>
      <c r="I491" s="20">
        <f>I490+(OFFSET('data'!$C$20,0,D491)*G490-OFFSET('data'!$C$17,0,D491)*I490)*$C491/60</f>
        <v>129.159792017579</v>
      </c>
      <c r="J491" s="23">
        <f>$A491/60</f>
        <v>40.5</v>
      </c>
      <c r="K491" s="20">
        <f>G491/'data'!$C$15*1000</f>
        <v>4.1892948591106</v>
      </c>
      <c r="L491" s="20">
        <f>L490+'data'!$G$21*(K490-L490)/60*C490</f>
        <v>4.11396743108887</v>
      </c>
      <c r="M491" s="20">
        <f>IF(L491&lt;='data'!$G$22,1.89,1.47)</f>
        <v>1.47</v>
      </c>
      <c r="N491" s="19">
        <f>$A491</f>
        <v>2430</v>
      </c>
      <c r="O491" s="20">
        <f>'data'!$G$23-'data'!$G$23*(1-('data'!$G$22^M491)/('data'!$G$22^M491+L491^M491))</f>
        <v>35.7214212078193</v>
      </c>
      <c r="P491" s="20">
        <f>VLOOKUP(IF(N491-'data'!$G$24&lt;0,0,N491-'data'!$G$24),N3:O725,2)</f>
        <v>35.7497306515649</v>
      </c>
      <c r="Q491" s="20">
        <v>3.5</v>
      </c>
      <c r="R491" s="20">
        <v>3.48956684510125</v>
      </c>
      <c r="S491" s="20">
        <v>3.47566657582644</v>
      </c>
      <c r="T491" s="20">
        <v>3.45808388143643</v>
      </c>
      <c r="U491" s="20">
        <v>3.48885514499045</v>
      </c>
      <c r="V491" s="20">
        <v>3.47145127625518</v>
      </c>
      <c r="W491" s="20">
        <v>3.44797255543947</v>
      </c>
      <c r="X491" s="20">
        <v>3.41765114032345</v>
      </c>
      <c r="Y491" s="20">
        <v>41.1834860832837</v>
      </c>
      <c r="Z491" s="20">
        <v>41.3588338106871</v>
      </c>
      <c r="AA491" s="20">
        <v>41.5848955328715</v>
      </c>
      <c r="AB491" s="20">
        <v>41.9004083995811</v>
      </c>
    </row>
    <row r="492" ht="20.05" customHeight="1">
      <c r="A492" s="17">
        <f>$A491+C491</f>
        <v>2435</v>
      </c>
      <c r="B492" s="18"/>
      <c r="C492" s="19">
        <v>5</v>
      </c>
      <c r="D492" t="b" s="20">
        <v>1</v>
      </c>
      <c r="E492" s="21"/>
      <c r="F492" s="22">
        <v>648.529172253683</v>
      </c>
      <c r="G492" s="20">
        <f>$E492+($F492/60+H492*'data'!$C$16+I492*OFFSET('data'!$C$17,0,D492)-G491*(OFFSET('data'!$C$18,0,D492)+'data'!$C$19+OFFSET('data'!$C$20,0,D492)))*$C492/60+G491</f>
        <v>27.4232889884745</v>
      </c>
      <c r="H492" s="20">
        <f>H491+('data'!$C$19*G491-'data'!$C$16*H491)*$C492/60</f>
        <v>102.742942652895</v>
      </c>
      <c r="I492" s="20">
        <f>I491+(OFFSET('data'!$C$20,0,D492)*G491-OFFSET('data'!$C$17,0,D492)*I491)*$C492/60</f>
        <v>129.381908484038</v>
      </c>
      <c r="J492" s="23">
        <f>$A492/60</f>
        <v>40.5833333333333</v>
      </c>
      <c r="K492" s="20">
        <f>G492/'data'!$C$15*1000</f>
        <v>4.18973471807244</v>
      </c>
      <c r="L492" s="20">
        <f>L491+'data'!$G$21*(K491-L491)/60*C491</f>
        <v>4.11485382499596</v>
      </c>
      <c r="M492" s="20">
        <f>IF(L492&lt;='data'!$G$22,1.89,1.47)</f>
        <v>1.47</v>
      </c>
      <c r="N492" s="19">
        <f>$A492</f>
        <v>2435</v>
      </c>
      <c r="O492" s="20">
        <f>'data'!$G$23-'data'!$G$23*(1-('data'!$G$22^M492)/('data'!$G$22^M492+L492^M492))</f>
        <v>35.7144540036716</v>
      </c>
      <c r="P492" s="20">
        <f>VLOOKUP(IF(N492-'data'!$G$24&lt;0,0,N492-'data'!$G$24),N3:O725,2)</f>
        <v>35.742586418536</v>
      </c>
      <c r="Q492" s="20">
        <v>3.5</v>
      </c>
      <c r="R492" s="20">
        <v>3.48961653334327</v>
      </c>
      <c r="S492" s="20">
        <v>3.47577787604728</v>
      </c>
      <c r="T492" s="20">
        <v>3.45826882251151</v>
      </c>
      <c r="U492" s="20">
        <v>3.48898628887569</v>
      </c>
      <c r="V492" s="20">
        <v>3.47166503070859</v>
      </c>
      <c r="W492" s="20">
        <v>3.4482997465758</v>
      </c>
      <c r="X492" s="20">
        <v>3.41813295791884</v>
      </c>
      <c r="Y492" s="20">
        <v>41.1821565138235</v>
      </c>
      <c r="Z492" s="20">
        <v>41.3566613473251</v>
      </c>
      <c r="AA492" s="20">
        <v>41.5816073730547</v>
      </c>
      <c r="AB492" s="20">
        <v>41.8954590717451</v>
      </c>
    </row>
    <row r="493" ht="20.05" customHeight="1">
      <c r="A493" s="17">
        <f>$A492+C492</f>
        <v>2440</v>
      </c>
      <c r="B493" s="18"/>
      <c r="C493" s="19">
        <v>5</v>
      </c>
      <c r="D493" t="b" s="20">
        <v>1</v>
      </c>
      <c r="E493" s="21"/>
      <c r="F493" s="22">
        <v>648.324808857481</v>
      </c>
      <c r="G493" s="20">
        <f>$E493+($F493/60+H493*'data'!$C$16+I493*OFFSET('data'!$C$17,0,D493)-G492*(OFFSET('data'!$C$18,0,D493)+'data'!$C$19+OFFSET('data'!$C$20,0,D493)))*$C493/60+G492</f>
        <v>27.4261577055142</v>
      </c>
      <c r="H493" s="20">
        <f>H492+('data'!$C$19*G492-'data'!$C$16*H492)*$C493/60</f>
        <v>102.802776373739</v>
      </c>
      <c r="I493" s="20">
        <f>I492+(OFFSET('data'!$C$20,0,D493)*G492-OFFSET('data'!$C$17,0,D493)*I492)*$C493/60</f>
        <v>129.603968266816</v>
      </c>
      <c r="J493" s="23">
        <f>$A493/60</f>
        <v>40.6666666666667</v>
      </c>
      <c r="K493" s="20">
        <f>G493/'data'!$C$15*1000</f>
        <v>4.19017300114573</v>
      </c>
      <c r="L493" s="20">
        <f>L492+'data'!$G$21*(K492-L492)/60*C492</f>
        <v>4.11573496443114</v>
      </c>
      <c r="M493" s="20">
        <f>IF(L493&lt;='data'!$G$22,1.89,1.47)</f>
        <v>1.47</v>
      </c>
      <c r="N493" s="19">
        <f>$A493</f>
        <v>2440</v>
      </c>
      <c r="O493" s="20">
        <f>'data'!$G$23-'data'!$G$23*(1-('data'!$G$22^M493)/('data'!$G$22^M493+L493^M493))</f>
        <v>35.7075300949577</v>
      </c>
      <c r="P493" s="20">
        <f>VLOOKUP(IF(N493-'data'!$G$24&lt;0,0,N493-'data'!$G$24),N3:O725,2)</f>
        <v>35.735487028411</v>
      </c>
      <c r="Q493" s="20">
        <v>3.5</v>
      </c>
      <c r="R493" s="20">
        <v>3.48966605466188</v>
      </c>
      <c r="S493" s="20">
        <v>3.47588880318867</v>
      </c>
      <c r="T493" s="20">
        <v>3.45845314492135</v>
      </c>
      <c r="U493" s="20">
        <v>3.48911588956287</v>
      </c>
      <c r="V493" s="20">
        <v>3.47187685259569</v>
      </c>
      <c r="W493" s="20">
        <v>3.44862439288759</v>
      </c>
      <c r="X493" s="20">
        <v>3.41861125900707</v>
      </c>
      <c r="Y493" s="20">
        <v>41.1808426498303</v>
      </c>
      <c r="Z493" s="20">
        <v>41.3545087564304</v>
      </c>
      <c r="AA493" s="20">
        <v>41.5783454307229</v>
      </c>
      <c r="AB493" s="20">
        <v>41.8905470212427</v>
      </c>
    </row>
    <row r="494" ht="20.05" customHeight="1">
      <c r="A494" s="17">
        <f>$A493+C493</f>
        <v>2445</v>
      </c>
      <c r="B494" s="18"/>
      <c r="C494" s="19">
        <v>5</v>
      </c>
      <c r="D494" t="b" s="20">
        <v>1</v>
      </c>
      <c r="E494" s="21"/>
      <c r="F494" s="22">
        <v>648.121256048547</v>
      </c>
      <c r="G494" s="20">
        <f>$E494+($F494/60+H494*'data'!$C$16+I494*OFFSET('data'!$C$17,0,D494)-G493*(OFFSET('data'!$C$18,0,D494)+'data'!$C$19+OFFSET('data'!$C$20,0,D494)))*$C494/60+G493</f>
        <v>27.4290161414</v>
      </c>
      <c r="H494" s="20">
        <f>H493+('data'!$C$19*G493-'data'!$C$16*H493)*$C494/60</f>
        <v>102.862328300071</v>
      </c>
      <c r="I494" s="20">
        <f>I493+(OFFSET('data'!$C$20,0,D494)*G493-OFFSET('data'!$C$17,0,D494)*I493)*$C494/60</f>
        <v>129.825971285466</v>
      </c>
      <c r="J494" s="23">
        <f>$A494/60</f>
        <v>40.75</v>
      </c>
      <c r="K494" s="20">
        <f>G494/'data'!$C$15*1000</f>
        <v>4.19060971346259</v>
      </c>
      <c r="L494" s="20">
        <f>L493+'data'!$G$21*(K493-L493)/60*C493</f>
        <v>4.11661089268108</v>
      </c>
      <c r="M494" s="20">
        <f>IF(L494&lt;='data'!$G$22,1.89,1.47)</f>
        <v>1.47</v>
      </c>
      <c r="N494" s="19">
        <f>$A494</f>
        <v>2445</v>
      </c>
      <c r="O494" s="20">
        <f>'data'!$G$23-'data'!$G$23*(1-('data'!$G$22^M494)/('data'!$G$22^M494+L494^M494))</f>
        <v>35.7006491054414</v>
      </c>
      <c r="P494" s="20">
        <f>VLOOKUP(IF(N494-'data'!$G$24&lt;0,0,N494-'data'!$G$24),N3:O725,2)</f>
        <v>35.7284320878365</v>
      </c>
      <c r="Q494" s="20">
        <v>3.5</v>
      </c>
      <c r="R494" s="20">
        <v>3.48971540960532</v>
      </c>
      <c r="S494" s="20">
        <v>3.47599935847576</v>
      </c>
      <c r="T494" s="20">
        <v>3.45863685069778</v>
      </c>
      <c r="U494" s="20">
        <v>3.48924396521113</v>
      </c>
      <c r="V494" s="20">
        <v>3.47208676269962</v>
      </c>
      <c r="W494" s="20">
        <v>3.44894651994465</v>
      </c>
      <c r="X494" s="20">
        <v>3.41908607776427</v>
      </c>
      <c r="Y494" s="20">
        <v>41.1795443050844</v>
      </c>
      <c r="Z494" s="20">
        <v>41.3523758213418</v>
      </c>
      <c r="AA494" s="20">
        <v>41.5751094360813</v>
      </c>
      <c r="AB494" s="20">
        <v>41.8856718737448</v>
      </c>
    </row>
    <row r="495" ht="20.05" customHeight="1">
      <c r="A495" s="17">
        <f>$A494+C494</f>
        <v>2450</v>
      </c>
      <c r="B495" s="18"/>
      <c r="C495" s="19">
        <v>5</v>
      </c>
      <c r="D495" t="b" s="20">
        <v>1</v>
      </c>
      <c r="E495" s="21"/>
      <c r="F495" s="22">
        <v>647.918509199951</v>
      </c>
      <c r="G495" s="20">
        <f>$E495+($F495/60+H495*'data'!$C$16+I495*OFFSET('data'!$C$17,0,D495)-G494*(OFFSET('data'!$C$18,0,D495)+'data'!$C$19+OFFSET('data'!$C$20,0,D495)))*$C495/60+G494</f>
        <v>27.4318643296133</v>
      </c>
      <c r="H495" s="20">
        <f>H494+('data'!$C$19*G494-'data'!$C$16*H494)*$C495/60</f>
        <v>102.921599837088</v>
      </c>
      <c r="I495" s="20">
        <f>I494+(OFFSET('data'!$C$20,0,D495)*G494-OFFSET('data'!$C$17,0,D495)*I494)*$C495/60</f>
        <v>130.047917459904</v>
      </c>
      <c r="J495" s="23">
        <f>$A495/60</f>
        <v>40.8333333333333</v>
      </c>
      <c r="K495" s="20">
        <f>G495/'data'!$C$15*1000</f>
        <v>4.19104486013832</v>
      </c>
      <c r="L495" s="20">
        <f>L494+'data'!$G$21*(K494-L494)/60*C494</f>
        <v>4.11748165258349</v>
      </c>
      <c r="M495" s="20">
        <f>IF(L495&lt;='data'!$G$22,1.89,1.47)</f>
        <v>1.47</v>
      </c>
      <c r="N495" s="19">
        <f>$A495</f>
        <v>2450</v>
      </c>
      <c r="O495" s="20">
        <f>'data'!$G$23-'data'!$G$23*(1-('data'!$G$22^M495)/('data'!$G$22^M495+L495^M495))</f>
        <v>35.6938106630339</v>
      </c>
      <c r="P495" s="20">
        <f>VLOOKUP(IF(N495-'data'!$G$24&lt;0,0,N495-'data'!$G$24),N3:O725,2)</f>
        <v>35.7214212078193</v>
      </c>
      <c r="Q495" s="20">
        <v>3.5</v>
      </c>
      <c r="R495" s="20">
        <v>3.48976459872003</v>
      </c>
      <c r="S495" s="20">
        <v>3.47610954312966</v>
      </c>
      <c r="T495" s="20">
        <v>3.45881994186597</v>
      </c>
      <c r="U495" s="20">
        <v>3.48937053376593</v>
      </c>
      <c r="V495" s="20">
        <v>3.4722947815654</v>
      </c>
      <c r="W495" s="20">
        <v>3.44926615303026</v>
      </c>
      <c r="X495" s="20">
        <v>3.41955744798805</v>
      </c>
      <c r="Y495" s="20">
        <v>41.178261295591</v>
      </c>
      <c r="Z495" s="20">
        <v>41.3502623279341</v>
      </c>
      <c r="AA495" s="20">
        <v>41.5718991224514</v>
      </c>
      <c r="AB495" s="20">
        <v>41.8808332592462</v>
      </c>
    </row>
    <row r="496" ht="20.05" customHeight="1">
      <c r="A496" s="17">
        <f>$A495+C495</f>
        <v>2455</v>
      </c>
      <c r="B496" s="18"/>
      <c r="C496" s="19">
        <v>5</v>
      </c>
      <c r="D496" t="b" s="20">
        <v>1</v>
      </c>
      <c r="E496" s="21"/>
      <c r="F496" s="22">
        <v>647.716563711876</v>
      </c>
      <c r="G496" s="20">
        <f>$E496+($F496/60+H496*'data'!$C$16+I496*OFFSET('data'!$C$17,0,D496)-G495*(OFFSET('data'!$C$18,0,D496)+'data'!$C$19+OFFSET('data'!$C$20,0,D496)))*$C496/60+G495</f>
        <v>27.4347023035257</v>
      </c>
      <c r="H496" s="20">
        <f>H495+('data'!$C$19*G495-'data'!$C$16*H495)*$C496/60</f>
        <v>102.980592382549</v>
      </c>
      <c r="I496" s="20">
        <f>I495+(OFFSET('data'!$C$20,0,D496)*G495-OFFSET('data'!$C$17,0,D496)*I495)*$C496/60</f>
        <v>130.269806710409</v>
      </c>
      <c r="J496" s="23">
        <f>$A496/60</f>
        <v>40.9166666666667</v>
      </c>
      <c r="K496" s="20">
        <f>G496/'data'!$C$15*1000</f>
        <v>4.19147844627143</v>
      </c>
      <c r="L496" s="20">
        <f>L495+'data'!$G$21*(K495-L495)/60*C495</f>
        <v>4.11834728653218</v>
      </c>
      <c r="M496" s="20">
        <f>IF(L496&lt;='data'!$G$22,1.89,1.47)</f>
        <v>1.47</v>
      </c>
      <c r="N496" s="19">
        <f>$A496</f>
        <v>2455</v>
      </c>
      <c r="O496" s="20">
        <f>'data'!$G$23-'data'!$G$23*(1-('data'!$G$22^M496)/('data'!$G$22^M496+L496^M496))</f>
        <v>35.6870143997425</v>
      </c>
      <c r="P496" s="20">
        <f>VLOOKUP(IF(N496-'data'!$G$24&lt;0,0,N496-'data'!$G$24),N3:O725,2)</f>
        <v>35.7144540036716</v>
      </c>
      <c r="Q496" s="20">
        <v>3.5</v>
      </c>
      <c r="R496" s="20">
        <v>3.48981362255067</v>
      </c>
      <c r="S496" s="20">
        <v>3.4762193583675</v>
      </c>
      <c r="T496" s="20">
        <v>3.45900242044441</v>
      </c>
      <c r="U496" s="20">
        <v>3.48949561296156</v>
      </c>
      <c r="V496" s="20">
        <v>3.4725009295027</v>
      </c>
      <c r="W496" s="20">
        <v>3.44958331714451</v>
      </c>
      <c r="X496" s="20">
        <v>3.4200254031019</v>
      </c>
      <c r="Y496" s="20">
        <v>41.1769934395522</v>
      </c>
      <c r="Z496" s="20">
        <v>41.3481680645868</v>
      </c>
      <c r="AA496" s="20">
        <v>41.5687142262326</v>
      </c>
      <c r="AB496" s="20">
        <v>41.8760308120124</v>
      </c>
    </row>
    <row r="497" ht="20.05" customHeight="1">
      <c r="A497" s="17">
        <f>$A496+C496</f>
        <v>2460</v>
      </c>
      <c r="B497" s="18"/>
      <c r="C497" s="19">
        <v>5</v>
      </c>
      <c r="D497" t="b" s="20">
        <v>1</v>
      </c>
      <c r="E497" s="21"/>
      <c r="F497" s="22">
        <v>647.515415011450</v>
      </c>
      <c r="G497" s="20">
        <f>$E497+($F497/60+H497*'data'!$C$16+I497*OFFSET('data'!$C$17,0,D497)-G496*(OFFSET('data'!$C$18,0,D497)+'data'!$C$19+OFFSET('data'!$C$20,0,D497)))*$C497/60+G496</f>
        <v>27.4375300963994</v>
      </c>
      <c r="H497" s="20">
        <f>H496+('data'!$C$19*G496-'data'!$C$16*H496)*$C497/60</f>
        <v>103.039307326816</v>
      </c>
      <c r="I497" s="20">
        <f>I496+(OFFSET('data'!$C$20,0,D497)*G496-OFFSET('data'!$C$17,0,D497)*I496)*$C497/60</f>
        <v>130.491638957621</v>
      </c>
      <c r="J497" s="23">
        <f>$A497/60</f>
        <v>41</v>
      </c>
      <c r="K497" s="20">
        <f>G497/'data'!$C$15*1000</f>
        <v>4.19191047694374</v>
      </c>
      <c r="L497" s="20">
        <f>L496+'data'!$G$21*(K496-L496)/60*C496</f>
        <v>4.1192078364821</v>
      </c>
      <c r="M497" s="20">
        <f>IF(L497&lt;='data'!$G$22,1.89,1.47)</f>
        <v>1.47</v>
      </c>
      <c r="N497" s="19">
        <f>$A497</f>
        <v>2460</v>
      </c>
      <c r="O497" s="20">
        <f>'data'!$G$23-'data'!$G$23*(1-('data'!$G$22^M497)/('data'!$G$22^M497+L497^M497))</f>
        <v>35.6802599516202</v>
      </c>
      <c r="P497" s="20">
        <f>VLOOKUP(IF(N497-'data'!$G$24&lt;0,0,N497-'data'!$G$24),N3:O725,2)</f>
        <v>35.7075300949577</v>
      </c>
      <c r="Q497" s="20">
        <v>3.5</v>
      </c>
      <c r="R497" s="20">
        <v>3.48986248164009</v>
      </c>
      <c r="S497" s="20">
        <v>3.4763288054024</v>
      </c>
      <c r="T497" s="20">
        <v>3.45918428844492</v>
      </c>
      <c r="U497" s="20">
        <v>3.48961922032362</v>
      </c>
      <c r="V497" s="20">
        <v>3.47270522658859</v>
      </c>
      <c r="W497" s="20">
        <v>3.4498980370076</v>
      </c>
      <c r="X497" s="20">
        <v>3.42048997615951</v>
      </c>
      <c r="Y497" s="20">
        <v>41.1757405573413</v>
      </c>
      <c r="Z497" s="20">
        <v>41.3460928221541</v>
      </c>
      <c r="AA497" s="20">
        <v>41.565554486865</v>
      </c>
      <c r="AB497" s="20">
        <v>41.8712641705261</v>
      </c>
    </row>
    <row r="498" ht="20.05" customHeight="1">
      <c r="A498" s="17">
        <f>$A497+C497</f>
        <v>2465</v>
      </c>
      <c r="B498" s="18"/>
      <c r="C498" s="19">
        <v>5</v>
      </c>
      <c r="D498" t="b" s="20">
        <v>1</v>
      </c>
      <c r="E498" s="21"/>
      <c r="F498" s="22">
        <v>647.315058552599</v>
      </c>
      <c r="G498" s="20">
        <f>$E498+($F498/60+H498*'data'!$C$16+I498*OFFSET('data'!$C$17,0,D498)-G497*(OFFSET('data'!$C$18,0,D498)+'data'!$C$19+OFFSET('data'!$C$20,0,D498)))*$C498/60+G497</f>
        <v>27.4403477413877</v>
      </c>
      <c r="H498" s="20">
        <f>H497+('data'!$C$19*G497-'data'!$C$16*H497)*$C498/60</f>
        <v>103.097746052898</v>
      </c>
      <c r="I498" s="20">
        <f>I497+(OFFSET('data'!$C$20,0,D498)*G497-OFFSET('data'!$C$17,0,D498)*I497)*$C498/60</f>
        <v>130.713414122540</v>
      </c>
      <c r="J498" s="23">
        <f>$A498/60</f>
        <v>41.0833333333333</v>
      </c>
      <c r="K498" s="20">
        <f>G498/'data'!$C$15*1000</f>
        <v>4.1923409572204</v>
      </c>
      <c r="L498" s="20">
        <f>L497+'data'!$G$21*(K497-L497)/60*C497</f>
        <v>4.12006334395431</v>
      </c>
      <c r="M498" s="20">
        <f>IF(L498&lt;='data'!$G$22,1.89,1.47)</f>
        <v>1.47</v>
      </c>
      <c r="N498" s="19">
        <f>$A498</f>
        <v>2465</v>
      </c>
      <c r="O498" s="20">
        <f>'data'!$G$23-'data'!$G$23*(1-('data'!$G$22^M498)/('data'!$G$22^M498+L498^M498))</f>
        <v>35.673546958715</v>
      </c>
      <c r="P498" s="20">
        <f>VLOOKUP(IF(N498-'data'!$G$24&lt;0,0,N498-'data'!$G$24),N3:O725,2)</f>
        <v>35.7006491054414</v>
      </c>
      <c r="Q498" s="20">
        <v>3.5</v>
      </c>
      <c r="R498" s="20">
        <v>3.4899111765294</v>
      </c>
      <c r="S498" s="20">
        <v>3.47643788544351</v>
      </c>
      <c r="T498" s="20">
        <v>3.45936554787272</v>
      </c>
      <c r="U498" s="20">
        <v>3.4897413731715</v>
      </c>
      <c r="V498" s="20">
        <v>3.47290769267025</v>
      </c>
      <c r="W498" s="20">
        <v>3.45021033706306</v>
      </c>
      <c r="X498" s="20">
        <v>3.42095119984905</v>
      </c>
      <c r="Y498" s="20">
        <v>41.1745024714757</v>
      </c>
      <c r="Z498" s="20">
        <v>41.3440363939347</v>
      </c>
      <c r="AA498" s="20">
        <v>41.5624196467923</v>
      </c>
      <c r="AB498" s="20">
        <v>41.8665329774363</v>
      </c>
    </row>
    <row r="499" ht="20.05" customHeight="1">
      <c r="A499" s="17">
        <f>$A498+C498</f>
        <v>2470</v>
      </c>
      <c r="B499" s="18"/>
      <c r="C499" s="19">
        <v>5</v>
      </c>
      <c r="D499" t="b" s="20">
        <v>1</v>
      </c>
      <c r="E499" s="21"/>
      <c r="F499" s="22">
        <v>647.115489815877</v>
      </c>
      <c r="G499" s="20">
        <f>$E499+($F499/60+H499*'data'!$C$16+I499*OFFSET('data'!$C$17,0,D499)-G498*(OFFSET('data'!$C$18,0,D499)+'data'!$C$19+OFFSET('data'!$C$20,0,D499)))*$C499/60+G498</f>
        <v>27.4431552715349</v>
      </c>
      <c r="H499" s="20">
        <f>H498+('data'!$C$19*G498-'data'!$C$16*H498)*$C499/60</f>
        <v>103.155909936487</v>
      </c>
      <c r="I499" s="20">
        <f>I498+(OFFSET('data'!$C$20,0,D499)*G498-OFFSET('data'!$C$17,0,D499)*I498)*$C499/60</f>
        <v>130.935132126525</v>
      </c>
      <c r="J499" s="23">
        <f>$A499/60</f>
        <v>41.1666666666667</v>
      </c>
      <c r="K499" s="20">
        <f>G499/'data'!$C$15*1000</f>
        <v>4.19276989214993</v>
      </c>
      <c r="L499" s="20">
        <f>L498+'data'!$G$21*(K498-L498)/60*C498</f>
        <v>4.12091385004088</v>
      </c>
      <c r="M499" s="20">
        <f>IF(L499&lt;='data'!$G$22,1.89,1.47)</f>
        <v>1.47</v>
      </c>
      <c r="N499" s="19">
        <f>$A499</f>
        <v>2470</v>
      </c>
      <c r="O499" s="20">
        <f>'data'!$G$23-'data'!$G$23*(1-('data'!$G$22^M499)/('data'!$G$22^M499+L499^M499))</f>
        <v>35.6668750650216</v>
      </c>
      <c r="P499" s="20">
        <f>VLOOKUP(IF(N499-'data'!$G$24&lt;0,0,N499-'data'!$G$24),N3:O725,2)</f>
        <v>35.6938106630339</v>
      </c>
      <c r="Q499" s="20">
        <v>3.5</v>
      </c>
      <c r="R499" s="20">
        <v>3.48995970775788</v>
      </c>
      <c r="S499" s="20">
        <v>3.47654659969599</v>
      </c>
      <c r="T499" s="20">
        <v>3.45954620072642</v>
      </c>
      <c r="U499" s="20">
        <v>3.48986208862077</v>
      </c>
      <c r="V499" s="20">
        <v>3.47310834736767</v>
      </c>
      <c r="W499" s="20">
        <v>3.45052024148097</v>
      </c>
      <c r="X499" s="20">
        <v>3.42140910649739</v>
      </c>
      <c r="Y499" s="20">
        <v>41.1732790065917</v>
      </c>
      <c r="Z499" s="20">
        <v>41.3419985756426</v>
      </c>
      <c r="AA499" s="20">
        <v>41.5593094514253</v>
      </c>
      <c r="AB499" s="20">
        <v>41.8618368795058</v>
      </c>
    </row>
    <row r="500" ht="20.05" customHeight="1">
      <c r="A500" s="17">
        <f>$A499+C499</f>
        <v>2475</v>
      </c>
      <c r="B500" s="18"/>
      <c r="C500" s="19">
        <v>5</v>
      </c>
      <c r="D500" t="b" s="20">
        <v>1</v>
      </c>
      <c r="E500" s="21"/>
      <c r="F500" s="22">
        <v>646.916704308321</v>
      </c>
      <c r="G500" s="20">
        <f>$E500+($F500/60+H500*'data'!$C$16+I500*OFFSET('data'!$C$17,0,D500)-G499*(OFFSET('data'!$C$18,0,D500)+'data'!$C$19+OFFSET('data'!$C$20,0,D500)))*$C500/60+G499</f>
        <v>27.4459527197773</v>
      </c>
      <c r="H500" s="20">
        <f>H499+('data'!$C$19*G499-'data'!$C$16*H499)*$C500/60</f>
        <v>103.213800346002</v>
      </c>
      <c r="I500" s="20">
        <f>I499+(OFFSET('data'!$C$20,0,D500)*G499-OFFSET('data'!$C$17,0,D500)*I499)*$C500/60</f>
        <v>131.156792891292</v>
      </c>
      <c r="J500" s="23">
        <f>$A500/60</f>
        <v>41.25</v>
      </c>
      <c r="K500" s="20">
        <f>G500/'data'!$C$15*1000</f>
        <v>4.19319728676434</v>
      </c>
      <c r="L500" s="20">
        <f>L499+'data'!$G$21*(K499-L499)/60*C499</f>
        <v>4.12175939540976</v>
      </c>
      <c r="M500" s="20">
        <f>IF(L500&lt;='data'!$G$22,1.89,1.47)</f>
        <v>1.47</v>
      </c>
      <c r="N500" s="19">
        <f>$A500</f>
        <v>2475</v>
      </c>
      <c r="O500" s="20">
        <f>'data'!$G$23-'data'!$G$23*(1-('data'!$G$22^M500)/('data'!$G$22^M500+L500^M500))</f>
        <v>35.6602439184318</v>
      </c>
      <c r="P500" s="20">
        <f>VLOOKUP(IF(N500-'data'!$G$24&lt;0,0,N500-'data'!$G$24),N3:O725,2)</f>
        <v>35.6870143997425</v>
      </c>
      <c r="Q500" s="20">
        <v>3.5</v>
      </c>
      <c r="R500" s="20">
        <v>3.49000807586309</v>
      </c>
      <c r="S500" s="20">
        <v>3.4766549493611</v>
      </c>
      <c r="T500" s="20">
        <v>3.45972624899803</v>
      </c>
      <c r="U500" s="20">
        <v>3.48998138358561</v>
      </c>
      <c r="V500" s="20">
        <v>3.47330721007629</v>
      </c>
      <c r="W500" s="20">
        <v>3.45082777416112</v>
      </c>
      <c r="X500" s="20">
        <v>3.42186372807426</v>
      </c>
      <c r="Y500" s="20">
        <v>41.1720699894185</v>
      </c>
      <c r="Z500" s="20">
        <v>41.3399791653773</v>
      </c>
      <c r="AA500" s="20">
        <v>41.5562236491059</v>
      </c>
      <c r="AB500" s="20">
        <v>41.8571755275613</v>
      </c>
    </row>
    <row r="501" ht="20.05" customHeight="1">
      <c r="A501" s="17">
        <f>$A500+C500</f>
        <v>2480</v>
      </c>
      <c r="B501" s="18"/>
      <c r="C501" s="19">
        <v>5</v>
      </c>
      <c r="D501" t="b" s="20">
        <v>1</v>
      </c>
      <c r="E501" s="21"/>
      <c r="F501" s="22">
        <v>646.718697563289</v>
      </c>
      <c r="G501" s="20">
        <f>$E501+($F501/60+H501*'data'!$C$16+I501*OFFSET('data'!$C$17,0,D501)-G500*(OFFSET('data'!$C$18,0,D501)+'data'!$C$19+OFFSET('data'!$C$20,0,D501)))*$C501/60+G500</f>
        <v>27.4487401189431</v>
      </c>
      <c r="H501" s="20">
        <f>H500+('data'!$C$19*G500-'data'!$C$16*H500)*$C501/60</f>
        <v>103.271418642627</v>
      </c>
      <c r="I501" s="20">
        <f>I500+(OFFSET('data'!$C$20,0,D501)*G500-OFFSET('data'!$C$17,0,D501)*I500)*$C501/60</f>
        <v>131.378396338914</v>
      </c>
      <c r="J501" s="23">
        <f>$A501/60</f>
        <v>41.3333333333333</v>
      </c>
      <c r="K501" s="20">
        <f>G501/'data'!$C$15*1000</f>
        <v>4.19362314607914</v>
      </c>
      <c r="L501" s="20">
        <f>L500+'data'!$G$21*(K500-L500)/60*C500</f>
        <v>4.12260002030955</v>
      </c>
      <c r="M501" s="20">
        <f>IF(L501&lt;='data'!$G$22,1.89,1.47)</f>
        <v>1.47</v>
      </c>
      <c r="N501" s="19">
        <f>$A501</f>
        <v>2480</v>
      </c>
      <c r="O501" s="20">
        <f>'data'!$G$23-'data'!$G$23*(1-('data'!$G$22^M501)/('data'!$G$22^M501+L501^M501))</f>
        <v>35.6536531706873</v>
      </c>
      <c r="P501" s="20">
        <f>VLOOKUP(IF(N501-'data'!$G$24&lt;0,0,N501-'data'!$G$24),N3:O725,2)</f>
        <v>35.6802599516202</v>
      </c>
      <c r="Q501" s="20">
        <v>3.5</v>
      </c>
      <c r="R501" s="20">
        <v>3.49005628138082</v>
      </c>
      <c r="S501" s="20">
        <v>3.47676293563611</v>
      </c>
      <c r="T501" s="20">
        <v>3.45990569467305</v>
      </c>
      <c r="U501" s="20">
        <v>3.49009927478116</v>
      </c>
      <c r="V501" s="20">
        <v>3.47350429996962</v>
      </c>
      <c r="W501" s="20">
        <v>3.45113295873618</v>
      </c>
      <c r="X501" s="20">
        <v>3.4223150961964</v>
      </c>
      <c r="Y501" s="20">
        <v>41.1708752487526</v>
      </c>
      <c r="Z501" s="20">
        <v>41.3379779635954</v>
      </c>
      <c r="AA501" s="20">
        <v>41.5531619910714</v>
      </c>
      <c r="AB501" s="20">
        <v>41.852548576443</v>
      </c>
    </row>
    <row r="502" ht="20.05" customHeight="1">
      <c r="A502" s="17">
        <f>$A501+C501</f>
        <v>2485</v>
      </c>
      <c r="B502" s="18"/>
      <c r="C502" s="19">
        <v>5</v>
      </c>
      <c r="D502" t="b" s="20">
        <v>1</v>
      </c>
      <c r="E502" s="21"/>
      <c r="F502" s="22">
        <v>646.521465140309</v>
      </c>
      <c r="G502" s="20">
        <f>$E502+($F502/60+H502*'data'!$C$16+I502*OFFSET('data'!$C$17,0,D502)-G501*(OFFSET('data'!$C$18,0,D502)+'data'!$C$19+OFFSET('data'!$C$20,0,D502)))*$C502/60+G501</f>
        <v>27.4515175017529</v>
      </c>
      <c r="H502" s="20">
        <f>H501+('data'!$C$19*G501-'data'!$C$16*H501)*$C502/60</f>
        <v>103.328766180352</v>
      </c>
      <c r="I502" s="20">
        <f>I501+(OFFSET('data'!$C$20,0,D502)*G501-OFFSET('data'!$C$17,0,D502)*I501)*$C502/60</f>
        <v>131.599942391819</v>
      </c>
      <c r="J502" s="23">
        <f>$A502/60</f>
        <v>41.4166666666667</v>
      </c>
      <c r="K502" s="20">
        <f>G502/'data'!$C$15*1000</f>
        <v>4.19404747509337</v>
      </c>
      <c r="L502" s="20">
        <f>L501+'data'!$G$21*(K501-L501)/60*C501</f>
        <v>4.12343576457427</v>
      </c>
      <c r="M502" s="20">
        <f>IF(L502&lt;='data'!$G$22,1.89,1.47)</f>
        <v>1.47</v>
      </c>
      <c r="N502" s="19">
        <f>$A502</f>
        <v>2485</v>
      </c>
      <c r="O502" s="20">
        <f>'data'!$G$23-'data'!$G$23*(1-('data'!$G$22^M502)/('data'!$G$22^M502+L502^M502))</f>
        <v>35.6471024773317</v>
      </c>
      <c r="P502" s="20">
        <f>VLOOKUP(IF(N502-'data'!$G$24&lt;0,0,N502-'data'!$G$24),N3:O725,2)</f>
        <v>35.673546958715</v>
      </c>
      <c r="Q502" s="20">
        <v>3.5</v>
      </c>
      <c r="R502" s="20">
        <v>3.49010432484506</v>
      </c>
      <c r="S502" s="20">
        <v>3.4768705597144</v>
      </c>
      <c r="T502" s="20">
        <v>3.46008453973042</v>
      </c>
      <c r="U502" s="20">
        <v>3.49021577872588</v>
      </c>
      <c r="V502" s="20">
        <v>3.47369963600184</v>
      </c>
      <c r="W502" s="20">
        <v>3.45143581857475</v>
      </c>
      <c r="X502" s="20">
        <v>3.42276324213162</v>
      </c>
      <c r="Y502" s="20">
        <v>41.1696946154335</v>
      </c>
      <c r="Z502" s="20">
        <v>41.3359947730817</v>
      </c>
      <c r="AA502" s="20">
        <v>41.5501242314192</v>
      </c>
      <c r="AB502" s="20">
        <v>41.8479556849552</v>
      </c>
    </row>
    <row r="503" ht="20.05" customHeight="1">
      <c r="A503" s="17">
        <f>$A502+C502</f>
        <v>2490</v>
      </c>
      <c r="B503" s="18"/>
      <c r="C503" s="19">
        <v>5</v>
      </c>
      <c r="D503" t="b" s="20">
        <v>1</v>
      </c>
      <c r="E503" s="21"/>
      <c r="F503" s="22">
        <v>646.325002624920</v>
      </c>
      <c r="G503" s="20">
        <f>$E503+($F503/60+H503*'data'!$C$16+I503*OFFSET('data'!$C$17,0,D503)-G502*(OFFSET('data'!$C$18,0,D503)+'data'!$C$19+OFFSET('data'!$C$20,0,D503)))*$C503/60+G502</f>
        <v>27.4542849008202</v>
      </c>
      <c r="H503" s="20">
        <f>H502+('data'!$C$19*G502-'data'!$C$16*H502)*$C503/60</f>
        <v>103.385844306011</v>
      </c>
      <c r="I503" s="20">
        <f>I502+(OFFSET('data'!$C$20,0,D503)*G502-OFFSET('data'!$C$17,0,D503)*I502)*$C503/60</f>
        <v>131.821430972788</v>
      </c>
      <c r="J503" s="23">
        <f>$A503/60</f>
        <v>41.5</v>
      </c>
      <c r="K503" s="20">
        <f>G503/'data'!$C$15*1000</f>
        <v>4.19447027878975</v>
      </c>
      <c r="L503" s="20">
        <f>L502+'data'!$G$21*(K502-L502)/60*C502</f>
        <v>4.12426666762801</v>
      </c>
      <c r="M503" s="20">
        <f>IF(L503&lt;='data'!$G$22,1.89,1.47)</f>
        <v>1.47</v>
      </c>
      <c r="N503" s="19">
        <f>$A503</f>
        <v>2490</v>
      </c>
      <c r="O503" s="20">
        <f>'data'!$G$23-'data'!$G$23*(1-('data'!$G$22^M503)/('data'!$G$22^M503+L503^M503))</f>
        <v>35.6405914976644</v>
      </c>
      <c r="P503" s="20">
        <f>VLOOKUP(IF(N503-'data'!$G$24&lt;0,0,N503-'data'!$G$24),N3:O725,2)</f>
        <v>35.6668750650216</v>
      </c>
      <c r="Q503" s="20">
        <v>3.5</v>
      </c>
      <c r="R503" s="20">
        <v>3.49015220678811</v>
      </c>
      <c r="S503" s="20">
        <v>3.47697782278542</v>
      </c>
      <c r="T503" s="20">
        <v>3.46026278614257</v>
      </c>
      <c r="U503" s="20">
        <v>3.49033091174384</v>
      </c>
      <c r="V503" s="20">
        <v>3.47389323691035</v>
      </c>
      <c r="W503" s="20">
        <v>3.45173637678445</v>
      </c>
      <c r="X503" s="20">
        <v>3.42320819680284</v>
      </c>
      <c r="Y503" s="20">
        <v>41.1685279223184</v>
      </c>
      <c r="Z503" s="20">
        <v>41.3340293989217</v>
      </c>
      <c r="AA503" s="20">
        <v>41.5471101270725</v>
      </c>
      <c r="AB503" s="20">
        <v>41.8433965158176</v>
      </c>
    </row>
    <row r="504" ht="20.05" customHeight="1">
      <c r="A504" s="17">
        <f>$A503+C503</f>
        <v>2495</v>
      </c>
      <c r="B504" s="18"/>
      <c r="C504" s="19">
        <v>5</v>
      </c>
      <c r="D504" t="b" s="20">
        <v>1</v>
      </c>
      <c r="E504" s="21"/>
      <c r="F504" s="22">
        <v>646.129305628530</v>
      </c>
      <c r="G504" s="20">
        <f>$E504+($F504/60+H504*'data'!$C$16+I504*OFFSET('data'!$C$17,0,D504)-G503*(OFFSET('data'!$C$18,0,D504)+'data'!$C$19+OFFSET('data'!$C$20,0,D504)))*$C504/60+G503</f>
        <v>27.4570423486515</v>
      </c>
      <c r="H504" s="20">
        <f>H503+('data'!$C$19*G503-'data'!$C$16*H503)*$C504/60</f>
        <v>103.442654359324</v>
      </c>
      <c r="I504" s="20">
        <f>I503+(OFFSET('data'!$C$20,0,D504)*G503-OFFSET('data'!$C$17,0,D504)*I503)*$C504/60</f>
        <v>132.042862004956</v>
      </c>
      <c r="J504" s="23">
        <f>$A504/60</f>
        <v>41.5833333333333</v>
      </c>
      <c r="K504" s="20">
        <f>G504/'data'!$C$15*1000</f>
        <v>4.1948915621346</v>
      </c>
      <c r="L504" s="20">
        <f>L503+'data'!$G$21*(K503-L503)/60*C503</f>
        <v>4.1250927684896</v>
      </c>
      <c r="M504" s="20">
        <f>IF(L504&lt;='data'!$G$22,1.89,1.47)</f>
        <v>1.47</v>
      </c>
      <c r="N504" s="19">
        <f>$A504</f>
        <v>2495</v>
      </c>
      <c r="O504" s="20">
        <f>'data'!$G$23-'data'!$G$23*(1-('data'!$G$22^M504)/('data'!$G$22^M504+L504^M504))</f>
        <v>35.634119894694</v>
      </c>
      <c r="P504" s="20">
        <f>VLOOKUP(IF(N504-'data'!$G$24&lt;0,0,N504-'data'!$G$24),N3:O725,2)</f>
        <v>35.6602439184318</v>
      </c>
      <c r="Q504" s="20">
        <v>3.5</v>
      </c>
      <c r="R504" s="20">
        <v>3.4901999277405</v>
      </c>
      <c r="S504" s="20">
        <v>3.47708472603471</v>
      </c>
      <c r="T504" s="20">
        <v>3.46044043587543</v>
      </c>
      <c r="U504" s="20">
        <v>3.49044468996703</v>
      </c>
      <c r="V504" s="20">
        <v>3.47408512121831</v>
      </c>
      <c r="W504" s="20">
        <v>3.45203465621494</v>
      </c>
      <c r="X504" s="20">
        <v>3.42364999079207</v>
      </c>
      <c r="Y504" s="20">
        <v>41.1673750042579</v>
      </c>
      <c r="Z504" s="20">
        <v>41.3320816484729</v>
      </c>
      <c r="AA504" s="20">
        <v>41.5441194377458</v>
      </c>
      <c r="AB504" s="20">
        <v>41.8388707356174</v>
      </c>
    </row>
    <row r="505" ht="20.05" customHeight="1">
      <c r="A505" s="17">
        <f>$A504+C504</f>
        <v>2500</v>
      </c>
      <c r="B505" s="18"/>
      <c r="C505" s="19">
        <v>5</v>
      </c>
      <c r="D505" t="b" s="20">
        <v>1</v>
      </c>
      <c r="E505" s="21"/>
      <c r="F505" s="22">
        <v>645.934369788253</v>
      </c>
      <c r="G505" s="20">
        <f>$E505+($F505/60+H505*'data'!$C$16+I505*OFFSET('data'!$C$17,0,D505)-G504*(OFFSET('data'!$C$18,0,D505)+'data'!$C$19+OFFSET('data'!$C$20,0,D505)))*$C505/60+G504</f>
        <v>27.4597898776469</v>
      </c>
      <c r="H505" s="20">
        <f>H504+('data'!$C$19*G504-'data'!$C$16*H504)*$C505/60</f>
        <v>103.499197672933</v>
      </c>
      <c r="I505" s="20">
        <f>I504+(OFFSET('data'!$C$20,0,D505)*G504-OFFSET('data'!$C$17,0,D505)*I504)*$C505/60</f>
        <v>132.264235411809</v>
      </c>
      <c r="J505" s="23">
        <f>$A505/60</f>
        <v>41.6666666666667</v>
      </c>
      <c r="K505" s="20">
        <f>G505/'data'!$C$15*1000</f>
        <v>4.19531133007804</v>
      </c>
      <c r="L505" s="20">
        <f>L504+'data'!$G$21*(K504-L504)/60*C504</f>
        <v>4.12591410577715</v>
      </c>
      <c r="M505" s="20">
        <f>IF(L505&lt;='data'!$G$22,1.89,1.47)</f>
        <v>1.47</v>
      </c>
      <c r="N505" s="19">
        <f>$A505</f>
        <v>2500</v>
      </c>
      <c r="O505" s="20">
        <f>'data'!$G$23-'data'!$G$23*(1-('data'!$G$22^M505)/('data'!$G$22^M505+L505^M505))</f>
        <v>35.627687335093</v>
      </c>
      <c r="P505" s="20">
        <f>VLOOKUP(IF(N505-'data'!$G$24&lt;0,0,N505-'data'!$G$24),N3:O725,2)</f>
        <v>35.6536531706873</v>
      </c>
      <c r="Q505" s="20">
        <v>3.5</v>
      </c>
      <c r="R505" s="20">
        <v>3.490247488231</v>
      </c>
      <c r="S505" s="20">
        <v>3.47719127064395</v>
      </c>
      <c r="T505" s="20">
        <v>3.46061749088849</v>
      </c>
      <c r="U505" s="20">
        <v>3.4905571293376</v>
      </c>
      <c r="V505" s="20">
        <v>3.47427530723714</v>
      </c>
      <c r="W505" s="20">
        <v>3.4523306794609</v>
      </c>
      <c r="X505" s="20">
        <v>3.42408865434434</v>
      </c>
      <c r="Y505" s="20">
        <v>41.1662356980723</v>
      </c>
      <c r="Z505" s="20">
        <v>41.3301513313383</v>
      </c>
      <c r="AA505" s="20">
        <v>41.5411519259106</v>
      </c>
      <c r="AB505" s="20">
        <v>41.8343780147616</v>
      </c>
    </row>
    <row r="506" ht="20.05" customHeight="1">
      <c r="A506" s="17">
        <f>$A505+C505</f>
        <v>2505</v>
      </c>
      <c r="B506" s="18"/>
      <c r="C506" s="19">
        <v>5</v>
      </c>
      <c r="D506" t="b" s="20">
        <v>1</v>
      </c>
      <c r="E506" s="21"/>
      <c r="F506" s="22">
        <v>645.740190766761</v>
      </c>
      <c r="G506" s="20">
        <f>$E506+($F506/60+H506*'data'!$C$16+I506*OFFSET('data'!$C$17,0,D506)-G505*(OFFSET('data'!$C$18,0,D506)+'data'!$C$19+OFFSET('data'!$C$20,0,D506)))*$C506/60+G505</f>
        <v>27.4625275201004</v>
      </c>
      <c r="H506" s="20">
        <f>H505+('data'!$C$19*G505-'data'!$C$16*H505)*$C506/60</f>
        <v>103.555475572444</v>
      </c>
      <c r="I506" s="20">
        <f>I505+(OFFSET('data'!$C$20,0,D506)*G505-OFFSET('data'!$C$17,0,D506)*I505)*$C506/60</f>
        <v>132.485551117184</v>
      </c>
      <c r="J506" s="23">
        <f>$A506/60</f>
        <v>41.75</v>
      </c>
      <c r="K506" s="20">
        <f>G506/'data'!$C$15*1000</f>
        <v>4.19572958755394</v>
      </c>
      <c r="L506" s="20">
        <f>L505+'data'!$G$21*(K505-L505)/60*C505</f>
        <v>4.1267307177126</v>
      </c>
      <c r="M506" s="20">
        <f>IF(L506&lt;='data'!$G$22,1.89,1.47)</f>
        <v>1.47</v>
      </c>
      <c r="N506" s="19">
        <f>$A506</f>
        <v>2505</v>
      </c>
      <c r="O506" s="20">
        <f>'data'!$G$23-'data'!$G$23*(1-('data'!$G$22^M506)/('data'!$G$22^M506+L506^M506))</f>
        <v>35.6212934891528</v>
      </c>
      <c r="P506" s="20">
        <f>VLOOKUP(IF(N506-'data'!$G$24&lt;0,0,N506-'data'!$G$24),N3:O725,2)</f>
        <v>35.6471024773317</v>
      </c>
      <c r="Q506" s="20">
        <v>3.5</v>
      </c>
      <c r="R506" s="20">
        <v>3.49029488878669</v>
      </c>
      <c r="S506" s="20">
        <v>3.47729745779093</v>
      </c>
      <c r="T506" s="20">
        <v>3.46079395313479</v>
      </c>
      <c r="U506" s="20">
        <v>3.49066824561012</v>
      </c>
      <c r="V506" s="20">
        <v>3.47446381306898</v>
      </c>
      <c r="W506" s="20">
        <v>3.45262446886501</v>
      </c>
      <c r="X506" s="20">
        <v>3.42452421737161</v>
      </c>
      <c r="Y506" s="20">
        <v>41.1651098425273</v>
      </c>
      <c r="Z506" s="20">
        <v>41.3282382593386</v>
      </c>
      <c r="AA506" s="20">
        <v>41.5382073567631</v>
      </c>
      <c r="AB506" s="20">
        <v>41.8299180274301</v>
      </c>
    </row>
    <row r="507" ht="20.05" customHeight="1">
      <c r="A507" s="17">
        <f>$A506+C506</f>
        <v>2510</v>
      </c>
      <c r="B507" s="18"/>
      <c r="C507" s="19">
        <v>5</v>
      </c>
      <c r="D507" t="b" s="20">
        <v>1</v>
      </c>
      <c r="E507" s="21"/>
      <c r="F507" s="22">
        <v>645.546764252141</v>
      </c>
      <c r="G507" s="20">
        <f>$E507+($F507/60+H507*'data'!$C$16+I507*OFFSET('data'!$C$17,0,D507)-G506*(OFFSET('data'!$C$18,0,D507)+'data'!$C$19+OFFSET('data'!$C$20,0,D507)))*$C507/60+G506</f>
        <v>27.4652553082001</v>
      </c>
      <c r="H507" s="20">
        <f>H506+('data'!$C$19*G506-'data'!$C$16*H506)*$C507/60</f>
        <v>103.611489376464</v>
      </c>
      <c r="I507" s="20">
        <f>I506+(OFFSET('data'!$C$20,0,D507)*G506-OFFSET('data'!$C$17,0,D507)*I506)*$C507/60</f>
        <v>132.706809045266</v>
      </c>
      <c r="J507" s="23">
        <f>$A507/60</f>
        <v>41.8333333333333</v>
      </c>
      <c r="K507" s="20">
        <f>G507/'data'!$C$15*1000</f>
        <v>4.196146339480</v>
      </c>
      <c r="L507" s="20">
        <f>L506+'data'!$G$21*(K506-L506)/60*C506</f>
        <v>4.12754264212619</v>
      </c>
      <c r="M507" s="20">
        <f>IF(L507&lt;='data'!$G$22,1.89,1.47)</f>
        <v>1.47</v>
      </c>
      <c r="N507" s="19">
        <f>$A507</f>
        <v>2510</v>
      </c>
      <c r="O507" s="20">
        <f>'data'!$G$23-'data'!$G$23*(1-('data'!$G$22^M507)/('data'!$G$22^M507+L507^M507))</f>
        <v>35.6149380307395</v>
      </c>
      <c r="P507" s="20">
        <f>VLOOKUP(IF(N507-'data'!$G$24&lt;0,0,N507-'data'!$G$24),N3:O725,2)</f>
        <v>35.6405914976644</v>
      </c>
      <c r="Q507" s="20">
        <v>3.5</v>
      </c>
      <c r="R507" s="20">
        <v>3.49034212993287</v>
      </c>
      <c r="S507" s="20">
        <v>3.47740328864956</v>
      </c>
      <c r="T507" s="20">
        <v>3.46096982456093</v>
      </c>
      <c r="U507" s="20">
        <v>3.49077805435377</v>
      </c>
      <c r="V507" s="20">
        <v>3.47465065660914</v>
      </c>
      <c r="W507" s="20">
        <v>3.45291604652084</v>
      </c>
      <c r="X507" s="20">
        <v>3.42495670945658</v>
      </c>
      <c r="Y507" s="20">
        <v>41.1639972783109</v>
      </c>
      <c r="Z507" s="20">
        <v>41.3263422464857</v>
      </c>
      <c r="AA507" s="20">
        <v>41.5352854981901</v>
      </c>
      <c r="AB507" s="20">
        <v>41.8254904515295</v>
      </c>
    </row>
    <row r="508" ht="20.05" customHeight="1">
      <c r="A508" s="17">
        <f>$A507+C507</f>
        <v>2515</v>
      </c>
      <c r="B508" s="18"/>
      <c r="C508" s="19">
        <v>5</v>
      </c>
      <c r="D508" t="b" s="20">
        <v>1</v>
      </c>
      <c r="E508" s="21"/>
      <c r="F508" s="22">
        <v>645.354085957738</v>
      </c>
      <c r="G508" s="20">
        <f>$E508+($F508/60+H508*'data'!$C$16+I508*OFFSET('data'!$C$17,0,D508)-G507*(OFFSET('data'!$C$18,0,D508)+'data'!$C$19+OFFSET('data'!$C$20,0,D508)))*$C508/60+G507</f>
        <v>27.4679732740287</v>
      </c>
      <c r="H508" s="20">
        <f>H507+('data'!$C$19*G507-'data'!$C$16*H507)*$C508/60</f>
        <v>103.667240396640</v>
      </c>
      <c r="I508" s="20">
        <f>I507+(OFFSET('data'!$C$20,0,D508)*G507-OFFSET('data'!$C$17,0,D508)*I507)*$C508/60</f>
        <v>132.928009120588</v>
      </c>
      <c r="J508" s="23">
        <f>$A508/60</f>
        <v>41.9166666666667</v>
      </c>
      <c r="K508" s="20">
        <f>G508/'data'!$C$15*1000</f>
        <v>4.19656159075782</v>
      </c>
      <c r="L508" s="20">
        <f>L507+'data'!$G$21*(K507-L507)/60*C507</f>
        <v>4.12834991646086</v>
      </c>
      <c r="M508" s="20">
        <f>IF(L508&lt;='data'!$G$22,1.89,1.47)</f>
        <v>1.47</v>
      </c>
      <c r="N508" s="19">
        <f>$A508</f>
        <v>2515</v>
      </c>
      <c r="O508" s="20">
        <f>'data'!$G$23-'data'!$G$23*(1-('data'!$G$22^M508)/('data'!$G$22^M508+L508^M508))</f>
        <v>35.6086206372503</v>
      </c>
      <c r="P508" s="20">
        <f>VLOOKUP(IF(N508-'data'!$G$24&lt;0,0,N508-'data'!$G$24),N3:O725,2)</f>
        <v>35.634119894694</v>
      </c>
      <c r="Q508" s="20">
        <v>3.5</v>
      </c>
      <c r="R508" s="20">
        <v>3.49038921219315</v>
      </c>
      <c r="S508" s="20">
        <v>3.47750876438993</v>
      </c>
      <c r="T508" s="20">
        <v>3.46114510710717</v>
      </c>
      <c r="U508" s="20">
        <v>3.49088657095452</v>
      </c>
      <c r="V508" s="20">
        <v>3.47483585554852</v>
      </c>
      <c r="W508" s="20">
        <v>3.45320543427575</v>
      </c>
      <c r="X508" s="20">
        <v>3.42538615985652</v>
      </c>
      <c r="Y508" s="20">
        <v>41.1628978480101</v>
      </c>
      <c r="Z508" s="20">
        <v>41.3244631089564</v>
      </c>
      <c r="AA508" s="20">
        <v>41.532386120737</v>
      </c>
      <c r="AB508" s="20">
        <v>41.8210949686476</v>
      </c>
    </row>
    <row r="509" ht="20.05" customHeight="1">
      <c r="A509" s="17">
        <f>$A508+C508</f>
        <v>2520</v>
      </c>
      <c r="B509" s="18"/>
      <c r="C509" s="19">
        <v>5</v>
      </c>
      <c r="D509" t="b" s="20">
        <v>1</v>
      </c>
      <c r="E509" s="21"/>
      <c r="F509" s="22">
        <v>645.162151622008</v>
      </c>
      <c r="G509" s="20">
        <f>$E509+($F509/60+H509*'data'!$C$16+I509*OFFSET('data'!$C$17,0,D509)-G508*(OFFSET('data'!$C$18,0,D509)+'data'!$C$19+OFFSET('data'!$C$20,0,D509)))*$C509/60+G508</f>
        <v>27.4706814495639</v>
      </c>
      <c r="H509" s="20">
        <f>H508+('data'!$C$19*G508-'data'!$C$16*H508)*$C509/60</f>
        <v>103.722729937696</v>
      </c>
      <c r="I509" s="20">
        <f>I508+(OFFSET('data'!$C$20,0,D509)*G508-OFFSET('data'!$C$17,0,D509)*I508)*$C509/60</f>
        <v>133.149151268031</v>
      </c>
      <c r="J509" s="23">
        <f>$A509/60</f>
        <v>42</v>
      </c>
      <c r="K509" s="20">
        <f>G509/'data'!$C$15*1000</f>
        <v>4.19697534627297</v>
      </c>
      <c r="L509" s="20">
        <f>L508+'data'!$G$21*(K508-L508)/60*C508</f>
        <v>4.12915257777663</v>
      </c>
      <c r="M509" s="20">
        <f>IF(L509&lt;='data'!$G$22,1.89,1.47)</f>
        <v>1.47</v>
      </c>
      <c r="N509" s="19">
        <f>$A509</f>
        <v>2520</v>
      </c>
      <c r="O509" s="20">
        <f>'data'!$G$23-'data'!$G$23*(1-('data'!$G$22^M509)/('data'!$G$22^M509+L509^M509))</f>
        <v>35.6023409895701</v>
      </c>
      <c r="P509" s="20">
        <f>VLOOKUP(IF(N509-'data'!$G$24&lt;0,0,N509-'data'!$G$24),N3:O725,2)</f>
        <v>35.627687335093</v>
      </c>
      <c r="Q509" s="20">
        <v>3.5</v>
      </c>
      <c r="R509" s="20">
        <v>3.49043613608943</v>
      </c>
      <c r="S509" s="20">
        <v>3.47761388617829</v>
      </c>
      <c r="T509" s="20">
        <v>3.46131980270731</v>
      </c>
      <c r="U509" s="20">
        <v>3.49099381061729</v>
      </c>
      <c r="V509" s="20">
        <v>3.47501942737599</v>
      </c>
      <c r="W509" s="20">
        <v>3.45349265373374</v>
      </c>
      <c r="X509" s="20">
        <v>3.42581259750701</v>
      </c>
      <c r="Y509" s="20">
        <v>41.1618113960877</v>
      </c>
      <c r="Z509" s="20">
        <v>41.3226006650662</v>
      </c>
      <c r="AA509" s="20">
        <v>41.5295089975756</v>
      </c>
      <c r="AB509" s="20">
        <v>41.8167312640081</v>
      </c>
    </row>
    <row r="510" ht="20.05" customHeight="1">
      <c r="A510" s="17">
        <f>$A509+C509</f>
        <v>2525</v>
      </c>
      <c r="B510" s="18"/>
      <c r="C510" s="19">
        <v>5</v>
      </c>
      <c r="D510" t="b" s="20">
        <v>1</v>
      </c>
      <c r="E510" s="21"/>
      <c r="F510" s="22">
        <v>644.9709570083739</v>
      </c>
      <c r="G510" s="20">
        <f>$E510+($F510/60+H510*'data'!$C$16+I510*OFFSET('data'!$C$17,0,D510)-G509*(OFFSET('data'!$C$18,0,D510)+'data'!$C$19+OFFSET('data'!$C$20,0,D510)))*$C510/60+G509</f>
        <v>27.4733798666786</v>
      </c>
      <c r="H510" s="20">
        <f>H509+('data'!$C$19*G509-'data'!$C$16*H509)*$C510/60</f>
        <v>103.777959297474</v>
      </c>
      <c r="I510" s="20">
        <f>I509+(OFFSET('data'!$C$20,0,D510)*G509-OFFSET('data'!$C$17,0,D510)*I509)*$C510/60</f>
        <v>133.370235412821</v>
      </c>
      <c r="J510" s="23">
        <f>$A510/60</f>
        <v>42.0833333333333</v>
      </c>
      <c r="K510" s="20">
        <f>G510/'data'!$C$15*1000</f>
        <v>4.19738761089499</v>
      </c>
      <c r="L510" s="20">
        <f>L509+'data'!$G$21*(K509-L509)/60*C509</f>
        <v>4.12995066275492</v>
      </c>
      <c r="M510" s="20">
        <f>IF(L510&lt;='data'!$G$22,1.89,1.47)</f>
        <v>1.47</v>
      </c>
      <c r="N510" s="19">
        <f>$A510</f>
        <v>2525</v>
      </c>
      <c r="O510" s="20">
        <f>'data'!$G$23-'data'!$G$23*(1-('data'!$G$22^M510)/('data'!$G$22^M510+L510^M510))</f>
        <v>35.5960987720289</v>
      </c>
      <c r="P510" s="20">
        <f>VLOOKUP(IF(N510-'data'!$G$24&lt;0,0,N510-'data'!$G$24),N3:O725,2)</f>
        <v>35.6212934891528</v>
      </c>
      <c r="Q510" s="20">
        <v>3.5</v>
      </c>
      <c r="R510" s="20">
        <v>3.49048290214188</v>
      </c>
      <c r="S510" s="20">
        <v>3.47771865517705</v>
      </c>
      <c r="T510" s="20">
        <v>3.46149391328888</v>
      </c>
      <c r="U510" s="20">
        <v>3.49109978836809</v>
      </c>
      <c r="V510" s="20">
        <v>3.47520138938073</v>
      </c>
      <c r="W510" s="20">
        <v>3.45377772625827</v>
      </c>
      <c r="X510" s="20">
        <v>3.42623605102565</v>
      </c>
      <c r="Y510" s="20">
        <v>41.1607377688602</v>
      </c>
      <c r="Z510" s="20">
        <v>41.3207547352433</v>
      </c>
      <c r="AA510" s="20">
        <v>41.526653904472</v>
      </c>
      <c r="AB510" s="20">
        <v>41.8123990264261</v>
      </c>
    </row>
    <row r="511" ht="20.05" customHeight="1">
      <c r="A511" s="17">
        <f>$A510+C510</f>
        <v>2530</v>
      </c>
      <c r="B511" s="18"/>
      <c r="C511" s="19">
        <v>5</v>
      </c>
      <c r="D511" t="b" s="20">
        <v>1</v>
      </c>
      <c r="E511" s="21"/>
      <c r="F511" s="22">
        <v>644.780497905077</v>
      </c>
      <c r="G511" s="20">
        <f>$E511+($F511/60+H511*'data'!$C$16+I511*OFFSET('data'!$C$17,0,D511)-G510*(OFFSET('data'!$C$18,0,D511)+'data'!$C$19+OFFSET('data'!$C$20,0,D511)))*$C511/60+G510</f>
        <v>27.4760685571414</v>
      </c>
      <c r="H511" s="20">
        <f>H510+('data'!$C$19*G510-'data'!$C$16*H510)*$C511/60</f>
        <v>103.832929766969</v>
      </c>
      <c r="I511" s="20">
        <f>I510+(OFFSET('data'!$C$20,0,D511)*G510-OFFSET('data'!$C$17,0,D511)*I510)*$C511/60</f>
        <v>133.591261480528</v>
      </c>
      <c r="J511" s="23">
        <f>$A511/60</f>
        <v>42.1666666666667</v>
      </c>
      <c r="K511" s="20">
        <f>G511/'data'!$C$15*1000</f>
        <v>4.19779838947749</v>
      </c>
      <c r="L511" s="20">
        <f>L510+'data'!$G$21*(K510-L510)/60*C510</f>
        <v>4.13074420770281</v>
      </c>
      <c r="M511" s="20">
        <f>IF(L511&lt;='data'!$G$22,1.89,1.47)</f>
        <v>1.47</v>
      </c>
      <c r="N511" s="19">
        <f>$A511</f>
        <v>2530</v>
      </c>
      <c r="O511" s="20">
        <f>'data'!$G$23-'data'!$G$23*(1-('data'!$G$22^M511)/('data'!$G$22^M511+L511^M511))</f>
        <v>35.5898936723603</v>
      </c>
      <c r="P511" s="20">
        <f>VLOOKUP(IF(N511-'data'!$G$24&lt;0,0,N511-'data'!$G$24),N3:O725,2)</f>
        <v>35.6149380307395</v>
      </c>
      <c r="Q511" s="20">
        <v>3.5</v>
      </c>
      <c r="R511" s="20">
        <v>3.49052951086896</v>
      </c>
      <c r="S511" s="20">
        <v>3.47782307254482</v>
      </c>
      <c r="T511" s="20">
        <v>3.46166744077302</v>
      </c>
      <c r="U511" s="20">
        <v>3.4912045190561</v>
      </c>
      <c r="V511" s="20">
        <v>3.47538175865459</v>
      </c>
      <c r="W511" s="20">
        <v>3.45406067297505</v>
      </c>
      <c r="X511" s="20">
        <v>3.42665654871575</v>
      </c>
      <c r="Y511" s="20">
        <v>41.1596768144748</v>
      </c>
      <c r="Z511" s="20">
        <v>41.3189251420034</v>
      </c>
      <c r="AA511" s="20">
        <v>41.5238206197559</v>
      </c>
      <c r="AB511" s="20">
        <v>41.8080979482643</v>
      </c>
    </row>
    <row r="512" ht="20.05" customHeight="1">
      <c r="A512" s="17">
        <f>$A511+C511</f>
        <v>2535</v>
      </c>
      <c r="B512" s="18"/>
      <c r="C512" s="19">
        <v>5</v>
      </c>
      <c r="D512" t="b" s="20">
        <v>1</v>
      </c>
      <c r="E512" s="21"/>
      <c r="F512" s="22">
        <v>644.590770125031</v>
      </c>
      <c r="G512" s="20">
        <f>$E512+($F512/60+H512*'data'!$C$16+I512*OFFSET('data'!$C$17,0,D512)-G511*(OFFSET('data'!$C$18,0,D512)+'data'!$C$19+OFFSET('data'!$C$20,0,D512)))*$C512/60+G511</f>
        <v>27.4787475526169</v>
      </c>
      <c r="H512" s="20">
        <f>H511+('data'!$C$19*G511-'data'!$C$16*H511)*$C512/60</f>
        <v>103.887642630368</v>
      </c>
      <c r="I512" s="20">
        <f>I511+(OFFSET('data'!$C$20,0,D512)*G511-OFFSET('data'!$C$17,0,D512)*I511)*$C512/60</f>
        <v>133.812229397066</v>
      </c>
      <c r="J512" s="23">
        <f>$A512/60</f>
        <v>42.25</v>
      </c>
      <c r="K512" s="20">
        <f>G512/'data'!$C$15*1000</f>
        <v>4.19820768685819</v>
      </c>
      <c r="L512" s="20">
        <f>L511+'data'!$G$21*(K511-L511)/60*C511</f>
        <v>4.13153324855727</v>
      </c>
      <c r="M512" s="20">
        <f>IF(L512&lt;='data'!$G$22,1.89,1.47)</f>
        <v>1.47</v>
      </c>
      <c r="N512" s="19">
        <f>$A512</f>
        <v>2535</v>
      </c>
      <c r="O512" s="20">
        <f>'data'!$G$23-'data'!$G$23*(1-('data'!$G$22^M512)/('data'!$G$22^M512+L512^M512))</f>
        <v>35.5837253816592</v>
      </c>
      <c r="P512" s="20">
        <f>VLOOKUP(IF(N512-'data'!$G$24&lt;0,0,N512-'data'!$G$24),N3:O725,2)</f>
        <v>35.6086206372503</v>
      </c>
      <c r="Q512" s="20">
        <v>3.5</v>
      </c>
      <c r="R512" s="20">
        <v>3.49057596278746</v>
      </c>
      <c r="S512" s="20">
        <v>3.4779271394364</v>
      </c>
      <c r="T512" s="20">
        <v>3.46184038707458</v>
      </c>
      <c r="U512" s="20">
        <v>3.49130801735577</v>
      </c>
      <c r="V512" s="20">
        <v>3.47556055209438</v>
      </c>
      <c r="W512" s="20">
        <v>3.45434151477479</v>
      </c>
      <c r="X512" s="20">
        <v>3.42707411856993</v>
      </c>
      <c r="Y512" s="20">
        <v>41.1586283828879</v>
      </c>
      <c r="Z512" s="20">
        <v>41.3171117099246</v>
      </c>
      <c r="AA512" s="20">
        <v>41.521008924289</v>
      </c>
      <c r="AB512" s="20">
        <v>41.8038277253898</v>
      </c>
    </row>
    <row r="513" ht="20.05" customHeight="1">
      <c r="A513" s="17">
        <f>$A512+C512</f>
        <v>2540</v>
      </c>
      <c r="B513" s="18"/>
      <c r="C513" s="19">
        <v>5</v>
      </c>
      <c r="D513" t="b" s="20">
        <v>1</v>
      </c>
      <c r="E513" s="21"/>
      <c r="F513" s="22">
        <v>644.401769505678</v>
      </c>
      <c r="G513" s="20">
        <f>$E513+($F513/60+H513*'data'!$C$16+I513*OFFSET('data'!$C$17,0,D513)-G512*(OFFSET('data'!$C$18,0,D513)+'data'!$C$19+OFFSET('data'!$C$20,0,D513)))*$C513/60+G512</f>
        <v>27.4814168846658</v>
      </c>
      <c r="H513" s="20">
        <f>H512+('data'!$C$19*G512-'data'!$C$16*H512)*$C513/60</f>
        <v>103.942099165087</v>
      </c>
      <c r="I513" s="20">
        <f>I512+(OFFSET('data'!$C$20,0,D513)*G512-OFFSET('data'!$C$17,0,D513)*I512)*$C513/60</f>
        <v>134.033139088691</v>
      </c>
      <c r="J513" s="23">
        <f>$A513/60</f>
        <v>42.3333333333333</v>
      </c>
      <c r="K513" s="20">
        <f>G513/'data'!$C$15*1000</f>
        <v>4.19861550785895</v>
      </c>
      <c r="L513" s="20">
        <f>L512+'data'!$G$21*(K512-L512)/60*C512</f>
        <v>4.1323178208893</v>
      </c>
      <c r="M513" s="20">
        <f>IF(L513&lt;='data'!$G$22,1.89,1.47)</f>
        <v>1.47</v>
      </c>
      <c r="N513" s="19">
        <f>$A513</f>
        <v>2540</v>
      </c>
      <c r="O513" s="20">
        <f>'data'!$G$23-'data'!$G$23*(1-('data'!$G$22^M513)/('data'!$G$22^M513+L513^M513))</f>
        <v>35.5775935943418</v>
      </c>
      <c r="P513" s="20">
        <f>VLOOKUP(IF(N513-'data'!$G$24&lt;0,0,N513-'data'!$G$24),N3:O725,2)</f>
        <v>35.6023409895701</v>
      </c>
      <c r="Q513" s="20">
        <v>3.5</v>
      </c>
      <c r="R513" s="20">
        <v>3.49062225841245</v>
      </c>
      <c r="S513" s="20">
        <v>3.47803085700284</v>
      </c>
      <c r="T513" s="20">
        <v>3.46201275410211</v>
      </c>
      <c r="U513" s="20">
        <v>3.49141029776888</v>
      </c>
      <c r="V513" s="20">
        <v>3.47573778640413</v>
      </c>
      <c r="W513" s="20">
        <v>3.45462027231591</v>
      </c>
      <c r="X513" s="20">
        <v>3.4274887882737</v>
      </c>
      <c r="Y513" s="20">
        <v>41.1575923258431</v>
      </c>
      <c r="Z513" s="20">
        <v>41.3153142656225</v>
      </c>
      <c r="AA513" s="20">
        <v>41.5182186014348</v>
      </c>
      <c r="AB513" s="20">
        <v>41.7995880571308</v>
      </c>
    </row>
    <row r="514" ht="20.05" customHeight="1">
      <c r="A514" s="17">
        <f>$A513+C513</f>
        <v>2545</v>
      </c>
      <c r="B514" s="18"/>
      <c r="C514" s="19">
        <v>5</v>
      </c>
      <c r="D514" t="b" s="20">
        <v>1</v>
      </c>
      <c r="E514" s="21"/>
      <c r="F514" s="22">
        <v>644.213491908844</v>
      </c>
      <c r="G514" s="20">
        <f>$E514+($F514/60+H514*'data'!$C$16+I514*OFFSET('data'!$C$17,0,D514)-G513*(OFFSET('data'!$C$18,0,D514)+'data'!$C$19+OFFSET('data'!$C$20,0,D514)))*$C514/60+G513</f>
        <v>27.4840765847457</v>
      </c>
      <c r="H514" s="20">
        <f>H513+('data'!$C$19*G513-'data'!$C$16*H513)*$C514/60</f>
        <v>103.996300641809</v>
      </c>
      <c r="I514" s="20">
        <f>I513+(OFFSET('data'!$C$20,0,D514)*G513-OFFSET('data'!$C$17,0,D514)*I513)*$C514/60</f>
        <v>134.253990481999</v>
      </c>
      <c r="J514" s="23">
        <f>$A514/60</f>
        <v>42.4166666666667</v>
      </c>
      <c r="K514" s="20">
        <f>G514/'data'!$C$15*1000</f>
        <v>4.19902185728586</v>
      </c>
      <c r="L514" s="20">
        <f>L513+'data'!$G$21*(K513-L513)/60*C513</f>
        <v>4.13309795990808</v>
      </c>
      <c r="M514" s="20">
        <f>IF(L514&lt;='data'!$G$22,1.89,1.47)</f>
        <v>1.47</v>
      </c>
      <c r="N514" s="19">
        <f>$A514</f>
        <v>2545</v>
      </c>
      <c r="O514" s="20">
        <f>'data'!$G$23-'data'!$G$23*(1-('data'!$G$22^M514)/('data'!$G$22^M514+L514^M514))</f>
        <v>35.5714980081046</v>
      </c>
      <c r="P514" s="20">
        <f>VLOOKUP(IF(N514-'data'!$G$24&lt;0,0,N514-'data'!$G$24),N3:O725,2)</f>
        <v>35.5960987720289</v>
      </c>
      <c r="Q514" s="20">
        <v>3.5</v>
      </c>
      <c r="R514" s="20">
        <v>3.49066839825732</v>
      </c>
      <c r="S514" s="20">
        <v>3.47813422639135</v>
      </c>
      <c r="T514" s="20">
        <v>3.46218454375791</v>
      </c>
      <c r="U514" s="20">
        <v>3.49151137462656</v>
      </c>
      <c r="V514" s="20">
        <v>3.47591347809736</v>
      </c>
      <c r="W514" s="20">
        <v>3.45489696602724</v>
      </c>
      <c r="X514" s="20">
        <v>3.42790058520902</v>
      </c>
      <c r="Y514" s="20">
        <v>41.1565684968494</v>
      </c>
      <c r="Z514" s="20">
        <v>41.3135326377254</v>
      </c>
      <c r="AA514" s="20">
        <v>41.5154494370284</v>
      </c>
      <c r="AB514" s="20">
        <v>41.7953786462348</v>
      </c>
    </row>
    <row r="515" ht="20.05" customHeight="1">
      <c r="A515" s="17">
        <f>$A514+C514</f>
        <v>2550</v>
      </c>
      <c r="B515" s="18"/>
      <c r="C515" s="19">
        <v>5</v>
      </c>
      <c r="D515" t="b" s="20">
        <v>1</v>
      </c>
      <c r="E515" s="21"/>
      <c r="F515" s="22">
        <v>644.025933220596</v>
      </c>
      <c r="G515" s="20">
        <f>$E515+($F515/60+H515*'data'!$C$16+I515*OFFSET('data'!$C$17,0,D515)-G514*(OFFSET('data'!$C$18,0,D515)+'data'!$C$19+OFFSET('data'!$C$20,0,D515)))*$C515/60+G514</f>
        <v>27.4867266842111</v>
      </c>
      <c r="H515" s="20">
        <f>H514+('data'!$C$19*G514-'data'!$C$16*H514)*$C515/60</f>
        <v>104.050248324520</v>
      </c>
      <c r="I515" s="20">
        <f>I514+(OFFSET('data'!$C$20,0,D515)*G514-OFFSET('data'!$C$17,0,D515)*I514)*$C515/60</f>
        <v>134.474783503927</v>
      </c>
      <c r="J515" s="23">
        <f>$A515/60</f>
        <v>42.5</v>
      </c>
      <c r="K515" s="20">
        <f>G515/'data'!$C$15*1000</f>
        <v>4.19942673992926</v>
      </c>
      <c r="L515" s="20">
        <f>L514+'data'!$G$21*(K514-L514)/60*C514</f>
        <v>4.13387370046503</v>
      </c>
      <c r="M515" s="20">
        <f>IF(L515&lt;='data'!$G$22,1.89,1.47)</f>
        <v>1.47</v>
      </c>
      <c r="N515" s="19">
        <f>$A515</f>
        <v>2550</v>
      </c>
      <c r="O515" s="20">
        <f>'data'!$G$23-'data'!$G$23*(1-('data'!$G$22^M515)/('data'!$G$22^M515+L515^M515))</f>
        <v>35.5654383238845</v>
      </c>
      <c r="P515" s="20">
        <f>VLOOKUP(IF(N515-'data'!$G$24&lt;0,0,N515-'data'!$G$24),N3:O725,2)</f>
        <v>35.5898936723603</v>
      </c>
      <c r="Q515" s="20">
        <v>3.5</v>
      </c>
      <c r="R515" s="20">
        <v>3.49071438283377</v>
      </c>
      <c r="S515" s="20">
        <v>3.47823724874544</v>
      </c>
      <c r="T515" s="20">
        <v>3.46235575793801</v>
      </c>
      <c r="U515" s="20">
        <v>3.4916112620913</v>
      </c>
      <c r="V515" s="20">
        <v>3.47608764349929</v>
      </c>
      <c r="W515" s="20">
        <v>3.45517161611068</v>
      </c>
      <c r="X515" s="20">
        <v>3.42830953645779</v>
      </c>
      <c r="Y515" s="20">
        <v>41.1555567511604</v>
      </c>
      <c r="Z515" s="20">
        <v>41.3117666568507</v>
      </c>
      <c r="AA515" s="20">
        <v>41.5127012193463</v>
      </c>
      <c r="AB515" s="20">
        <v>41.7911991988271</v>
      </c>
    </row>
    <row r="516" ht="20.05" customHeight="1">
      <c r="A516" s="17">
        <f>$A515+C515</f>
        <v>2555</v>
      </c>
      <c r="B516" s="18"/>
      <c r="C516" s="19">
        <v>5</v>
      </c>
      <c r="D516" t="b" s="20">
        <v>1</v>
      </c>
      <c r="E516" s="21"/>
      <c r="F516" s="22">
        <v>643.839089351103</v>
      </c>
      <c r="G516" s="20">
        <f>$E516+($F516/60+H516*'data'!$C$16+I516*OFFSET('data'!$C$17,0,D516)-G515*(OFFSET('data'!$C$18,0,D516)+'data'!$C$19+OFFSET('data'!$C$20,0,D516)))*$C516/60+G515</f>
        <v>27.4893672143139</v>
      </c>
      <c r="H516" s="20">
        <f>H515+('data'!$C$19*G515-'data'!$C$16*H515)*$C516/60</f>
        <v>104.103943470546</v>
      </c>
      <c r="I516" s="20">
        <f>I515+(OFFSET('data'!$C$20,0,D516)*G515-OFFSET('data'!$C$17,0,D516)*I515)*$C516/60</f>
        <v>134.695518081751</v>
      </c>
      <c r="J516" s="23">
        <f>$A516/60</f>
        <v>42.5833333333333</v>
      </c>
      <c r="K516" s="20">
        <f>G516/'data'!$C$15*1000</f>
        <v>4.19983016056383</v>
      </c>
      <c r="L516" s="20">
        <f>L515+'data'!$G$21*(K515-L515)/60*C515</f>
        <v>4.13464507705784</v>
      </c>
      <c r="M516" s="20">
        <f>IF(L516&lt;='data'!$G$22,1.89,1.47)</f>
        <v>1.47</v>
      </c>
      <c r="N516" s="19">
        <f>$A516</f>
        <v>2555</v>
      </c>
      <c r="O516" s="20">
        <f>'data'!$G$23-'data'!$G$23*(1-('data'!$G$22^M516)/('data'!$G$22^M516+L516^M516))</f>
        <v>35.5594142458201</v>
      </c>
      <c r="P516" s="20">
        <f>VLOOKUP(IF(N516-'data'!$G$24&lt;0,0,N516-'data'!$G$24),N3:O725,2)</f>
        <v>35.5837253816592</v>
      </c>
      <c r="Q516" s="20">
        <v>3.5</v>
      </c>
      <c r="R516" s="20">
        <v>3.49076021265182</v>
      </c>
      <c r="S516" s="20">
        <v>3.47833992520485</v>
      </c>
      <c r="T516" s="20">
        <v>3.46252639853224</v>
      </c>
      <c r="U516" s="20">
        <v>3.49170997415895</v>
      </c>
      <c r="V516" s="20">
        <v>3.47626029874904</v>
      </c>
      <c r="W516" s="20">
        <v>3.45544424254381</v>
      </c>
      <c r="X516" s="20">
        <v>3.42871566880531</v>
      </c>
      <c r="Y516" s="20">
        <v>41.1545569457529</v>
      </c>
      <c r="Z516" s="20">
        <v>41.3100161555804</v>
      </c>
      <c r="AA516" s="20">
        <v>41.5099737390777</v>
      </c>
      <c r="AB516" s="20">
        <v>41.7870494243689</v>
      </c>
    </row>
    <row r="517" ht="20.05" customHeight="1">
      <c r="A517" s="17">
        <f>$A516+C516</f>
        <v>2560</v>
      </c>
      <c r="B517" s="18"/>
      <c r="C517" s="19">
        <v>5</v>
      </c>
      <c r="D517" t="b" s="20">
        <v>1</v>
      </c>
      <c r="E517" s="21"/>
      <c r="F517" s="22">
        <v>643.6529562344861</v>
      </c>
      <c r="G517" s="20">
        <f>$E517+($F517/60+H517*'data'!$C$16+I517*OFFSET('data'!$C$17,0,D517)-G516*(OFFSET('data'!$C$18,0,D517)+'data'!$C$19+OFFSET('data'!$C$20,0,D517)))*$C517/60+G516</f>
        <v>27.4919982062037</v>
      </c>
      <c r="H517" s="20">
        <f>H516+('data'!$C$19*G516-'data'!$C$16*H516)*$C517/60</f>
        <v>104.157387330590</v>
      </c>
      <c r="I517" s="20">
        <f>I516+(OFFSET('data'!$C$20,0,D517)*G516-OFFSET('data'!$C$17,0,D517)*I516)*$C517/60</f>
        <v>134.916194143083</v>
      </c>
      <c r="J517" s="23">
        <f>$A517/60</f>
        <v>42.6666666666667</v>
      </c>
      <c r="K517" s="20">
        <f>G517/'data'!$C$15*1000</f>
        <v>4.20023212394862</v>
      </c>
      <c r="L517" s="20">
        <f>L516+'data'!$G$21*(K516-L516)/60*C516</f>
        <v>4.13541212383443</v>
      </c>
      <c r="M517" s="20">
        <f>IF(L517&lt;='data'!$G$22,1.89,1.47)</f>
        <v>1.47</v>
      </c>
      <c r="N517" s="19">
        <f>$A517</f>
        <v>2560</v>
      </c>
      <c r="O517" s="20">
        <f>'data'!$G$23-'data'!$G$23*(1-('data'!$G$22^M517)/('data'!$G$22^M517+L517^M517))</f>
        <v>35.5534254812123</v>
      </c>
      <c r="P517" s="20">
        <f>VLOOKUP(IF(N517-'data'!$G$24&lt;0,0,N517-'data'!$G$24),N3:O725,2)</f>
        <v>35.5775935943418</v>
      </c>
      <c r="Q517" s="20">
        <v>3.5</v>
      </c>
      <c r="R517" s="20">
        <v>3.49080588821983</v>
      </c>
      <c r="S517" s="20">
        <v>3.47844225690557</v>
      </c>
      <c r="T517" s="20">
        <v>3.4626964674242</v>
      </c>
      <c r="U517" s="20">
        <v>3.49180752466065</v>
      </c>
      <c r="V517" s="20">
        <v>3.4764314598018</v>
      </c>
      <c r="W517" s="20">
        <v>3.45571486508252</v>
      </c>
      <c r="X517" s="20">
        <v>3.42911900874368</v>
      </c>
      <c r="Y517" s="20">
        <v>41.1535689393065</v>
      </c>
      <c r="Z517" s="20">
        <v>41.3082809684378</v>
      </c>
      <c r="AA517" s="20">
        <v>41.5072667892946</v>
      </c>
      <c r="AB517" s="20">
        <v>41.7829290356172</v>
      </c>
    </row>
    <row r="518" ht="20.05" customHeight="1">
      <c r="A518" s="17">
        <f>$A517+C517</f>
        <v>2565</v>
      </c>
      <c r="B518" s="18"/>
      <c r="C518" s="19">
        <v>5</v>
      </c>
      <c r="D518" t="b" s="20">
        <v>1</v>
      </c>
      <c r="E518" s="21"/>
      <c r="F518" s="22">
        <v>643.467529828687</v>
      </c>
      <c r="G518" s="20">
        <f>$E518+($F518/60+H518*'data'!$C$16+I518*OFFSET('data'!$C$17,0,D518)-G517*(OFFSET('data'!$C$18,0,D518)+'data'!$C$19+OFFSET('data'!$C$20,0,D518)))*$C518/60+G517</f>
        <v>27.4946196909281</v>
      </c>
      <c r="H518" s="20">
        <f>H517+('data'!$C$19*G517-'data'!$C$16*H517)*$C518/60</f>
        <v>104.210581148769</v>
      </c>
      <c r="I518" s="20">
        <f>I517+(OFFSET('data'!$C$20,0,D518)*G517-OFFSET('data'!$C$17,0,D518)*I517)*$C518/60</f>
        <v>135.136811615873</v>
      </c>
      <c r="J518" s="23">
        <f>$A518/60</f>
        <v>42.75</v>
      </c>
      <c r="K518" s="20">
        <f>G518/'data'!$C$15*1000</f>
        <v>4.20063263482706</v>
      </c>
      <c r="L518" s="20">
        <f>L517+'data'!$G$21*(K517-L517)/60*C517</f>
        <v>4.13617487459691</v>
      </c>
      <c r="M518" s="20">
        <f>IF(L518&lt;='data'!$G$22,1.89,1.47)</f>
        <v>1.47</v>
      </c>
      <c r="N518" s="19">
        <f>$A518</f>
        <v>2565</v>
      </c>
      <c r="O518" s="20">
        <f>'data'!$G$23-'data'!$G$23*(1-('data'!$G$22^M518)/('data'!$G$22^M518+L518^M518))</f>
        <v>35.547471740486</v>
      </c>
      <c r="P518" s="20">
        <f>VLOOKUP(IF(N518-'data'!$G$24&lt;0,0,N518-'data'!$G$24),N3:O725,2)</f>
        <v>35.5714980081046</v>
      </c>
      <c r="Q518" s="20">
        <v>3.5</v>
      </c>
      <c r="R518" s="20">
        <v>3.4908514100445</v>
      </c>
      <c r="S518" s="20">
        <v>3.47854424497987</v>
      </c>
      <c r="T518" s="20">
        <v>3.46286596649132</v>
      </c>
      <c r="U518" s="20">
        <v>3.49190392726479</v>
      </c>
      <c r="V518" s="20">
        <v>3.47660114243098</v>
      </c>
      <c r="W518" s="20">
        <v>3.45598350326353</v>
      </c>
      <c r="X518" s="20">
        <v>3.42951958247522</v>
      </c>
      <c r="Y518" s="20">
        <v>41.1525925921825</v>
      </c>
      <c r="Z518" s="20">
        <v>41.3065609318642</v>
      </c>
      <c r="AA518" s="20">
        <v>41.5045801654239</v>
      </c>
      <c r="AB518" s="20">
        <v>41.7788377485846</v>
      </c>
    </row>
    <row r="519" ht="20.05" customHeight="1">
      <c r="A519" s="17">
        <f>$A518+C518</f>
        <v>2570</v>
      </c>
      <c r="B519" s="18"/>
      <c r="C519" s="19">
        <v>5</v>
      </c>
      <c r="D519" t="b" s="20">
        <v>1</v>
      </c>
      <c r="E519" s="21"/>
      <c r="F519" s="22">
        <v>643.282806115324</v>
      </c>
      <c r="G519" s="20">
        <f>$E519+($F519/60+H519*'data'!$C$16+I519*OFFSET('data'!$C$17,0,D519)-G518*(OFFSET('data'!$C$18,0,D519)+'data'!$C$19+OFFSET('data'!$C$20,0,D519)))*$C519/60+G518</f>
        <v>27.497231699433</v>
      </c>
      <c r="H519" s="20">
        <f>H518+('data'!$C$19*G518-'data'!$C$16*H518)*$C519/60</f>
        <v>104.263526162649</v>
      </c>
      <c r="I519" s="20">
        <f>I518+(OFFSET('data'!$C$20,0,D519)*G518-OFFSET('data'!$C$17,0,D519)*I518)*$C519/60</f>
        <v>135.357370428405</v>
      </c>
      <c r="J519" s="23">
        <f>$A519/60</f>
        <v>42.8333333333333</v>
      </c>
      <c r="K519" s="20">
        <f>G519/'data'!$C$15*1000</f>
        <v>4.2010316979271</v>
      </c>
      <c r="L519" s="20">
        <f>L518+'data'!$G$21*(K518-L518)/60*C518</f>
        <v>4.13693336280543</v>
      </c>
      <c r="M519" s="20">
        <f>IF(L519&lt;='data'!$G$22,1.89,1.47)</f>
        <v>1.47</v>
      </c>
      <c r="N519" s="19">
        <f>$A519</f>
        <v>2570</v>
      </c>
      <c r="O519" s="20">
        <f>'data'!$G$23-'data'!$G$23*(1-('data'!$G$22^M519)/('data'!$G$22^M519+L519^M519))</f>
        <v>35.5415527371528</v>
      </c>
      <c r="P519" s="20">
        <f>VLOOKUP(IF(N519-'data'!$G$24&lt;0,0,N519-'data'!$G$24),N3:O725,2)</f>
        <v>35.5654383238845</v>
      </c>
      <c r="Q519" s="20">
        <v>3.5</v>
      </c>
      <c r="R519" s="20">
        <v>3.49089677863085</v>
      </c>
      <c r="S519" s="20">
        <v>3.47864589055633</v>
      </c>
      <c r="T519" s="20">
        <v>3.46303489760488</v>
      </c>
      <c r="U519" s="20">
        <v>3.49199919547894</v>
      </c>
      <c r="V519" s="20">
        <v>3.47676936223031</v>
      </c>
      <c r="W519" s="20">
        <v>3.45625017640695</v>
      </c>
      <c r="X519" s="20">
        <v>3.42991741591576</v>
      </c>
      <c r="Y519" s="20">
        <v>41.1516277664045</v>
      </c>
      <c r="Z519" s="20">
        <v>41.3048558841956</v>
      </c>
      <c r="AA519" s="20">
        <v>41.5019136652185</v>
      </c>
      <c r="AB519" s="20">
        <v>41.7747752824999</v>
      </c>
    </row>
    <row r="520" ht="20.05" customHeight="1">
      <c r="A520" s="17">
        <f>$A519+C519</f>
        <v>2575</v>
      </c>
      <c r="B520" s="18"/>
      <c r="C520" s="19">
        <v>5</v>
      </c>
      <c r="D520" t="b" s="20">
        <v>1</v>
      </c>
      <c r="E520" s="21"/>
      <c r="F520" s="22">
        <v>643.098781099553</v>
      </c>
      <c r="G520" s="20">
        <f>$E520+($F520/60+H520*'data'!$C$16+I520*OFFSET('data'!$C$17,0,D520)-G519*(OFFSET('data'!$C$18,0,D520)+'data'!$C$19+OFFSET('data'!$C$20,0,D520)))*$C520/60+G519</f>
        <v>27.4998342625631</v>
      </c>
      <c r="H520" s="20">
        <f>H519+('data'!$C$19*G519-'data'!$C$16*H519)*$C520/60</f>
        <v>104.316223603281</v>
      </c>
      <c r="I520" s="20">
        <f>I519+(OFFSET('data'!$C$20,0,D520)*G519-OFFSET('data'!$C$17,0,D520)*I519)*$C520/60</f>
        <v>135.577870509298</v>
      </c>
      <c r="J520" s="23">
        <f>$A520/60</f>
        <v>42.9166666666667</v>
      </c>
      <c r="K520" s="20">
        <f>G520/'data'!$C$15*1000</f>
        <v>4.20142931796118</v>
      </c>
      <c r="L520" s="20">
        <f>L519+'data'!$G$21*(K519-L519)/60*C519</f>
        <v>4.13768762158206</v>
      </c>
      <c r="M520" s="20">
        <f>IF(L520&lt;='data'!$G$22,1.89,1.47)</f>
        <v>1.47</v>
      </c>
      <c r="N520" s="19">
        <f>$A520</f>
        <v>2575</v>
      </c>
      <c r="O520" s="20">
        <f>'data'!$G$23-'data'!$G$23*(1-('data'!$G$22^M520)/('data'!$G$22^M520+L520^M520))</f>
        <v>35.535668187773</v>
      </c>
      <c r="P520" s="20">
        <f>VLOOKUP(IF(N520-'data'!$G$24&lt;0,0,N520-'data'!$G$24),N3:O725,2)</f>
        <v>35.5594142458201</v>
      </c>
      <c r="Q520" s="20">
        <v>3.5</v>
      </c>
      <c r="R520" s="20">
        <v>3.49094199448225</v>
      </c>
      <c r="S520" s="20">
        <v>3.4787471947598</v>
      </c>
      <c r="T520" s="20">
        <v>3.46320326262997</v>
      </c>
      <c r="U520" s="20">
        <v>3.4920933426517</v>
      </c>
      <c r="V520" s="20">
        <v>3.47693613461595</v>
      </c>
      <c r="W520" s="20">
        <v>3.4565149036188</v>
      </c>
      <c r="X520" s="20">
        <v>3.43031253469796</v>
      </c>
      <c r="Y520" s="20">
        <v>41.1506743256376</v>
      </c>
      <c r="Z520" s="20">
        <v>41.3031656656403</v>
      </c>
      <c r="AA520" s="20">
        <v>41.4992670887295</v>
      </c>
      <c r="AB520" s="20">
        <v>41.7707413597682</v>
      </c>
    </row>
    <row r="521" ht="20.05" customHeight="1">
      <c r="A521" s="17">
        <f>$A520+C520</f>
        <v>2580</v>
      </c>
      <c r="B521" s="18"/>
      <c r="C521" s="19">
        <v>5</v>
      </c>
      <c r="D521" t="b" s="20">
        <v>1</v>
      </c>
      <c r="E521" s="21"/>
      <c r="F521" s="22">
        <v>642.915450809930</v>
      </c>
      <c r="G521" s="20">
        <f>$E521+($F521/60+H521*'data'!$C$16+I521*OFFSET('data'!$C$17,0,D521)-G520*(OFFSET('data'!$C$18,0,D521)+'data'!$C$19+OFFSET('data'!$C$20,0,D521)))*$C521/60+G520</f>
        <v>27.5024274110621</v>
      </c>
      <c r="H521" s="20">
        <f>H520+('data'!$C$19*G520-'data'!$C$16*H520)*$C521/60</f>
        <v>104.368674695237</v>
      </c>
      <c r="I521" s="20">
        <f>I520+(OFFSET('data'!$C$20,0,D521)*G520-OFFSET('data'!$C$17,0,D521)*I520)*$C521/60</f>
        <v>135.798311787503</v>
      </c>
      <c r="J521" s="23">
        <f>$A521/60</f>
        <v>43</v>
      </c>
      <c r="K521" s="20">
        <f>G521/'data'!$C$15*1000</f>
        <v>4.20182549962633</v>
      </c>
      <c r="L521" s="20">
        <f>L520+'data'!$G$21*(K520-L520)/60*C520</f>
        <v>4.13843768371457</v>
      </c>
      <c r="M521" s="20">
        <f>IF(L521&lt;='data'!$G$22,1.89,1.47)</f>
        <v>1.47</v>
      </c>
      <c r="N521" s="19">
        <f>$A521</f>
        <v>2580</v>
      </c>
      <c r="O521" s="20">
        <f>'data'!$G$23-'data'!$G$23*(1-('data'!$G$22^M521)/('data'!$G$22^M521+L521^M521))</f>
        <v>35.5298178119195</v>
      </c>
      <c r="P521" s="20">
        <f>VLOOKUP(IF(N521-'data'!$G$24&lt;0,0,N521-'data'!$G$24),N3:O725,2)</f>
        <v>35.5534254812123</v>
      </c>
      <c r="Q521" s="20">
        <v>3.5</v>
      </c>
      <c r="R521" s="20">
        <v>3.49098705810042</v>
      </c>
      <c r="S521" s="20">
        <v>3.47884815871146</v>
      </c>
      <c r="T521" s="20">
        <v>3.4633710634256</v>
      </c>
      <c r="U521" s="20">
        <v>3.4921863819746</v>
      </c>
      <c r="V521" s="20">
        <v>3.47710147482858</v>
      </c>
      <c r="W521" s="20">
        <v>3.45677770379345</v>
      </c>
      <c r="X521" s="20">
        <v>3.43070496417459</v>
      </c>
      <c r="Y521" s="20">
        <v>41.1497321351694</v>
      </c>
      <c r="Z521" s="20">
        <v>41.3014901182562</v>
      </c>
      <c r="AA521" s="20">
        <v>41.4966402382787</v>
      </c>
      <c r="AB521" s="20">
        <v>41.7667357059335</v>
      </c>
    </row>
    <row r="522" ht="20.05" customHeight="1">
      <c r="A522" s="17">
        <f>$A521+C521</f>
        <v>2585</v>
      </c>
      <c r="B522" s="18"/>
      <c r="C522" s="19">
        <v>5</v>
      </c>
      <c r="D522" t="b" s="20">
        <v>1</v>
      </c>
      <c r="E522" s="21"/>
      <c r="F522" s="22">
        <v>642.732811298276</v>
      </c>
      <c r="G522" s="20">
        <f>$E522+($F522/60+H522*'data'!$C$16+I522*OFFSET('data'!$C$17,0,D522)-G521*(OFFSET('data'!$C$18,0,D522)+'data'!$C$19+OFFSET('data'!$C$20,0,D522)))*$C522/60+G521</f>
        <v>27.5050111755732</v>
      </c>
      <c r="H522" s="20">
        <f>H521+('data'!$C$19*G521-'data'!$C$16*H521)*$C522/60</f>
        <v>104.420880656647</v>
      </c>
      <c r="I522" s="20">
        <f>I521+(OFFSET('data'!$C$20,0,D522)*G521-OFFSET('data'!$C$17,0,D522)*I521)*$C522/60</f>
        <v>136.018694192303</v>
      </c>
      <c r="J522" s="23">
        <f>$A522/60</f>
        <v>43.0833333333333</v>
      </c>
      <c r="K522" s="20">
        <f>G522/'data'!$C$15*1000</f>
        <v>4.20222024760423</v>
      </c>
      <c r="L522" s="20">
        <f>L521+'data'!$G$21*(K521-L521)/60*C521</f>
        <v>4.13918358166016</v>
      </c>
      <c r="M522" s="20">
        <f>IF(L522&lt;='data'!$G$22,1.89,1.47)</f>
        <v>1.47</v>
      </c>
      <c r="N522" s="19">
        <f>$A522</f>
        <v>2585</v>
      </c>
      <c r="O522" s="20">
        <f>'data'!$G$23-'data'!$G$23*(1-('data'!$G$22^M522)/('data'!$G$22^M522+L522^M522))</f>
        <v>35.5240013321409</v>
      </c>
      <c r="P522" s="20">
        <f>VLOOKUP(IF(N522-'data'!$G$24&lt;0,0,N522-'data'!$G$24),N3:O725,2)</f>
        <v>35.547471740486</v>
      </c>
      <c r="Q522" s="20">
        <v>3.5</v>
      </c>
      <c r="R522" s="20">
        <v>3.49103196998544</v>
      </c>
      <c r="S522" s="20">
        <v>3.4789487835288</v>
      </c>
      <c r="T522" s="20">
        <v>3.46353830184468</v>
      </c>
      <c r="U522" s="20">
        <v>3.49227832648395</v>
      </c>
      <c r="V522" s="20">
        <v>3.4772653979354</v>
      </c>
      <c r="W522" s="20">
        <v>3.45703859561609</v>
      </c>
      <c r="X522" s="20">
        <v>3.43109472942172</v>
      </c>
      <c r="Y522" s="20">
        <v>41.1488010618897</v>
      </c>
      <c r="Z522" s="20">
        <v>41.2998290859285</v>
      </c>
      <c r="AA522" s="20">
        <v>41.4940329184311</v>
      </c>
      <c r="AB522" s="20">
        <v>41.7627580496396</v>
      </c>
    </row>
    <row r="523" ht="20.05" customHeight="1">
      <c r="A523" s="17">
        <f>$A522+C522</f>
        <v>2590</v>
      </c>
      <c r="B523" s="18"/>
      <c r="C523" s="19">
        <v>5</v>
      </c>
      <c r="D523" t="b" s="20">
        <v>1</v>
      </c>
      <c r="E523" s="21"/>
      <c r="F523" s="22">
        <v>642.550858639534</v>
      </c>
      <c r="G523" s="20">
        <f>$E523+($F523/60+H523*'data'!$C$16+I523*OFFSET('data'!$C$17,0,D523)-G522*(OFFSET('data'!$C$18,0,D523)+'data'!$C$19+OFFSET('data'!$C$20,0,D523)))*$C523/60+G522</f>
        <v>27.5075855866391</v>
      </c>
      <c r="H523" s="20">
        <f>H522+('data'!$C$19*G522-'data'!$C$16*H522)*$C523/60</f>
        <v>104.472842699233</v>
      </c>
      <c r="I523" s="20">
        <f>I522+(OFFSET('data'!$C$20,0,D523)*G522-OFFSET('data'!$C$17,0,D523)*I522)*$C523/60</f>
        <v>136.239017653313</v>
      </c>
      <c r="J523" s="23">
        <f>$A523/60</f>
        <v>43.1666666666667</v>
      </c>
      <c r="K523" s="20">
        <f>G523/'data'!$C$15*1000</f>
        <v>4.20261356656119</v>
      </c>
      <c r="L523" s="20">
        <f>L522+'data'!$G$21*(K522-L522)/60*C522</f>
        <v>4.13992534754921</v>
      </c>
      <c r="M523" s="20">
        <f>IF(L523&lt;='data'!$G$22,1.89,1.47)</f>
        <v>1.47</v>
      </c>
      <c r="N523" s="19">
        <f>$A523</f>
        <v>2590</v>
      </c>
      <c r="O523" s="20">
        <f>'data'!$G$23-'data'!$G$23*(1-('data'!$G$22^M523)/('data'!$G$22^M523+L523^M523))</f>
        <v>35.5182184739256</v>
      </c>
      <c r="P523" s="20">
        <f>VLOOKUP(IF(N523-'data'!$G$24&lt;0,0,N523-'data'!$G$24),N3:O725,2)</f>
        <v>35.5415527371528</v>
      </c>
      <c r="Q523" s="20">
        <v>3.5</v>
      </c>
      <c r="R523" s="20">
        <v>3.49107673063574</v>
      </c>
      <c r="S523" s="20">
        <v>3.47904907032568</v>
      </c>
      <c r="T523" s="20">
        <v>3.46370497973401</v>
      </c>
      <c r="U523" s="20">
        <v>3.49236918906265</v>
      </c>
      <c r="V523" s="20">
        <v>3.47742791883218</v>
      </c>
      <c r="W523" s="20">
        <v>3.45729759756514</v>
      </c>
      <c r="X523" s="20">
        <v>3.43148185524192</v>
      </c>
      <c r="Y523" s="20">
        <v>41.1478809742719</v>
      </c>
      <c r="Z523" s="20">
        <v>41.2981824143481</v>
      </c>
      <c r="AA523" s="20">
        <v>41.491444935968</v>
      </c>
      <c r="AB523" s="20">
        <v>41.7588081225931</v>
      </c>
    </row>
    <row r="524" ht="20.05" customHeight="1">
      <c r="A524" s="17">
        <f>$A523+C523</f>
        <v>2595</v>
      </c>
      <c r="B524" s="18"/>
      <c r="C524" s="19">
        <v>5</v>
      </c>
      <c r="D524" t="b" s="20">
        <v>1</v>
      </c>
      <c r="E524" s="21"/>
      <c r="F524" s="22">
        <v>642.3695889316421</v>
      </c>
      <c r="G524" s="20">
        <f>$E524+($F524/60+H524*'data'!$C$16+I524*OFFSET('data'!$C$17,0,D524)-G523*(OFFSET('data'!$C$18,0,D524)+'data'!$C$19+OFFSET('data'!$C$20,0,D524)))*$C524/60+G523</f>
        <v>27.5101506747027</v>
      </c>
      <c r="H524" s="20">
        <f>H523+('data'!$C$19*G523-'data'!$C$16*H523)*$C524/60</f>
        <v>104.524562028343</v>
      </c>
      <c r="I524" s="20">
        <f>I523+(OFFSET('data'!$C$20,0,D524)*G523-OFFSET('data'!$C$17,0,D524)*I523)*$C524/60</f>
        <v>136.459282100477</v>
      </c>
      <c r="J524" s="23">
        <f>$A524/60</f>
        <v>43.25</v>
      </c>
      <c r="K524" s="20">
        <f>G524/'data'!$C$15*1000</f>
        <v>4.20300546114828</v>
      </c>
      <c r="L524" s="20">
        <f>L523+'data'!$G$21*(K523-L523)/60*C523</f>
        <v>4.14066301318891</v>
      </c>
      <c r="M524" s="20">
        <f>IF(L524&lt;='data'!$G$22,1.89,1.47)</f>
        <v>1.47</v>
      </c>
      <c r="N524" s="19">
        <f>$A524</f>
        <v>2595</v>
      </c>
      <c r="O524" s="20">
        <f>'data'!$G$23-'data'!$G$23*(1-('data'!$G$22^M524)/('data'!$G$22^M524+L524^M524))</f>
        <v>35.512468965667</v>
      </c>
      <c r="P524" s="20">
        <f>VLOOKUP(IF(N524-'data'!$G$24&lt;0,0,N524-'data'!$G$24),N3:O725,2)</f>
        <v>35.535668187773</v>
      </c>
      <c r="Q524" s="20">
        <v>3.5</v>
      </c>
      <c r="R524" s="20">
        <v>3.49112134054813</v>
      </c>
      <c r="S524" s="20">
        <v>3.47914902021226</v>
      </c>
      <c r="T524" s="20">
        <v>3.46387109893437</v>
      </c>
      <c r="U524" s="20">
        <v>3.49245898244202</v>
      </c>
      <c r="V524" s="20">
        <v>3.47758905224527</v>
      </c>
      <c r="W524" s="20">
        <v>3.45755472791466</v>
      </c>
      <c r="X524" s="20">
        <v>3.43186636616741</v>
      </c>
      <c r="Y524" s="20">
        <v>41.1469717423536</v>
      </c>
      <c r="Z524" s="20">
        <v>41.2965499509899</v>
      </c>
      <c r="AA524" s="20">
        <v>41.4888760998607</v>
      </c>
      <c r="AB524" s="20">
        <v>41.754885659526</v>
      </c>
    </row>
    <row r="525" ht="20.05" customHeight="1">
      <c r="A525" s="17">
        <f>$A524+C524</f>
        <v>2600</v>
      </c>
      <c r="B525" s="18"/>
      <c r="C525" s="19">
        <v>5</v>
      </c>
      <c r="D525" t="b" s="20">
        <v>1</v>
      </c>
      <c r="E525" s="21"/>
      <c r="F525" s="22">
        <v>642.188998295390</v>
      </c>
      <c r="G525" s="20">
        <f>$E525+($F525/60+H525*'data'!$C$16+I525*OFFSET('data'!$C$17,0,D525)-G524*(OFFSET('data'!$C$18,0,D525)+'data'!$C$19+OFFSET('data'!$C$20,0,D525)))*$C525/60+G524</f>
        <v>27.5127064701072</v>
      </c>
      <c r="H525" s="20">
        <f>H524+('data'!$C$19*G524-'data'!$C$16*H524)*$C525/60</f>
        <v>104.576039842988</v>
      </c>
      <c r="I525" s="20">
        <f>I524+(OFFSET('data'!$C$20,0,D525)*G524-OFFSET('data'!$C$17,0,D525)*I524)*$C525/60</f>
        <v>136.679487464066</v>
      </c>
      <c r="J525" s="23">
        <f>$A525/60</f>
        <v>43.3333333333333</v>
      </c>
      <c r="K525" s="20">
        <f>G525/'data'!$C$15*1000</f>
        <v>4.20339593600136</v>
      </c>
      <c r="L525" s="20">
        <f>L524+'data'!$G$21*(K524-L524)/60*C524</f>
        <v>4.14139661006691</v>
      </c>
      <c r="M525" s="20">
        <f>IF(L525&lt;='data'!$G$22,1.89,1.47)</f>
        <v>1.47</v>
      </c>
      <c r="N525" s="19">
        <f>$A525</f>
        <v>2600</v>
      </c>
      <c r="O525" s="20">
        <f>'data'!$G$23-'data'!$G$23*(1-('data'!$G$22^M525)/('data'!$G$22^M525+L525^M525))</f>
        <v>35.5067525386278</v>
      </c>
      <c r="P525" s="20">
        <f>VLOOKUP(IF(N525-'data'!$G$24&lt;0,0,N525-'data'!$G$24),N3:O725,2)</f>
        <v>35.5298178119195</v>
      </c>
      <c r="Q525" s="20">
        <v>3.5</v>
      </c>
      <c r="R525" s="20">
        <v>3.49116580021779</v>
      </c>
      <c r="S525" s="20">
        <v>3.47924863429509</v>
      </c>
      <c r="T525" s="20">
        <v>3.46403666128045</v>
      </c>
      <c r="U525" s="20">
        <v>3.49254771920355</v>
      </c>
      <c r="V525" s="20">
        <v>3.47774881273354</v>
      </c>
      <c r="W525" s="20">
        <v>3.45781000473668</v>
      </c>
      <c r="X525" s="20">
        <v>3.43224828646316</v>
      </c>
      <c r="Y525" s="20">
        <v>41.146073237718</v>
      </c>
      <c r="Z525" s="20">
        <v>41.294931545091</v>
      </c>
      <c r="AA525" s="20">
        <v>41.4863262212436</v>
      </c>
      <c r="AB525" s="20">
        <v>41.7509903981589</v>
      </c>
    </row>
    <row r="526" ht="20.05" customHeight="1">
      <c r="A526" s="17">
        <f>$A525+C525</f>
        <v>2605</v>
      </c>
      <c r="B526" s="18"/>
      <c r="C526" s="19">
        <v>5</v>
      </c>
      <c r="D526" t="b" s="20">
        <v>1</v>
      </c>
      <c r="E526" s="21"/>
      <c r="F526" s="22">
        <v>642.009082874293</v>
      </c>
      <c r="G526" s="20">
        <f>$E526+($F526/60+H526*'data'!$C$16+I526*OFFSET('data'!$C$17,0,D526)-G525*(OFFSET('data'!$C$18,0,D526)+'data'!$C$19+OFFSET('data'!$C$20,0,D526)))*$C526/60+G525</f>
        <v>27.5152530030965</v>
      </c>
      <c r="H526" s="20">
        <f>H525+('data'!$C$19*G525-'data'!$C$16*H525)*$C526/60</f>
        <v>104.627277335876</v>
      </c>
      <c r="I526" s="20">
        <f>I525+(OFFSET('data'!$C$20,0,D526)*G525-OFFSET('data'!$C$17,0,D526)*I525)*$C526/60</f>
        <v>136.899633674680</v>
      </c>
      <c r="J526" s="23">
        <f>$A526/60</f>
        <v>43.4166666666667</v>
      </c>
      <c r="K526" s="20">
        <f>G526/'data'!$C$15*1000</f>
        <v>4.20378499574107</v>
      </c>
      <c r="L526" s="20">
        <f>L525+'data'!$G$21*(K525-L525)/60*C525</f>
        <v>4.14212616935488</v>
      </c>
      <c r="M526" s="20">
        <f>IF(L526&lt;='data'!$G$22,1.89,1.47)</f>
        <v>1.47</v>
      </c>
      <c r="N526" s="19">
        <f>$A526</f>
        <v>2605</v>
      </c>
      <c r="O526" s="20">
        <f>'data'!$G$23-'data'!$G$23*(1-('data'!$G$22^M526)/('data'!$G$22^M526+L526^M526))</f>
        <v>35.501068926906</v>
      </c>
      <c r="P526" s="20">
        <f>VLOOKUP(IF(N526-'data'!$G$24&lt;0,0,N526-'data'!$G$24),N3:O725,2)</f>
        <v>35.5240013321409</v>
      </c>
      <c r="Q526" s="20">
        <v>3.5</v>
      </c>
      <c r="R526" s="20">
        <v>3.49121011013825</v>
      </c>
      <c r="S526" s="20">
        <v>3.47934791367709</v>
      </c>
      <c r="T526" s="20">
        <v>3.46420166860096</v>
      </c>
      <c r="U526" s="20">
        <v>3.49263541178068</v>
      </c>
      <c r="V526" s="20">
        <v>3.47790721469036</v>
      </c>
      <c r="W526" s="20">
        <v>3.45806344590357</v>
      </c>
      <c r="X526" s="20">
        <v>3.43262764012997</v>
      </c>
      <c r="Y526" s="20">
        <v>41.1451853334752</v>
      </c>
      <c r="Z526" s="20">
        <v>41.2933270476305</v>
      </c>
      <c r="AA526" s="20">
        <v>41.4837951133891</v>
      </c>
      <c r="AB526" s="20">
        <v>41.7471220791652</v>
      </c>
    </row>
    <row r="527" ht="20.05" customHeight="1">
      <c r="A527" s="17">
        <f>$A526+C526</f>
        <v>2610</v>
      </c>
      <c r="B527" s="18"/>
      <c r="C527" s="19">
        <v>5</v>
      </c>
      <c r="D527" t="b" s="20">
        <v>1</v>
      </c>
      <c r="E527" s="21"/>
      <c r="F527" s="22">
        <v>641.829838834453</v>
      </c>
      <c r="G527" s="20">
        <f>$E527+($F527/60+H527*'data'!$C$16+I527*OFFSET('data'!$C$17,0,D527)-G526*(OFFSET('data'!$C$18,0,D527)+'data'!$C$19+OFFSET('data'!$C$20,0,D527)))*$C527/60+G526</f>
        <v>27.5177903038155</v>
      </c>
      <c r="H527" s="20">
        <f>H526+('data'!$C$19*G526-'data'!$C$16*H526)*$C527/60</f>
        <v>104.678275693448</v>
      </c>
      <c r="I527" s="20">
        <f>I526+(OFFSET('data'!$C$20,0,D527)*G526-OFFSET('data'!$C$17,0,D527)*I526)*$C527/60</f>
        <v>137.119720663245</v>
      </c>
      <c r="J527" s="23">
        <f>$A527/60</f>
        <v>43.5</v>
      </c>
      <c r="K527" s="20">
        <f>G527/'data'!$C$15*1000</f>
        <v>4.20417264497297</v>
      </c>
      <c r="L527" s="20">
        <f>L526+'data'!$G$21*(K526-L526)/60*C526</f>
        <v>4.14285172191206</v>
      </c>
      <c r="M527" s="20">
        <f>IF(L527&lt;='data'!$G$22,1.89,1.47)</f>
        <v>1.47</v>
      </c>
      <c r="N527" s="19">
        <f>$A527</f>
        <v>2610</v>
      </c>
      <c r="O527" s="20">
        <f>'data'!$G$23-'data'!$G$23*(1-('data'!$G$22^M527)/('data'!$G$22^M527+L527^M527))</f>
        <v>35.4954178674006</v>
      </c>
      <c r="P527" s="20">
        <f>VLOOKUP(IF(N527-'data'!$G$24&lt;0,0,N527-'data'!$G$24),N3:O725,2)</f>
        <v>35.5182184739256</v>
      </c>
      <c r="Q527" s="20">
        <v>3.5</v>
      </c>
      <c r="R527" s="20">
        <v>3.49125427080145</v>
      </c>
      <c r="S527" s="20">
        <v>3.47944685945755</v>
      </c>
      <c r="T527" s="20">
        <v>3.46436612271858</v>
      </c>
      <c r="U527" s="20">
        <v>3.49272207246056</v>
      </c>
      <c r="V527" s="20">
        <v>3.47806427234552</v>
      </c>
      <c r="W527" s="20">
        <v>3.4583150690903</v>
      </c>
      <c r="X527" s="20">
        <v>3.43300445090753</v>
      </c>
      <c r="Y527" s="20">
        <v>41.144307904244</v>
      </c>
      <c r="Z527" s="20">
        <v>41.2917363113074</v>
      </c>
      <c r="AA527" s="20">
        <v>41.4812825916809</v>
      </c>
      <c r="AB527" s="20">
        <v>41.7432804461351</v>
      </c>
    </row>
    <row r="528" ht="20.05" customHeight="1">
      <c r="A528" s="17">
        <f>$A527+C527</f>
        <v>2615</v>
      </c>
      <c r="B528" s="18"/>
      <c r="C528" s="19">
        <v>5</v>
      </c>
      <c r="D528" t="b" s="20">
        <v>1</v>
      </c>
      <c r="E528" s="21"/>
      <c r="F528" s="22">
        <v>641.651262364427</v>
      </c>
      <c r="G528" s="20">
        <f>$E528+($F528/60+H528*'data'!$C$16+I528*OFFSET('data'!$C$17,0,D528)-G527*(OFFSET('data'!$C$18,0,D528)+'data'!$C$19+OFFSET('data'!$C$20,0,D528)))*$C528/60+G527</f>
        <v>27.5203184023106</v>
      </c>
      <c r="H528" s="20">
        <f>H527+('data'!$C$19*G527-'data'!$C$16*H527)*$C528/60</f>
        <v>104.729036095909</v>
      </c>
      <c r="I528" s="20">
        <f>I527+(OFFSET('data'!$C$20,0,D528)*G527-OFFSET('data'!$C$17,0,D528)*I527)*$C528/60</f>
        <v>137.339748361012</v>
      </c>
      <c r="J528" s="23">
        <f>$A528/60</f>
        <v>43.5833333333333</v>
      </c>
      <c r="K528" s="20">
        <f>G528/'data'!$C$15*1000</f>
        <v>4.20455888828755</v>
      </c>
      <c r="L528" s="20">
        <f>L527+'data'!$G$21*(K527-L527)/60*C527</f>
        <v>4.14357329828877</v>
      </c>
      <c r="M528" s="20">
        <f>IF(L528&lt;='data'!$G$22,1.89,1.47)</f>
        <v>1.47</v>
      </c>
      <c r="N528" s="19">
        <f>$A528</f>
        <v>2615</v>
      </c>
      <c r="O528" s="20">
        <f>'data'!$G$23-'data'!$G$23*(1-('data'!$G$22^M528)/('data'!$G$22^M528+L528^M528))</f>
        <v>35.4897990997782</v>
      </c>
      <c r="P528" s="20">
        <f>VLOOKUP(IF(N528-'data'!$G$24&lt;0,0,N528-'data'!$G$24),N3:O725,2)</f>
        <v>35.512468965667</v>
      </c>
      <c r="Q528" s="20">
        <v>3.5</v>
      </c>
      <c r="R528" s="20">
        <v>3.49129828269772</v>
      </c>
      <c r="S528" s="20">
        <v>3.47954547273217</v>
      </c>
      <c r="T528" s="20">
        <v>3.46453002545003</v>
      </c>
      <c r="U528" s="20">
        <v>3.49280771338574</v>
      </c>
      <c r="V528" s="20">
        <v>3.47821999976713</v>
      </c>
      <c r="W528" s="20">
        <v>3.45856489177677</v>
      </c>
      <c r="X528" s="20">
        <v>3.43337874227738</v>
      </c>
      <c r="Y528" s="20">
        <v>41.1434408261333</v>
      </c>
      <c r="Z528" s="20">
        <v>41.2901591905212</v>
      </c>
      <c r="AA528" s="20">
        <v>41.4787884735899</v>
      </c>
      <c r="AB528" s="20">
        <v>41.7394652455404</v>
      </c>
    </row>
    <row r="529" ht="20.05" customHeight="1">
      <c r="A529" s="17">
        <f>$A528+C528</f>
        <v>2620</v>
      </c>
      <c r="B529" s="18"/>
      <c r="C529" s="19">
        <v>5</v>
      </c>
      <c r="D529" t="b" s="20">
        <v>1</v>
      </c>
      <c r="E529" s="21"/>
      <c r="F529" s="22">
        <v>641.473349675096</v>
      </c>
      <c r="G529" s="20">
        <f>$E529+($F529/60+H529*'data'!$C$16+I529*OFFSET('data'!$C$17,0,D529)-G528*(OFFSET('data'!$C$18,0,D529)+'data'!$C$19+OFFSET('data'!$C$20,0,D529)))*$C529/60+G528</f>
        <v>27.5228373285297</v>
      </c>
      <c r="H529" s="20">
        <f>H528+('data'!$C$19*G528-'data'!$C$16*H528)*$C529/60</f>
        <v>104.779559717266</v>
      </c>
      <c r="I529" s="20">
        <f>I528+(OFFSET('data'!$C$20,0,D529)*G528-OFFSET('data'!$C$17,0,D529)*I528)*$C529/60</f>
        <v>137.559716699556</v>
      </c>
      <c r="J529" s="23">
        <f>$A529/60</f>
        <v>43.6666666666667</v>
      </c>
      <c r="K529" s="20">
        <f>G529/'data'!$C$15*1000</f>
        <v>4.20494373026026</v>
      </c>
      <c r="L529" s="20">
        <f>L528+'data'!$G$21*(K528-L528)/60*C528</f>
        <v>4.14429092872983</v>
      </c>
      <c r="M529" s="20">
        <f>IF(L529&lt;='data'!$G$22,1.89,1.47)</f>
        <v>1.47</v>
      </c>
      <c r="N529" s="19">
        <f>$A529</f>
        <v>2620</v>
      </c>
      <c r="O529" s="20">
        <f>'data'!$G$23-'data'!$G$23*(1-('data'!$G$22^M529)/('data'!$G$22^M529+L529^M529))</f>
        <v>35.4842123664395</v>
      </c>
      <c r="P529" s="20">
        <f>VLOOKUP(IF(N529-'data'!$G$24&lt;0,0,N529-'data'!$G$24),N3:O725,2)</f>
        <v>35.5067525386278</v>
      </c>
      <c r="Q529" s="20">
        <v>3.5</v>
      </c>
      <c r="R529" s="20">
        <v>3.49134214631576</v>
      </c>
      <c r="S529" s="20">
        <v>3.47964375459305</v>
      </c>
      <c r="T529" s="20">
        <v>3.46469337860607</v>
      </c>
      <c r="U529" s="20">
        <v>3.49289234655589</v>
      </c>
      <c r="V529" s="20">
        <v>3.47837441086352</v>
      </c>
      <c r="W529" s="20">
        <v>3.45881293125003</v>
      </c>
      <c r="X529" s="20">
        <v>3.43375053746591</v>
      </c>
      <c r="Y529" s="20">
        <v>41.1425839767251</v>
      </c>
      <c r="Z529" s="20">
        <v>41.2885955413507</v>
      </c>
      <c r="AA529" s="20">
        <v>41.4763125786483</v>
      </c>
      <c r="AB529" s="20">
        <v>41.7356762266995</v>
      </c>
    </row>
    <row r="530" ht="20.05" customHeight="1">
      <c r="A530" s="17">
        <f>$A529+C529</f>
        <v>2625</v>
      </c>
      <c r="B530" s="18"/>
      <c r="C530" s="19">
        <v>5</v>
      </c>
      <c r="D530" t="b" s="20">
        <v>1</v>
      </c>
      <c r="E530" s="21"/>
      <c r="F530" s="22">
        <v>641.2960969995351</v>
      </c>
      <c r="G530" s="20">
        <f>$E530+($F530/60+H530*'data'!$C$16+I530*OFFSET('data'!$C$17,0,D530)-G529*(OFFSET('data'!$C$18,0,D530)+'data'!$C$19+OFFSET('data'!$C$20,0,D530)))*$C530/60+G529</f>
        <v>27.5253471123228</v>
      </c>
      <c r="H530" s="20">
        <f>H529+('data'!$C$19*G529-'data'!$C$16*H529)*$C530/60</f>
        <v>104.829847725359</v>
      </c>
      <c r="I530" s="20">
        <f>I529+(OFFSET('data'!$C$20,0,D530)*G529-OFFSET('data'!$C$17,0,D530)*I529)*$C530/60</f>
        <v>137.779625610775</v>
      </c>
      <c r="J530" s="23">
        <f>$A530/60</f>
        <v>43.75</v>
      </c>
      <c r="K530" s="20">
        <f>G530/'data'!$C$15*1000</f>
        <v>4.20532717545158</v>
      </c>
      <c r="L530" s="20">
        <f>L529+'data'!$G$21*(K529-L529)/60*C529</f>
        <v>4.14500464317803</v>
      </c>
      <c r="M530" s="20">
        <f>IF(L530&lt;='data'!$G$22,1.89,1.47)</f>
        <v>1.47</v>
      </c>
      <c r="N530" s="19">
        <f>$A530</f>
        <v>2625</v>
      </c>
      <c r="O530" s="20">
        <f>'data'!$G$23-'data'!$G$23*(1-('data'!$G$22^M530)/('data'!$G$22^M530+L530^M530))</f>
        <v>35.478657412487</v>
      </c>
      <c r="P530" s="20">
        <f>VLOOKUP(IF(N530-'data'!$G$24&lt;0,0,N530-'data'!$G$24),N3:O725,2)</f>
        <v>35.501068926906</v>
      </c>
      <c r="Q530" s="20">
        <v>3.5</v>
      </c>
      <c r="R530" s="20">
        <v>3.49138586214268</v>
      </c>
      <c r="S530" s="20">
        <v>3.47974170612871</v>
      </c>
      <c r="T530" s="20">
        <v>3.46485618399151</v>
      </c>
      <c r="U530" s="20">
        <v>3.49297598382948</v>
      </c>
      <c r="V530" s="20">
        <v>3.47852751938507</v>
      </c>
      <c r="W530" s="20">
        <v>3.45905920460653</v>
      </c>
      <c r="X530" s="20">
        <v>3.43411985944728</v>
      </c>
      <c r="Y530" s="20">
        <v>41.1417372350562</v>
      </c>
      <c r="Z530" s="20">
        <v>41.2870452215344</v>
      </c>
      <c r="AA530" s="20">
        <v>41.4738547284253</v>
      </c>
      <c r="AB530" s="20">
        <v>41.7319131417435</v>
      </c>
    </row>
    <row r="531" ht="20.05" customHeight="1">
      <c r="A531" s="17">
        <f>$A530+C530</f>
        <v>2630</v>
      </c>
      <c r="B531" s="18"/>
      <c r="C531" s="19">
        <v>5</v>
      </c>
      <c r="D531" t="b" s="20">
        <v>1</v>
      </c>
      <c r="E531" s="21"/>
      <c r="F531" s="22">
        <v>641.1195005928799</v>
      </c>
      <c r="G531" s="20">
        <f>$E531+($F531/60+H531*'data'!$C$16+I531*OFFSET('data'!$C$17,0,D531)-G530*(OFFSET('data'!$C$18,0,D531)+'data'!$C$19+OFFSET('data'!$C$20,0,D531)))*$C531/60+G530</f>
        <v>27.5278477834422</v>
      </c>
      <c r="H531" s="20">
        <f>H530+('data'!$C$19*G530-'data'!$C$16*H530)*$C531/60</f>
        <v>104.879901281897</v>
      </c>
      <c r="I531" s="20">
        <f>I530+(OFFSET('data'!$C$20,0,D531)*G530-OFFSET('data'!$C$17,0,D531)*I530)*$C531/60</f>
        <v>137.999475026889</v>
      </c>
      <c r="J531" s="23">
        <f>$A531/60</f>
        <v>43.8333333333333</v>
      </c>
      <c r="K531" s="20">
        <f>G531/'data'!$C$15*1000</f>
        <v>4.20570922840707</v>
      </c>
      <c r="L531" s="20">
        <f>L530+'data'!$G$21*(K530-L530)/60*C530</f>
        <v>4.14571447127746</v>
      </c>
      <c r="M531" s="20">
        <f>IF(L531&lt;='data'!$G$22,1.89,1.47)</f>
        <v>1.47</v>
      </c>
      <c r="N531" s="19">
        <f>$A531</f>
        <v>2630</v>
      </c>
      <c r="O531" s="20">
        <f>'data'!$G$23-'data'!$G$23*(1-('data'!$G$22^M531)/('data'!$G$22^M531+L531^M531))</f>
        <v>35.4731339856922</v>
      </c>
      <c r="P531" s="20">
        <f>VLOOKUP(IF(N531-'data'!$G$24&lt;0,0,N531-'data'!$G$24),N3:O725,2)</f>
        <v>35.4954178674006</v>
      </c>
      <c r="Q531" s="20">
        <v>3.5</v>
      </c>
      <c r="R531" s="20">
        <v>3.491429430664</v>
      </c>
      <c r="S531" s="20">
        <v>3.47983932842411</v>
      </c>
      <c r="T531" s="20">
        <v>3.46501844340523</v>
      </c>
      <c r="U531" s="20">
        <v>3.49305863692544</v>
      </c>
      <c r="V531" s="20">
        <v>3.47867933892608</v>
      </c>
      <c r="W531" s="20">
        <v>3.4593037287543</v>
      </c>
      <c r="X531" s="20">
        <v>3.43448673094632</v>
      </c>
      <c r="Y531" s="20">
        <v>41.1409004816007</v>
      </c>
      <c r="Z531" s="20">
        <v>41.2855080904505</v>
      </c>
      <c r="AA531" s="20">
        <v>41.4714147465027</v>
      </c>
      <c r="AB531" s="20">
        <v>41.7281757455817</v>
      </c>
    </row>
    <row r="532" ht="20.05" customHeight="1">
      <c r="A532" s="17">
        <f>$A531+C531</f>
        <v>2635</v>
      </c>
      <c r="B532" s="18"/>
      <c r="C532" s="19">
        <v>5</v>
      </c>
      <c r="D532" t="b" s="20">
        <v>1</v>
      </c>
      <c r="E532" s="21"/>
      <c r="F532" s="22">
        <v>640.943556732203</v>
      </c>
      <c r="G532" s="20">
        <f>$E532+($F532/60+H532*'data'!$C$16+I532*OFFSET('data'!$C$17,0,D532)-G531*(OFFSET('data'!$C$18,0,D532)+'data'!$C$19+OFFSET('data'!$C$20,0,D532)))*$C532/60+G531</f>
        <v>27.5303393715429</v>
      </c>
      <c r="H532" s="20">
        <f>H531+('data'!$C$19*G531-'data'!$C$16*H531)*$C532/60</f>
        <v>104.929721542491</v>
      </c>
      <c r="I532" s="20">
        <f>I531+(OFFSET('data'!$C$20,0,D532)*G531-OFFSET('data'!$C$17,0,D532)*I531)*$C532/60</f>
        <v>138.219264880438</v>
      </c>
      <c r="J532" s="23">
        <f>$A532/60</f>
        <v>43.9166666666667</v>
      </c>
      <c r="K532" s="20">
        <f>G532/'data'!$C$15*1000</f>
        <v>4.20608989365744</v>
      </c>
      <c r="L532" s="20">
        <f>L531+'data'!$G$21*(K531-L531)/60*C531</f>
        <v>4.14642044237688</v>
      </c>
      <c r="M532" s="20">
        <f>IF(L532&lt;='data'!$G$22,1.89,1.47)</f>
        <v>1.47</v>
      </c>
      <c r="N532" s="19">
        <f>$A532</f>
        <v>2635</v>
      </c>
      <c r="O532" s="20">
        <f>'data'!$G$23-'data'!$G$23*(1-('data'!$G$22^M532)/('data'!$G$22^M532+L532^M532))</f>
        <v>35.4676418364641</v>
      </c>
      <c r="P532" s="20">
        <f>VLOOKUP(IF(N532-'data'!$G$24&lt;0,0,N532-'data'!$G$24),N3:O725,2)</f>
        <v>35.4897990997782</v>
      </c>
      <c r="Q532" s="20">
        <v>3.5</v>
      </c>
      <c r="R532" s="20">
        <v>3.49147285236363</v>
      </c>
      <c r="S532" s="20">
        <v>3.47993662256064</v>
      </c>
      <c r="T532" s="20">
        <v>3.46518015864022</v>
      </c>
      <c r="U532" s="20">
        <v>3.4931403174248</v>
      </c>
      <c r="V532" s="20">
        <v>3.47882988292657</v>
      </c>
      <c r="W532" s="20">
        <v>3.45954652041513</v>
      </c>
      <c r="X532" s="20">
        <v>3.43485117444141</v>
      </c>
      <c r="Y532" s="20">
        <v>41.1400735982529</v>
      </c>
      <c r="Z532" s="20">
        <v>41.2839840090971</v>
      </c>
      <c r="AA532" s="20">
        <v>41.4689924584507</v>
      </c>
      <c r="AB532" s="20">
        <v>41.7244637958681</v>
      </c>
    </row>
    <row r="533" ht="20.05" customHeight="1">
      <c r="A533" s="17">
        <f>$A532+C532</f>
        <v>2640</v>
      </c>
      <c r="B533" s="18"/>
      <c r="C533" s="19">
        <v>5</v>
      </c>
      <c r="D533" t="b" s="20">
        <v>1</v>
      </c>
      <c r="E533" s="21"/>
      <c r="F533" s="22">
        <v>640.768261716379</v>
      </c>
      <c r="G533" s="20">
        <f>$E533+($F533/60+H533*'data'!$C$16+I533*OFFSET('data'!$C$17,0,D533)-G532*(OFFSET('data'!$C$18,0,D533)+'data'!$C$19+OFFSET('data'!$C$20,0,D533)))*$C533/60+G532</f>
        <v>27.5328219061828</v>
      </c>
      <c r="H533" s="20">
        <f>H532+('data'!$C$19*G532-'data'!$C$16*H532)*$C533/60</f>
        <v>104.979309656686</v>
      </c>
      <c r="I533" s="20">
        <f>I532+(OFFSET('data'!$C$20,0,D533)*G532-OFFSET('data'!$C$17,0,D533)*I532)*$C533/60</f>
        <v>138.438995104283</v>
      </c>
      <c r="J533" s="23">
        <f>$A533/60</f>
        <v>44</v>
      </c>
      <c r="K533" s="20">
        <f>G533/'data'!$C$15*1000</f>
        <v>4.20646917571854</v>
      </c>
      <c r="L533" s="20">
        <f>L532+'data'!$G$21*(K532-L532)/60*C532</f>
        <v>4.14712258553302</v>
      </c>
      <c r="M533" s="20">
        <f>IF(L533&lt;='data'!$G$22,1.89,1.47)</f>
        <v>1.47</v>
      </c>
      <c r="N533" s="19">
        <f>$A533</f>
        <v>2640</v>
      </c>
      <c r="O533" s="20">
        <f>'data'!$G$23-'data'!$G$23*(1-('data'!$G$22^M533)/('data'!$G$22^M533+L533^M533))</f>
        <v>35.4621807178173</v>
      </c>
      <c r="P533" s="20">
        <f>VLOOKUP(IF(N533-'data'!$G$24&lt;0,0,N533-'data'!$G$24),N3:O725,2)</f>
        <v>35.4842123664395</v>
      </c>
      <c r="Q533" s="20">
        <v>3.5</v>
      </c>
      <c r="R533" s="20">
        <v>3.49151612772391</v>
      </c>
      <c r="S533" s="20">
        <v>3.48003358961616</v>
      </c>
      <c r="T533" s="20">
        <v>3.46534133148359</v>
      </c>
      <c r="U533" s="20">
        <v>3.49322103677231</v>
      </c>
      <c r="V533" s="20">
        <v>3.4789791646741</v>
      </c>
      <c r="W533" s="20">
        <v>3.45978759612674</v>
      </c>
      <c r="X533" s="20">
        <v>3.43521321216729</v>
      </c>
      <c r="Y533" s="20">
        <v>41.1392564683106</v>
      </c>
      <c r="Z533" s="20">
        <v>41.2824728400733</v>
      </c>
      <c r="AA533" s="20">
        <v>41.4665876918043</v>
      </c>
      <c r="AB533" s="20">
        <v>41.7207770529689</v>
      </c>
    </row>
    <row r="534" ht="20.05" customHeight="1">
      <c r="A534" s="17">
        <f>$A533+C533</f>
        <v>2645</v>
      </c>
      <c r="B534" s="18"/>
      <c r="C534" s="19">
        <v>5</v>
      </c>
      <c r="D534" t="b" s="20">
        <v>1</v>
      </c>
      <c r="E534" s="21"/>
      <c r="F534" s="22">
        <v>640.593611865960</v>
      </c>
      <c r="G534" s="20">
        <f>$E534+($F534/60+H534*'data'!$C$16+I534*OFFSET('data'!$C$17,0,D534)-G533*(OFFSET('data'!$C$18,0,D534)+'data'!$C$19+OFFSET('data'!$C$20,0,D534)))*$C534/60+G533</f>
        <v>27.5352954168231</v>
      </c>
      <c r="H534" s="20">
        <f>H533+('data'!$C$19*G533-'data'!$C$16*H533)*$C534/60</f>
        <v>105.028666767996</v>
      </c>
      <c r="I534" s="20">
        <f>I533+(OFFSET('data'!$C$20,0,D534)*G533-OFFSET('data'!$C$17,0,D534)*I533)*$C534/60</f>
        <v>138.658665631602</v>
      </c>
      <c r="J534" s="23">
        <f>$A534/60</f>
        <v>44.0833333333333</v>
      </c>
      <c r="K534" s="20">
        <f>G534/'data'!$C$15*1000</f>
        <v>4.20684707909145</v>
      </c>
      <c r="L534" s="20">
        <f>L533+'data'!$G$21*(K533-L533)/60*C533</f>
        <v>4.14782092951381</v>
      </c>
      <c r="M534" s="20">
        <f>IF(L534&lt;='data'!$G$22,1.89,1.47)</f>
        <v>1.47</v>
      </c>
      <c r="N534" s="19">
        <f>$A534</f>
        <v>2645</v>
      </c>
      <c r="O534" s="20">
        <f>'data'!$G$23-'data'!$G$23*(1-('data'!$G$22^M534)/('data'!$G$22^M534+L534^M534))</f>
        <v>35.4567503853412</v>
      </c>
      <c r="P534" s="20">
        <f>VLOOKUP(IF(N534-'data'!$G$24&lt;0,0,N534-'data'!$G$24),N3:O725,2)</f>
        <v>35.478657412487</v>
      </c>
      <c r="Q534" s="20">
        <v>3.5</v>
      </c>
      <c r="R534" s="20">
        <v>3.49155925722559</v>
      </c>
      <c r="S534" s="20">
        <v>3.48013023066497</v>
      </c>
      <c r="T534" s="20">
        <v>3.46550196371661</v>
      </c>
      <c r="U534" s="20">
        <v>3.49330080627804</v>
      </c>
      <c r="V534" s="20">
        <v>3.47912719730552</v>
      </c>
      <c r="W534" s="20">
        <v>3.46002697224487</v>
      </c>
      <c r="X534" s="20">
        <v>3.43557286611787</v>
      </c>
      <c r="Y534" s="20">
        <v>41.1384489764576</v>
      </c>
      <c r="Z534" s="20">
        <v>41.2809744475597</v>
      </c>
      <c r="AA534" s="20">
        <v>41.4642002760397</v>
      </c>
      <c r="AB534" s="20">
        <v>41.7171152799293</v>
      </c>
    </row>
    <row r="535" ht="20.05" customHeight="1">
      <c r="A535" s="17">
        <f>$A534+C534</f>
        <v>2650</v>
      </c>
      <c r="B535" s="18"/>
      <c r="C535" s="19">
        <v>5</v>
      </c>
      <c r="D535" t="b" s="20">
        <v>1</v>
      </c>
      <c r="E535" s="21"/>
      <c r="F535" s="22">
        <v>640.419603523046</v>
      </c>
      <c r="G535" s="20">
        <f>$E535+($F535/60+H535*'data'!$C$16+I535*OFFSET('data'!$C$17,0,D535)-G534*(OFFSET('data'!$C$18,0,D535)+'data'!$C$19+OFFSET('data'!$C$20,0,D535)))*$C535/60+G534</f>
        <v>27.5377599328286</v>
      </c>
      <c r="H535" s="20">
        <f>H534+('data'!$C$19*G534-'data'!$C$16*H534)*$C535/60</f>
        <v>105.077794013936</v>
      </c>
      <c r="I535" s="20">
        <f>I534+(OFFSET('data'!$C$20,0,D535)*G534-OFFSET('data'!$C$17,0,D535)*I534)*$C535/60</f>
        <v>138.878276395892</v>
      </c>
      <c r="J535" s="23">
        <f>$A535/60</f>
        <v>44.1666666666667</v>
      </c>
      <c r="K535" s="20">
        <f>G535/'data'!$C$15*1000</f>
        <v>4.20722360826255</v>
      </c>
      <c r="L535" s="20">
        <f>L534+'data'!$G$21*(K534-L534)/60*C534</f>
        <v>4.14851550280164</v>
      </c>
      <c r="M535" s="20">
        <f>IF(L535&lt;='data'!$G$22,1.89,1.47)</f>
        <v>1.47</v>
      </c>
      <c r="N535" s="19">
        <f>$A535</f>
        <v>2650</v>
      </c>
      <c r="O535" s="20">
        <f>'data'!$G$23-'data'!$G$23*(1-('data'!$G$22^M535)/('data'!$G$22^M535+L535^M535))</f>
        <v>35.4513505971693</v>
      </c>
      <c r="P535" s="20">
        <f>VLOOKUP(IF(N535-'data'!$G$24&lt;0,0,N535-'data'!$G$24),N3:O725,2)</f>
        <v>35.4731339856922</v>
      </c>
      <c r="Q535" s="20">
        <v>3.5</v>
      </c>
      <c r="R535" s="20">
        <v>3.49160224134785</v>
      </c>
      <c r="S535" s="20">
        <v>3.48022654677787</v>
      </c>
      <c r="T535" s="20">
        <v>3.46566205711465</v>
      </c>
      <c r="U535" s="20">
        <v>3.49337963711899</v>
      </c>
      <c r="V535" s="20">
        <v>3.47927399380874</v>
      </c>
      <c r="W535" s="20">
        <v>3.46026466494542</v>
      </c>
      <c r="X535" s="20">
        <v>3.43593015804898</v>
      </c>
      <c r="Y535" s="20">
        <v>41.1376510087477</v>
      </c>
      <c r="Z535" s="20">
        <v>41.2794886972996</v>
      </c>
      <c r="AA535" s="20">
        <v>41.4618300425514</v>
      </c>
      <c r="AB535" s="20">
        <v>41.7134782424413</v>
      </c>
    </row>
    <row r="536" ht="20.05" customHeight="1">
      <c r="A536" s="17">
        <f>$A535+C535</f>
        <v>2655</v>
      </c>
      <c r="B536" s="18"/>
      <c r="C536" s="19">
        <v>5</v>
      </c>
      <c r="D536" t="b" s="20">
        <v>1</v>
      </c>
      <c r="E536" s="21"/>
      <c r="F536" s="22">
        <v>640.246233051163</v>
      </c>
      <c r="G536" s="20">
        <f>$E536+($F536/60+H536*'data'!$C$16+I536*OFFSET('data'!$C$17,0,D536)-G535*(OFFSET('data'!$C$18,0,D536)+'data'!$C$19+OFFSET('data'!$C$20,0,D536)))*$C536/60+G535</f>
        <v>27.5402154834681</v>
      </c>
      <c r="H536" s="20">
        <f>H535+('data'!$C$19*G535-'data'!$C$16*H535)*$C536/60</f>
        <v>105.126692526057</v>
      </c>
      <c r="I536" s="20">
        <f>I535+(OFFSET('data'!$C$20,0,D536)*G535-OFFSET('data'!$C$17,0,D536)*I535)*$C536/60</f>
        <v>139.097827330966</v>
      </c>
      <c r="J536" s="23">
        <f>$A536/60</f>
        <v>44.25</v>
      </c>
      <c r="K536" s="20">
        <f>G536/'data'!$C$15*1000</f>
        <v>4.20759876770351</v>
      </c>
      <c r="L536" s="20">
        <f>L535+'data'!$G$21*(K535-L535)/60*C535</f>
        <v>4.14920633359653</v>
      </c>
      <c r="M536" s="20">
        <f>IF(L536&lt;='data'!$G$22,1.89,1.47)</f>
        <v>1.47</v>
      </c>
      <c r="N536" s="19">
        <f>$A536</f>
        <v>2655</v>
      </c>
      <c r="O536" s="20">
        <f>'data'!$G$23-'data'!$G$23*(1-('data'!$G$22^M536)/('data'!$G$22^M536+L536^M536))</f>
        <v>35.4459811139489</v>
      </c>
      <c r="P536" s="20">
        <f>VLOOKUP(IF(N536-'data'!$G$24&lt;0,0,N536-'data'!$G$24),N3:O725,2)</f>
        <v>35.4676418364641</v>
      </c>
      <c r="Q536" s="20">
        <v>3.5</v>
      </c>
      <c r="R536" s="20">
        <v>3.49164508056829</v>
      </c>
      <c r="S536" s="20">
        <v>3.48032253902215</v>
      </c>
      <c r="T536" s="20">
        <v>3.4658216134473</v>
      </c>
      <c r="U536" s="20">
        <v>3.49345754034063</v>
      </c>
      <c r="V536" s="20">
        <v>3.47941956702444</v>
      </c>
      <c r="W536" s="20">
        <v>3.46050069022649</v>
      </c>
      <c r="X536" s="20">
        <v>3.43628510948114</v>
      </c>
      <c r="Y536" s="20">
        <v>41.1368624525877</v>
      </c>
      <c r="Z536" s="20">
        <v>41.2780154565803</v>
      </c>
      <c r="AA536" s="20">
        <v>41.4594768246287</v>
      </c>
      <c r="AB536" s="20">
        <v>41.7098657088118</v>
      </c>
    </row>
    <row r="537" ht="20.05" customHeight="1">
      <c r="A537" s="17">
        <f>$A536+C536</f>
        <v>2660</v>
      </c>
      <c r="B537" s="18"/>
      <c r="C537" s="19">
        <v>5</v>
      </c>
      <c r="D537" t="b" s="20">
        <v>1</v>
      </c>
      <c r="E537" s="21"/>
      <c r="F537" s="22">
        <v>640.073496835131</v>
      </c>
      <c r="G537" s="20">
        <f>$E537+($F537/60+H537*'data'!$C$16+I537*OFFSET('data'!$C$17,0,D537)-G536*(OFFSET('data'!$C$18,0,D537)+'data'!$C$19+OFFSET('data'!$C$20,0,D537)))*$C537/60+G536</f>
        <v>27.5426620979146</v>
      </c>
      <c r="H537" s="20">
        <f>H536+('data'!$C$19*G536-'data'!$C$16*H536)*$C537/60</f>
        <v>105.175363429975</v>
      </c>
      <c r="I537" s="20">
        <f>I536+(OFFSET('data'!$C$20,0,D537)*G536-OFFSET('data'!$C$17,0,D537)*I536)*$C537/60</f>
        <v>139.317318370952</v>
      </c>
      <c r="J537" s="23">
        <f>$A537/60</f>
        <v>44.3333333333333</v>
      </c>
      <c r="K537" s="20">
        <f>G537/'data'!$C$15*1000</f>
        <v>4.2079725618714</v>
      </c>
      <c r="L537" s="20">
        <f>L536+'data'!$G$21*(K536-L536)/60*C536</f>
        <v>4.14989344981929</v>
      </c>
      <c r="M537" s="20">
        <f>IF(L537&lt;='data'!$G$22,1.89,1.47)</f>
        <v>1.47</v>
      </c>
      <c r="N537" s="19">
        <f>$A537</f>
        <v>2660</v>
      </c>
      <c r="O537" s="20">
        <f>'data'!$G$23-'data'!$G$23*(1-('data'!$G$22^M537)/('data'!$G$22^M537+L537^M537))</f>
        <v>35.4406416988108</v>
      </c>
      <c r="P537" s="20">
        <f>VLOOKUP(IF(N537-'data'!$G$24&lt;0,0,N537-'data'!$G$24),N3:O725,2)</f>
        <v>35.4621807178173</v>
      </c>
      <c r="Q537" s="20">
        <v>3.5</v>
      </c>
      <c r="R537" s="20">
        <v>3.49168777536296</v>
      </c>
      <c r="S537" s="20">
        <v>3.48041820846159</v>
      </c>
      <c r="T537" s="20">
        <v>3.46598063447833</v>
      </c>
      <c r="U537" s="20">
        <v>3.49353452685845</v>
      </c>
      <c r="V537" s="20">
        <v>3.47956392964783</v>
      </c>
      <c r="W537" s="20">
        <v>3.46073506391044</v>
      </c>
      <c r="X537" s="20">
        <v>3.43663774170221</v>
      </c>
      <c r="Y537" s="20">
        <v>41.1360831967219</v>
      </c>
      <c r="Z537" s="20">
        <v>41.276554594215</v>
      </c>
      <c r="AA537" s="20">
        <v>41.4571404574339</v>
      </c>
      <c r="AB537" s="20">
        <v>41.7062774499314</v>
      </c>
    </row>
    <row r="538" ht="20.05" customHeight="1">
      <c r="A538" s="17">
        <f>$A537+C537</f>
        <v>2665</v>
      </c>
      <c r="B538" s="18"/>
      <c r="C538" s="19">
        <v>5</v>
      </c>
      <c r="D538" t="b" s="20">
        <v>1</v>
      </c>
      <c r="E538" s="21"/>
      <c r="F538" s="22">
        <v>639.9013912809449</v>
      </c>
      <c r="G538" s="20">
        <f>$E538+($F538/60+H538*'data'!$C$16+I538*OFFSET('data'!$C$17,0,D538)-G537*(OFFSET('data'!$C$18,0,D538)+'data'!$C$19+OFFSET('data'!$C$20,0,D538)))*$C538/60+G537</f>
        <v>27.5450998052456</v>
      </c>
      <c r="H538" s="20">
        <f>H537+('data'!$C$19*G537-'data'!$C$16*H537)*$C538/60</f>
        <v>105.223807845407</v>
      </c>
      <c r="I538" s="20">
        <f>I537+(OFFSET('data'!$C$20,0,D538)*G537-OFFSET('data'!$C$17,0,D538)*I537)*$C538/60</f>
        <v>139.536749450293</v>
      </c>
      <c r="J538" s="23">
        <f>$A538/60</f>
        <v>44.4166666666667</v>
      </c>
      <c r="K538" s="20">
        <f>G538/'data'!$C$15*1000</f>
        <v>4.20834499520868</v>
      </c>
      <c r="L538" s="20">
        <f>L537+'data'!$G$21*(K537-L537)/60*C537</f>
        <v>4.15057687911463</v>
      </c>
      <c r="M538" s="20">
        <f>IF(L538&lt;='data'!$G$22,1.89,1.47)</f>
        <v>1.47</v>
      </c>
      <c r="N538" s="19">
        <f>$A538</f>
        <v>2665</v>
      </c>
      <c r="O538" s="20">
        <f>'data'!$G$23-'data'!$G$23*(1-('data'!$G$22^M538)/('data'!$G$22^M538+L538^M538))</f>
        <v>35.4353321173403</v>
      </c>
      <c r="P538" s="20">
        <f>VLOOKUP(IF(N538-'data'!$G$24&lt;0,0,N538-'data'!$G$24),N3:O725,2)</f>
        <v>35.4567503853412</v>
      </c>
      <c r="Q538" s="20">
        <v>3.5</v>
      </c>
      <c r="R538" s="20">
        <v>3.49173032620632</v>
      </c>
      <c r="S538" s="20">
        <v>3.48051355615648</v>
      </c>
      <c r="T538" s="20">
        <v>3.46613912196574</v>
      </c>
      <c r="U538" s="20">
        <v>3.4936106074595</v>
      </c>
      <c r="V538" s="20">
        <v>3.47970709423029</v>
      </c>
      <c r="W538" s="20">
        <v>3.46096780164593</v>
      </c>
      <c r="X538" s="20">
        <v>3.43698807577011</v>
      </c>
      <c r="Y538" s="20">
        <v>41.1353131312154</v>
      </c>
      <c r="Z538" s="20">
        <v>41.2751059805241</v>
      </c>
      <c r="AA538" s="20">
        <v>41.4548207779792</v>
      </c>
      <c r="AB538" s="20">
        <v>41.7027132392433</v>
      </c>
    </row>
    <row r="539" ht="20.05" customHeight="1">
      <c r="A539" s="17">
        <f>$A538+C538</f>
        <v>2670</v>
      </c>
      <c r="B539" s="18"/>
      <c r="C539" s="19">
        <v>5</v>
      </c>
      <c r="D539" t="b" s="20">
        <v>1</v>
      </c>
      <c r="E539" s="21"/>
      <c r="F539" s="22">
        <v>639.729912815647</v>
      </c>
      <c r="G539" s="20">
        <f>$E539+($F539/60+H539*'data'!$C$16+I539*OFFSET('data'!$C$17,0,D539)-G538*(OFFSET('data'!$C$18,0,D539)+'data'!$C$19+OFFSET('data'!$C$20,0,D539)))*$C539/60+G538</f>
        <v>27.5475286344435</v>
      </c>
      <c r="H539" s="20">
        <f>H538+('data'!$C$19*G538-'data'!$C$16*H538)*$C539/60</f>
        <v>105.272026886201</v>
      </c>
      <c r="I539" s="20">
        <f>I538+(OFFSET('data'!$C$20,0,D539)*G538-OFFSET('data'!$C$17,0,D539)*I538)*$C539/60</f>
        <v>139.756120503744</v>
      </c>
      <c r="J539" s="23">
        <f>$A539/60</f>
        <v>44.5</v>
      </c>
      <c r="K539" s="20">
        <f>G539/'data'!$C$15*1000</f>
        <v>4.20871607214329</v>
      </c>
      <c r="L539" s="20">
        <f>L538+'data'!$G$21*(K538-L538)/60*C538</f>
        <v>4.15125664885422</v>
      </c>
      <c r="M539" s="20">
        <f>IF(L539&lt;='data'!$G$22,1.89,1.47)</f>
        <v>1.47</v>
      </c>
      <c r="N539" s="19">
        <f>$A539</f>
        <v>2670</v>
      </c>
      <c r="O539" s="20">
        <f>'data'!$G$23-'data'!$G$23*(1-('data'!$G$22^M539)/('data'!$G$22^M539+L539^M539))</f>
        <v>35.4300521375478</v>
      </c>
      <c r="P539" s="20">
        <f>VLOOKUP(IF(N539-'data'!$G$24&lt;0,0,N539-'data'!$G$24),N3:O725,2)</f>
        <v>35.4513505971693</v>
      </c>
      <c r="Q539" s="20">
        <v>3.5</v>
      </c>
      <c r="R539" s="20">
        <v>3.4917727335713</v>
      </c>
      <c r="S539" s="20">
        <v>3.48060858316364</v>
      </c>
      <c r="T539" s="20">
        <v>3.46629707766175</v>
      </c>
      <c r="U539" s="20">
        <v>3.49368579280389</v>
      </c>
      <c r="V539" s="20">
        <v>3.47984907318109</v>
      </c>
      <c r="W539" s="20">
        <v>3.46119891890992</v>
      </c>
      <c r="X539" s="20">
        <v>3.43733613251543</v>
      </c>
      <c r="Y539" s="20">
        <v>41.1345521474387</v>
      </c>
      <c r="Z539" s="20">
        <v>41.2736694873176</v>
      </c>
      <c r="AA539" s="20">
        <v>41.4525176251053</v>
      </c>
      <c r="AB539" s="20">
        <v>41.6991728527124</v>
      </c>
    </row>
    <row r="540" ht="20.05" customHeight="1">
      <c r="A540" s="17">
        <f>$A539+C539</f>
        <v>2675</v>
      </c>
      <c r="B540" s="18"/>
      <c r="C540" s="19">
        <v>5</v>
      </c>
      <c r="D540" t="b" s="20">
        <v>1</v>
      </c>
      <c r="E540" s="21"/>
      <c r="F540" s="22">
        <v>639.5590578872039</v>
      </c>
      <c r="G540" s="20">
        <f>$E540+($F540/60+H540*'data'!$C$16+I540*OFFSET('data'!$C$17,0,D540)-G539*(OFFSET('data'!$C$18,0,D540)+'data'!$C$19+OFFSET('data'!$C$20,0,D540)))*$C540/60+G539</f>
        <v>27.5499486143959</v>
      </c>
      <c r="H540" s="20">
        <f>H539+('data'!$C$19*G539-'data'!$C$16*H539)*$C540/60</f>
        <v>105.320021660369</v>
      </c>
      <c r="I540" s="20">
        <f>I539+(OFFSET('data'!$C$20,0,D540)*G539-OFFSET('data'!$C$17,0,D540)*I539)*$C540/60</f>
        <v>139.975431466373</v>
      </c>
      <c r="J540" s="23">
        <f>$A540/60</f>
        <v>44.5833333333333</v>
      </c>
      <c r="K540" s="20">
        <f>G540/'data'!$C$15*1000</f>
        <v>4.20908579708868</v>
      </c>
      <c r="L540" s="20">
        <f>L539+'data'!$G$21*(K539-L539)/60*C539</f>
        <v>4.15193278613975</v>
      </c>
      <c r="M540" s="20">
        <f>IF(L540&lt;='data'!$G$22,1.89,1.47)</f>
        <v>1.47</v>
      </c>
      <c r="N540" s="19">
        <f>$A540</f>
        <v>2675</v>
      </c>
      <c r="O540" s="20">
        <f>'data'!$G$23-'data'!$G$23*(1-('data'!$G$22^M540)/('data'!$G$22^M540+L540^M540))</f>
        <v>35.4248015298401</v>
      </c>
      <c r="P540" s="20">
        <f>VLOOKUP(IF(N540-'data'!$G$24&lt;0,0,N540-'data'!$G$24),N3:O725,2)</f>
        <v>35.4459811139489</v>
      </c>
      <c r="Q540" s="20">
        <v>3.5</v>
      </c>
      <c r="R540" s="20">
        <v>3.49181499792929</v>
      </c>
      <c r="S540" s="20">
        <v>3.48070329053645</v>
      </c>
      <c r="T540" s="20">
        <v>3.46645450331284</v>
      </c>
      <c r="U540" s="20">
        <v>3.4937600934263</v>
      </c>
      <c r="V540" s="20">
        <v>3.47998987876902</v>
      </c>
      <c r="W540" s="20">
        <v>3.46142843100964</v>
      </c>
      <c r="X540" s="20">
        <v>3.43768193254404</v>
      </c>
      <c r="Y540" s="20">
        <v>41.1338001380519</v>
      </c>
      <c r="Z540" s="20">
        <v>41.2722449878771</v>
      </c>
      <c r="AA540" s="20">
        <v>41.4502308394588</v>
      </c>
      <c r="AB540" s="20">
        <v>41.6956560687952</v>
      </c>
    </row>
    <row r="541" ht="20.05" customHeight="1">
      <c r="A541" s="17">
        <f>$A540+C540</f>
        <v>2680</v>
      </c>
      <c r="B541" s="18"/>
      <c r="C541" s="19">
        <v>5</v>
      </c>
      <c r="D541" t="b" s="20">
        <v>1</v>
      </c>
      <c r="E541" s="21"/>
      <c r="F541" s="22">
        <v>639.3888229643831</v>
      </c>
      <c r="G541" s="20">
        <f>$E541+($F541/60+H541*'data'!$C$16+I541*OFFSET('data'!$C$17,0,D541)-G540*(OFFSET('data'!$C$18,0,D541)+'data'!$C$19+OFFSET('data'!$C$20,0,D541)))*$C541/60+G540</f>
        <v>27.5523597738959</v>
      </c>
      <c r="H541" s="20">
        <f>H540+('data'!$C$19*G540-'data'!$C$16*H540)*$C541/60</f>
        <v>105.367793270119</v>
      </c>
      <c r="I541" s="20">
        <f>I540+(OFFSET('data'!$C$20,0,D541)*G540-OFFSET('data'!$C$17,0,D541)*I540)*$C541/60</f>
        <v>140.194682273559</v>
      </c>
      <c r="J541" s="23">
        <f>$A541/60</f>
        <v>44.6666666666667</v>
      </c>
      <c r="K541" s="20">
        <f>G541/'data'!$C$15*1000</f>
        <v>4.20945417444386</v>
      </c>
      <c r="L541" s="20">
        <f>L540+'data'!$G$21*(K540-L540)/60*C540</f>
        <v>4.15260531780594</v>
      </c>
      <c r="M541" s="20">
        <f>IF(L541&lt;='data'!$G$22,1.89,1.47)</f>
        <v>1.47</v>
      </c>
      <c r="N541" s="19">
        <f>$A541</f>
        <v>2680</v>
      </c>
      <c r="O541" s="20">
        <f>'data'!$G$23-'data'!$G$23*(1-('data'!$G$22^M541)/('data'!$G$22^M541+L541^M541))</f>
        <v>35.4195800669918</v>
      </c>
      <c r="P541" s="20">
        <f>VLOOKUP(IF(N541-'data'!$G$24&lt;0,0,N541-'data'!$G$24),N3:O725,2)</f>
        <v>35.4406416988108</v>
      </c>
      <c r="Q541" s="20">
        <v>3.5</v>
      </c>
      <c r="R541" s="20">
        <v>3.49185711975009</v>
      </c>
      <c r="S541" s="20">
        <v>3.48079767932478</v>
      </c>
      <c r="T541" s="20">
        <v>3.46661140065975</v>
      </c>
      <c r="U541" s="20">
        <v>3.49383351973745</v>
      </c>
      <c r="V541" s="20">
        <v>3.48012952312402</v>
      </c>
      <c r="W541" s="20">
        <v>3.46165635308454</v>
      </c>
      <c r="X541" s="20">
        <v>3.43802549623968</v>
      </c>
      <c r="Y541" s="20">
        <v>41.1330569969892</v>
      </c>
      <c r="Z541" s="20">
        <v>41.2708323569386</v>
      </c>
      <c r="AA541" s="20">
        <v>41.4479602634718</v>
      </c>
      <c r="AB541" s="20">
        <v>41.6921626684098</v>
      </c>
    </row>
    <row r="542" ht="20.05" customHeight="1">
      <c r="A542" s="17">
        <f>$A541+C541</f>
        <v>2685</v>
      </c>
      <c r="B542" s="18"/>
      <c r="C542" s="19">
        <v>5</v>
      </c>
      <c r="D542" t="b" s="20">
        <v>1</v>
      </c>
      <c r="E542" s="21"/>
      <c r="F542" s="22">
        <v>639.2192045366349</v>
      </c>
      <c r="G542" s="20">
        <f>$E542+($F542/60+H542*'data'!$C$16+I542*OFFSET('data'!$C$17,0,D542)-G541*(OFFSET('data'!$C$18,0,D542)+'data'!$C$19+OFFSET('data'!$C$20,0,D542)))*$C542/60+G541</f>
        <v>27.5547621416424</v>
      </c>
      <c r="H542" s="20">
        <f>H541+('data'!$C$19*G541-'data'!$C$16*H541)*$C542/60</f>
        <v>105.415342811887</v>
      </c>
      <c r="I542" s="20">
        <f>I541+(OFFSET('data'!$C$20,0,D542)*G541-OFFSET('data'!$C$17,0,D542)*I541)*$C542/60</f>
        <v>140.413872860991</v>
      </c>
      <c r="J542" s="23">
        <f>$A542/60</f>
        <v>44.75</v>
      </c>
      <c r="K542" s="20">
        <f>G542/'data'!$C$15*1000</f>
        <v>4.20982120859346</v>
      </c>
      <c r="L542" s="20">
        <f>L541+'data'!$G$21*(K541-L541)/60*C541</f>
        <v>4.1532742704235</v>
      </c>
      <c r="M542" s="20">
        <f>IF(L542&lt;='data'!$G$22,1.89,1.47)</f>
        <v>1.47</v>
      </c>
      <c r="N542" s="19">
        <f>$A542</f>
        <v>2685</v>
      </c>
      <c r="O542" s="20">
        <f>'data'!$G$23-'data'!$G$23*(1-('data'!$G$22^M542)/('data'!$G$22^M542+L542^M542))</f>
        <v>35.4143875241175</v>
      </c>
      <c r="P542" s="20">
        <f>VLOOKUP(IF(N542-'data'!$G$24&lt;0,0,N542-'data'!$G$24),N3:O725,2)</f>
        <v>35.4353321173403</v>
      </c>
      <c r="Q542" s="20">
        <v>3.5</v>
      </c>
      <c r="R542" s="20">
        <v>3.49189909950201</v>
      </c>
      <c r="S542" s="20">
        <v>3.48089175057511</v>
      </c>
      <c r="T542" s="20">
        <v>3.46676777143753</v>
      </c>
      <c r="U542" s="20">
        <v>3.49390608202554</v>
      </c>
      <c r="V542" s="20">
        <v>3.48026801823881</v>
      </c>
      <c r="W542" s="20">
        <v>3.46188270010825</v>
      </c>
      <c r="X542" s="20">
        <v>3.43836684376649</v>
      </c>
      <c r="Y542" s="20">
        <v>41.1323226194438</v>
      </c>
      <c r="Z542" s="20">
        <v>41.2694314706746</v>
      </c>
      <c r="AA542" s="20">
        <v>41.4457057413396</v>
      </c>
      <c r="AB542" s="20">
        <v>41.6886924349066</v>
      </c>
    </row>
    <row r="543" ht="20.05" customHeight="1">
      <c r="A543" s="17">
        <f>$A542+C542</f>
        <v>2690</v>
      </c>
      <c r="B543" s="18"/>
      <c r="C543" s="19">
        <v>5</v>
      </c>
      <c r="D543" t="b" s="20">
        <v>1</v>
      </c>
      <c r="E543" s="21"/>
      <c r="F543" s="22">
        <v>639.050199113965</v>
      </c>
      <c r="G543" s="20">
        <f>$E543+($F543/60+H543*'data'!$C$16+I543*OFFSET('data'!$C$17,0,D543)-G542*(OFFSET('data'!$C$18,0,D543)+'data'!$C$19+OFFSET('data'!$C$20,0,D543)))*$C543/60+G542</f>
        <v>27.5571557462404</v>
      </c>
      <c r="H543" s="20">
        <f>H542+('data'!$C$19*G542-'data'!$C$16*H542)*$C543/60</f>
        <v>105.462671376369</v>
      </c>
      <c r="I543" s="20">
        <f>I542+(OFFSET('data'!$C$20,0,D543)*G542-OFFSET('data'!$C$17,0,D543)*I542)*$C543/60</f>
        <v>140.633003164668</v>
      </c>
      <c r="J543" s="23">
        <f>$A543/60</f>
        <v>44.8333333333333</v>
      </c>
      <c r="K543" s="20">
        <f>G543/'data'!$C$15*1000</f>
        <v>4.21018690390775</v>
      </c>
      <c r="L543" s="20">
        <f>L542+'data'!$G$21*(K542-L542)/60*C542</f>
        <v>4.15393967030207</v>
      </c>
      <c r="M543" s="20">
        <f>IF(L543&lt;='data'!$G$22,1.89,1.47)</f>
        <v>1.47</v>
      </c>
      <c r="N543" s="19">
        <f>$A543</f>
        <v>2690</v>
      </c>
      <c r="O543" s="20">
        <f>'data'!$G$23-'data'!$G$23*(1-('data'!$G$22^M543)/('data'!$G$22^M543+L543^M543))</f>
        <v>35.4092236786439</v>
      </c>
      <c r="P543" s="20">
        <f>VLOOKUP(IF(N543-'data'!$G$24&lt;0,0,N543-'data'!$G$24),N3:O725,2)</f>
        <v>35.4300521375478</v>
      </c>
      <c r="Q543" s="20">
        <v>3.5</v>
      </c>
      <c r="R543" s="20">
        <v>3.49194093765178</v>
      </c>
      <c r="S543" s="20">
        <v>3.48098550533046</v>
      </c>
      <c r="T543" s="20">
        <v>3.46692361737551</v>
      </c>
      <c r="U543" s="20">
        <v>3.49397779045771</v>
      </c>
      <c r="V543" s="20">
        <v>3.48040537597048</v>
      </c>
      <c r="W543" s="20">
        <v>3.46210748689046</v>
      </c>
      <c r="X543" s="20">
        <v>3.43870599507153</v>
      </c>
      <c r="Y543" s="20">
        <v>41.1315969018529</v>
      </c>
      <c r="Z543" s="20">
        <v>41.2680422066777</v>
      </c>
      <c r="AA543" s="20">
        <v>41.4434671190004</v>
      </c>
      <c r="AB543" s="20">
        <v>41.6852451540388</v>
      </c>
    </row>
    <row r="544" ht="20.05" customHeight="1">
      <c r="A544" s="17">
        <f>$A543+C543</f>
        <v>2695</v>
      </c>
      <c r="B544" s="18"/>
      <c r="C544" s="19">
        <v>5</v>
      </c>
      <c r="D544" t="b" s="20">
        <v>1</v>
      </c>
      <c r="E544" s="21"/>
      <c r="F544" s="22">
        <v>638.881803226818</v>
      </c>
      <c r="G544" s="20">
        <f>$E544+($F544/60+H544*'data'!$C$16+I544*OFFSET('data'!$C$17,0,D544)-G543*(OFFSET('data'!$C$18,0,D544)+'data'!$C$19+OFFSET('data'!$C$20,0,D544)))*$C544/60+G543</f>
        <v>27.5595406162014</v>
      </c>
      <c r="H544" s="20">
        <f>H543+('data'!$C$19*G543-'data'!$C$16*H543)*$C544/60</f>
        <v>105.509780048550</v>
      </c>
      <c r="I544" s="20">
        <f>I543+(OFFSET('data'!$C$20,0,D544)*G543-OFFSET('data'!$C$17,0,D544)*I543)*$C544/60</f>
        <v>140.852073120895</v>
      </c>
      <c r="J544" s="23">
        <f>$A544/60</f>
        <v>44.9166666666667</v>
      </c>
      <c r="K544" s="20">
        <f>G544/'data'!$C$15*1000</f>
        <v>4.21055126474273</v>
      </c>
      <c r="L544" s="20">
        <f>L543+'data'!$G$21*(K543-L543)/60*C543</f>
        <v>4.15460154349313</v>
      </c>
      <c r="M544" s="20">
        <f>IF(L544&lt;='data'!$G$22,1.89,1.47)</f>
        <v>1.47</v>
      </c>
      <c r="N544" s="19">
        <f>$A544</f>
        <v>2695</v>
      </c>
      <c r="O544" s="20">
        <f>'data'!$G$23-'data'!$G$23*(1-('data'!$G$22^M544)/('data'!$G$22^M544+L544^M544))</f>
        <v>35.4040883102828</v>
      </c>
      <c r="P544" s="20">
        <f>VLOOKUP(IF(N544-'data'!$G$24&lt;0,0,N544-'data'!$G$24),N3:O725,2)</f>
        <v>35.4248015298401</v>
      </c>
      <c r="Q544" s="20">
        <v>3.5</v>
      </c>
      <c r="R544" s="20">
        <v>3.49198263466464</v>
      </c>
      <c r="S544" s="20">
        <v>3.48107894463043</v>
      </c>
      <c r="T544" s="20">
        <v>3.46707894019738</v>
      </c>
      <c r="U544" s="20">
        <v>3.49404865508147</v>
      </c>
      <c r="V544" s="20">
        <v>3.48054160804208</v>
      </c>
      <c r="W544" s="20">
        <v>3.46233072807884</v>
      </c>
      <c r="X544" s="20">
        <v>3.43904296988729</v>
      </c>
      <c r="Y544" s="20">
        <v>41.1308797418824</v>
      </c>
      <c r="Z544" s="20">
        <v>41.266664443943</v>
      </c>
      <c r="AA544" s="20">
        <v>41.4412442441143</v>
      </c>
      <c r="AB544" s="20">
        <v>41.6818206139339</v>
      </c>
    </row>
    <row r="545" ht="20.05" customHeight="1">
      <c r="A545" s="17">
        <f>$A544+C544</f>
        <v>2700</v>
      </c>
      <c r="B545" s="18"/>
      <c r="C545" s="19">
        <v>5</v>
      </c>
      <c r="D545" t="b" s="20">
        <v>1</v>
      </c>
      <c r="E545" s="21"/>
      <c r="F545" s="22">
        <v>638.714013425957</v>
      </c>
      <c r="G545" s="20">
        <f>$E545+($F545/60+H545*'data'!$C$16+I545*OFFSET('data'!$C$17,0,D545)-G544*(OFFSET('data'!$C$18,0,D545)+'data'!$C$19+OFFSET('data'!$C$20,0,D545)))*$C545/60+G544</f>
        <v>27.5619167799434</v>
      </c>
      <c r="H545" s="20">
        <f>H544+('data'!$C$19*G544-'data'!$C$16*H544)*$C545/60</f>
        <v>105.556669907738</v>
      </c>
      <c r="I545" s="20">
        <f>I544+(OFFSET('data'!$C$20,0,D545)*G544-OFFSET('data'!$C$17,0,D545)*I544)*$C545/60</f>
        <v>141.071082666285</v>
      </c>
      <c r="J545" s="23">
        <f>$A545/60</f>
        <v>45</v>
      </c>
      <c r="K545" s="20">
        <f>G545/'data'!$C$15*1000</f>
        <v>4.2109142954401</v>
      </c>
      <c r="L545" s="20">
        <f>L544+'data'!$G$21*(K544-L544)/60*C544</f>
        <v>4.15525991579286</v>
      </c>
      <c r="M545" s="20">
        <f>IF(L545&lt;='data'!$G$22,1.89,1.47)</f>
        <v>1.47</v>
      </c>
      <c r="N545" s="19">
        <f>$A545</f>
        <v>2700</v>
      </c>
      <c r="O545" s="20">
        <f>'data'!$G$23-'data'!$G$23*(1-('data'!$G$22^M545)/('data'!$G$22^M545+L545^M545))</f>
        <v>35.3989812010036</v>
      </c>
      <c r="P545" s="20">
        <f>VLOOKUP(IF(N545-'data'!$G$24&lt;0,0,N545-'data'!$G$24),N3:O725,2)</f>
        <v>35.4195800669918</v>
      </c>
      <c r="Q545" s="20">
        <v>3.5</v>
      </c>
      <c r="R545" s="20">
        <v>3.49202419100427</v>
      </c>
      <c r="S545" s="20">
        <v>3.48117206951124</v>
      </c>
      <c r="T545" s="20">
        <v>3.46723374162118</v>
      </c>
      <c r="U545" s="20">
        <v>3.49411868582609</v>
      </c>
      <c r="V545" s="20">
        <v>3.48067672604415</v>
      </c>
      <c r="W545" s="20">
        <v>3.46255243816089</v>
      </c>
      <c r="X545" s="20">
        <v>3.43937778773413</v>
      </c>
      <c r="Y545" s="20">
        <v>41.1301710384125</v>
      </c>
      <c r="Z545" s="20">
        <v>41.2652980628521</v>
      </c>
      <c r="AA545" s="20">
        <v>41.4390369660428</v>
      </c>
      <c r="AB545" s="20">
        <v>41.6784186050653</v>
      </c>
    </row>
    <row r="546" ht="20.05" customHeight="1">
      <c r="A546" s="17">
        <f>$A545+C545</f>
        <v>2705</v>
      </c>
      <c r="B546" s="18"/>
      <c r="C546" s="19">
        <v>5</v>
      </c>
      <c r="D546" t="b" s="20">
        <v>1</v>
      </c>
      <c r="E546" s="21"/>
      <c r="F546" s="22">
        <v>638.546826282342</v>
      </c>
      <c r="G546" s="20">
        <f>$E546+($F546/60+H546*'data'!$C$16+I546*OFFSET('data'!$C$17,0,D546)-G545*(OFFSET('data'!$C$18,0,D546)+'data'!$C$19+OFFSET('data'!$C$20,0,D546)))*$C546/60+G545</f>
        <v>27.5642842657918</v>
      </c>
      <c r="H546" s="20">
        <f>H545+('data'!$C$19*G545-'data'!$C$16*H545)*$C546/60</f>
        <v>105.603342027595</v>
      </c>
      <c r="I546" s="20">
        <f>I545+(OFFSET('data'!$C$20,0,D546)*G545-OFFSET('data'!$C$17,0,D546)*I545)*$C546/60</f>
        <v>141.290031737757</v>
      </c>
      <c r="J546" s="23">
        <f>$A546/60</f>
        <v>45.0833333333333</v>
      </c>
      <c r="K546" s="20">
        <f>G546/'data'!$C$15*1000</f>
        <v>4.21127600032742</v>
      </c>
      <c r="L546" s="20">
        <f>L545+'data'!$G$21*(K545-L545)/60*C545</f>
        <v>4.15591481274498</v>
      </c>
      <c r="M546" s="20">
        <f>IF(L546&lt;='data'!$G$22,1.89,1.47)</f>
        <v>1.47</v>
      </c>
      <c r="N546" s="19">
        <f>$A546</f>
        <v>2705</v>
      </c>
      <c r="O546" s="20">
        <f>'data'!$G$23-'data'!$G$23*(1-('data'!$G$22^M546)/('data'!$G$22^M546+L546^M546))</f>
        <v>35.3939021350071</v>
      </c>
      <c r="P546" s="20">
        <f>VLOOKUP(IF(N546-'data'!$G$24&lt;0,0,N546-'data'!$G$24),N3:O725,2)</f>
        <v>35.4143875241175</v>
      </c>
      <c r="Q546" s="20">
        <v>3.5</v>
      </c>
      <c r="R546" s="20">
        <v>3.49206560713285</v>
      </c>
      <c r="S546" s="20">
        <v>3.48126488100566</v>
      </c>
      <c r="T546" s="20">
        <v>3.46738802335928</v>
      </c>
      <c r="U546" s="20">
        <v>3.49418789250401</v>
      </c>
      <c r="V546" s="20">
        <v>3.4808107414363</v>
      </c>
      <c r="W546" s="20">
        <v>3.46277263146577</v>
      </c>
      <c r="X546" s="20">
        <v>3.4397104679227</v>
      </c>
      <c r="Y546" s="20">
        <v>41.1294706915234</v>
      </c>
      <c r="Z546" s="20">
        <v>41.2639429451559</v>
      </c>
      <c r="AA546" s="20">
        <v>41.4368451358288</v>
      </c>
      <c r="AB546" s="20">
        <v>41.6750389202239</v>
      </c>
    </row>
    <row r="547" ht="20.05" customHeight="1">
      <c r="A547" s="17">
        <f>$A546+C546</f>
        <v>2710</v>
      </c>
      <c r="B547" s="18"/>
      <c r="C547" s="19">
        <v>5</v>
      </c>
      <c r="D547" t="b" s="20">
        <v>1</v>
      </c>
      <c r="E547" s="21"/>
      <c r="F547" s="22">
        <v>638.380238387017</v>
      </c>
      <c r="G547" s="20">
        <f>$E547+($F547/60+H547*'data'!$C$16+I547*OFFSET('data'!$C$17,0,D547)-G546*(OFFSET('data'!$C$18,0,D547)+'data'!$C$19+OFFSET('data'!$C$20,0,D547)))*$C547/60+G546</f>
        <v>27.566643101979</v>
      </c>
      <c r="H547" s="20">
        <f>H546+('data'!$C$19*G546-'data'!$C$16*H546)*$C547/60</f>
        <v>105.649797476165</v>
      </c>
      <c r="I547" s="20">
        <f>I546+(OFFSET('data'!$C$20,0,D547)*G546-OFFSET('data'!$C$17,0,D547)*I546)*$C547/60</f>
        <v>141.508920272535</v>
      </c>
      <c r="J547" s="23">
        <f>$A547/60</f>
        <v>45.1666666666667</v>
      </c>
      <c r="K547" s="20">
        <f>G547/'data'!$C$15*1000</f>
        <v>4.21163638371804</v>
      </c>
      <c r="L547" s="20">
        <f>L546+'data'!$G$21*(K546-L546)/60*C546</f>
        <v>4.15656625964356</v>
      </c>
      <c r="M547" s="20">
        <f>IF(L547&lt;='data'!$G$22,1.89,1.47)</f>
        <v>1.47</v>
      </c>
      <c r="N547" s="19">
        <f>$A547</f>
        <v>2710</v>
      </c>
      <c r="O547" s="20">
        <f>'data'!$G$23-'data'!$G$23*(1-('data'!$G$22^M547)/('data'!$G$22^M547+L547^M547))</f>
        <v>35.3888508986989</v>
      </c>
      <c r="P547" s="20">
        <f>VLOOKUP(IF(N547-'data'!$G$24&lt;0,0,N547-'data'!$G$24),N3:O725,2)</f>
        <v>35.4092236786439</v>
      </c>
      <c r="Q547" s="20">
        <v>3.5</v>
      </c>
      <c r="R547" s="20">
        <v>3.49210688351104</v>
      </c>
      <c r="S547" s="20">
        <v>3.48135738014314</v>
      </c>
      <c r="T547" s="20">
        <v>3.46754178711846</v>
      </c>
      <c r="U547" s="20">
        <v>3.49425628481219</v>
      </c>
      <c r="V547" s="20">
        <v>3.48094366554869</v>
      </c>
      <c r="W547" s="20">
        <v>3.46299132216616</v>
      </c>
      <c r="X547" s="20">
        <v>3.44004102955637</v>
      </c>
      <c r="Y547" s="20">
        <v>41.1287786024806</v>
      </c>
      <c r="Z547" s="20">
        <v>41.262598973959</v>
      </c>
      <c r="AA547" s="20">
        <v>41.4346686061762</v>
      </c>
      <c r="AB547" s="20">
        <v>41.671681354491</v>
      </c>
    </row>
    <row r="548" ht="20.05" customHeight="1">
      <c r="A548" s="17">
        <f>$A547+C547</f>
        <v>2715</v>
      </c>
      <c r="B548" s="18"/>
      <c r="C548" s="19">
        <v>5</v>
      </c>
      <c r="D548" t="b" s="20">
        <v>1</v>
      </c>
      <c r="E548" s="21"/>
      <c r="F548" s="22">
        <v>638.214246350983</v>
      </c>
      <c r="G548" s="20">
        <f>$E548+($F548/60+H548*'data'!$C$16+I548*OFFSET('data'!$C$17,0,D548)-G547*(OFFSET('data'!$C$18,0,D548)+'data'!$C$19+OFFSET('data'!$C$20,0,D548)))*$C548/60+G547</f>
        <v>27.5689933166452</v>
      </c>
      <c r="H548" s="20">
        <f>H547+('data'!$C$19*G547-'data'!$C$16*H547)*$C548/60</f>
        <v>105.696037315907</v>
      </c>
      <c r="I548" s="20">
        <f>I547+(OFFSET('data'!$C$20,0,D548)*G547-OFFSET('data'!$C$17,0,D548)*I547)*$C548/60</f>
        <v>141.727748208146</v>
      </c>
      <c r="J548" s="23">
        <f>$A548/60</f>
        <v>45.25</v>
      </c>
      <c r="K548" s="20">
        <f>G548/'data'!$C$15*1000</f>
        <v>4.21199544991124</v>
      </c>
      <c r="L548" s="20">
        <f>L547+'data'!$G$21*(K547-L547)/60*C547</f>
        <v>4.15721428153578</v>
      </c>
      <c r="M548" s="20">
        <f>IF(L548&lt;='data'!$G$22,1.89,1.47)</f>
        <v>1.47</v>
      </c>
      <c r="N548" s="19">
        <f>$A548</f>
        <v>2715</v>
      </c>
      <c r="O548" s="20">
        <f>'data'!$G$23-'data'!$G$23*(1-('data'!$G$22^M548)/('data'!$G$22^M548+L548^M548))</f>
        <v>35.3838272806637</v>
      </c>
      <c r="P548" s="20">
        <f>VLOOKUP(IF(N548-'data'!$G$24&lt;0,0,N548-'data'!$G$24),N3:O725,2)</f>
        <v>35.4040883102828</v>
      </c>
      <c r="Q548" s="20">
        <v>3.5</v>
      </c>
      <c r="R548" s="20">
        <v>3.49214802059799</v>
      </c>
      <c r="S548" s="20">
        <v>3.48144956794971</v>
      </c>
      <c r="T548" s="20">
        <v>3.4676950345999</v>
      </c>
      <c r="U548" s="20">
        <v>3.4943238723335</v>
      </c>
      <c r="V548" s="20">
        <v>3.48107550958358</v>
      </c>
      <c r="W548" s="20">
        <v>3.46320852428002</v>
      </c>
      <c r="X548" s="20">
        <v>3.44036949153358</v>
      </c>
      <c r="Y548" s="20">
        <v>41.1280946737207</v>
      </c>
      <c r="Z548" s="20">
        <v>41.261266033703</v>
      </c>
      <c r="AA548" s="20">
        <v>41.4325072314308</v>
      </c>
      <c r="AB548" s="20">
        <v>41.6683457052101</v>
      </c>
    </row>
    <row r="549" ht="20.05" customHeight="1">
      <c r="A549" s="17">
        <f>$A548+C548</f>
        <v>2720</v>
      </c>
      <c r="B549" s="18"/>
      <c r="C549" s="19">
        <v>5</v>
      </c>
      <c r="D549" t="b" s="20">
        <v>1</v>
      </c>
      <c r="E549" s="21"/>
      <c r="F549" s="22">
        <v>638.048846805090</v>
      </c>
      <c r="G549" s="20">
        <f>$E549+($F549/60+H549*'data'!$C$16+I549*OFFSET('data'!$C$17,0,D549)-G548*(OFFSET('data'!$C$18,0,D549)+'data'!$C$19+OFFSET('data'!$C$20,0,D549)))*$C549/60+G548</f>
        <v>27.5713349378386</v>
      </c>
      <c r="H549" s="20">
        <f>H548+('data'!$C$19*G548-'data'!$C$16*H548)*$C549/60</f>
        <v>105.742062603727</v>
      </c>
      <c r="I549" s="20">
        <f>I548+(OFFSET('data'!$C$20,0,D549)*G548-OFFSET('data'!$C$17,0,D549)*I548)*$C549/60</f>
        <v>141.946515482420</v>
      </c>
      <c r="J549" s="23">
        <f>$A549/60</f>
        <v>45.3333333333333</v>
      </c>
      <c r="K549" s="20">
        <f>G549/'data'!$C$15*1000</f>
        <v>4.21235320319221</v>
      </c>
      <c r="L549" s="20">
        <f>L548+'data'!$G$21*(K548-L548)/60*C548</f>
        <v>4.15785890322468</v>
      </c>
      <c r="M549" s="20">
        <f>IF(L549&lt;='data'!$G$22,1.89,1.47)</f>
        <v>1.47</v>
      </c>
      <c r="N549" s="19">
        <f>$A549</f>
        <v>2720</v>
      </c>
      <c r="O549" s="20">
        <f>'data'!$G$23-'data'!$G$23*(1-('data'!$G$22^M549)/('data'!$G$22^M549+L549^M549))</f>
        <v>35.3788310716394</v>
      </c>
      <c r="P549" s="20">
        <f>VLOOKUP(IF(N549-'data'!$G$24&lt;0,0,N549-'data'!$G$24),N3:O725,2)</f>
        <v>35.3989812010036</v>
      </c>
      <c r="Q549" s="20">
        <v>3.5</v>
      </c>
      <c r="R549" s="20">
        <v>3.49218901885135</v>
      </c>
      <c r="S549" s="20">
        <v>3.48154144544804</v>
      </c>
      <c r="T549" s="20">
        <v>3.4678477674992</v>
      </c>
      <c r="U549" s="20">
        <v>3.49439066453803</v>
      </c>
      <c r="V549" s="20">
        <v>3.48120628461679</v>
      </c>
      <c r="W549" s="20">
        <v>3.46342425167241</v>
      </c>
      <c r="X549" s="20">
        <v>3.44069587255021</v>
      </c>
      <c r="Y549" s="20">
        <v>41.1274188088376</v>
      </c>
      <c r="Z549" s="20">
        <v>41.2599440101508</v>
      </c>
      <c r="AA549" s="20">
        <v>41.4303608675603</v>
      </c>
      <c r="AB549" s="20">
        <v>41.6650317719605</v>
      </c>
    </row>
    <row r="550" ht="20.05" customHeight="1">
      <c r="A550" s="17">
        <f>$A549+C549</f>
        <v>2725</v>
      </c>
      <c r="B550" s="18"/>
      <c r="C550" s="19">
        <v>5</v>
      </c>
      <c r="D550" t="b" s="20">
        <v>1</v>
      </c>
      <c r="E550" s="21"/>
      <c r="F550" s="22">
        <v>637.884036399915</v>
      </c>
      <c r="G550" s="20">
        <f>$E550+($F550/60+H550*'data'!$C$16+I550*OFFSET('data'!$C$17,0,D550)-G549*(OFFSET('data'!$C$18,0,D550)+'data'!$C$19+OFFSET('data'!$C$20,0,D550)))*$C550/60+G549</f>
        <v>27.5736679935156</v>
      </c>
      <c r="H550" s="20">
        <f>H549+('data'!$C$19*G549-'data'!$C$16*H549)*$C550/60</f>
        <v>105.787874391005</v>
      </c>
      <c r="I550" s="20">
        <f>I549+(OFFSET('data'!$C$20,0,D550)*G549-OFFSET('data'!$C$17,0,D550)*I549)*$C550/60</f>
        <v>142.165222033489</v>
      </c>
      <c r="J550" s="23">
        <f>$A550/60</f>
        <v>45.4166666666667</v>
      </c>
      <c r="K550" s="20">
        <f>G550/'data'!$C$15*1000</f>
        <v>4.21270964783213</v>
      </c>
      <c r="L550" s="20">
        <f>L549+'data'!$G$21*(K549-L549)/60*C549</f>
        <v>4.15850014927185</v>
      </c>
      <c r="M550" s="20">
        <f>IF(L550&lt;='data'!$G$22,1.89,1.47)</f>
        <v>1.47</v>
      </c>
      <c r="N550" s="19">
        <f>$A550</f>
        <v>2725</v>
      </c>
      <c r="O550" s="20">
        <f>'data'!$G$23-'data'!$G$23*(1-('data'!$G$22^M550)/('data'!$G$22^M550+L550^M550))</f>
        <v>35.373862064492</v>
      </c>
      <c r="P550" s="20">
        <f>VLOOKUP(IF(N550-'data'!$G$24&lt;0,0,N550-'data'!$G$24),N3:O725,2)</f>
        <v>35.3939021350071</v>
      </c>
      <c r="Q550" s="20">
        <v>3.5</v>
      </c>
      <c r="R550" s="20">
        <v>3.49222987872726</v>
      </c>
      <c r="S550" s="20">
        <v>3.48163301365746</v>
      </c>
      <c r="T550" s="20">
        <v>3.46799998750639</v>
      </c>
      <c r="U550" s="20">
        <v>3.49445667078445</v>
      </c>
      <c r="V550" s="20">
        <v>3.48133600159917</v>
      </c>
      <c r="W550" s="20">
        <v>3.46363851805722</v>
      </c>
      <c r="X550" s="20">
        <v>3.44102019110187</v>
      </c>
      <c r="Y550" s="20">
        <v>41.1267509125685</v>
      </c>
      <c r="Z550" s="20">
        <v>41.2586327903713</v>
      </c>
      <c r="AA550" s="20">
        <v>41.4282293721353</v>
      </c>
      <c r="AB550" s="20">
        <v>41.6617393565305</v>
      </c>
    </row>
    <row r="551" ht="20.05" customHeight="1">
      <c r="A551" s="17">
        <f>$A550+C550</f>
        <v>2730</v>
      </c>
      <c r="B551" s="18"/>
      <c r="C551" s="19">
        <v>5</v>
      </c>
      <c r="D551" t="b" s="20">
        <v>1</v>
      </c>
      <c r="E551" s="21"/>
      <c r="F551" s="22">
        <v>637.719811805650</v>
      </c>
      <c r="G551" s="20">
        <f>$E551+($F551/60+H551*'data'!$C$16+I551*OFFSET('data'!$C$17,0,D551)-G550*(OFFSET('data'!$C$18,0,D551)+'data'!$C$19+OFFSET('data'!$C$20,0,D551)))*$C551/60+G550</f>
        <v>27.5759925115411</v>
      </c>
      <c r="H551" s="20">
        <f>H550+('data'!$C$19*G550-'data'!$C$16*H550)*$C551/60</f>
        <v>105.833473723627</v>
      </c>
      <c r="I551" s="20">
        <f>I550+(OFFSET('data'!$C$20,0,D551)*G550-OFFSET('data'!$C$17,0,D551)*I550)*$C551/60</f>
        <v>142.383867799786</v>
      </c>
      <c r="J551" s="23">
        <f>$A551/60</f>
        <v>45.5</v>
      </c>
      <c r="K551" s="20">
        <f>G551/'data'!$C$15*1000</f>
        <v>4.21306478808822</v>
      </c>
      <c r="L551" s="20">
        <f>L550+'data'!$G$21*(K550-L550)/60*C550</f>
        <v>4.15913804400014</v>
      </c>
      <c r="M551" s="20">
        <f>IF(L551&lt;='data'!$G$22,1.89,1.47)</f>
        <v>1.47</v>
      </c>
      <c r="N551" s="19">
        <f>$A551</f>
        <v>2730</v>
      </c>
      <c r="O551" s="20">
        <f>'data'!$G$23-'data'!$G$23*(1-('data'!$G$22^M551)/('data'!$G$22^M551+L551^M551))</f>
        <v>35.3689200541903</v>
      </c>
      <c r="P551" s="20">
        <f>VLOOKUP(IF(N551-'data'!$G$24&lt;0,0,N551-'data'!$G$24),N3:O725,2)</f>
        <v>35.3888508986989</v>
      </c>
      <c r="Q551" s="20">
        <v>3.5</v>
      </c>
      <c r="R551" s="20">
        <v>3.49227060068036</v>
      </c>
      <c r="S551" s="20">
        <v>3.48172427359396</v>
      </c>
      <c r="T551" s="20">
        <v>3.46815169630598</v>
      </c>
      <c r="U551" s="20">
        <v>3.4945219003213</v>
      </c>
      <c r="V551" s="20">
        <v>3.48146467135807</v>
      </c>
      <c r="W551" s="20">
        <v>3.46385133699893</v>
      </c>
      <c r="X551" s="20">
        <v>3.44134246548621</v>
      </c>
      <c r="Y551" s="20">
        <v>41.1260908907806</v>
      </c>
      <c r="Z551" s="20">
        <v>41.2573322627232</v>
      </c>
      <c r="AA551" s="20">
        <v>41.4261126043102</v>
      </c>
      <c r="AB551" s="20">
        <v>41.6584682628911</v>
      </c>
    </row>
    <row r="552" ht="20.05" customHeight="1">
      <c r="A552" s="17">
        <f>$A551+C551</f>
        <v>2735</v>
      </c>
      <c r="B552" s="18"/>
      <c r="C552" s="19">
        <v>5</v>
      </c>
      <c r="D552" t="b" s="20">
        <v>1</v>
      </c>
      <c r="E552" s="21"/>
      <c r="F552" s="22">
        <v>637.556169711982</v>
      </c>
      <c r="G552" s="20">
        <f>$E552+($F552/60+H552*'data'!$C$16+I552*OFFSET('data'!$C$17,0,D552)-G551*(OFFSET('data'!$C$18,0,D552)+'data'!$C$19+OFFSET('data'!$C$20,0,D552)))*$C552/60+G551</f>
        <v>27.5783085196888</v>
      </c>
      <c r="H552" s="20">
        <f>H551+('data'!$C$19*G551-'data'!$C$16*H551)*$C552/60</f>
        <v>105.878861642014</v>
      </c>
      <c r="I552" s="20">
        <f>I551+(OFFSET('data'!$C$20,0,D552)*G551-OFFSET('data'!$C$17,0,D552)*I551)*$C552/60</f>
        <v>142.602452720043</v>
      </c>
      <c r="J552" s="23">
        <f>$A552/60</f>
        <v>45.5833333333333</v>
      </c>
      <c r="K552" s="20">
        <f>G552/'data'!$C$15*1000</f>
        <v>4.21341862820375</v>
      </c>
      <c r="L552" s="20">
        <f>L551+'data'!$G$21*(K551-L551)/60*C551</f>
        <v>4.15977261149626</v>
      </c>
      <c r="M552" s="20">
        <f>IF(L552&lt;='data'!$G$22,1.89,1.47)</f>
        <v>1.47</v>
      </c>
      <c r="N552" s="19">
        <f>$A552</f>
        <v>2735</v>
      </c>
      <c r="O552" s="20">
        <f>'data'!$G$23-'data'!$G$23*(1-('data'!$G$22^M552)/('data'!$G$22^M552+L552^M552))</f>
        <v>35.3640048377817</v>
      </c>
      <c r="P552" s="20">
        <f>VLOOKUP(IF(N552-'data'!$G$24&lt;0,0,N552-'data'!$G$24),N3:O725,2)</f>
        <v>35.3838272806637</v>
      </c>
      <c r="Q552" s="20">
        <v>3.5</v>
      </c>
      <c r="R552" s="20">
        <v>3.49231118516383</v>
      </c>
      <c r="S552" s="20">
        <v>3.48181522627019</v>
      </c>
      <c r="T552" s="20">
        <v>3.46830289557694</v>
      </c>
      <c r="U552" s="20">
        <v>3.49458636228828</v>
      </c>
      <c r="V552" s="20">
        <v>3.48159230459875</v>
      </c>
      <c r="W552" s="20">
        <v>3.4640627219143</v>
      </c>
      <c r="X552" s="20">
        <v>3.44166271380518</v>
      </c>
      <c r="Y552" s="20">
        <v>41.125438650457</v>
      </c>
      <c r="Z552" s="20">
        <v>41.2560423168402</v>
      </c>
      <c r="AA552" s="20">
        <v>41.4240104248046</v>
      </c>
      <c r="AB552" s="20">
        <v>41.6552182971697</v>
      </c>
    </row>
    <row r="553" ht="20.05" customHeight="1">
      <c r="A553" s="17">
        <f>$A552+C552</f>
        <v>2740</v>
      </c>
      <c r="B553" s="18"/>
      <c r="C553" s="19">
        <v>5</v>
      </c>
      <c r="D553" t="b" s="20">
        <v>1</v>
      </c>
      <c r="E553" s="21"/>
      <c r="F553" s="22">
        <v>637.393106827983</v>
      </c>
      <c r="G553" s="20">
        <f>$E553+($F553/60+H553*'data'!$C$16+I553*OFFSET('data'!$C$17,0,D553)-G552*(OFFSET('data'!$C$18,0,D553)+'data'!$C$19+OFFSET('data'!$C$20,0,D553)))*$C553/60+G552</f>
        <v>27.5806160456418</v>
      </c>
      <c r="H553" s="20">
        <f>H552+('data'!$C$19*G552-'data'!$C$16*H552)*$C553/60</f>
        <v>105.924039181155</v>
      </c>
      <c r="I553" s="20">
        <f>I552+(OFFSET('data'!$C$20,0,D553)*G552-OFFSET('data'!$C$17,0,D553)*I552)*$C553/60</f>
        <v>142.820976733291</v>
      </c>
      <c r="J553" s="23">
        <f>$A553/60</f>
        <v>45.6666666666667</v>
      </c>
      <c r="K553" s="20">
        <f>G553/'data'!$C$15*1000</f>
        <v>4.21377117240814</v>
      </c>
      <c r="L553" s="20">
        <f>L552+'data'!$G$21*(K552-L552)/60*C552</f>
        <v>4.16040387561344</v>
      </c>
      <c r="M553" s="20">
        <f>IF(L553&lt;='data'!$G$22,1.89,1.47)</f>
        <v>1.47</v>
      </c>
      <c r="N553" s="19">
        <f>$A553</f>
        <v>2740</v>
      </c>
      <c r="O553" s="20">
        <f>'data'!$G$23-'data'!$G$23*(1-('data'!$G$22^M553)/('data'!$G$22^M553+L553^M553))</f>
        <v>35.3591162143672</v>
      </c>
      <c r="P553" s="20">
        <f>VLOOKUP(IF(N553-'data'!$G$24&lt;0,0,N553-'data'!$G$24),N3:O725,2)</f>
        <v>35.3788310716394</v>
      </c>
      <c r="Q553" s="20">
        <v>3.5</v>
      </c>
      <c r="R553" s="20">
        <v>3.49235163262932</v>
      </c>
      <c r="S553" s="20">
        <v>3.48190587269547</v>
      </c>
      <c r="T553" s="20">
        <v>3.46845358699273</v>
      </c>
      <c r="U553" s="20">
        <v>3.49465006571755</v>
      </c>
      <c r="V553" s="20">
        <v>3.48171891190583</v>
      </c>
      <c r="W553" s="20">
        <v>3.46427268607412</v>
      </c>
      <c r="X553" s="20">
        <v>3.44198095396728</v>
      </c>
      <c r="Y553" s="20">
        <v>41.1247940996839</v>
      </c>
      <c r="Z553" s="20">
        <v>41.254762843616</v>
      </c>
      <c r="AA553" s="20">
        <v>41.4219226958845</v>
      </c>
      <c r="AB553" s="20">
        <v>41.6519892676246</v>
      </c>
    </row>
    <row r="554" ht="20.05" customHeight="1">
      <c r="A554" s="17">
        <f>$A553+C553</f>
        <v>2745</v>
      </c>
      <c r="B554" s="18"/>
      <c r="C554" s="19">
        <v>5</v>
      </c>
      <c r="D554" t="b" s="20">
        <v>1</v>
      </c>
      <c r="E554" s="21"/>
      <c r="F554" s="22">
        <v>637.2306198819959</v>
      </c>
      <c r="G554" s="20">
        <f>$E554+($F554/60+H554*'data'!$C$16+I554*OFFSET('data'!$C$17,0,D554)-G553*(OFFSET('data'!$C$18,0,D554)+'data'!$C$19+OFFSET('data'!$C$20,0,D554)))*$C554/60+G553</f>
        <v>27.5829151169924</v>
      </c>
      <c r="H554" s="20">
        <f>H553+('data'!$C$19*G553-'data'!$C$16*H553)*$C554/60</f>
        <v>105.969007370632</v>
      </c>
      <c r="I554" s="20">
        <f>I553+(OFFSET('data'!$C$20,0,D554)*G553-OFFSET('data'!$C$17,0,D554)*I553)*$C554/60</f>
        <v>143.039439778859</v>
      </c>
      <c r="J554" s="23">
        <f>$A554/60</f>
        <v>45.75</v>
      </c>
      <c r="K554" s="20">
        <f>G554/'data'!$C$15*1000</f>
        <v>4.21412242491694</v>
      </c>
      <c r="L554" s="20">
        <f>L553+'data'!$G$21*(K553-L553)/60*C553</f>
        <v>4.16103185997397</v>
      </c>
      <c r="M554" s="20">
        <f>IF(L554&lt;='data'!$G$22,1.89,1.47)</f>
        <v>1.47</v>
      </c>
      <c r="N554" s="19">
        <f>$A554</f>
        <v>2745</v>
      </c>
      <c r="O554" s="20">
        <f>'data'!$G$23-'data'!$G$23*(1-('data'!$G$22^M554)/('data'!$G$22^M554+L554^M554))</f>
        <v>35.354253985078</v>
      </c>
      <c r="P554" s="20">
        <f>VLOOKUP(IF(N554-'data'!$G$24&lt;0,0,N554-'data'!$G$24),N3:O725,2)</f>
        <v>35.373862064492</v>
      </c>
      <c r="Q554" s="20">
        <v>3.5</v>
      </c>
      <c r="R554" s="20">
        <v>3.49239194352703</v>
      </c>
      <c r="S554" s="20">
        <v>3.48199621387582</v>
      </c>
      <c r="T554" s="20">
        <v>3.46860377222133</v>
      </c>
      <c r="U554" s="20">
        <v>3.49471301953498</v>
      </c>
      <c r="V554" s="20">
        <v>3.48184450374466</v>
      </c>
      <c r="W554" s="20">
        <v>3.46448124260483</v>
      </c>
      <c r="X554" s="20">
        <v>3.44229720368974</v>
      </c>
      <c r="Y554" s="20">
        <v>41.1241571476371</v>
      </c>
      <c r="Z554" s="20">
        <v>41.2534937351883</v>
      </c>
      <c r="AA554" s="20">
        <v>41.4198492813442</v>
      </c>
      <c r="AB554" s="20">
        <v>41.6487809846195</v>
      </c>
    </row>
    <row r="555" ht="20.05" customHeight="1">
      <c r="A555" s="17">
        <f>$A554+C554</f>
        <v>2750</v>
      </c>
      <c r="B555" s="18"/>
      <c r="C555" s="19">
        <v>5</v>
      </c>
      <c r="D555" t="b" s="20">
        <v>1</v>
      </c>
      <c r="E555" s="21"/>
      <c r="F555" s="22">
        <v>637.0687056215201</v>
      </c>
      <c r="G555" s="20">
        <f>$E555+($F555/60+H555*'data'!$C$16+I555*OFFSET('data'!$C$17,0,D555)-G554*(OFFSET('data'!$C$18,0,D555)+'data'!$C$19+OFFSET('data'!$C$20,0,D555)))*$C555/60+G554</f>
        <v>27.5852057612428</v>
      </c>
      <c r="H555" s="20">
        <f>H554+('data'!$C$19*G554-'data'!$C$16*H554)*$C555/60</f>
        <v>106.013767234653</v>
      </c>
      <c r="I555" s="20">
        <f>I554+(OFFSET('data'!$C$20,0,D555)*G554-OFFSET('data'!$C$17,0,D555)*I554)*$C555/60</f>
        <v>143.257841796372</v>
      </c>
      <c r="J555" s="23">
        <f>$A555/60</f>
        <v>45.8333333333333</v>
      </c>
      <c r="K555" s="20">
        <f>G555/'data'!$C$15*1000</f>
        <v>4.21447238993196</v>
      </c>
      <c r="L555" s="20">
        <f>L554+'data'!$G$21*(K554-L554)/60*C554</f>
        <v>4.1616565879718</v>
      </c>
      <c r="M555" s="20">
        <f>IF(L555&lt;='data'!$G$22,1.89,1.47)</f>
        <v>1.47</v>
      </c>
      <c r="N555" s="19">
        <f>$A555</f>
        <v>2750</v>
      </c>
      <c r="O555" s="20">
        <f>'data'!$G$23-'data'!$G$23*(1-('data'!$G$22^M555)/('data'!$G$22^M555+L555^M555))</f>
        <v>35.3494179530512</v>
      </c>
      <c r="P555" s="20">
        <f>VLOOKUP(IF(N555-'data'!$G$24&lt;0,0,N555-'data'!$G$24),N3:O725,2)</f>
        <v>35.3689200541903</v>
      </c>
      <c r="Q555" s="20">
        <v>3.5</v>
      </c>
      <c r="R555" s="20">
        <v>3.49243211830566</v>
      </c>
      <c r="S555" s="20">
        <v>3.48208625081398</v>
      </c>
      <c r="T555" s="20">
        <v>3.46875345292526</v>
      </c>
      <c r="U555" s="20">
        <v>3.49477523256142</v>
      </c>
      <c r="V555" s="20">
        <v>3.48196909046273</v>
      </c>
      <c r="W555" s="20">
        <v>3.46468840449022</v>
      </c>
      <c r="X555" s="20">
        <v>3.44261148050075</v>
      </c>
      <c r="Y555" s="20">
        <v>41.1235277045691</v>
      </c>
      <c r="Z555" s="20">
        <v>41.2522348849255</v>
      </c>
      <c r="AA555" s="20">
        <v>41.4177900464881</v>
      </c>
      <c r="AB555" s="20">
        <v>41.6455932605988</v>
      </c>
    </row>
    <row r="556" ht="20.05" customHeight="1">
      <c r="A556" s="17">
        <f>$A555+C555</f>
        <v>2755</v>
      </c>
      <c r="B556" s="18"/>
      <c r="C556" s="19">
        <v>5</v>
      </c>
      <c r="D556" t="b" s="20">
        <v>1</v>
      </c>
      <c r="E556" s="21"/>
      <c r="F556" s="22">
        <v>636.907360813096</v>
      </c>
      <c r="G556" s="20">
        <f>$E556+($F556/60+H556*'data'!$C$16+I556*OFFSET('data'!$C$17,0,D556)-G555*(OFFSET('data'!$C$18,0,D556)+'data'!$C$19+OFFSET('data'!$C$20,0,D556)))*$C556/60+G555</f>
        <v>27.5874880058052</v>
      </c>
      <c r="H556" s="20">
        <f>H555+('data'!$C$19*G555-'data'!$C$16*H555)*$C556/60</f>
        <v>106.058319792081</v>
      </c>
      <c r="I556" s="20">
        <f>I555+(OFFSET('data'!$C$20,0,D556)*G555-OFFSET('data'!$C$17,0,D556)*I555)*$C556/60</f>
        <v>143.476182725751</v>
      </c>
      <c r="J556" s="23">
        <f>$A556/60</f>
        <v>45.9166666666667</v>
      </c>
      <c r="K556" s="20">
        <f>G556/'data'!$C$15*1000</f>
        <v>4.21482107164123</v>
      </c>
      <c r="L556" s="20">
        <f>L555+'data'!$G$21*(K555-L555)/60*C555</f>
        <v>4.16227808277502</v>
      </c>
      <c r="M556" s="20">
        <f>IF(L556&lt;='data'!$G$22,1.89,1.47)</f>
        <v>1.47</v>
      </c>
      <c r="N556" s="19">
        <f>$A556</f>
        <v>2755</v>
      </c>
      <c r="O556" s="20">
        <f>'data'!$G$23-'data'!$G$23*(1-('data'!$G$22^M556)/('data'!$G$22^M556+L556^M556))</f>
        <v>35.3446079234067</v>
      </c>
      <c r="P556" s="20">
        <f>VLOOKUP(IF(N556-'data'!$G$24&lt;0,0,N556-'data'!$G$24),N3:O725,2)</f>
        <v>35.3640048377817</v>
      </c>
      <c r="Q556" s="20">
        <v>3.5</v>
      </c>
      <c r="R556" s="20">
        <v>3.49247215741248</v>
      </c>
      <c r="S556" s="20">
        <v>3.48217598450937</v>
      </c>
      <c r="T556" s="20">
        <v>3.46890263076156</v>
      </c>
      <c r="U556" s="20">
        <v>3.49483671351391</v>
      </c>
      <c r="V556" s="20">
        <v>3.48209268229103</v>
      </c>
      <c r="W556" s="20">
        <v>3.46489418457306</v>
      </c>
      <c r="X556" s="20">
        <v>3.4429238017416</v>
      </c>
      <c r="Y556" s="20">
        <v>41.1229056817964</v>
      </c>
      <c r="Z556" s="20">
        <v>41.2509861874111</v>
      </c>
      <c r="AA556" s="20">
        <v>41.415744858113</v>
      </c>
      <c r="AB556" s="20">
        <v>41.6424259100624</v>
      </c>
    </row>
    <row r="557" ht="20.05" customHeight="1">
      <c r="A557" s="17">
        <f>$A556+C556</f>
        <v>2760</v>
      </c>
      <c r="B557" s="18"/>
      <c r="C557" s="19">
        <v>5</v>
      </c>
      <c r="D557" t="b" s="20">
        <v>1</v>
      </c>
      <c r="E557" s="21"/>
      <c r="F557" s="22">
        <v>636.7465822422</v>
      </c>
      <c r="G557" s="20">
        <f>$E557+($F557/60+H557*'data'!$C$16+I557*OFFSET('data'!$C$17,0,D557)-G556*(OFFSET('data'!$C$18,0,D557)+'data'!$C$19+OFFSET('data'!$C$20,0,D557)))*$C557/60+G556</f>
        <v>27.5897618780021</v>
      </c>
      <c r="H557" s="20">
        <f>H556+('data'!$C$19*G556-'data'!$C$16*H556)*$C557/60</f>
        <v>106.102666056460</v>
      </c>
      <c r="I557" s="20">
        <f>I556+(OFFSET('data'!$C$20,0,D557)*G556-OFFSET('data'!$C$17,0,D557)*I556)*$C557/60</f>
        <v>143.694462507211</v>
      </c>
      <c r="J557" s="23">
        <f>$A557/60</f>
        <v>46</v>
      </c>
      <c r="K557" s="20">
        <f>G557/'data'!$C$15*1000</f>
        <v>4.21516847421908</v>
      </c>
      <c r="L557" s="20">
        <f>L556+'data'!$G$21*(K556-L556)/60*C556</f>
        <v>4.1628963673284</v>
      </c>
      <c r="M557" s="20">
        <f>IF(L557&lt;='data'!$G$22,1.89,1.47)</f>
        <v>1.47</v>
      </c>
      <c r="N557" s="19">
        <f>$A557</f>
        <v>2760</v>
      </c>
      <c r="O557" s="20">
        <f>'data'!$G$23-'data'!$G$23*(1-('data'!$G$22^M557)/('data'!$G$22^M557+L557^M557))</f>
        <v>35.3398237032238</v>
      </c>
      <c r="P557" s="20">
        <f>VLOOKUP(IF(N557-'data'!$G$24&lt;0,0,N557-'data'!$G$24),N3:O725,2)</f>
        <v>35.3591162143672</v>
      </c>
      <c r="Q557" s="20">
        <v>3.5</v>
      </c>
      <c r="R557" s="20">
        <v>3.49251206129325</v>
      </c>
      <c r="S557" s="20">
        <v>3.48226541595817</v>
      </c>
      <c r="T557" s="20">
        <v>3.46905130738188</v>
      </c>
      <c r="U557" s="20">
        <v>3.49489747100692</v>
      </c>
      <c r="V557" s="20">
        <v>3.4822152893454</v>
      </c>
      <c r="W557" s="20">
        <v>3.46509859555672</v>
      </c>
      <c r="X557" s="20">
        <v>3.4432341845688</v>
      </c>
      <c r="Y557" s="20">
        <v>41.1222909916866</v>
      </c>
      <c r="Z557" s="20">
        <v>41.2497475384295</v>
      </c>
      <c r="AA557" s="20">
        <v>41.4137135844901</v>
      </c>
      <c r="AB557" s="20">
        <v>41.6392787495414</v>
      </c>
    </row>
    <row r="558" ht="20.05" customHeight="1">
      <c r="A558" s="17">
        <f>$A557+C557</f>
        <v>2765</v>
      </c>
      <c r="B558" s="18"/>
      <c r="C558" s="19">
        <v>5</v>
      </c>
      <c r="D558" t="b" s="20">
        <v>1</v>
      </c>
      <c r="E558" s="21"/>
      <c r="F558" s="22">
        <v>636.586366713130</v>
      </c>
      <c r="G558" s="20">
        <f>$E558+($F558/60+H558*'data'!$C$16+I558*OFFSET('data'!$C$17,0,D558)-G557*(OFFSET('data'!$C$18,0,D558)+'data'!$C$19+OFFSET('data'!$C$20,0,D558)))*$C558/60+G557</f>
        <v>27.5920274050667</v>
      </c>
      <c r="H558" s="20">
        <f>H557+('data'!$C$19*G557-'data'!$C$16*H557)*$C558/60</f>
        <v>106.146807036049</v>
      </c>
      <c r="I558" s="20">
        <f>I557+(OFFSET('data'!$C$20,0,D558)*G557-OFFSET('data'!$C$17,0,D558)*I557)*$C558/60</f>
        <v>143.912681081262</v>
      </c>
      <c r="J558" s="23">
        <f>$A558/60</f>
        <v>46.0833333333333</v>
      </c>
      <c r="K558" s="20">
        <f>G558/'data'!$C$15*1000</f>
        <v>4.21551460182621</v>
      </c>
      <c r="L558" s="20">
        <f>L557+'data'!$G$21*(K557-L557)/60*C557</f>
        <v>4.16351146435581</v>
      </c>
      <c r="M558" s="20">
        <f>IF(L558&lt;='data'!$G$22,1.89,1.47)</f>
        <v>1.47</v>
      </c>
      <c r="N558" s="19">
        <f>$A558</f>
        <v>2765</v>
      </c>
      <c r="O558" s="20">
        <f>'data'!$G$23-'data'!$G$23*(1-('data'!$G$22^M558)/('data'!$G$22^M558+L558^M558))</f>
        <v>35.3350651015187</v>
      </c>
      <c r="P558" s="20">
        <f>VLOOKUP(IF(N558-'data'!$G$24&lt;0,0,N558-'data'!$G$24),N3:O725,2)</f>
        <v>35.354253985078</v>
      </c>
      <c r="Q558" s="20">
        <v>3.5</v>
      </c>
      <c r="R558" s="20">
        <v>3.49255183039229</v>
      </c>
      <c r="S558" s="20">
        <v>3.48235454615325</v>
      </c>
      <c r="T558" s="20">
        <v>3.46919948443242</v>
      </c>
      <c r="U558" s="20">
        <v>3.49495751355356</v>
      </c>
      <c r="V558" s="20">
        <v>3.48233692162789</v>
      </c>
      <c r="W558" s="20">
        <v>3.46530165000676</v>
      </c>
      <c r="X558" s="20">
        <v>3.44354264595621</v>
      </c>
      <c r="Y558" s="20">
        <v>41.1216835476458</v>
      </c>
      <c r="Z558" s="20">
        <v>41.248518834952</v>
      </c>
      <c r="AA558" s="20">
        <v>41.4116960953481</v>
      </c>
      <c r="AB558" s="20">
        <v>41.6361515975743</v>
      </c>
    </row>
    <row r="559" ht="20.05" customHeight="1">
      <c r="A559" s="17">
        <f>$A558+C558</f>
        <v>2770</v>
      </c>
      <c r="B559" s="18"/>
      <c r="C559" s="19">
        <v>5</v>
      </c>
      <c r="D559" t="b" s="20">
        <v>1</v>
      </c>
      <c r="E559" s="21"/>
      <c r="F559" s="22">
        <v>636.426711048893</v>
      </c>
      <c r="G559" s="20">
        <f>$E559+($F559/60+H559*'data'!$C$16+I559*OFFSET('data'!$C$17,0,D559)-G558*(OFFSET('data'!$C$18,0,D559)+'data'!$C$19+OFFSET('data'!$C$20,0,D559)))*$C559/60+G558</f>
        <v>27.5942846141431</v>
      </c>
      <c r="H559" s="20">
        <f>H558+('data'!$C$19*G558-'data'!$C$16*H558)*$C559/60</f>
        <v>106.190743733848</v>
      </c>
      <c r="I559" s="20">
        <f>I558+(OFFSET('data'!$C$20,0,D559)*G558-OFFSET('data'!$C$17,0,D559)*I558)*$C559/60</f>
        <v>144.130838388705</v>
      </c>
      <c r="J559" s="23">
        <f>$A559/60</f>
        <v>46.1666666666667</v>
      </c>
      <c r="K559" s="20">
        <f>G559/'data'!$C$15*1000</f>
        <v>4.2158594586097</v>
      </c>
      <c r="L559" s="20">
        <f>L558+'data'!$G$21*(K558-L558)/60*C558</f>
        <v>4.1641233963627</v>
      </c>
      <c r="M559" s="20">
        <f>IF(L559&lt;='data'!$G$22,1.89,1.47)</f>
        <v>1.47</v>
      </c>
      <c r="N559" s="19">
        <f>$A559</f>
        <v>2770</v>
      </c>
      <c r="O559" s="20">
        <f>'data'!$G$23-'data'!$G$23*(1-('data'!$G$22^M559)/('data'!$G$22^M559+L559^M559))</f>
        <v>35.3303319292212</v>
      </c>
      <c r="P559" s="20">
        <f>VLOOKUP(IF(N559-'data'!$G$24&lt;0,0,N559-'data'!$G$24),N3:O725,2)</f>
        <v>35.3494179530512</v>
      </c>
      <c r="Q559" s="20">
        <v>3.5</v>
      </c>
      <c r="R559" s="20">
        <v>3.49259146515246</v>
      </c>
      <c r="S559" s="20">
        <v>3.48244337608428</v>
      </c>
      <c r="T559" s="20">
        <v>3.46934716355398</v>
      </c>
      <c r="U559" s="20">
        <v>3.49501684956675</v>
      </c>
      <c r="V559" s="20">
        <v>3.48245758902805</v>
      </c>
      <c r="W559" s="20">
        <v>3.46550336035253</v>
      </c>
      <c r="X559" s="20">
        <v>3.44384920269713</v>
      </c>
      <c r="Y559" s="20">
        <v>41.1210832641062</v>
      </c>
      <c r="Z559" s="20">
        <v>41.2472999751225</v>
      </c>
      <c r="AA559" s="20">
        <v>41.4096922618555</v>
      </c>
      <c r="AB559" s="20">
        <v>41.6330442746825</v>
      </c>
    </row>
    <row r="560" ht="20.05" customHeight="1">
      <c r="A560" s="17">
        <f>$A559+C559</f>
        <v>2775</v>
      </c>
      <c r="B560" s="18"/>
      <c r="C560" s="19">
        <v>5</v>
      </c>
      <c r="D560" t="b" s="20">
        <v>1</v>
      </c>
      <c r="E560" s="21"/>
      <c r="F560" s="22">
        <v>636.267612091098</v>
      </c>
      <c r="G560" s="20">
        <f>$E560+($F560/60+H560*'data'!$C$16+I560*OFFSET('data'!$C$17,0,D560)-G559*(OFFSET('data'!$C$18,0,D560)+'data'!$C$19+OFFSET('data'!$C$20,0,D560)))*$C560/60+G559</f>
        <v>27.5965335322866</v>
      </c>
      <c r="H560" s="20">
        <f>H559+('data'!$C$19*G559-'data'!$C$16*H559)*$C560/60</f>
        <v>106.234477147625</v>
      </c>
      <c r="I560" s="20">
        <f>I559+(OFFSET('data'!$C$20,0,D560)*G559-OFFSET('data'!$C$17,0,D560)*I559)*$C560/60</f>
        <v>144.348934370634</v>
      </c>
      <c r="J560" s="23">
        <f>$A560/60</f>
        <v>46.25</v>
      </c>
      <c r="K560" s="20">
        <f>G560/'data'!$C$15*1000</f>
        <v>4.21620304870307</v>
      </c>
      <c r="L560" s="20">
        <f>L559+'data'!$G$21*(K559-L559)/60*C559</f>
        <v>4.16473218563849</v>
      </c>
      <c r="M560" s="20">
        <f>IF(L560&lt;='data'!$G$22,1.89,1.47)</f>
        <v>1.47</v>
      </c>
      <c r="N560" s="19">
        <f>$A560</f>
        <v>2775</v>
      </c>
      <c r="O560" s="20">
        <f>'data'!$G$23-'data'!$G$23*(1-('data'!$G$22^M560)/('data'!$G$22^M560+L560^M560))</f>
        <v>35.3256239991533</v>
      </c>
      <c r="P560" s="20">
        <f>VLOOKUP(IF(N560-'data'!$G$24&lt;0,0,N560-'data'!$G$24),N3:O725,2)</f>
        <v>35.3446079234067</v>
      </c>
      <c r="Q560" s="20">
        <v>3.5</v>
      </c>
      <c r="R560" s="20">
        <v>3.49263096601515</v>
      </c>
      <c r="S560" s="20">
        <v>3.48253190673762</v>
      </c>
      <c r="T560" s="20">
        <v>3.46949434638201</v>
      </c>
      <c r="U560" s="20">
        <v>3.49507548736042</v>
      </c>
      <c r="V560" s="20">
        <v>3.48257730132426</v>
      </c>
      <c r="W560" s="20">
        <v>3.46570373888873</v>
      </c>
      <c r="X560" s="20">
        <v>3.44415387140634</v>
      </c>
      <c r="Y560" s="20">
        <v>41.1204900565143</v>
      </c>
      <c r="Z560" s="20">
        <v>41.2460908582438</v>
      </c>
      <c r="AA560" s="20">
        <v>41.4077019566038</v>
      </c>
      <c r="AB560" s="20">
        <v>41.6299566033477</v>
      </c>
    </row>
    <row r="561" ht="20.05" customHeight="1">
      <c r="A561" s="17">
        <f>$A560+C560</f>
        <v>2780</v>
      </c>
      <c r="B561" s="18"/>
      <c r="C561" s="19">
        <v>5</v>
      </c>
      <c r="D561" t="b" s="20">
        <v>1</v>
      </c>
      <c r="E561" s="21"/>
      <c r="F561" s="22">
        <v>636.1090666998469</v>
      </c>
      <c r="G561" s="20">
        <f>$E561+($F561/60+H561*'data'!$C$16+I561*OFFSET('data'!$C$17,0,D561)-G560*(OFFSET('data'!$C$18,0,D561)+'data'!$C$19+OFFSET('data'!$C$20,0,D561)))*$C561/60+G560</f>
        <v>27.598774186464</v>
      </c>
      <c r="H561" s="20">
        <f>H560+('data'!$C$19*G560-'data'!$C$16*H560)*$C561/60</f>
        <v>106.278008269949</v>
      </c>
      <c r="I561" s="20">
        <f>I560+(OFFSET('data'!$C$20,0,D561)*G560-OFFSET('data'!$C$17,0,D561)*I560)*$C561/60</f>
        <v>144.566968968433</v>
      </c>
      <c r="J561" s="23">
        <f>$A561/60</f>
        <v>46.3333333333333</v>
      </c>
      <c r="K561" s="20">
        <f>G561/'data'!$C$15*1000</f>
        <v>4.2165453762263</v>
      </c>
      <c r="L561" s="20">
        <f>L560+'data'!$G$21*(K560-L560)/60*C560</f>
        <v>4.16533785425896</v>
      </c>
      <c r="M561" s="20">
        <f>IF(L561&lt;='data'!$G$22,1.89,1.47)</f>
        <v>1.47</v>
      </c>
      <c r="N561" s="19">
        <f>$A561</f>
        <v>2780</v>
      </c>
      <c r="O561" s="20">
        <f>'data'!$G$23-'data'!$G$23*(1-('data'!$G$22^M561)/('data'!$G$22^M561+L561^M561))</f>
        <v>35.3209411260064</v>
      </c>
      <c r="P561" s="20">
        <f>VLOOKUP(IF(N561-'data'!$G$24&lt;0,0,N561-'data'!$G$24),N3:O725,2)</f>
        <v>35.3398237032238</v>
      </c>
      <c r="Q561" s="20">
        <v>3.5</v>
      </c>
      <c r="R561" s="20">
        <v>3.49267033342035</v>
      </c>
      <c r="S561" s="20">
        <v>3.48262013909644</v>
      </c>
      <c r="T561" s="20">
        <v>3.46964103454657</v>
      </c>
      <c r="U561" s="20">
        <v>3.49513343515067</v>
      </c>
      <c r="V561" s="20">
        <v>3.482696068185</v>
      </c>
      <c r="W561" s="20">
        <v>3.46590279777694</v>
      </c>
      <c r="X561" s="20">
        <v>3.44445666852218</v>
      </c>
      <c r="Y561" s="20">
        <v>41.1199038413182</v>
      </c>
      <c r="Z561" s="20">
        <v>41.2448913847636</v>
      </c>
      <c r="AA561" s="20">
        <v>41.4057250535907</v>
      </c>
      <c r="AB561" s="20">
        <v>41.6268884079876</v>
      </c>
    </row>
    <row r="562" ht="20.05" customHeight="1">
      <c r="A562" s="17">
        <f>$A561+C561</f>
        <v>2785</v>
      </c>
      <c r="B562" s="18"/>
      <c r="C562" s="19">
        <v>5</v>
      </c>
      <c r="D562" t="b" s="20">
        <v>1</v>
      </c>
      <c r="E562" s="21"/>
      <c r="F562" s="22">
        <v>635.951071753624</v>
      </c>
      <c r="G562" s="20">
        <f>$E562+($F562/60+H562*'data'!$C$16+I562*OFFSET('data'!$C$17,0,D562)-G561*(OFFSET('data'!$C$18,0,D562)+'data'!$C$19+OFFSET('data'!$C$20,0,D562)))*$C562/60+G561</f>
        <v>27.6010066035539</v>
      </c>
      <c r="H562" s="20">
        <f>H561+('data'!$C$19*G561-'data'!$C$16*H561)*$C562/60</f>
        <v>106.321338088215</v>
      </c>
      <c r="I562" s="20">
        <f>I561+(OFFSET('data'!$C$20,0,D562)*G561-OFFSET('data'!$C$17,0,D562)*I561)*$C562/60</f>
        <v>144.784942123775</v>
      </c>
      <c r="J562" s="23">
        <f>$A562/60</f>
        <v>46.4166666666667</v>
      </c>
      <c r="K562" s="20">
        <f>G562/'data'!$C$15*1000</f>
        <v>4.21688644528591</v>
      </c>
      <c r="L562" s="20">
        <f>L561+'data'!$G$21*(K561-L561)/60*C561</f>
        <v>4.16594042408859</v>
      </c>
      <c r="M562" s="20">
        <f>IF(L562&lt;='data'!$G$22,1.89,1.47)</f>
        <v>1.47</v>
      </c>
      <c r="N562" s="19">
        <f>$A562</f>
        <v>2785</v>
      </c>
      <c r="O562" s="20">
        <f>'data'!$G$23-'data'!$G$23*(1-('data'!$G$22^M562)/('data'!$G$22^M562+L562^M562))</f>
        <v>35.3162831263202</v>
      </c>
      <c r="P562" s="20">
        <f>VLOOKUP(IF(N562-'data'!$G$24&lt;0,0,N562-'data'!$G$24),N3:O725,2)</f>
        <v>35.3350651015187</v>
      </c>
      <c r="Q562" s="20">
        <v>3.5</v>
      </c>
      <c r="R562" s="20">
        <v>3.49270956780657</v>
      </c>
      <c r="S562" s="20">
        <v>3.48270807414068</v>
      </c>
      <c r="T562" s="20">
        <v>3.46978722967238</v>
      </c>
      <c r="U562" s="20">
        <v>3.49519070105692</v>
      </c>
      <c r="V562" s="20">
        <v>3.48281389917016</v>
      </c>
      <c r="W562" s="20">
        <v>3.46610054904719</v>
      </c>
      <c r="X562" s="20">
        <v>3.44475761030851</v>
      </c>
      <c r="Y562" s="20">
        <v>41.119324535956</v>
      </c>
      <c r="Z562" s="20">
        <v>41.2437014562611</v>
      </c>
      <c r="AA562" s="20">
        <v>41.4037614282038</v>
      </c>
      <c r="AB562" s="20">
        <v>41.6238395149335</v>
      </c>
    </row>
    <row r="563" ht="20.05" customHeight="1">
      <c r="A563" s="17">
        <f>$A562+C562</f>
        <v>2790</v>
      </c>
      <c r="B563" s="18"/>
      <c r="C563" s="19">
        <v>5</v>
      </c>
      <c r="D563" t="b" s="20">
        <v>1</v>
      </c>
      <c r="E563" s="21"/>
      <c r="F563" s="22">
        <v>635.793624149189</v>
      </c>
      <c r="G563" s="20">
        <f>$E563+($F563/60+H563*'data'!$C$16+I563*OFFSET('data'!$C$17,0,D563)-G562*(OFFSET('data'!$C$18,0,D563)+'data'!$C$19+OFFSET('data'!$C$20,0,D563)))*$C563/60+G562</f>
        <v>27.6032308103471</v>
      </c>
      <c r="H563" s="20">
        <f>H562+('data'!$C$19*G562-'data'!$C$16*H562)*$C563/60</f>
        <v>106.364467584673</v>
      </c>
      <c r="I563" s="20">
        <f>I562+(OFFSET('data'!$C$20,0,D563)*G562-OFFSET('data'!$C$17,0,D563)*I562)*$C563/60</f>
        <v>145.002853778623</v>
      </c>
      <c r="J563" s="23">
        <f>$A563/60</f>
        <v>46.5</v>
      </c>
      <c r="K563" s="20">
        <f>G563/'data'!$C$15*1000</f>
        <v>4.21722625997501</v>
      </c>
      <c r="L563" s="20">
        <f>L562+'data'!$G$21*(K562-L562)/60*C562</f>
        <v>4.1665399167829</v>
      </c>
      <c r="M563" s="20">
        <f>IF(L563&lt;='data'!$G$22,1.89,1.47)</f>
        <v>1.47</v>
      </c>
      <c r="N563" s="19">
        <f>$A563</f>
        <v>2790</v>
      </c>
      <c r="O563" s="20">
        <f>'data'!$G$23-'data'!$G$23*(1-('data'!$G$22^M563)/('data'!$G$22^M563+L563^M563))</f>
        <v>35.3116498184607</v>
      </c>
      <c r="P563" s="20">
        <f>VLOOKUP(IF(N563-'data'!$G$24&lt;0,0,N563-'data'!$G$24),N3:O725,2)</f>
        <v>35.3303319292212</v>
      </c>
      <c r="Q563" s="20">
        <v>3.5</v>
      </c>
      <c r="R563" s="20">
        <v>3.49274866961087</v>
      </c>
      <c r="S563" s="20">
        <v>3.48279571284707</v>
      </c>
      <c r="T563" s="20">
        <v>3.46993293337884</v>
      </c>
      <c r="U563" s="20">
        <v>3.49524729310304</v>
      </c>
      <c r="V563" s="20">
        <v>3.48293080373226</v>
      </c>
      <c r="W563" s="20">
        <v>3.46629700459942</v>
      </c>
      <c r="X563" s="20">
        <v>3.44505671285674</v>
      </c>
      <c r="Y563" s="20">
        <v>41.1187520588439</v>
      </c>
      <c r="Z563" s="20">
        <v>41.2425209754338</v>
      </c>
      <c r="AA563" s="20">
        <v>41.4018109572033</v>
      </c>
      <c r="AB563" s="20">
        <v>41.6208097524078</v>
      </c>
    </row>
    <row r="564" ht="20.05" customHeight="1">
      <c r="A564" s="17">
        <f>$A563+C563</f>
        <v>2795</v>
      </c>
      <c r="B564" s="18"/>
      <c r="C564" s="19">
        <v>5</v>
      </c>
      <c r="D564" t="b" s="20">
        <v>1</v>
      </c>
      <c r="E564" s="21"/>
      <c r="F564" s="22">
        <v>635.6367208014721</v>
      </c>
      <c r="G564" s="20">
        <f>$E564+($F564/60+H564*'data'!$C$16+I564*OFFSET('data'!$C$17,0,D564)-G563*(OFFSET('data'!$C$18,0,D564)+'data'!$C$19+OFFSET('data'!$C$20,0,D564)))*$C564/60+G563</f>
        <v>27.6054468335466</v>
      </c>
      <c r="H564" s="20">
        <f>H563+('data'!$C$19*G563-'data'!$C$16*H563)*$C564/60</f>
        <v>106.407397736456</v>
      </c>
      <c r="I564" s="20">
        <f>I563+(OFFSET('data'!$C$20,0,D564)*G563-OFFSET('data'!$C$17,0,D564)*I563)*$C564/60</f>
        <v>145.220703875227</v>
      </c>
      <c r="J564" s="23">
        <f>$A564/60</f>
        <v>46.5833333333333</v>
      </c>
      <c r="K564" s="20">
        <f>G564/'data'!$C$15*1000</f>
        <v>4.21756482437328</v>
      </c>
      <c r="L564" s="20">
        <f>L563+'data'!$G$21*(K563-L563)/60*C563</f>
        <v>4.16713635379075</v>
      </c>
      <c r="M564" s="20">
        <f>IF(L564&lt;='data'!$G$22,1.89,1.47)</f>
        <v>1.47</v>
      </c>
      <c r="N564" s="19">
        <f>$A564</f>
        <v>2795</v>
      </c>
      <c r="O564" s="20">
        <f>'data'!$G$23-'data'!$G$23*(1-('data'!$G$22^M564)/('data'!$G$22^M564+L564^M564))</f>
        <v>35.3070410225994</v>
      </c>
      <c r="P564" s="20">
        <f>VLOOKUP(IF(N564-'data'!$G$24&lt;0,0,N564-'data'!$G$24),N3:O725,2)</f>
        <v>35.3256239991533</v>
      </c>
      <c r="Q564" s="20">
        <v>3.5</v>
      </c>
      <c r="R564" s="20">
        <v>3.49278763926891</v>
      </c>
      <c r="S564" s="20">
        <v>3.48288305618911</v>
      </c>
      <c r="T564" s="20">
        <v>3.47007814728004</v>
      </c>
      <c r="U564" s="20">
        <v>3.49530321921848</v>
      </c>
      <c r="V564" s="20">
        <v>3.48304679121773</v>
      </c>
      <c r="W564" s="20">
        <v>3.46649217620501</v>
      </c>
      <c r="X564" s="20">
        <v>3.44535399208777</v>
      </c>
      <c r="Y564" s="20">
        <v>41.1181863293644</v>
      </c>
      <c r="Z564" s="20">
        <v>41.2413498460839</v>
      </c>
      <c r="AA564" s="20">
        <v>41.399873518707</v>
      </c>
      <c r="AB564" s="20">
        <v>41.6177989505012</v>
      </c>
    </row>
    <row r="565" ht="20.05" customHeight="1">
      <c r="A565" s="17">
        <f>$A564+C564</f>
        <v>2800</v>
      </c>
      <c r="B565" s="18"/>
      <c r="C565" s="19">
        <v>5</v>
      </c>
      <c r="D565" t="b" s="20">
        <v>1</v>
      </c>
      <c r="E565" s="21"/>
      <c r="F565" s="22">
        <v>635.480358643465</v>
      </c>
      <c r="G565" s="20">
        <f>$E565+($F565/60+H565*'data'!$C$16+I565*OFFSET('data'!$C$17,0,D565)-G564*(OFFSET('data'!$C$18,0,D565)+'data'!$C$19+OFFSET('data'!$C$20,0,D565)))*$C565/60+G564</f>
        <v>27.6076546997682</v>
      </c>
      <c r="H565" s="20">
        <f>H564+('data'!$C$19*G564-'data'!$C$16*H564)*$C565/60</f>
        <v>106.450129515610</v>
      </c>
      <c r="I565" s="20">
        <f>I564+(OFFSET('data'!$C$20,0,D565)*G564-OFFSET('data'!$C$17,0,D565)*I564)*$C565/60</f>
        <v>145.438492356124</v>
      </c>
      <c r="J565" s="23">
        <f>$A565/60</f>
        <v>46.6666666666667</v>
      </c>
      <c r="K565" s="20">
        <f>G565/'data'!$C$15*1000</f>
        <v>4.21790214254709</v>
      </c>
      <c r="L565" s="20">
        <f>L564+'data'!$G$21*(K564-L564)/60*C564</f>
        <v>4.16772975635662</v>
      </c>
      <c r="M565" s="20">
        <f>IF(L565&lt;='data'!$G$22,1.89,1.47)</f>
        <v>1.47</v>
      </c>
      <c r="N565" s="19">
        <f>$A565</f>
        <v>2800</v>
      </c>
      <c r="O565" s="20">
        <f>'data'!$G$23-'data'!$G$23*(1-('data'!$G$22^M565)/('data'!$G$22^M565+L565^M565))</f>
        <v>35.302456560692</v>
      </c>
      <c r="P565" s="20">
        <f>VLOOKUP(IF(N565-'data'!$G$24&lt;0,0,N565-'data'!$G$24),N3:O725,2)</f>
        <v>35.3209411260064</v>
      </c>
      <c r="Q565" s="20">
        <v>3.5</v>
      </c>
      <c r="R565" s="20">
        <v>3.49282647721491</v>
      </c>
      <c r="S565" s="20">
        <v>3.48297010513715</v>
      </c>
      <c r="T565" s="20">
        <v>3.47022287298477</v>
      </c>
      <c r="U565" s="20">
        <v>3.4953584872394</v>
      </c>
      <c r="V565" s="20">
        <v>3.48316187086812</v>
      </c>
      <c r="W565" s="20">
        <v>3.46668607550823</v>
      </c>
      <c r="X565" s="20">
        <v>3.44564946375397</v>
      </c>
      <c r="Y565" s="20">
        <v>41.1176272678552</v>
      </c>
      <c r="Z565" s="20">
        <v>41.2401879731055</v>
      </c>
      <c r="AA565" s="20">
        <v>41.3979489921734</v>
      </c>
      <c r="AB565" s="20">
        <v>41.6148069411509</v>
      </c>
    </row>
    <row r="566" ht="20.05" customHeight="1">
      <c r="A566" s="17">
        <f>$A565+C565</f>
        <v>2805</v>
      </c>
      <c r="B566" s="18"/>
      <c r="C566" s="19">
        <v>5</v>
      </c>
      <c r="D566" t="b" s="20">
        <v>1</v>
      </c>
      <c r="E566" s="21"/>
      <c r="F566" s="22">
        <v>635.3245346261129</v>
      </c>
      <c r="G566" s="20">
        <f>$E566+($F566/60+H566*'data'!$C$16+I566*OFFSET('data'!$C$17,0,D566)-G565*(OFFSET('data'!$C$18,0,D566)+'data'!$C$19+OFFSET('data'!$C$20,0,D566)))*$C566/60+G565</f>
        <v>27.6098544355406</v>
      </c>
      <c r="H566" s="20">
        <f>H565+('data'!$C$19*G565-'data'!$C$16*H565)*$C566/60</f>
        <v>106.492663889117</v>
      </c>
      <c r="I566" s="20">
        <f>I565+(OFFSET('data'!$C$20,0,D566)*G565-OFFSET('data'!$C$17,0,D566)*I565)*$C566/60</f>
        <v>145.656219164137</v>
      </c>
      <c r="J566" s="23">
        <f>$A566/60</f>
        <v>46.75</v>
      </c>
      <c r="K566" s="20">
        <f>G566/'data'!$C$15*1000</f>
        <v>4.2182382185495</v>
      </c>
      <c r="L566" s="20">
        <f>L565+'data'!$G$21*(K565-L565)/60*C565</f>
        <v>4.16832014552284</v>
      </c>
      <c r="M566" s="20">
        <f>IF(L566&lt;='data'!$G$22,1.89,1.47)</f>
        <v>1.47</v>
      </c>
      <c r="N566" s="19">
        <f>$A566</f>
        <v>2805</v>
      </c>
      <c r="O566" s="20">
        <f>'data'!$G$23-'data'!$G$23*(1-('data'!$G$22^M566)/('data'!$G$22^M566+L566^M566))</f>
        <v>35.2978962564582</v>
      </c>
      <c r="P566" s="20">
        <f>VLOOKUP(IF(N566-'data'!$G$24&lt;0,0,N566-'data'!$G$24),N3:O725,2)</f>
        <v>35.3162831263202</v>
      </c>
      <c r="Q566" s="20">
        <v>3.5</v>
      </c>
      <c r="R566" s="20">
        <v>3.49286518388166</v>
      </c>
      <c r="S566" s="20">
        <v>3.48305686065832</v>
      </c>
      <c r="T566" s="20">
        <v>3.47036711209656</v>
      </c>
      <c r="U566" s="20">
        <v>3.49541310490973</v>
      </c>
      <c r="V566" s="20">
        <v>3.48327605182132</v>
      </c>
      <c r="W566" s="20">
        <v>3.46687871402772</v>
      </c>
      <c r="X566" s="20">
        <v>3.44594314344107</v>
      </c>
      <c r="Y566" s="20">
        <v>41.1170747955973</v>
      </c>
      <c r="Z566" s="20">
        <v>41.2390352624716</v>
      </c>
      <c r="AA566" s="20">
        <v>41.3960372583864</v>
      </c>
      <c r="AB566" s="20">
        <v>41.6118335581186</v>
      </c>
    </row>
    <row r="567" ht="20.05" customHeight="1">
      <c r="A567" s="17">
        <f>$A566+C566</f>
        <v>2810</v>
      </c>
      <c r="B567" s="18"/>
      <c r="C567" s="19">
        <v>5</v>
      </c>
      <c r="D567" t="b" s="20">
        <v>1</v>
      </c>
      <c r="E567" s="21"/>
      <c r="F567" s="22">
        <v>635.169245718213</v>
      </c>
      <c r="G567" s="20">
        <f>$E567+($F567/60+H567*'data'!$C$16+I567*OFFSET('data'!$C$17,0,D567)-G566*(OFFSET('data'!$C$18,0,D567)+'data'!$C$19+OFFSET('data'!$C$20,0,D567)))*$C567/60+G566</f>
        <v>27.6120460673057</v>
      </c>
      <c r="H567" s="20">
        <f>H566+('data'!$C$19*G566-'data'!$C$16*H566)*$C567/60</f>
        <v>106.535001818929</v>
      </c>
      <c r="I567" s="20">
        <f>I566+(OFFSET('data'!$C$20,0,D567)*G566-OFFSET('data'!$C$17,0,D567)*I566)*$C567/60</f>
        <v>145.873884242372</v>
      </c>
      <c r="J567" s="23">
        <f>$A567/60</f>
        <v>46.8333333333333</v>
      </c>
      <c r="K567" s="20">
        <f>G567/'data'!$C$15*1000</f>
        <v>4.21857305642031</v>
      </c>
      <c r="L567" s="20">
        <f>L566+'data'!$G$21*(K566-L566)/60*C566</f>
        <v>4.16890754213184</v>
      </c>
      <c r="M567" s="20">
        <f>IF(L567&lt;='data'!$G$22,1.89,1.47)</f>
        <v>1.47</v>
      </c>
      <c r="N567" s="19">
        <f>$A567</f>
        <v>2810</v>
      </c>
      <c r="O567" s="20">
        <f>'data'!$G$23-'data'!$G$23*(1-('data'!$G$22^M567)/('data'!$G$22^M567+L567^M567))</f>
        <v>35.2933599353606</v>
      </c>
      <c r="P567" s="20">
        <f>VLOOKUP(IF(N567-'data'!$G$24&lt;0,0,N567-'data'!$G$24),N3:O725,2)</f>
        <v>35.3116498184607</v>
      </c>
      <c r="Q567" s="20">
        <v>3.5</v>
      </c>
      <c r="R567" s="20">
        <v>3.49290375970054</v>
      </c>
      <c r="S567" s="20">
        <v>3.48314332371662</v>
      </c>
      <c r="T567" s="20">
        <v>3.47051086621366</v>
      </c>
      <c r="U567" s="20">
        <v>3.49546707988229</v>
      </c>
      <c r="V567" s="20">
        <v>3.48338934311279</v>
      </c>
      <c r="W567" s="20">
        <v>3.46707010315792</v>
      </c>
      <c r="X567" s="20">
        <v>3.44623504657007</v>
      </c>
      <c r="Y567" s="20">
        <v>41.1165288348041</v>
      </c>
      <c r="Z567" s="20">
        <v>41.2378916212214</v>
      </c>
      <c r="AA567" s="20">
        <v>41.3941381994394</v>
      </c>
      <c r="AB567" s="20">
        <v>41.6088786369689</v>
      </c>
    </row>
    <row r="568" ht="20.05" customHeight="1">
      <c r="A568" s="17">
        <f>$A567+C567</f>
        <v>2815</v>
      </c>
      <c r="B568" s="18"/>
      <c r="C568" s="19">
        <v>5</v>
      </c>
      <c r="D568" t="b" s="20">
        <v>1</v>
      </c>
      <c r="E568" s="21"/>
      <c r="F568" s="22">
        <v>635.014488906310</v>
      </c>
      <c r="G568" s="20">
        <f>$E568+($F568/60+H568*'data'!$C$16+I568*OFFSET('data'!$C$17,0,D568)-G567*(OFFSET('data'!$C$18,0,D568)+'data'!$C$19+OFFSET('data'!$C$20,0,D568)))*$C568/60+G567</f>
        <v>27.614229621419</v>
      </c>
      <c r="H568" s="20">
        <f>H567+('data'!$C$19*G567-'data'!$C$16*H567)*$C568/60</f>
        <v>106.577144261989</v>
      </c>
      <c r="I568" s="20">
        <f>I567+(OFFSET('data'!$C$20,0,D568)*G567-OFFSET('data'!$C$17,0,D568)*I567)*$C568/60</f>
        <v>146.091487534221</v>
      </c>
      <c r="J568" s="23">
        <f>$A568/60</f>
        <v>46.9166666666667</v>
      </c>
      <c r="K568" s="20">
        <f>G568/'data'!$C$15*1000</f>
        <v>4.21890666018612</v>
      </c>
      <c r="L568" s="20">
        <f>L567+'data'!$G$21*(K567-L567)/60*C567</f>
        <v>4.16949196682832</v>
      </c>
      <c r="M568" s="20">
        <f>IF(L568&lt;='data'!$G$22,1.89,1.47)</f>
        <v>1.47</v>
      </c>
      <c r="N568" s="19">
        <f>$A568</f>
        <v>2815</v>
      </c>
      <c r="O568" s="20">
        <f>'data'!$G$23-'data'!$G$23*(1-('data'!$G$22^M568)/('data'!$G$22^M568+L568^M568))</f>
        <v>35.2888474245854</v>
      </c>
      <c r="P568" s="20">
        <f>VLOOKUP(IF(N568-'data'!$G$24&lt;0,0,N568-'data'!$G$24),N3:O725,2)</f>
        <v>35.3070410225994</v>
      </c>
      <c r="Q568" s="20">
        <v>3.5</v>
      </c>
      <c r="R568" s="20">
        <v>3.4929422051015</v>
      </c>
      <c r="S568" s="20">
        <v>3.48322949527284</v>
      </c>
      <c r="T568" s="20">
        <v>3.47065413692911</v>
      </c>
      <c r="U568" s="20">
        <v>3.49552041971984</v>
      </c>
      <c r="V568" s="20">
        <v>3.4835017536767</v>
      </c>
      <c r="W568" s="20">
        <v>3.4672602541705</v>
      </c>
      <c r="X568" s="20">
        <v>3.44652518839912</v>
      </c>
      <c r="Y568" s="20">
        <v>41.1159893086102</v>
      </c>
      <c r="Z568" s="20">
        <v>41.2367569574475</v>
      </c>
      <c r="AA568" s="20">
        <v>41.3922516987201</v>
      </c>
      <c r="AB568" s="20">
        <v>41.6059420150481</v>
      </c>
    </row>
    <row r="569" ht="20.05" customHeight="1">
      <c r="A569" s="17">
        <f>$A568+C568</f>
        <v>2820</v>
      </c>
      <c r="B569" s="18"/>
      <c r="C569" s="19">
        <v>5</v>
      </c>
      <c r="D569" t="b" s="20">
        <v>1</v>
      </c>
      <c r="E569" s="21"/>
      <c r="F569" s="22">
        <v>634.860261194587</v>
      </c>
      <c r="G569" s="20">
        <f>$E569+($F569/60+H569*'data'!$C$16+I569*OFFSET('data'!$C$17,0,D569)-G568*(OFFSET('data'!$C$18,0,D569)+'data'!$C$19+OFFSET('data'!$C$20,0,D569)))*$C569/60+G568</f>
        <v>27.6164051241498</v>
      </c>
      <c r="H569" s="20">
        <f>H568+('data'!$C$19*G568-'data'!$C$16*H568)*$C569/60</f>
        <v>106.619092170263</v>
      </c>
      <c r="I569" s="20">
        <f>I568+(OFFSET('data'!$C$20,0,D569)*G568-OFFSET('data'!$C$17,0,D569)*I568)*$C569/60</f>
        <v>146.309028983358</v>
      </c>
      <c r="J569" s="23">
        <f>$A569/60</f>
        <v>47</v>
      </c>
      <c r="K569" s="20">
        <f>G569/'data'!$C$15*1000</f>
        <v>4.21923903386034</v>
      </c>
      <c r="L569" s="20">
        <f>L568+'data'!$G$21*(K568-L568)/60*C568</f>
        <v>4.17007344006142</v>
      </c>
      <c r="M569" s="20">
        <f>IF(L569&lt;='data'!$G$22,1.89,1.47)</f>
        <v>1.47</v>
      </c>
      <c r="N569" s="19">
        <f>$A569</f>
        <v>2820</v>
      </c>
      <c r="O569" s="20">
        <f>'data'!$G$23-'data'!$G$23*(1-('data'!$G$22^M569)/('data'!$G$22^M569+L569^M569))</f>
        <v>35.2843585530217</v>
      </c>
      <c r="P569" s="20">
        <f>VLOOKUP(IF(N569-'data'!$G$24&lt;0,0,N569-'data'!$G$24),N3:O725,2)</f>
        <v>35.302456560692</v>
      </c>
      <c r="Q569" s="20">
        <v>3.5</v>
      </c>
      <c r="R569" s="20">
        <v>3.49298052051311</v>
      </c>
      <c r="S569" s="20">
        <v>3.48331537628467</v>
      </c>
      <c r="T569" s="20">
        <v>3.47079692583068</v>
      </c>
      <c r="U569" s="20">
        <v>3.49557313189615</v>
      </c>
      <c r="V569" s="20">
        <v>3.48361329234716</v>
      </c>
      <c r="W569" s="20">
        <v>3.46744917821574</v>
      </c>
      <c r="X569" s="20">
        <v>3.44681358402536</v>
      </c>
      <c r="Y569" s="20">
        <v>41.1154561410603</v>
      </c>
      <c r="Z569" s="20">
        <v>41.2356311802838</v>
      </c>
      <c r="AA569" s="20">
        <v>41.3903776408954</v>
      </c>
      <c r="AB569" s="20">
        <v>41.6030235314632</v>
      </c>
    </row>
    <row r="570" ht="20.05" customHeight="1">
      <c r="A570" s="17">
        <f>$A569+C569</f>
        <v>2825</v>
      </c>
      <c r="B570" s="18"/>
      <c r="C570" s="19">
        <v>5</v>
      </c>
      <c r="D570" t="b" s="20">
        <v>1</v>
      </c>
      <c r="E570" s="21"/>
      <c r="F570" s="22">
        <v>634.706559604768</v>
      </c>
      <c r="G570" s="20">
        <f>$E570+($F570/60+H570*'data'!$C$16+I570*OFFSET('data'!$C$17,0,D570)-G569*(OFFSET('data'!$C$18,0,D570)+'data'!$C$19+OFFSET('data'!$C$20,0,D570)))*$C570/60+G569</f>
        <v>27.6185726016814</v>
      </c>
      <c r="H570" s="20">
        <f>H569+('data'!$C$19*G569-'data'!$C$16*H569)*$C570/60</f>
        <v>106.660846490764</v>
      </c>
      <c r="I570" s="20">
        <f>I569+(OFFSET('data'!$C$20,0,D570)*G569-OFFSET('data'!$C$17,0,D570)*I569)*$C570/60</f>
        <v>146.526508533738</v>
      </c>
      <c r="J570" s="23">
        <f>$A570/60</f>
        <v>47.0833333333333</v>
      </c>
      <c r="K570" s="20">
        <f>G570/'data'!$C$15*1000</f>
        <v>4.21957018144328</v>
      </c>
      <c r="L570" s="20">
        <f>L569+'data'!$G$21*(K569-L569)/60*C569</f>
        <v>4.1706519820869</v>
      </c>
      <c r="M570" s="20">
        <f>IF(L570&lt;='data'!$G$22,1.89,1.47)</f>
        <v>1.47</v>
      </c>
      <c r="N570" s="19">
        <f>$A570</f>
        <v>2825</v>
      </c>
      <c r="O570" s="20">
        <f>'data'!$G$23-'data'!$G$23*(1-('data'!$G$22^M570)/('data'!$G$22^M570+L570^M570))</f>
        <v>35.2798931512425</v>
      </c>
      <c r="P570" s="20">
        <f>VLOOKUP(IF(N570-'data'!$G$24&lt;0,0,N570-'data'!$G$24),N3:O725,2)</f>
        <v>35.2978962564582</v>
      </c>
      <c r="Q570" s="20">
        <v>3.5</v>
      </c>
      <c r="R570" s="20">
        <v>3.4930187063625</v>
      </c>
      <c r="S570" s="20">
        <v>3.48340096770662</v>
      </c>
      <c r="T570" s="20">
        <v>3.47093923450098</v>
      </c>
      <c r="U570" s="20">
        <v>3.49562522379704</v>
      </c>
      <c r="V570" s="20">
        <v>3.48372396785933</v>
      </c>
      <c r="W570" s="20">
        <v>3.46763688632397</v>
      </c>
      <c r="X570" s="20">
        <v>3.44710024838679</v>
      </c>
      <c r="Y570" s="20">
        <v>41.1149292570984</v>
      </c>
      <c r="Z570" s="20">
        <v>41.2345141998927</v>
      </c>
      <c r="AA570" s="20">
        <v>41.3885159118958</v>
      </c>
      <c r="AB570" s="20">
        <v>41.600123027061</v>
      </c>
    </row>
    <row r="571" ht="20.05" customHeight="1">
      <c r="A571" s="17">
        <f>$A570+C570</f>
        <v>2830</v>
      </c>
      <c r="B571" s="18"/>
      <c r="C571" s="19">
        <v>5</v>
      </c>
      <c r="D571" t="b" s="20">
        <v>1</v>
      </c>
      <c r="E571" s="21"/>
      <c r="F571" s="22">
        <v>634.553381176012</v>
      </c>
      <c r="G571" s="20">
        <f>$E571+($F571/60+H571*'data'!$C$16+I571*OFFSET('data'!$C$17,0,D571)-G570*(OFFSET('data'!$C$18,0,D571)+'data'!$C$19+OFFSET('data'!$C$20,0,D571)))*$C571/60+G570</f>
        <v>27.6207320801116</v>
      </c>
      <c r="H571" s="20">
        <f>H570+('data'!$C$19*G570-'data'!$C$16*H570)*$C571/60</f>
        <v>106.702408165582</v>
      </c>
      <c r="I571" s="20">
        <f>I570+(OFFSET('data'!$C$20,0,D571)*G570-OFFSET('data'!$C$17,0,D571)*I570)*$C571/60</f>
        <v>146.743926129599</v>
      </c>
      <c r="J571" s="23">
        <f>$A571/60</f>
        <v>47.1666666666667</v>
      </c>
      <c r="K571" s="20">
        <f>G571/'data'!$C$15*1000</f>
        <v>4.21990010692216</v>
      </c>
      <c r="L571" s="20">
        <f>L570+'data'!$G$21*(K570-L570)/60*C570</f>
        <v>4.17122761296923</v>
      </c>
      <c r="M571" s="20">
        <f>IF(L571&lt;='data'!$G$22,1.89,1.47)</f>
        <v>1.47</v>
      </c>
      <c r="N571" s="19">
        <f>$A571</f>
        <v>2830</v>
      </c>
      <c r="O571" s="20">
        <f>'data'!$G$23-'data'!$G$23*(1-('data'!$G$22^M571)/('data'!$G$22^M571+L571^M571))</f>
        <v>35.2754510514845</v>
      </c>
      <c r="P571" s="20">
        <f>VLOOKUP(IF(N571-'data'!$G$24&lt;0,0,N571-'data'!$G$24),N3:O725,2)</f>
        <v>35.2933599353606</v>
      </c>
      <c r="Q571" s="20">
        <v>3.5</v>
      </c>
      <c r="R571" s="20">
        <v>3.49305676307542</v>
      </c>
      <c r="S571" s="20">
        <v>3.48348627049009</v>
      </c>
      <c r="T571" s="20">
        <v>3.47108106451742</v>
      </c>
      <c r="U571" s="20">
        <v>3.49567670272142</v>
      </c>
      <c r="V571" s="20">
        <v>3.48383378885061</v>
      </c>
      <c r="W571" s="20">
        <v>3.46782338940691</v>
      </c>
      <c r="X571" s="20">
        <v>3.44738519626404</v>
      </c>
      <c r="Y571" s="20">
        <v>41.1144085825574</v>
      </c>
      <c r="Z571" s="20">
        <v>41.2334059274537</v>
      </c>
      <c r="AA571" s="20">
        <v>41.3866663989012</v>
      </c>
      <c r="AB571" s="20">
        <v>41.5972403444075</v>
      </c>
    </row>
    <row r="572" ht="20.05" customHeight="1">
      <c r="A572" s="17">
        <f>$A571+C571</f>
        <v>2835</v>
      </c>
      <c r="B572" s="18"/>
      <c r="C572" s="19">
        <v>5</v>
      </c>
      <c r="D572" t="b" s="20">
        <v>1</v>
      </c>
      <c r="E572" s="21"/>
      <c r="F572" s="22">
        <v>634.400722964809</v>
      </c>
      <c r="G572" s="20">
        <f>$E572+($F572/60+H572*'data'!$C$16+I572*OFFSET('data'!$C$17,0,D572)-G571*(OFFSET('data'!$C$18,0,D572)+'data'!$C$19+OFFSET('data'!$C$20,0,D572)))*$C572/60+G571</f>
        <v>27.6228835854527</v>
      </c>
      <c r="H572" s="20">
        <f>H571+('data'!$C$19*G571-'data'!$C$16*H571)*$C572/60</f>
        <v>106.743778131909</v>
      </c>
      <c r="I572" s="20">
        <f>I571+(OFFSET('data'!$C$20,0,D572)*G571-OFFSET('data'!$C$17,0,D572)*I571)*$C572/60</f>
        <v>146.961281715457</v>
      </c>
      <c r="J572" s="23">
        <f>$A572/60</f>
        <v>47.25</v>
      </c>
      <c r="K572" s="20">
        <f>G572/'data'!$C$15*1000</f>
        <v>4.22022881427114</v>
      </c>
      <c r="L572" s="20">
        <f>L571+'data'!$G$21*(K571-L571)/60*C571</f>
        <v>4.17180035258368</v>
      </c>
      <c r="M572" s="20">
        <f>IF(L572&lt;='data'!$G$22,1.89,1.47)</f>
        <v>1.47</v>
      </c>
      <c r="N572" s="19">
        <f>$A572</f>
        <v>2835</v>
      </c>
      <c r="O572" s="20">
        <f>'data'!$G$23-'data'!$G$23*(1-('data'!$G$22^M572)/('data'!$G$22^M572+L572^M572))</f>
        <v>35.271032087630</v>
      </c>
      <c r="P572" s="20">
        <f>VLOOKUP(IF(N572-'data'!$G$24&lt;0,0,N572-'data'!$G$24),N3:O725,2)</f>
        <v>35.2888474245854</v>
      </c>
      <c r="Q572" s="20">
        <v>3.5</v>
      </c>
      <c r="R572" s="20">
        <v>3.49309469107623</v>
      </c>
      <c r="S572" s="20">
        <v>3.48357128558337</v>
      </c>
      <c r="T572" s="20">
        <v>3.47122241745221</v>
      </c>
      <c r="U572" s="20">
        <v>3.49572757588232</v>
      </c>
      <c r="V572" s="20">
        <v>3.48394276386174</v>
      </c>
      <c r="W572" s="20">
        <v>3.46800869825904</v>
      </c>
      <c r="X572" s="20">
        <v>3.44766844228218</v>
      </c>
      <c r="Y572" s="20">
        <v>41.1138940441479</v>
      </c>
      <c r="Z572" s="20">
        <v>41.2323062751505</v>
      </c>
      <c r="AA572" s="20">
        <v>41.3848289903257</v>
      </c>
      <c r="AB572" s="20">
        <v>41.5943753277678</v>
      </c>
    </row>
    <row r="573" ht="20.05" customHeight="1">
      <c r="A573" s="17">
        <f>$A572+C572</f>
        <v>2840</v>
      </c>
      <c r="B573" s="18"/>
      <c r="C573" s="19">
        <v>5</v>
      </c>
      <c r="D573" t="b" s="20">
        <v>1</v>
      </c>
      <c r="E573" s="21"/>
      <c r="F573" s="22">
        <v>634.248582044882</v>
      </c>
      <c r="G573" s="20">
        <f>$E573+($F573/60+H573*'data'!$C$16+I573*OFFSET('data'!$C$17,0,D573)-G572*(OFFSET('data'!$C$18,0,D573)+'data'!$C$19+OFFSET('data'!$C$20,0,D573)))*$C573/60+G572</f>
        <v>27.6250271436321</v>
      </c>
      <c r="H573" s="20">
        <f>H572+('data'!$C$19*G572-'data'!$C$16*H572)*$C573/60</f>
        <v>106.784957322064</v>
      </c>
      <c r="I573" s="20">
        <f>I572+(OFFSET('data'!$C$20,0,D573)*G572-OFFSET('data'!$C$17,0,D573)*I572)*$C573/60</f>
        <v>147.178575236107</v>
      </c>
      <c r="J573" s="23">
        <f>$A573/60</f>
        <v>47.3333333333333</v>
      </c>
      <c r="K573" s="20">
        <f>G573/'data'!$C$15*1000</f>
        <v>4.22055630745142</v>
      </c>
      <c r="L573" s="20">
        <f>L572+'data'!$G$21*(K572-L572)/60*C572</f>
        <v>4.17237022061843</v>
      </c>
      <c r="M573" s="20">
        <f>IF(L573&lt;='data'!$G$22,1.89,1.47)</f>
        <v>1.47</v>
      </c>
      <c r="N573" s="19">
        <f>$A573</f>
        <v>2840</v>
      </c>
      <c r="O573" s="20">
        <f>'data'!$G$23-'data'!$G$23*(1-('data'!$G$22^M573)/('data'!$G$22^M573+L573^M573))</f>
        <v>35.2666360951868</v>
      </c>
      <c r="P573" s="20">
        <f>VLOOKUP(IF(N573-'data'!$G$24&lt;0,0,N573-'data'!$G$24),N3:O725,2)</f>
        <v>35.2843585530217</v>
      </c>
      <c r="Q573" s="20">
        <v>3.5</v>
      </c>
      <c r="R573" s="20">
        <v>3.49313249078787</v>
      </c>
      <c r="S573" s="20">
        <v>3.4836560139316</v>
      </c>
      <c r="T573" s="20">
        <v>3.47136329487244</v>
      </c>
      <c r="U573" s="20">
        <v>3.49577785040789</v>
      </c>
      <c r="V573" s="20">
        <v>3.48405090133794</v>
      </c>
      <c r="W573" s="20">
        <v>3.46819282355893</v>
      </c>
      <c r="X573" s="20">
        <v>3.44795000091249</v>
      </c>
      <c r="Y573" s="20">
        <v>41.1133855694485</v>
      </c>
      <c r="Z573" s="20">
        <v>41.2312151561599</v>
      </c>
      <c r="AA573" s="20">
        <v>41.3830035758035</v>
      </c>
      <c r="AB573" s="20">
        <v>41.5915278230862</v>
      </c>
    </row>
    <row r="574" ht="20.05" customHeight="1">
      <c r="A574" s="17">
        <f>$A573+C573</f>
        <v>2845</v>
      </c>
      <c r="B574" s="18"/>
      <c r="C574" s="19">
        <v>5</v>
      </c>
      <c r="D574" t="b" s="20">
        <v>1</v>
      </c>
      <c r="E574" s="21"/>
      <c r="F574" s="22">
        <v>634.096955507085</v>
      </c>
      <c r="G574" s="20">
        <f>$E574+($F574/60+H574*'data'!$C$16+I574*OFFSET('data'!$C$17,0,D574)-G573*(OFFSET('data'!$C$18,0,D574)+'data'!$C$19+OFFSET('data'!$C$20,0,D574)))*$C574/60+G573</f>
        <v>27.6271627804922</v>
      </c>
      <c r="H574" s="20">
        <f>H573+('data'!$C$19*G573-'data'!$C$16*H573)*$C574/60</f>
        <v>106.825946663524</v>
      </c>
      <c r="I574" s="20">
        <f>I573+(OFFSET('data'!$C$20,0,D574)*G573-OFFSET('data'!$C$17,0,D574)*I573)*$C574/60</f>
        <v>147.395806636623</v>
      </c>
      <c r="J574" s="23">
        <f>$A574/60</f>
        <v>47.4166666666667</v>
      </c>
      <c r="K574" s="20">
        <f>G574/'data'!$C$15*1000</f>
        <v>4.22088259041119</v>
      </c>
      <c r="L574" s="20">
        <f>L573+'data'!$G$21*(K573-L573)/60*C573</f>
        <v>4.17293723657659</v>
      </c>
      <c r="M574" s="20">
        <f>IF(L574&lt;='data'!$G$22,1.89,1.47)</f>
        <v>1.47</v>
      </c>
      <c r="N574" s="19">
        <f>$A574</f>
        <v>2845</v>
      </c>
      <c r="O574" s="20">
        <f>'data'!$G$23-'data'!$G$23*(1-('data'!$G$22^M574)/('data'!$G$22^M574+L574^M574))</f>
        <v>35.2622629112705</v>
      </c>
      <c r="P574" s="20">
        <f>VLOOKUP(IF(N574-'data'!$G$24&lt;0,0,N574-'data'!$G$24),N3:O725,2)</f>
        <v>35.2798931512425</v>
      </c>
      <c r="Q574" s="20">
        <v>3.5</v>
      </c>
      <c r="R574" s="20">
        <v>3.49317016263193</v>
      </c>
      <c r="S574" s="20">
        <v>3.48374045647687</v>
      </c>
      <c r="T574" s="20">
        <v>3.47150369834004</v>
      </c>
      <c r="U574" s="20">
        <v>3.4958275333424</v>
      </c>
      <c r="V574" s="20">
        <v>3.48415820963003</v>
      </c>
      <c r="W574" s="20">
        <v>3.46837577587059</v>
      </c>
      <c r="X574" s="20">
        <v>3.44822988647422</v>
      </c>
      <c r="Y574" s="20">
        <v>41.1128830868948</v>
      </c>
      <c r="Z574" s="20">
        <v>41.2301324846395</v>
      </c>
      <c r="AA574" s="20">
        <v>41.3811900461744</v>
      </c>
      <c r="AB574" s="20">
        <v>41.588697677966</v>
      </c>
    </row>
    <row r="575" ht="20.05" customHeight="1">
      <c r="A575" s="17">
        <f>$A574+C574</f>
        <v>2850</v>
      </c>
      <c r="B575" s="18"/>
      <c r="C575" s="19">
        <v>5</v>
      </c>
      <c r="D575" t="b" s="20">
        <v>1</v>
      </c>
      <c r="E575" s="21"/>
      <c r="F575" s="22">
        <v>633.945840459297</v>
      </c>
      <c r="G575" s="20">
        <f>$E575+($F575/60+H575*'data'!$C$16+I575*OFFSET('data'!$C$17,0,D575)-G574*(OFFSET('data'!$C$18,0,D575)+'data'!$C$19+OFFSET('data'!$C$20,0,D575)))*$C575/60+G574</f>
        <v>27.6292905217911</v>
      </c>
      <c r="H575" s="20">
        <f>H574+('data'!$C$19*G574-'data'!$C$16*H574)*$C575/60</f>
        <v>106.866747078946</v>
      </c>
      <c r="I575" s="20">
        <f>I574+(OFFSET('data'!$C$20,0,D575)*G574-OFFSET('data'!$C$17,0,D575)*I574)*$C575/60</f>
        <v>147.612975862356</v>
      </c>
      <c r="J575" s="23">
        <f>$A575/60</f>
        <v>47.5</v>
      </c>
      <c r="K575" s="20">
        <f>G575/'data'!$C$15*1000</f>
        <v>4.2212076670858</v>
      </c>
      <c r="L575" s="20">
        <f>L574+'data'!$G$21*(K574-L574)/60*C574</f>
        <v>4.17350141977823</v>
      </c>
      <c r="M575" s="20">
        <f>IF(L575&lt;='data'!$G$22,1.89,1.47)</f>
        <v>1.47</v>
      </c>
      <c r="N575" s="19">
        <f>$A575</f>
        <v>2850</v>
      </c>
      <c r="O575" s="20">
        <f>'data'!$G$23-'data'!$G$23*(1-('data'!$G$22^M575)/('data'!$G$22^M575+L575^M575))</f>
        <v>35.2579123745853</v>
      </c>
      <c r="P575" s="20">
        <f>VLOOKUP(IF(N575-'data'!$G$24&lt;0,0,N575-'data'!$G$24),N3:O725,2)</f>
        <v>35.2754510514845</v>
      </c>
      <c r="Q575" s="20">
        <v>3.5</v>
      </c>
      <c r="R575" s="20">
        <v>3.49320770702859</v>
      </c>
      <c r="S575" s="20">
        <v>3.48382461415818</v>
      </c>
      <c r="T575" s="20">
        <v>3.47164362941183</v>
      </c>
      <c r="U575" s="20">
        <v>3.49587663164723</v>
      </c>
      <c r="V575" s="20">
        <v>3.48426469699548</v>
      </c>
      <c r="W575" s="20">
        <v>3.46855756564477</v>
      </c>
      <c r="X575" s="20">
        <v>3.44850811313631</v>
      </c>
      <c r="Y575" s="20">
        <v>41.1123865257696</v>
      </c>
      <c r="Z575" s="20">
        <v>41.2290581757169</v>
      </c>
      <c r="AA575" s="20">
        <v>41.3793882934698</v>
      </c>
      <c r="AB575" s="20">
        <v>41.5858847416507</v>
      </c>
    </row>
    <row r="576" ht="20.05" customHeight="1">
      <c r="A576" s="17">
        <f>$A575+C575</f>
        <v>2855</v>
      </c>
      <c r="B576" s="18"/>
      <c r="C576" s="19">
        <v>5</v>
      </c>
      <c r="D576" t="b" s="20">
        <v>1</v>
      </c>
      <c r="E576" s="21"/>
      <c r="F576" s="22">
        <v>633.795234026333</v>
      </c>
      <c r="G576" s="20">
        <f>$E576+($F576/60+H576*'data'!$C$16+I576*OFFSET('data'!$C$17,0,D576)-G575*(OFFSET('data'!$C$18,0,D576)+'data'!$C$19+OFFSET('data'!$C$20,0,D576)))*$C576/60+G575</f>
        <v>27.6314103932025</v>
      </c>
      <c r="H576" s="20">
        <f>H575+('data'!$C$19*G575-'data'!$C$16*H575)*$C576/60</f>
        <v>106.907359486195</v>
      </c>
      <c r="I576" s="20">
        <f>I575+(OFFSET('data'!$C$20,0,D576)*G575-OFFSET('data'!$C$17,0,D576)*I575)*$C576/60</f>
        <v>147.830082858933</v>
      </c>
      <c r="J576" s="23">
        <f>$A576/60</f>
        <v>47.5833333333333</v>
      </c>
      <c r="K576" s="20">
        <f>G576/'data'!$C$15*1000</f>
        <v>4.22153154139766</v>
      </c>
      <c r="L576" s="20">
        <f>L575+'data'!$G$21*(K575-L575)/60*C575</f>
        <v>4.17406278936238</v>
      </c>
      <c r="M576" s="20">
        <f>IF(L576&lt;='data'!$G$22,1.89,1.47)</f>
        <v>1.47</v>
      </c>
      <c r="N576" s="19">
        <f>$A576</f>
        <v>2855</v>
      </c>
      <c r="O576" s="20">
        <f>'data'!$G$23-'data'!$G$23*(1-('data'!$G$22^M576)/('data'!$G$22^M576+L576^M576))</f>
        <v>35.2535843254063</v>
      </c>
      <c r="P576" s="20">
        <f>VLOOKUP(IF(N576-'data'!$G$24&lt;0,0,N576-'data'!$G$24),N3:O725,2)</f>
        <v>35.271032087630</v>
      </c>
      <c r="Q576" s="20">
        <v>3.5</v>
      </c>
      <c r="R576" s="20">
        <v>3.49324512439667</v>
      </c>
      <c r="S576" s="20">
        <v>3.48390848791139</v>
      </c>
      <c r="T576" s="20">
        <v>3.47178308963953</v>
      </c>
      <c r="U576" s="20">
        <v>3.49592515220184</v>
      </c>
      <c r="V576" s="20">
        <v>3.48437037159955</v>
      </c>
      <c r="W576" s="20">
        <v>3.46873820322026</v>
      </c>
      <c r="X576" s="20">
        <v>3.44878469491908</v>
      </c>
      <c r="Y576" s="20">
        <v>41.1118958161926</v>
      </c>
      <c r="Z576" s="20">
        <v>41.2279921454772</v>
      </c>
      <c r="AA576" s="20">
        <v>41.3775982108984</v>
      </c>
      <c r="AB576" s="20">
        <v>41.5830888650036</v>
      </c>
    </row>
    <row r="577" ht="20.05" customHeight="1">
      <c r="A577" s="17">
        <f>$A576+C576</f>
        <v>2860</v>
      </c>
      <c r="B577" s="18"/>
      <c r="C577" s="19">
        <v>5</v>
      </c>
      <c r="D577" t="b" s="20">
        <v>1</v>
      </c>
      <c r="E577" s="21"/>
      <c r="F577" s="22">
        <v>633.645133349835</v>
      </c>
      <c r="G577" s="20">
        <f>$E577+($F577/60+H577*'data'!$C$16+I577*OFFSET('data'!$C$17,0,D577)-G576*(OFFSET('data'!$C$18,0,D577)+'data'!$C$19+OFFSET('data'!$C$20,0,D577)))*$C577/60+G576</f>
        <v>27.6335224203163</v>
      </c>
      <c r="H577" s="20">
        <f>H576+('data'!$C$19*G576-'data'!$C$16*H576)*$C577/60</f>
        <v>106.947784798372</v>
      </c>
      <c r="I577" s="20">
        <f>I576+(OFFSET('data'!$C$20,0,D577)*G576-OFFSET('data'!$C$17,0,D577)*I576)*$C577/60</f>
        <v>148.047127572256</v>
      </c>
      <c r="J577" s="23">
        <f>$A577/60</f>
        <v>47.6666666666667</v>
      </c>
      <c r="K577" s="20">
        <f>G577/'data'!$C$15*1000</f>
        <v>4.22185421725641</v>
      </c>
      <c r="L577" s="20">
        <f>L576+'data'!$G$21*(K576-L576)/60*C576</f>
        <v>4.17462136428902</v>
      </c>
      <c r="M577" s="20">
        <f>IF(L577&lt;='data'!$G$22,1.89,1.47)</f>
        <v>1.47</v>
      </c>
      <c r="N577" s="19">
        <f>$A577</f>
        <v>2860</v>
      </c>
      <c r="O577" s="20">
        <f>'data'!$G$23-'data'!$G$23*(1-('data'!$G$22^M577)/('data'!$G$22^M577+L577^M577))</f>
        <v>35.2492786055611</v>
      </c>
      <c r="P577" s="20">
        <f>VLOOKUP(IF(N577-'data'!$G$24&lt;0,0,N577-'data'!$G$24),N3:O725,2)</f>
        <v>35.2666360951868</v>
      </c>
      <c r="Q577" s="20">
        <v>3.5</v>
      </c>
      <c r="R577" s="20">
        <v>3.49328241515361</v>
      </c>
      <c r="S577" s="20">
        <v>3.48399207866936</v>
      </c>
      <c r="T577" s="20">
        <v>3.47192208056976</v>
      </c>
      <c r="U577" s="20">
        <v>3.49597310180473</v>
      </c>
      <c r="V577" s="20">
        <v>3.48447524151631</v>
      </c>
      <c r="W577" s="20">
        <v>3.46891769882515</v>
      </c>
      <c r="X577" s="20">
        <v>3.44905964569595</v>
      </c>
      <c r="Y577" s="20">
        <v>41.1114108891104</v>
      </c>
      <c r="Z577" s="20">
        <v>41.2269343109527</v>
      </c>
      <c r="AA577" s="20">
        <v>41.3758196928325</v>
      </c>
      <c r="AB577" s="20">
        <v>41.5803099004898</v>
      </c>
    </row>
    <row r="578" ht="20.05" customHeight="1">
      <c r="A578" s="17">
        <f>$A577+C577</f>
        <v>2865</v>
      </c>
      <c r="B578" s="18"/>
      <c r="C578" s="19">
        <v>5</v>
      </c>
      <c r="D578" t="b" s="20">
        <v>1</v>
      </c>
      <c r="E578" s="21"/>
      <c r="F578" s="22">
        <v>633.495535588176</v>
      </c>
      <c r="G578" s="20">
        <f>$E578+($F578/60+H578*'data'!$C$16+I578*OFFSET('data'!$C$17,0,D578)-G577*(OFFSET('data'!$C$18,0,D578)+'data'!$C$19+OFFSET('data'!$C$20,0,D578)))*$C578/60+G577</f>
        <v>27.6356266286385</v>
      </c>
      <c r="H578" s="20">
        <f>H577+('data'!$C$19*G577-'data'!$C$16*H577)*$C578/60</f>
        <v>106.988023923836</v>
      </c>
      <c r="I578" s="20">
        <f>I577+(OFFSET('data'!$C$20,0,D578)*G577-OFFSET('data'!$C$17,0,D578)*I577)*$C578/60</f>
        <v>148.264109948502</v>
      </c>
      <c r="J578" s="23">
        <f>$A578/60</f>
        <v>47.75</v>
      </c>
      <c r="K578" s="20">
        <f>G578/'data'!$C$15*1000</f>
        <v>4.22217569855887</v>
      </c>
      <c r="L578" s="20">
        <f>L577+'data'!$G$21*(K577-L577)/60*C577</f>
        <v>4.17517716334103</v>
      </c>
      <c r="M578" s="20">
        <f>IF(L578&lt;='data'!$G$22,1.89,1.47)</f>
        <v>1.47</v>
      </c>
      <c r="N578" s="19">
        <f>$A578</f>
        <v>2865</v>
      </c>
      <c r="O578" s="20">
        <f>'data'!$G$23-'data'!$G$23*(1-('data'!$G$22^M578)/('data'!$G$22^M578+L578^M578))</f>
        <v>35.2449950584121</v>
      </c>
      <c r="P578" s="20">
        <f>VLOOKUP(IF(N578-'data'!$G$24&lt;0,0,N578-'data'!$G$24),N3:O725,2)</f>
        <v>35.2622629112705</v>
      </c>
      <c r="Q578" s="20">
        <v>3.5</v>
      </c>
      <c r="R578" s="20">
        <v>3.49331957971547</v>
      </c>
      <c r="S578" s="20">
        <v>3.48407538736185</v>
      </c>
      <c r="T578" s="20">
        <v>3.47206060374408</v>
      </c>
      <c r="U578" s="20">
        <v>3.49602048717442</v>
      </c>
      <c r="V578" s="20">
        <v>3.48457931472972</v>
      </c>
      <c r="W578" s="20">
        <v>3.46909606257813</v>
      </c>
      <c r="X578" s="20">
        <v>3.4493329791951</v>
      </c>
      <c r="Y578" s="20">
        <v>41.110931676287</v>
      </c>
      <c r="Z578" s="20">
        <v>41.225884590111</v>
      </c>
      <c r="AA578" s="20">
        <v>41.3740526347948</v>
      </c>
      <c r="AB578" s="20">
        <v>41.577547702157</v>
      </c>
    </row>
    <row r="579" ht="20.05" customHeight="1">
      <c r="A579" s="17">
        <f>$A578+C578</f>
        <v>2870</v>
      </c>
      <c r="B579" s="18"/>
      <c r="C579" s="19">
        <v>5</v>
      </c>
      <c r="D579" t="b" s="20">
        <v>1</v>
      </c>
      <c r="E579" s="21"/>
      <c r="F579" s="22">
        <v>633.346437916364</v>
      </c>
      <c r="G579" s="20">
        <f>$E579+($F579/60+H579*'data'!$C$16+I579*OFFSET('data'!$C$17,0,D579)-G578*(OFFSET('data'!$C$18,0,D579)+'data'!$C$19+OFFSET('data'!$C$20,0,D579)))*$C579/60+G578</f>
        <v>27.6377230435919</v>
      </c>
      <c r="H579" s="20">
        <f>H578+('data'!$C$19*G578-'data'!$C$16*H578)*$C579/60</f>
        <v>107.028077766233</v>
      </c>
      <c r="I579" s="20">
        <f>I578+(OFFSET('data'!$C$20,0,D579)*G578-OFFSET('data'!$C$17,0,D579)*I578)*$C579/60</f>
        <v>148.481029934120</v>
      </c>
      <c r="J579" s="23">
        <f>$A579/60</f>
        <v>47.8333333333333</v>
      </c>
      <c r="K579" s="20">
        <f>G579/'data'!$C$15*1000</f>
        <v>4.22249598918912</v>
      </c>
      <c r="L579" s="20">
        <f>L578+'data'!$G$21*(K578-L578)/60*C578</f>
        <v>4.17573020512612</v>
      </c>
      <c r="M579" s="20">
        <f>IF(L579&lt;='data'!$G$22,1.89,1.47)</f>
        <v>1.47</v>
      </c>
      <c r="N579" s="19">
        <f>$A579</f>
        <v>2870</v>
      </c>
      <c r="O579" s="20">
        <f>'data'!$G$23-'data'!$G$23*(1-('data'!$G$22^M579)/('data'!$G$22^M579+L579^M579))</f>
        <v>35.2407335288394</v>
      </c>
      <c r="P579" s="20">
        <f>VLOOKUP(IF(N579-'data'!$G$24&lt;0,0,N579-'data'!$G$24),N3:O725,2)</f>
        <v>35.2579123745853</v>
      </c>
      <c r="Q579" s="20">
        <v>3.5</v>
      </c>
      <c r="R579" s="20">
        <v>3.49335661849696</v>
      </c>
      <c r="S579" s="20">
        <v>3.48415841491561</v>
      </c>
      <c r="T579" s="20">
        <v>3.47219866069898</v>
      </c>
      <c r="U579" s="20">
        <v>3.49606731495036</v>
      </c>
      <c r="V579" s="20">
        <v>3.48468259913467</v>
      </c>
      <c r="W579" s="20">
        <v>3.46927330448973</v>
      </c>
      <c r="X579" s="20">
        <v>3.44960470900111</v>
      </c>
      <c r="Y579" s="20">
        <v>41.1104581102938</v>
      </c>
      <c r="Z579" s="20">
        <v>41.2248429018448</v>
      </c>
      <c r="AA579" s="20">
        <v>41.3722969334443</v>
      </c>
      <c r="AB579" s="20">
        <v>41.5748021256169</v>
      </c>
    </row>
    <row r="580" ht="20.05" customHeight="1">
      <c r="A580" s="17">
        <f>$A579+C579</f>
        <v>2875</v>
      </c>
      <c r="B580" s="18"/>
      <c r="C580" s="19">
        <v>5</v>
      </c>
      <c r="D580" t="b" s="20">
        <v>1</v>
      </c>
      <c r="E580" s="21"/>
      <c r="F580" s="22">
        <v>633.197837525942</v>
      </c>
      <c r="G580" s="20">
        <f>$E580+($F580/60+H580*'data'!$C$16+I580*OFFSET('data'!$C$17,0,D580)-G579*(OFFSET('data'!$C$18,0,D580)+'data'!$C$19+OFFSET('data'!$C$20,0,D580)))*$C580/60+G579</f>
        <v>27.6398116905161</v>
      </c>
      <c r="H580" s="20">
        <f>H579+('data'!$C$19*G579-'data'!$C$16*H579)*$C580/60</f>
        <v>107.067947224520</v>
      </c>
      <c r="I580" s="20">
        <f>I579+(OFFSET('data'!$C$20,0,D580)*G579-OFFSET('data'!$C$17,0,D580)*I579)*$C580/60</f>
        <v>148.697887475833</v>
      </c>
      <c r="J580" s="23">
        <f>$A580/60</f>
        <v>47.9166666666667</v>
      </c>
      <c r="K580" s="20">
        <f>G580/'data'!$C$15*1000</f>
        <v>4.22281509301856</v>
      </c>
      <c r="L580" s="20">
        <f>L579+'data'!$G$21*(K579-L579)/60*C579</f>
        <v>4.17628050807874</v>
      </c>
      <c r="M580" s="20">
        <f>IF(L580&lt;='data'!$G$22,1.89,1.47)</f>
        <v>1.47</v>
      </c>
      <c r="N580" s="19">
        <f>$A580</f>
        <v>2875</v>
      </c>
      <c r="O580" s="20">
        <f>'data'!$G$23-'data'!$G$23*(1-('data'!$G$22^M580)/('data'!$G$22^M580+L580^M580))</f>
        <v>35.2364938632225</v>
      </c>
      <c r="P580" s="20">
        <f>VLOOKUP(IF(N580-'data'!$G$24&lt;0,0,N580-'data'!$G$24),N3:O725,2)</f>
        <v>35.2535843254063</v>
      </c>
      <c r="Q580" s="20">
        <v>3.5</v>
      </c>
      <c r="R580" s="20">
        <v>3.49339353191144</v>
      </c>
      <c r="S580" s="20">
        <v>3.4842411622543</v>
      </c>
      <c r="T580" s="20">
        <v>3.47233625296592</v>
      </c>
      <c r="U580" s="20">
        <v>3.49611359169388</v>
      </c>
      <c r="V580" s="20">
        <v>3.48478510253803</v>
      </c>
      <c r="W580" s="20">
        <v>3.46944943446354</v>
      </c>
      <c r="X580" s="20">
        <v>3.44987484855659</v>
      </c>
      <c r="Y580" s="20">
        <v>41.1099901244998</v>
      </c>
      <c r="Z580" s="20">
        <v>41.2238091659599</v>
      </c>
      <c r="AA580" s="20">
        <v>41.3705524865635</v>
      </c>
      <c r="AB580" s="20">
        <v>41.5720730280265</v>
      </c>
    </row>
    <row r="581" ht="20.05" customHeight="1">
      <c r="A581" s="17">
        <f>$A580+C580</f>
        <v>2880</v>
      </c>
      <c r="B581" s="18"/>
      <c r="C581" s="19">
        <v>5</v>
      </c>
      <c r="D581" t="b" s="20">
        <v>1</v>
      </c>
      <c r="E581" s="21"/>
      <c r="F581" s="22">
        <v>633.049731624893</v>
      </c>
      <c r="G581" s="20">
        <f>$E581+($F581/60+H581*'data'!$C$16+I581*OFFSET('data'!$C$17,0,D581)-G580*(OFFSET('data'!$C$18,0,D581)+'data'!$C$19+OFFSET('data'!$C$20,0,D581)))*$C581/60+G580</f>
        <v>27.6418925946677</v>
      </c>
      <c r="H581" s="20">
        <f>H580+('data'!$C$19*G580-'data'!$C$16*H580)*$C581/60</f>
        <v>107.107633192991</v>
      </c>
      <c r="I581" s="20">
        <f>I580+(OFFSET('data'!$C$20,0,D581)*G580-OFFSET('data'!$C$17,0,D581)*I580)*$C581/60</f>
        <v>148.914682520634</v>
      </c>
      <c r="J581" s="23">
        <f>$A581/60</f>
        <v>48</v>
      </c>
      <c r="K581" s="20">
        <f>G581/'data'!$C$15*1000</f>
        <v>4.2231330139059</v>
      </c>
      <c r="L581" s="20">
        <f>L580+'data'!$G$21*(K580-L580)/60*C580</f>
        <v>4.17682809046198</v>
      </c>
      <c r="M581" s="20">
        <f>IF(L581&lt;='data'!$G$22,1.89,1.47)</f>
        <v>1.47</v>
      </c>
      <c r="N581" s="19">
        <f>$A581</f>
        <v>2880</v>
      </c>
      <c r="O581" s="20">
        <f>'data'!$G$23-'data'!$G$23*(1-('data'!$G$22^M581)/('data'!$G$22^M581+L581^M581))</f>
        <v>35.2322759094242</v>
      </c>
      <c r="P581" s="20">
        <f>VLOOKUP(IF(N581-'data'!$G$24&lt;0,0,N581-'data'!$G$24),N3:O725,2)</f>
        <v>35.2492786055611</v>
      </c>
      <c r="Q581" s="20">
        <v>3.5</v>
      </c>
      <c r="R581" s="20">
        <v>3.49343032037087</v>
      </c>
      <c r="S581" s="20">
        <v>3.4843236302986</v>
      </c>
      <c r="T581" s="20">
        <v>3.47247338207134</v>
      </c>
      <c r="U581" s="20">
        <v>3.49615932388909</v>
      </c>
      <c r="V581" s="20">
        <v>3.48488683265963</v>
      </c>
      <c r="W581" s="20">
        <v>3.46962446229746</v>
      </c>
      <c r="X581" s="20">
        <v>3.45014341116382</v>
      </c>
      <c r="Y581" s="20">
        <v>41.1095276530629</v>
      </c>
      <c r="Z581" s="20">
        <v>41.2227833031655</v>
      </c>
      <c r="AA581" s="20">
        <v>41.3688191930448</v>
      </c>
      <c r="AB581" s="20">
        <v>41.5693602680707</v>
      </c>
    </row>
    <row r="582" ht="20.05" customHeight="1">
      <c r="A582" s="17">
        <f>$A581+C581</f>
        <v>2885</v>
      </c>
      <c r="B582" s="18"/>
      <c r="C582" s="19">
        <v>5</v>
      </c>
      <c r="D582" t="b" s="20">
        <v>1</v>
      </c>
      <c r="E582" s="21"/>
      <c r="F582" s="22">
        <v>632.9021174375411</v>
      </c>
      <c r="G582" s="20">
        <f>$E582+($F582/60+H582*'data'!$C$16+I582*OFFSET('data'!$C$17,0,D582)-G581*(OFFSET('data'!$C$18,0,D582)+'data'!$C$19+OFFSET('data'!$C$20,0,D582)))*$C582/60+G581</f>
        <v>27.6439657812209</v>
      </c>
      <c r="H582" s="20">
        <f>H581+('data'!$C$19*G581-'data'!$C$16*H581)*$C582/60</f>
        <v>107.147136561302</v>
      </c>
      <c r="I582" s="20">
        <f>I581+(OFFSET('data'!$C$20,0,D582)*G581-OFFSET('data'!$C$17,0,D582)*I581)*$C582/60</f>
        <v>149.131415015788</v>
      </c>
      <c r="J582" s="23">
        <f>$A582/60</f>
        <v>48.0833333333333</v>
      </c>
      <c r="K582" s="20">
        <f>G582/'data'!$C$15*1000</f>
        <v>4.22344975569725</v>
      </c>
      <c r="L582" s="20">
        <f>L581+'data'!$G$21*(K581-L581)/60*C581</f>
        <v>4.17737297036943</v>
      </c>
      <c r="M582" s="20">
        <f>IF(L582&lt;='data'!$G$22,1.89,1.47)</f>
        <v>1.47</v>
      </c>
      <c r="N582" s="19">
        <f>$A582</f>
        <v>2885</v>
      </c>
      <c r="O582" s="20">
        <f>'data'!$G$23-'data'!$G$23*(1-('data'!$G$22^M582)/('data'!$G$22^M582+L582^M582))</f>
        <v>35.2280795167728</v>
      </c>
      <c r="P582" s="20">
        <f>VLOOKUP(IF(N582-'data'!$G$24&lt;0,0,N582-'data'!$G$24),N3:O725,2)</f>
        <v>35.2449950584121</v>
      </c>
      <c r="Q582" s="20">
        <v>3.5</v>
      </c>
      <c r="R582" s="20">
        <v>3.49346698428592</v>
      </c>
      <c r="S582" s="20">
        <v>3.48440581996615</v>
      </c>
      <c r="T582" s="20">
        <v>3.4726100495367</v>
      </c>
      <c r="U582" s="20">
        <v>3.49620451794381</v>
      </c>
      <c r="V582" s="20">
        <v>3.4849877971333</v>
      </c>
      <c r="W582" s="20">
        <v>3.46979839768488</v>
      </c>
      <c r="X582" s="20">
        <v>3.4504104099863</v>
      </c>
      <c r="Y582" s="20">
        <v>41.1090706309194</v>
      </c>
      <c r="Z582" s="20">
        <v>41.221765235063</v>
      </c>
      <c r="AA582" s="20">
        <v>41.367096952878</v>
      </c>
      <c r="AB582" s="20">
        <v>41.5666637059438</v>
      </c>
    </row>
    <row r="583" ht="20.05" customHeight="1">
      <c r="A583" s="17">
        <f>$A582+C582</f>
        <v>2890</v>
      </c>
      <c r="B583" s="18"/>
      <c r="C583" s="19">
        <v>5</v>
      </c>
      <c r="D583" t="b" s="20">
        <v>1</v>
      </c>
      <c r="E583" s="21"/>
      <c r="F583" s="22">
        <v>632.754992204457</v>
      </c>
      <c r="G583" s="20">
        <f>$E583+($F583/60+H583*'data'!$C$16+I583*OFFSET('data'!$C$17,0,D583)-G582*(OFFSET('data'!$C$18,0,D583)+'data'!$C$19+OFFSET('data'!$C$20,0,D583)))*$C583/60+G582</f>
        <v>27.6460312752675</v>
      </c>
      <c r="H583" s="20">
        <f>H582+('data'!$C$19*G582-'data'!$C$16*H582)*$C583/60</f>
        <v>107.186458214498</v>
      </c>
      <c r="I583" s="20">
        <f>I582+(OFFSET('data'!$C$20,0,D583)*G582-OFFSET('data'!$C$17,0,D583)*I582)*$C583/60</f>
        <v>149.348084908828</v>
      </c>
      <c r="J583" s="23">
        <f>$A583/60</f>
        <v>48.1666666666667</v>
      </c>
      <c r="K583" s="20">
        <f>G583/'data'!$C$15*1000</f>
        <v>4.22376532222615</v>
      </c>
      <c r="L583" s="20">
        <f>L582+'data'!$G$21*(K582-L582)/60*C582</f>
        <v>4.17791516572703</v>
      </c>
      <c r="M583" s="20">
        <f>IF(L583&lt;='data'!$G$22,1.89,1.47)</f>
        <v>1.47</v>
      </c>
      <c r="N583" s="19">
        <f>$A583</f>
        <v>2890</v>
      </c>
      <c r="O583" s="20">
        <f>'data'!$G$23-'data'!$G$23*(1-('data'!$G$22^M583)/('data'!$G$22^M583+L583^M583))</f>
        <v>35.2239045360461</v>
      </c>
      <c r="P583" s="20">
        <f>VLOOKUP(IF(N583-'data'!$G$24&lt;0,0,N583-'data'!$G$24),N3:O725,2)</f>
        <v>35.2407335288394</v>
      </c>
      <c r="Q583" s="20">
        <v>3.5</v>
      </c>
      <c r="R583" s="20">
        <v>3.49350352406587</v>
      </c>
      <c r="S583" s="20">
        <v>3.48448773217157</v>
      </c>
      <c r="T583" s="20">
        <v>3.47274625687842</v>
      </c>
      <c r="U583" s="20">
        <v>3.49624918019045</v>
      </c>
      <c r="V583" s="20">
        <v>3.48508800350787</v>
      </c>
      <c r="W583" s="20">
        <v>3.46997125021589</v>
      </c>
      <c r="X583" s="20">
        <v>3.45067585805036</v>
      </c>
      <c r="Y583" s="20">
        <v>41.1086189937755</v>
      </c>
      <c r="Z583" s="20">
        <v>41.2207548841356</v>
      </c>
      <c r="AA583" s="20">
        <v>41.365385667137</v>
      </c>
      <c r="AB583" s="20">
        <v>41.5639832033322</v>
      </c>
    </row>
    <row r="584" ht="20.05" customHeight="1">
      <c r="A584" s="17">
        <f>$A583+C583</f>
        <v>2895</v>
      </c>
      <c r="B584" s="18"/>
      <c r="C584" s="19">
        <v>5</v>
      </c>
      <c r="D584" t="b" s="20">
        <v>1</v>
      </c>
      <c r="E584" s="21"/>
      <c r="F584" s="22">
        <v>632.608353182364</v>
      </c>
      <c r="G584" s="20">
        <f>$E584+($F584/60+H584*'data'!$C$16+I584*OFFSET('data'!$C$17,0,D584)-G583*(OFFSET('data'!$C$18,0,D584)+'data'!$C$19+OFFSET('data'!$C$20,0,D584)))*$C584/60+G583</f>
        <v>27.6480891018173</v>
      </c>
      <c r="H584" s="20">
        <f>H583+('data'!$C$19*G583-'data'!$C$16*H583)*$C584/60</f>
        <v>107.225599033036</v>
      </c>
      <c r="I584" s="20">
        <f>I583+(OFFSET('data'!$C$20,0,D584)*G583-OFFSET('data'!$C$17,0,D584)*I583)*$C584/60</f>
        <v>149.564692147558</v>
      </c>
      <c r="J584" s="23">
        <f>$A584/60</f>
        <v>48.25</v>
      </c>
      <c r="K584" s="20">
        <f>G584/'data'!$C$15*1000</f>
        <v>4.22407971731359</v>
      </c>
      <c r="L584" s="20">
        <f>L583+'data'!$G$21*(K583-L583)/60*C583</f>
        <v>4.17845469429488</v>
      </c>
      <c r="M584" s="20">
        <f>IF(L584&lt;='data'!$G$22,1.89,1.47)</f>
        <v>1.47</v>
      </c>
      <c r="N584" s="19">
        <f>$A584</f>
        <v>2895</v>
      </c>
      <c r="O584" s="20">
        <f>'data'!$G$23-'data'!$G$23*(1-('data'!$G$22^M584)/('data'!$G$22^M584+L584^M584))</f>
        <v>35.2197508194545</v>
      </c>
      <c r="P584" s="20">
        <f>VLOOKUP(IF(N584-'data'!$G$24&lt;0,0,N584-'data'!$G$24),N3:O725,2)</f>
        <v>35.2364938632225</v>
      </c>
      <c r="Q584" s="20">
        <v>3.5</v>
      </c>
      <c r="R584" s="20">
        <v>3.49353994011868</v>
      </c>
      <c r="S584" s="20">
        <v>3.4845693678265</v>
      </c>
      <c r="T584" s="20">
        <v>3.47288200560799</v>
      </c>
      <c r="U584" s="20">
        <v>3.49629331688691</v>
      </c>
      <c r="V584" s="20">
        <v>3.48518745924812</v>
      </c>
      <c r="W584" s="20">
        <v>3.47014302937847</v>
      </c>
      <c r="X584" s="20">
        <v>3.45093976824671</v>
      </c>
      <c r="Y584" s="20">
        <v>41.1081726780982</v>
      </c>
      <c r="Z584" s="20">
        <v>41.2197521737379</v>
      </c>
      <c r="AA584" s="20">
        <v>41.3636852379676</v>
      </c>
      <c r="AB584" s="20">
        <v>41.5613186233964</v>
      </c>
    </row>
    <row r="585" ht="20.05" customHeight="1">
      <c r="A585" s="17">
        <f>$A584+C584</f>
        <v>2900</v>
      </c>
      <c r="B585" s="18"/>
      <c r="C585" s="19">
        <v>5</v>
      </c>
      <c r="D585" t="b" s="20">
        <v>1</v>
      </c>
      <c r="E585" s="21"/>
      <c r="F585" s="22">
        <v>632.462197644040</v>
      </c>
      <c r="G585" s="20">
        <f>$E585+($F585/60+H585*'data'!$C$16+I585*OFFSET('data'!$C$17,0,D585)-G584*(OFFSET('data'!$C$18,0,D585)+'data'!$C$19+OFFSET('data'!$C$20,0,D585)))*$C585/60+G584</f>
        <v>27.6501392857982</v>
      </c>
      <c r="H585" s="20">
        <f>H584+('data'!$C$19*G584-'data'!$C$16*H584)*$C585/60</f>
        <v>107.264559892809</v>
      </c>
      <c r="I585" s="20">
        <f>I584+(OFFSET('data'!$C$20,0,D585)*G584-OFFSET('data'!$C$17,0,D585)*I584)*$C585/60</f>
        <v>149.781236680047</v>
      </c>
      <c r="J585" s="23">
        <f>$A585/60</f>
        <v>48.3333333333333</v>
      </c>
      <c r="K585" s="20">
        <f>G585/'data'!$C$15*1000</f>
        <v>4.22439294476807</v>
      </c>
      <c r="L585" s="20">
        <f>L584+'data'!$G$21*(K584-L584)/60*C584</f>
        <v>4.17899157366906</v>
      </c>
      <c r="M585" s="20">
        <f>IF(L585&lt;='data'!$G$22,1.89,1.47)</f>
        <v>1.47</v>
      </c>
      <c r="N585" s="19">
        <f>$A585</f>
        <v>2900</v>
      </c>
      <c r="O585" s="20">
        <f>'data'!$G$23-'data'!$G$23*(1-('data'!$G$22^M585)/('data'!$G$22^M585+L585^M585))</f>
        <v>35.2156182206246</v>
      </c>
      <c r="P585" s="20">
        <f>VLOOKUP(IF(N585-'data'!$G$24&lt;0,0,N585-'data'!$G$24),N3:O725,2)</f>
        <v>35.2322759094242</v>
      </c>
      <c r="Q585" s="20">
        <v>3.5</v>
      </c>
      <c r="R585" s="20">
        <v>3.49357623285096</v>
      </c>
      <c r="S585" s="20">
        <v>3.4846507278396</v>
      </c>
      <c r="T585" s="20">
        <v>3.47301729723193</v>
      </c>
      <c r="U585" s="20">
        <v>3.49633693421745</v>
      </c>
      <c r="V585" s="20">
        <v>3.48528617173579</v>
      </c>
      <c r="W585" s="20">
        <v>3.47031374455964</v>
      </c>
      <c r="X585" s="20">
        <v>3.45120215333195</v>
      </c>
      <c r="Y585" s="20">
        <v>41.1077316211057</v>
      </c>
      <c r="Z585" s="20">
        <v>41.2187570280857</v>
      </c>
      <c r="AA585" s="20">
        <v>41.3619955685744</v>
      </c>
      <c r="AB585" s="20">
        <v>41.5586698307545</v>
      </c>
    </row>
    <row r="586" ht="20.05" customHeight="1">
      <c r="A586" s="17">
        <f>$A585+C585</f>
        <v>2905</v>
      </c>
      <c r="B586" s="18"/>
      <c r="C586" s="19">
        <v>5</v>
      </c>
      <c r="D586" t="b" s="20">
        <v>1</v>
      </c>
      <c r="E586" s="21"/>
      <c r="F586" s="22">
        <v>632.316522878227</v>
      </c>
      <c r="G586" s="20">
        <f>$E586+($F586/60+H586*'data'!$C$16+I586*OFFSET('data'!$C$17,0,D586)-G585*(OFFSET('data'!$C$18,0,D586)+'data'!$C$19+OFFSET('data'!$C$20,0,D586)))*$C586/60+G585</f>
        <v>27.6521818520566</v>
      </c>
      <c r="H586" s="20">
        <f>H585+('data'!$C$19*G585-'data'!$C$16*H585)*$C586/60</f>
        <v>107.303341665175</v>
      </c>
      <c r="I586" s="20">
        <f>I585+(OFFSET('data'!$C$20,0,D586)*G585-OFFSET('data'!$C$17,0,D586)*I585)*$C586/60</f>
        <v>149.997718454633</v>
      </c>
      <c r="J586" s="23">
        <f>$A586/60</f>
        <v>48.4166666666667</v>
      </c>
      <c r="K586" s="20">
        <f>G586/'data'!$C$15*1000</f>
        <v>4.22470500838561</v>
      </c>
      <c r="L586" s="20">
        <f>L585+'data'!$G$21*(K585-L585)/60*C585</f>
        <v>4.17952582128341</v>
      </c>
      <c r="M586" s="20">
        <f>IF(L586&lt;='data'!$G$22,1.89,1.47)</f>
        <v>1.47</v>
      </c>
      <c r="N586" s="19">
        <f>$A586</f>
        <v>2905</v>
      </c>
      <c r="O586" s="20">
        <f>'data'!$G$23-'data'!$G$23*(1-('data'!$G$22^M586)/('data'!$G$22^M586+L586^M586))</f>
        <v>35.2115065945835</v>
      </c>
      <c r="P586" s="20">
        <f>VLOOKUP(IF(N586-'data'!$G$24&lt;0,0,N586-'data'!$G$24),N3:O725,2)</f>
        <v>35.2280795167728</v>
      </c>
      <c r="Q586" s="20">
        <v>3.5</v>
      </c>
      <c r="R586" s="20">
        <v>3.49361240266799</v>
      </c>
      <c r="S586" s="20">
        <v>3.48473181311652</v>
      </c>
      <c r="T586" s="20">
        <v>3.47315213325182</v>
      </c>
      <c r="U586" s="20">
        <v>3.49638003829356</v>
      </c>
      <c r="V586" s="20">
        <v>3.48538414827052</v>
      </c>
      <c r="W586" s="20">
        <v>3.47048340504662</v>
      </c>
      <c r="X586" s="20">
        <v>3.45146302593013</v>
      </c>
      <c r="Y586" s="20">
        <v>41.1072957607588</v>
      </c>
      <c r="Z586" s="20">
        <v>41.2177693722461</v>
      </c>
      <c r="AA586" s="20">
        <v>41.3603165632093</v>
      </c>
      <c r="AB586" s="20">
        <v>41.5560366914644</v>
      </c>
    </row>
    <row r="587" ht="20.05" customHeight="1">
      <c r="A587" s="17">
        <f>$A586+C586</f>
        <v>2910</v>
      </c>
      <c r="B587" s="18"/>
      <c r="C587" s="19">
        <v>5</v>
      </c>
      <c r="D587" t="b" s="20">
        <v>1</v>
      </c>
      <c r="E587" s="21"/>
      <c r="F587" s="22">
        <v>632.171326189533</v>
      </c>
      <c r="G587" s="20">
        <f>$E587+($F587/60+H587*'data'!$C$16+I587*OFFSET('data'!$C$17,0,D587)-G586*(OFFSET('data'!$C$18,0,D587)+'data'!$C$19+OFFSET('data'!$C$20,0,D587)))*$C587/60+G586</f>
        <v>27.6542168253577</v>
      </c>
      <c r="H587" s="20">
        <f>H586+('data'!$C$19*G586-'data'!$C$16*H586)*$C587/60</f>
        <v>107.341945216977</v>
      </c>
      <c r="I587" s="20">
        <f>I586+(OFFSET('data'!$C$20,0,D587)*G586-OFFSET('data'!$C$17,0,D587)*I586)*$C587/60</f>
        <v>150.214137419919</v>
      </c>
      <c r="J587" s="23">
        <f>$A587/60</f>
        <v>48.5</v>
      </c>
      <c r="K587" s="20">
        <f>G587/'data'!$C$15*1000</f>
        <v>4.22501591194986</v>
      </c>
      <c r="L587" s="20">
        <f>L586+'data'!$G$21*(K586-L586)/60*C586</f>
        <v>4.1800574544113</v>
      </c>
      <c r="M587" s="20">
        <f>IF(L587&lt;='data'!$G$22,1.89,1.47)</f>
        <v>1.47</v>
      </c>
      <c r="N587" s="19">
        <f>$A587</f>
        <v>2910</v>
      </c>
      <c r="O587" s="20">
        <f>'data'!$G$23-'data'!$G$23*(1-('data'!$G$22^M587)/('data'!$G$22^M587+L587^M587))</f>
        <v>35.2074157977426</v>
      </c>
      <c r="P587" s="20">
        <f>VLOOKUP(IF(N587-'data'!$G$24&lt;0,0,N587-'data'!$G$24),N3:O725,2)</f>
        <v>35.2239045360461</v>
      </c>
      <c r="Q587" s="20">
        <v>3.5</v>
      </c>
      <c r="R587" s="20">
        <v>3.49364844997372</v>
      </c>
      <c r="S587" s="20">
        <v>3.48481262455995</v>
      </c>
      <c r="T587" s="20">
        <v>3.4732865151643</v>
      </c>
      <c r="U587" s="20">
        <v>3.49642263515482</v>
      </c>
      <c r="V587" s="20">
        <v>3.4854813960708</v>
      </c>
      <c r="W587" s="20">
        <v>3.47065202002796</v>
      </c>
      <c r="X587" s="20">
        <v>3.45172239853423</v>
      </c>
      <c r="Y587" s="20">
        <v>41.1068650357523</v>
      </c>
      <c r="Z587" s="20">
        <v>41.2167891321271</v>
      </c>
      <c r="AA587" s="20">
        <v>41.358648127158</v>
      </c>
      <c r="AB587" s="20">
        <v>41.5534190730075</v>
      </c>
    </row>
    <row r="588" ht="20.05" customHeight="1">
      <c r="A588" s="17">
        <f>$A587+C587</f>
        <v>2915</v>
      </c>
      <c r="B588" s="18"/>
      <c r="C588" s="19">
        <v>5</v>
      </c>
      <c r="D588" t="b" s="20">
        <v>1</v>
      </c>
      <c r="E588" s="21"/>
      <c r="F588" s="22">
        <v>632.026604898343</v>
      </c>
      <c r="G588" s="20">
        <f>$E588+($F588/60+H588*'data'!$C$16+I588*OFFSET('data'!$C$17,0,D588)-G587*(OFFSET('data'!$C$18,0,D588)+'data'!$C$19+OFFSET('data'!$C$20,0,D588)))*$C588/60+G587</f>
        <v>27.6562442303858</v>
      </c>
      <c r="H588" s="20">
        <f>H587+('data'!$C$19*G587-'data'!$C$16*H587)*$C588/60</f>
        <v>107.380371410571</v>
      </c>
      <c r="I588" s="20">
        <f>I587+(OFFSET('data'!$C$20,0,D588)*G587-OFFSET('data'!$C$17,0,D588)*I587)*$C588/60</f>
        <v>150.430493524774</v>
      </c>
      <c r="J588" s="23">
        <f>$A588/60</f>
        <v>48.5833333333333</v>
      </c>
      <c r="K588" s="20">
        <f>G588/'data'!$C$15*1000</f>
        <v>4.22532565923209</v>
      </c>
      <c r="L588" s="20">
        <f>L587+'data'!$G$21*(K587-L587)/60*C587</f>
        <v>4.18058649016735</v>
      </c>
      <c r="M588" s="20">
        <f>IF(L588&lt;='data'!$G$22,1.89,1.47)</f>
        <v>1.47</v>
      </c>
      <c r="N588" s="19">
        <f>$A588</f>
        <v>2915</v>
      </c>
      <c r="O588" s="20">
        <f>'data'!$G$23-'data'!$G$23*(1-('data'!$G$22^M588)/('data'!$G$22^M588+L588^M588))</f>
        <v>35.2033456878818</v>
      </c>
      <c r="P588" s="20">
        <f>VLOOKUP(IF(N588-'data'!$G$24&lt;0,0,N588-'data'!$G$24),N3:O725,2)</f>
        <v>35.2197508194545</v>
      </c>
      <c r="Q588" s="20">
        <v>3.5</v>
      </c>
      <c r="R588" s="20">
        <v>3.49368437517078</v>
      </c>
      <c r="S588" s="20">
        <v>3.48489316306965</v>
      </c>
      <c r="T588" s="20">
        <v>3.47342044446114</v>
      </c>
      <c r="U588" s="20">
        <v>3.49646473076973</v>
      </c>
      <c r="V588" s="20">
        <v>3.48557792227494</v>
      </c>
      <c r="W588" s="20">
        <v>3.47081959859468</v>
      </c>
      <c r="X588" s="20">
        <v>3.45198028350764</v>
      </c>
      <c r="Y588" s="20">
        <v>41.1064393855059</v>
      </c>
      <c r="Z588" s="20">
        <v>41.2158162344678</v>
      </c>
      <c r="AA588" s="20">
        <v>41.3569901667293</v>
      </c>
      <c r="AB588" s="20">
        <v>41.5508168442717</v>
      </c>
    </row>
    <row r="589" ht="20.05" customHeight="1">
      <c r="A589" s="17">
        <f>$A588+C588</f>
        <v>2920</v>
      </c>
      <c r="B589" s="18"/>
      <c r="C589" s="19">
        <v>5</v>
      </c>
      <c r="D589" t="b" s="20">
        <v>1</v>
      </c>
      <c r="E589" s="21"/>
      <c r="F589" s="22">
        <v>631.882356340725</v>
      </c>
      <c r="G589" s="20">
        <f>$E589+($F589/60+H589*'data'!$C$16+I589*OFFSET('data'!$C$17,0,D589)-G588*(OFFSET('data'!$C$18,0,D589)+'data'!$C$19+OFFSET('data'!$C$20,0,D589)))*$C589/60+G588</f>
        <v>27.6582640917444</v>
      </c>
      <c r="H589" s="20">
        <f>H588+('data'!$C$19*G588-'data'!$C$16*H588)*$C589/60</f>
        <v>107.418621103848</v>
      </c>
      <c r="I589" s="20">
        <f>I588+(OFFSET('data'!$C$20,0,D589)*G588-OFFSET('data'!$C$17,0,D589)*I588)*$C589/60</f>
        <v>150.646786718330</v>
      </c>
      <c r="J589" s="23">
        <f>$A589/60</f>
        <v>48.6666666666667</v>
      </c>
      <c r="K589" s="20">
        <f>G589/'data'!$C$15*1000</f>
        <v>4.22563425399121</v>
      </c>
      <c r="L589" s="20">
        <f>L588+'data'!$G$21*(K588-L588)/60*C588</f>
        <v>4.18111294550917</v>
      </c>
      <c r="M589" s="20">
        <f>IF(L589&lt;='data'!$G$22,1.89,1.47)</f>
        <v>1.47</v>
      </c>
      <c r="N589" s="19">
        <f>$A589</f>
        <v>2920</v>
      </c>
      <c r="O589" s="20">
        <f>'data'!$G$23-'data'!$G$23*(1-('data'!$G$22^M589)/('data'!$G$22^M589+L589^M589))</f>
        <v>35.1992961241345</v>
      </c>
      <c r="P589" s="20">
        <f>VLOOKUP(IF(N589-'data'!$G$24&lt;0,0,N589-'data'!$G$24),N3:O725,2)</f>
        <v>35.2156182206246</v>
      </c>
      <c r="Q589" s="20">
        <v>3.5</v>
      </c>
      <c r="R589" s="20">
        <v>3.49372017866049</v>
      </c>
      <c r="S589" s="20">
        <v>3.48497342954238</v>
      </c>
      <c r="T589" s="20">
        <v>3.47355392262918</v>
      </c>
      <c r="U589" s="20">
        <v>3.49650633103656</v>
      </c>
      <c r="V589" s="20">
        <v>3.48567373394195</v>
      </c>
      <c r="W589" s="20">
        <v>3.47098614974137</v>
      </c>
      <c r="X589" s="20">
        <v>3.45223669308565</v>
      </c>
      <c r="Y589" s="20">
        <v>41.1060187501555</v>
      </c>
      <c r="Z589" s="20">
        <v>41.2148506068289</v>
      </c>
      <c r="AA589" s="20">
        <v>41.3553425892421</v>
      </c>
      <c r="AB589" s="20">
        <v>41.5482298755354</v>
      </c>
    </row>
    <row r="590" ht="20.05" customHeight="1">
      <c r="A590" s="17">
        <f>$A589+C589</f>
        <v>2925</v>
      </c>
      <c r="B590" s="18"/>
      <c r="C590" s="19">
        <v>5</v>
      </c>
      <c r="D590" t="b" s="20">
        <v>1</v>
      </c>
      <c r="E590" s="21"/>
      <c r="F590" s="22">
        <v>631.738577868338</v>
      </c>
      <c r="G590" s="20">
        <f>$E590+($F590/60+H590*'data'!$C$16+I590*OFFSET('data'!$C$17,0,D590)-G589*(OFFSET('data'!$C$18,0,D590)+'data'!$C$19+OFFSET('data'!$C$20,0,D590)))*$C590/60+G589</f>
        <v>27.6602764339565</v>
      </c>
      <c r="H590" s="20">
        <f>H589+('data'!$C$19*G589-'data'!$C$16*H589)*$C590/60</f>
        <v>107.456695150260</v>
      </c>
      <c r="I590" s="20">
        <f>I589+(OFFSET('data'!$C$20,0,D590)*G589-OFFSET('data'!$C$17,0,D590)*I589)*$C590/60</f>
        <v>150.863016949983</v>
      </c>
      <c r="J590" s="23">
        <f>$A590/60</f>
        <v>48.75</v>
      </c>
      <c r="K590" s="20">
        <f>G590/'data'!$C$15*1000</f>
        <v>4.22594169997387</v>
      </c>
      <c r="L590" s="20">
        <f>L589+'data'!$G$21*(K589-L589)/60*C589</f>
        <v>4.18163683723906</v>
      </c>
      <c r="M590" s="20">
        <f>IF(L590&lt;='data'!$G$22,1.89,1.47)</f>
        <v>1.47</v>
      </c>
      <c r="N590" s="19">
        <f>$A590</f>
        <v>2925</v>
      </c>
      <c r="O590" s="20">
        <f>'data'!$G$23-'data'!$G$23*(1-('data'!$G$22^M590)/('data'!$G$22^M590+L590^M590))</f>
        <v>35.1952669669715</v>
      </c>
      <c r="P590" s="20">
        <f>VLOOKUP(IF(N590-'data'!$G$24&lt;0,0,N590-'data'!$G$24),N3:O725,2)</f>
        <v>35.2115065945835</v>
      </c>
      <c r="Q590" s="20">
        <v>3.5</v>
      </c>
      <c r="R590" s="20">
        <v>3.49375586084282</v>
      </c>
      <c r="S590" s="20">
        <v>3.48505342487201</v>
      </c>
      <c r="T590" s="20">
        <v>3.47368695115043</v>
      </c>
      <c r="U590" s="20">
        <v>3.49654744178418</v>
      </c>
      <c r="V590" s="20">
        <v>3.48576883805249</v>
      </c>
      <c r="W590" s="20">
        <v>3.4711516823673</v>
      </c>
      <c r="X590" s="20">
        <v>3.45249163937688</v>
      </c>
      <c r="Y590" s="20">
        <v>41.1056030705454</v>
      </c>
      <c r="Z590" s="20">
        <v>41.2138921775827</v>
      </c>
      <c r="AA590" s="20">
        <v>41.3537053030145</v>
      </c>
      <c r="AB590" s="20">
        <v>41.5456580384508</v>
      </c>
    </row>
    <row r="591" ht="20.05" customHeight="1">
      <c r="A591" s="17">
        <f>$A590+C590</f>
        <v>2930</v>
      </c>
      <c r="B591" s="18"/>
      <c r="C591" s="19">
        <v>5</v>
      </c>
      <c r="D591" t="b" s="20">
        <v>1</v>
      </c>
      <c r="E591" s="21"/>
      <c r="F591" s="22">
        <v>631.595266848339</v>
      </c>
      <c r="G591" s="20">
        <f>$E591+($F591/60+H591*'data'!$C$16+I591*OFFSET('data'!$C$17,0,D591)-G590*(OFFSET('data'!$C$18,0,D591)+'data'!$C$19+OFFSET('data'!$C$20,0,D591)))*$C591/60+G590</f>
        <v>27.662281281465</v>
      </c>
      <c r="H591" s="20">
        <f>H590+('data'!$C$19*G590-'data'!$C$16*H590)*$C591/60</f>
        <v>107.494594398842</v>
      </c>
      <c r="I591" s="20">
        <f>I590+(OFFSET('data'!$C$20,0,D591)*G590-OFFSET('data'!$C$17,0,D591)*I590)*$C591/60</f>
        <v>151.079184169391</v>
      </c>
      <c r="J591" s="23">
        <f>$A591/60</f>
        <v>48.8333333333333</v>
      </c>
      <c r="K591" s="20">
        <f>G591/'data'!$C$15*1000</f>
        <v>4.22624800091444</v>
      </c>
      <c r="L591" s="20">
        <f>L590+'data'!$G$21*(K590-L590)/60*C590</f>
        <v>4.18215818200569</v>
      </c>
      <c r="M591" s="20">
        <f>IF(L591&lt;='data'!$G$22,1.89,1.47)</f>
        <v>1.47</v>
      </c>
      <c r="N591" s="19">
        <f>$A591</f>
        <v>2930</v>
      </c>
      <c r="O591" s="20">
        <f>'data'!$G$23-'data'!$G$23*(1-('data'!$G$22^M591)/('data'!$G$22^M591+L591^M591))</f>
        <v>35.1912580781867</v>
      </c>
      <c r="P591" s="20">
        <f>VLOOKUP(IF(N591-'data'!$G$24&lt;0,0,N591-'data'!$G$24),N3:O725,2)</f>
        <v>35.2074157977426</v>
      </c>
      <c r="Q591" s="20">
        <v>3.5</v>
      </c>
      <c r="R591" s="20">
        <v>3.49379142211647</v>
      </c>
      <c r="S591" s="20">
        <v>3.48513314994946</v>
      </c>
      <c r="T591" s="20">
        <v>3.47381953150199</v>
      </c>
      <c r="U591" s="20">
        <v>3.49658806877287</v>
      </c>
      <c r="V591" s="20">
        <v>3.48586324150977</v>
      </c>
      <c r="W591" s="20">
        <v>3.47131620527751</v>
      </c>
      <c r="X591" s="20">
        <v>3.45274513436471</v>
      </c>
      <c r="Y591" s="20">
        <v>41.1051922882187</v>
      </c>
      <c r="Z591" s="20">
        <v>41.2129408759039</v>
      </c>
      <c r="AA591" s="20">
        <v>41.3520782173514</v>
      </c>
      <c r="AB591" s="20">
        <v>41.5431012060281</v>
      </c>
    </row>
    <row r="592" ht="20.05" customHeight="1">
      <c r="A592" s="17">
        <f>$A591+C591</f>
        <v>2935</v>
      </c>
      <c r="B592" s="18"/>
      <c r="C592" s="19">
        <v>5</v>
      </c>
      <c r="D592" t="b" s="20">
        <v>1</v>
      </c>
      <c r="E592" s="21"/>
      <c r="F592" s="22">
        <v>631.452420663295</v>
      </c>
      <c r="G592" s="20">
        <f>$E592+($F592/60+H592*'data'!$C$16+I592*OFFSET('data'!$C$17,0,D592)-G591*(OFFSET('data'!$C$18,0,D592)+'data'!$C$19+OFFSET('data'!$C$20,0,D592)))*$C592/60+G591</f>
        <v>27.6642786586328</v>
      </c>
      <c r="H592" s="20">
        <f>H591+('data'!$C$19*G591-'data'!$C$16*H591)*$C592/60</f>
        <v>107.532319694239</v>
      </c>
      <c r="I592" s="20">
        <f>I591+(OFFSET('data'!$C$20,0,D592)*G591-OFFSET('data'!$C$17,0,D592)*I591)*$C592/60</f>
        <v>151.295288326474</v>
      </c>
      <c r="J592" s="23">
        <f>$A592/60</f>
        <v>48.9166666666667</v>
      </c>
      <c r="K592" s="20">
        <f>G592/'data'!$C$15*1000</f>
        <v>4.2265531605351</v>
      </c>
      <c r="L592" s="20">
        <f>L591+'data'!$G$21*(K591-L591)/60*C591</f>
        <v>4.18267699630577</v>
      </c>
      <c r="M592" s="20">
        <f>IF(L592&lt;='data'!$G$22,1.89,1.47)</f>
        <v>1.47</v>
      </c>
      <c r="N592" s="19">
        <f>$A592</f>
        <v>2935</v>
      </c>
      <c r="O592" s="20">
        <f>'data'!$G$23-'data'!$G$23*(1-('data'!$G$22^M592)/('data'!$G$22^M592+L592^M592))</f>
        <v>35.1872693208813</v>
      </c>
      <c r="P592" s="20">
        <f>VLOOKUP(IF(N592-'data'!$G$24&lt;0,0,N592-'data'!$G$24),N3:O725,2)</f>
        <v>35.2033456878818</v>
      </c>
      <c r="Q592" s="20">
        <v>3.5</v>
      </c>
      <c r="R592" s="20">
        <v>3.4938268628788</v>
      </c>
      <c r="S592" s="20">
        <v>3.4852126056627</v>
      </c>
      <c r="T592" s="20">
        <v>3.47395166515617</v>
      </c>
      <c r="U592" s="20">
        <v>3.49662821769512</v>
      </c>
      <c r="V592" s="20">
        <v>3.48595695114045</v>
      </c>
      <c r="W592" s="20">
        <v>3.47147972718388</v>
      </c>
      <c r="X592" s="20">
        <v>3.45299718990873</v>
      </c>
      <c r="Y592" s="20">
        <v>41.1047863454103</v>
      </c>
      <c r="Z592" s="20">
        <v>41.2119966317601</v>
      </c>
      <c r="AA592" s="20">
        <v>41.3504612425335</v>
      </c>
      <c r="AB592" s="20">
        <v>41.5405592526197</v>
      </c>
    </row>
    <row r="593" ht="20.05" customHeight="1">
      <c r="A593" s="17">
        <f>$A592+C592</f>
        <v>2940</v>
      </c>
      <c r="B593" s="18"/>
      <c r="C593" s="19">
        <v>5</v>
      </c>
      <c r="D593" t="b" s="20">
        <v>1</v>
      </c>
      <c r="E593" s="21"/>
      <c r="F593" s="22">
        <v>631.310036711090</v>
      </c>
      <c r="G593" s="20">
        <f>$E593+($F593/60+H593*'data'!$C$16+I593*OFFSET('data'!$C$17,0,D593)-G592*(OFFSET('data'!$C$18,0,D593)+'data'!$C$19+OFFSET('data'!$C$20,0,D593)))*$C593/60+G592</f>
        <v>27.6662685897432</v>
      </c>
      <c r="H593" s="20">
        <f>H592+('data'!$C$19*G592-'data'!$C$16*H592)*$C593/60</f>
        <v>107.569871876727</v>
      </c>
      <c r="I593" s="20">
        <f>I592+(OFFSET('data'!$C$20,0,D593)*G592-OFFSET('data'!$C$17,0,D593)*I592)*$C593/60</f>
        <v>151.511329371412</v>
      </c>
      <c r="J593" s="23">
        <f>$A593/60</f>
        <v>49</v>
      </c>
      <c r="K593" s="20">
        <f>G593/'data'!$C$15*1000</f>
        <v>4.22685718254586</v>
      </c>
      <c r="L593" s="20">
        <f>L592+'data'!$G$21*(K592-L592)/60*C592</f>
        <v>4.18319329648568</v>
      </c>
      <c r="M593" s="20">
        <f>IF(L593&lt;='data'!$G$22,1.89,1.47)</f>
        <v>1.47</v>
      </c>
      <c r="N593" s="19">
        <f>$A593</f>
        <v>2940</v>
      </c>
      <c r="O593" s="20">
        <f>'data'!$G$23-'data'!$G$23*(1-('data'!$G$22^M593)/('data'!$G$22^M593+L593^M593))</f>
        <v>35.1833005594498</v>
      </c>
      <c r="P593" s="20">
        <f>VLOOKUP(IF(N593-'data'!$G$24&lt;0,0,N593-'data'!$G$24),N3:O725,2)</f>
        <v>35.1992961241345</v>
      </c>
      <c r="Q593" s="20">
        <v>3.5</v>
      </c>
      <c r="R593" s="20">
        <v>3.49386218352589</v>
      </c>
      <c r="S593" s="20">
        <v>3.48529179289683</v>
      </c>
      <c r="T593" s="20">
        <v>3.47408335358041</v>
      </c>
      <c r="U593" s="20">
        <v>3.49666789417644</v>
      </c>
      <c r="V593" s="20">
        <v>3.48604997369551</v>
      </c>
      <c r="W593" s="20">
        <v>3.47164225670618</v>
      </c>
      <c r="X593" s="20">
        <v>3.4532478177461</v>
      </c>
      <c r="Y593" s="20">
        <v>41.1043851850378</v>
      </c>
      <c r="Z593" s="20">
        <v>41.2110593759021</v>
      </c>
      <c r="AA593" s="20">
        <v>41.3488542898057</v>
      </c>
      <c r="AB593" s="20">
        <v>41.5380320539044</v>
      </c>
    </row>
    <row r="594" ht="20.05" customHeight="1">
      <c r="A594" s="17">
        <f>$A593+C593</f>
        <v>2945</v>
      </c>
      <c r="B594" s="18"/>
      <c r="C594" s="19">
        <v>5</v>
      </c>
      <c r="D594" t="b" s="20">
        <v>1</v>
      </c>
      <c r="E594" s="21"/>
      <c r="F594" s="22">
        <v>631.168112404837</v>
      </c>
      <c r="G594" s="20">
        <f>$E594+($F594/60+H594*'data'!$C$16+I594*OFFSET('data'!$C$17,0,D594)-G593*(OFFSET('data'!$C$18,0,D594)+'data'!$C$19+OFFSET('data'!$C$20,0,D594)))*$C594/60+G593</f>
        <v>27.6682510990001</v>
      </c>
      <c r="H594" s="20">
        <f>H593+('data'!$C$19*G593-'data'!$C$16*H593)*$C594/60</f>
        <v>107.607251782238</v>
      </c>
      <c r="I594" s="20">
        <f>I593+(OFFSET('data'!$C$20,0,D594)*G593-OFFSET('data'!$C$17,0,D594)*I593)*$C594/60</f>
        <v>151.727307254645</v>
      </c>
      <c r="J594" s="23">
        <f>$A594/60</f>
        <v>49.0833333333333</v>
      </c>
      <c r="K594" s="20">
        <f>G594/'data'!$C$15*1000</f>
        <v>4.22716007064458</v>
      </c>
      <c r="L594" s="20">
        <f>L593+'data'!$G$21*(K593-L593)/60*C593</f>
        <v>4.18370709874311</v>
      </c>
      <c r="M594" s="20">
        <f>IF(L594&lt;='data'!$G$22,1.89,1.47)</f>
        <v>1.47</v>
      </c>
      <c r="N594" s="19">
        <f>$A594</f>
        <v>2945</v>
      </c>
      <c r="O594" s="20">
        <f>'data'!$G$23-'data'!$G$23*(1-('data'!$G$22^M594)/('data'!$G$22^M594+L594^M594))</f>
        <v>35.179351659565</v>
      </c>
      <c r="P594" s="20">
        <f>VLOOKUP(IF(N594-'data'!$G$24&lt;0,0,N594-'data'!$G$24),N3:O725,2)</f>
        <v>35.1952669669715</v>
      </c>
      <c r="Q594" s="20">
        <v>3.5</v>
      </c>
      <c r="R594" s="20">
        <v>3.49389738445251</v>
      </c>
      <c r="S594" s="20">
        <v>3.48537071253403</v>
      </c>
      <c r="T594" s="20">
        <v>3.47421459823735</v>
      </c>
      <c r="U594" s="20">
        <v>3.49670710377615</v>
      </c>
      <c r="V594" s="20">
        <v>3.48614231585114</v>
      </c>
      <c r="W594" s="20">
        <v>3.47180380237313</v>
      </c>
      <c r="X594" s="20">
        <v>3.45349702949296</v>
      </c>
      <c r="Y594" s="20">
        <v>41.1039887506937</v>
      </c>
      <c r="Z594" s="20">
        <v>41.2101290398553</v>
      </c>
      <c r="AA594" s="20">
        <v>41.3472572713657</v>
      </c>
      <c r="AB594" s="20">
        <v>41.5355194868724</v>
      </c>
    </row>
    <row r="595" ht="20.05" customHeight="1">
      <c r="A595" s="17">
        <f>$A594+C594</f>
        <v>2950</v>
      </c>
      <c r="B595" s="18"/>
      <c r="C595" s="19">
        <v>5</v>
      </c>
      <c r="D595" t="b" s="20">
        <v>1</v>
      </c>
      <c r="E595" s="21"/>
      <c r="F595" s="22">
        <v>631.0266451727859</v>
      </c>
      <c r="G595" s="20">
        <f>$E595+($F595/60+H595*'data'!$C$16+I595*OFFSET('data'!$C$17,0,D595)-G594*(OFFSET('data'!$C$18,0,D595)+'data'!$C$19+OFFSET('data'!$C$20,0,D595)))*$C595/60+G594</f>
        <v>27.6702262105282</v>
      </c>
      <c r="H595" s="20">
        <f>H594+('data'!$C$19*G594-'data'!$C$16*H594)*$C595/60</f>
        <v>107.644460242384</v>
      </c>
      <c r="I595" s="20">
        <f>I594+(OFFSET('data'!$C$20,0,D595)*G594-OFFSET('data'!$C$17,0,D595)*I594)*$C595/60</f>
        <v>151.943221926872</v>
      </c>
      <c r="J595" s="23">
        <f>$A595/60</f>
        <v>49.1666666666667</v>
      </c>
      <c r="K595" s="20">
        <f>G595/'data'!$C$15*1000</f>
        <v>4.22746182851706</v>
      </c>
      <c r="L595" s="20">
        <f>L594+'data'!$G$21*(K594-L594)/60*C594</f>
        <v>4.18421841912866</v>
      </c>
      <c r="M595" s="20">
        <f>IF(L595&lt;='data'!$G$22,1.89,1.47)</f>
        <v>1.47</v>
      </c>
      <c r="N595" s="19">
        <f>$A595</f>
        <v>2950</v>
      </c>
      <c r="O595" s="20">
        <f>'data'!$G$23-'data'!$G$23*(1-('data'!$G$22^M595)/('data'!$G$22^M595+L595^M595))</f>
        <v>35.1754224881637</v>
      </c>
      <c r="P595" s="20">
        <f>VLOOKUP(IF(N595-'data'!$G$24&lt;0,0,N595-'data'!$G$24),N3:O725,2)</f>
        <v>35.1912580781867</v>
      </c>
      <c r="Q595" s="20">
        <v>3.5</v>
      </c>
      <c r="R595" s="20">
        <v>3.49393246605213</v>
      </c>
      <c r="S595" s="20">
        <v>3.48544936545359</v>
      </c>
      <c r="T595" s="20">
        <v>3.47434540058484</v>
      </c>
      <c r="U595" s="20">
        <v>3.49674585198814</v>
      </c>
      <c r="V595" s="20">
        <v>3.4862339842096</v>
      </c>
      <c r="W595" s="20">
        <v>3.47196437262345</v>
      </c>
      <c r="X595" s="20">
        <v>3.45374483664579</v>
      </c>
      <c r="Y595" s="20">
        <v>41.1035969866373</v>
      </c>
      <c r="Z595" s="20">
        <v>41.2092055559103</v>
      </c>
      <c r="AA595" s="20">
        <v>41.3456701003536</v>
      </c>
      <c r="AB595" s="20">
        <v>41.5330214298092</v>
      </c>
    </row>
    <row r="596" ht="20.05" customHeight="1">
      <c r="A596" s="17">
        <f>$A595+C595</f>
        <v>2955</v>
      </c>
      <c r="B596" s="18"/>
      <c r="C596" s="19">
        <v>5</v>
      </c>
      <c r="D596" t="b" s="20">
        <v>1</v>
      </c>
      <c r="E596" s="21"/>
      <c r="F596" s="22">
        <v>630.885632458239</v>
      </c>
      <c r="G596" s="20">
        <f>$E596+($F596/60+H596*'data'!$C$16+I596*OFFSET('data'!$C$17,0,D596)-G595*(OFFSET('data'!$C$18,0,D596)+'data'!$C$19+OFFSET('data'!$C$20,0,D596)))*$C596/60+G595</f>
        <v>27.6721939483733</v>
      </c>
      <c r="H596" s="20">
        <f>H595+('data'!$C$19*G595-'data'!$C$16*H595)*$C596/60</f>
        <v>107.681498084479</v>
      </c>
      <c r="I596" s="20">
        <f>I595+(OFFSET('data'!$C$20,0,D596)*G595-OFFSET('data'!$C$17,0,D596)*I595)*$C596/60</f>
        <v>152.159073339049</v>
      </c>
      <c r="J596" s="23">
        <f>$A596/60</f>
        <v>49.25</v>
      </c>
      <c r="K596" s="20">
        <f>G596/'data'!$C$15*1000</f>
        <v>4.227762459837</v>
      </c>
      <c r="L596" s="20">
        <f>L595+'data'!$G$21*(K595-L595)/60*C595</f>
        <v>4.18472727354744</v>
      </c>
      <c r="M596" s="20">
        <f>IF(L596&lt;='data'!$G$22,1.89,1.47)</f>
        <v>1.47</v>
      </c>
      <c r="N596" s="19">
        <f>$A596</f>
        <v>2955</v>
      </c>
      <c r="O596" s="20">
        <f>'data'!$G$23-'data'!$G$23*(1-('data'!$G$22^M596)/('data'!$G$22^M596+L596^M596))</f>
        <v>35.1715129134322</v>
      </c>
      <c r="P596" s="20">
        <f>VLOOKUP(IF(N596-'data'!$G$24&lt;0,0,N596-'data'!$G$24),N3:O725,2)</f>
        <v>35.1872693208813</v>
      </c>
      <c r="Q596" s="20">
        <v>3.5</v>
      </c>
      <c r="R596" s="20">
        <v>3.49396742871696</v>
      </c>
      <c r="S596" s="20">
        <v>3.48552775253191</v>
      </c>
      <c r="T596" s="20">
        <v>3.47447576207594</v>
      </c>
      <c r="U596" s="20">
        <v>3.49678414424166</v>
      </c>
      <c r="V596" s="20">
        <v>3.48632498530007</v>
      </c>
      <c r="W596" s="20">
        <v>3.47212397580686</v>
      </c>
      <c r="X596" s="20">
        <v>3.45399125058277</v>
      </c>
      <c r="Y596" s="20">
        <v>41.1032098377868</v>
      </c>
      <c r="Z596" s="20">
        <v>41.2082888571138</v>
      </c>
      <c r="AA596" s="20">
        <v>41.3440926908404</v>
      </c>
      <c r="AB596" s="20">
        <v>41.5305377622815</v>
      </c>
    </row>
    <row r="597" ht="20.05" customHeight="1">
      <c r="A597" s="17">
        <f>$A596+C596</f>
        <v>2960</v>
      </c>
      <c r="B597" s="18"/>
      <c r="C597" s="19">
        <v>5</v>
      </c>
      <c r="D597" t="b" s="20">
        <v>1</v>
      </c>
      <c r="E597" s="21"/>
      <c r="F597" s="22">
        <v>630.745071719460</v>
      </c>
      <c r="G597" s="20">
        <f>$E597+($F597/60+H597*'data'!$C$16+I597*OFFSET('data'!$C$17,0,D597)-G596*(OFFSET('data'!$C$18,0,D597)+'data'!$C$19+OFFSET('data'!$C$20,0,D597)))*$C597/60+G596</f>
        <v>27.6741543365027</v>
      </c>
      <c r="H597" s="20">
        <f>H596+('data'!$C$19*G596-'data'!$C$16*H596)*$C597/60</f>
        <v>107.718366131563</v>
      </c>
      <c r="I597" s="20">
        <f>I596+(OFFSET('data'!$C$20,0,D597)*G596-OFFSET('data'!$C$17,0,D597)*I596)*$C597/60</f>
        <v>152.374861442390</v>
      </c>
      <c r="J597" s="23">
        <f>$A597/60</f>
        <v>49.3333333333333</v>
      </c>
      <c r="K597" s="20">
        <f>G597/'data'!$C$15*1000</f>
        <v>4.22806196826613</v>
      </c>
      <c r="L597" s="20">
        <f>L596+'data'!$G$21*(K596-L596)/60*C596</f>
        <v>4.18523367776061</v>
      </c>
      <c r="M597" s="20">
        <f>IF(L597&lt;='data'!$G$22,1.89,1.47)</f>
        <v>1.47</v>
      </c>
      <c r="N597" s="19">
        <f>$A597</f>
        <v>2960</v>
      </c>
      <c r="O597" s="20">
        <f>'data'!$G$23-'data'!$G$23*(1-('data'!$G$22^M597)/('data'!$G$22^M597+L597^M597))</f>
        <v>35.1676228047929</v>
      </c>
      <c r="P597" s="20">
        <f>VLOOKUP(IF(N597-'data'!$G$24&lt;0,0,N597-'data'!$G$24),N3:O725,2)</f>
        <v>35.1833005594498</v>
      </c>
      <c r="Q597" s="20">
        <v>3.5</v>
      </c>
      <c r="R597" s="20">
        <v>3.49400227283789</v>
      </c>
      <c r="S597" s="20">
        <v>3.48560587464253</v>
      </c>
      <c r="T597" s="20">
        <v>3.47460568415898</v>
      </c>
      <c r="U597" s="20">
        <v>3.49682198590206</v>
      </c>
      <c r="V597" s="20">
        <v>3.4864153255795</v>
      </c>
      <c r="W597" s="20">
        <v>3.47228262018511</v>
      </c>
      <c r="X597" s="20">
        <v>3.4542362825651</v>
      </c>
      <c r="Y597" s="20">
        <v>41.1028272497115</v>
      </c>
      <c r="Z597" s="20">
        <v>41.2073788772602</v>
      </c>
      <c r="AA597" s="20">
        <v>41.3425249578169</v>
      </c>
      <c r="AB597" s="20">
        <v>41.5280683651215</v>
      </c>
    </row>
    <row r="598" ht="20.05" customHeight="1">
      <c r="A598" s="17">
        <f>$A597+C597</f>
        <v>2965</v>
      </c>
      <c r="B598" s="18"/>
      <c r="C598" s="19">
        <v>5</v>
      </c>
      <c r="D598" t="b" s="20">
        <v>1</v>
      </c>
      <c r="E598" s="21"/>
      <c r="F598" s="22">
        <v>630.604960429584</v>
      </c>
      <c r="G598" s="20">
        <f>$E598+($F598/60+H598*'data'!$C$16+I598*OFFSET('data'!$C$17,0,D598)-G597*(OFFSET('data'!$C$18,0,D598)+'data'!$C$19+OFFSET('data'!$C$20,0,D598)))*$C598/60+G597</f>
        <v>27.6761073988052</v>
      </c>
      <c r="H598" s="20">
        <f>H597+('data'!$C$19*G597-'data'!$C$16*H597)*$C598/60</f>
        <v>107.755065202427</v>
      </c>
      <c r="I598" s="20">
        <f>I597+(OFFSET('data'!$C$20,0,D598)*G597-OFFSET('data'!$C$17,0,D598)*I597)*$C598/60</f>
        <v>152.590586188365</v>
      </c>
      <c r="J598" s="23">
        <f>$A598/60</f>
        <v>49.4166666666667</v>
      </c>
      <c r="K598" s="20">
        <f>G598/'data'!$C$15*1000</f>
        <v>4.2283603574542</v>
      </c>
      <c r="L598" s="20">
        <f>L597+'data'!$G$21*(K597-L597)/60*C597</f>
        <v>4.18573764738698</v>
      </c>
      <c r="M598" s="20">
        <f>IF(L598&lt;='data'!$G$22,1.89,1.47)</f>
        <v>1.47</v>
      </c>
      <c r="N598" s="19">
        <f>$A598</f>
        <v>2965</v>
      </c>
      <c r="O598" s="20">
        <f>'data'!$G$23-'data'!$G$23*(1-('data'!$G$22^M598)/('data'!$G$22^M598+L598^M598))</f>
        <v>35.1637520328896</v>
      </c>
      <c r="P598" s="20">
        <f>VLOOKUP(IF(N598-'data'!$G$24&lt;0,0,N598-'data'!$G$24),N3:O725,2)</f>
        <v>35.179351659565</v>
      </c>
      <c r="Q598" s="20">
        <v>3.5</v>
      </c>
      <c r="R598" s="20">
        <v>3.49403699880452</v>
      </c>
      <c r="S598" s="20">
        <v>3.48568373265612</v>
      </c>
      <c r="T598" s="20">
        <v>3.4747351682775</v>
      </c>
      <c r="U598" s="20">
        <v>3.49685938227158</v>
      </c>
      <c r="V598" s="20">
        <v>3.48650501143346</v>
      </c>
      <c r="W598" s="20">
        <v>3.47244031393299</v>
      </c>
      <c r="X598" s="20">
        <v>3.45447994373833</v>
      </c>
      <c r="Y598" s="20">
        <v>41.1024491686242</v>
      </c>
      <c r="Z598" s="20">
        <v>41.2064755508824</v>
      </c>
      <c r="AA598" s="20">
        <v>41.340966817184</v>
      </c>
      <c r="AB598" s="20">
        <v>41.5256131204127</v>
      </c>
    </row>
    <row r="599" ht="20.05" customHeight="1">
      <c r="A599" s="17">
        <f>$A598+C598</f>
        <v>2970</v>
      </c>
      <c r="B599" s="18"/>
      <c r="C599" s="19">
        <v>5</v>
      </c>
      <c r="D599" t="b" s="20">
        <v>1</v>
      </c>
      <c r="E599" s="21"/>
      <c r="F599" s="22">
        <v>630.465296076535</v>
      </c>
      <c r="G599" s="20">
        <f>$E599+($F599/60+H599*'data'!$C$16+I599*OFFSET('data'!$C$17,0,D599)-G598*(OFFSET('data'!$C$18,0,D599)+'data'!$C$19+OFFSET('data'!$C$20,0,D599)))*$C599/60+G598</f>
        <v>27.6780531590916</v>
      </c>
      <c r="H599" s="20">
        <f>H598+('data'!$C$19*G598-'data'!$C$16*H598)*$C599/60</f>
        <v>107.791596111633</v>
      </c>
      <c r="I599" s="20">
        <f>I598+(OFFSET('data'!$C$20,0,D599)*G598-OFFSET('data'!$C$17,0,D599)*I598)*$C599/60</f>
        <v>152.806247528699</v>
      </c>
      <c r="J599" s="23">
        <f>$A599/60</f>
        <v>49.5</v>
      </c>
      <c r="K599" s="20">
        <f>G599/'data'!$C$15*1000</f>
        <v>4.22865763103901</v>
      </c>
      <c r="L599" s="20">
        <f>L598+'data'!$G$21*(K598-L598)/60*C598</f>
        <v>4.1862391979045</v>
      </c>
      <c r="M599" s="20">
        <f>IF(L599&lt;='data'!$G$22,1.89,1.47)</f>
        <v>1.47</v>
      </c>
      <c r="N599" s="19">
        <f>$A599</f>
        <v>2970</v>
      </c>
      <c r="O599" s="20">
        <f>'data'!$G$23-'data'!$G$23*(1-('data'!$G$22^M599)/('data'!$G$22^M599+L599^M599))</f>
        <v>35.1599004695745</v>
      </c>
      <c r="P599" s="20">
        <f>VLOOKUP(IF(N599-'data'!$G$24&lt;0,0,N599-'data'!$G$24),N3:O725,2)</f>
        <v>35.1754224881637</v>
      </c>
      <c r="Q599" s="20">
        <v>3.5</v>
      </c>
      <c r="R599" s="20">
        <v>3.49407160700521</v>
      </c>
      <c r="S599" s="20">
        <v>3.48576132744048</v>
      </c>
      <c r="T599" s="20">
        <v>3.47486421587032</v>
      </c>
      <c r="U599" s="20">
        <v>3.49689633859004</v>
      </c>
      <c r="V599" s="20">
        <v>3.48659404917693</v>
      </c>
      <c r="W599" s="20">
        <v>3.47259706513928</v>
      </c>
      <c r="X599" s="20">
        <v>3.45472224513366</v>
      </c>
      <c r="Y599" s="20">
        <v>41.1020755413733</v>
      </c>
      <c r="Z599" s="20">
        <v>41.2055788132432</v>
      </c>
      <c r="AA599" s="20">
        <v>41.339418185741</v>
      </c>
      <c r="AB599" s="20">
        <v>41.5231719114751</v>
      </c>
    </row>
    <row r="600" ht="20.05" customHeight="1">
      <c r="A600" s="17">
        <f>$A599+C599</f>
        <v>2975</v>
      </c>
      <c r="B600" s="18"/>
      <c r="C600" s="19">
        <v>5</v>
      </c>
      <c r="D600" t="b" s="20">
        <v>1</v>
      </c>
      <c r="E600" s="21"/>
      <c r="F600" s="22">
        <v>630.326076162936</v>
      </c>
      <c r="G600" s="20">
        <f>$E600+($F600/60+H600*'data'!$C$16+I600*OFFSET('data'!$C$17,0,D600)-G599*(OFFSET('data'!$C$18,0,D600)+'data'!$C$19+OFFSET('data'!$C$20,0,D600)))*$C600/60+G599</f>
        <v>27.6799916410948</v>
      </c>
      <c r="H600" s="20">
        <f>H599+('data'!$C$19*G599-'data'!$C$16*H599)*$C600/60</f>
        <v>107.827959669538</v>
      </c>
      <c r="I600" s="20">
        <f>I599+(OFFSET('data'!$C$20,0,D600)*G599-OFFSET('data'!$C$17,0,D600)*I599)*$C600/60</f>
        <v>153.021845415372</v>
      </c>
      <c r="J600" s="23">
        <f>$A600/60</f>
        <v>49.5833333333333</v>
      </c>
      <c r="K600" s="20">
        <f>G600/'data'!$C$15*1000</f>
        <v>4.22895379264649</v>
      </c>
      <c r="L600" s="20">
        <f>L599+'data'!$G$21*(K599-L599)/60*C599</f>
        <v>4.18673834465179</v>
      </c>
      <c r="M600" s="20">
        <f>IF(L600&lt;='data'!$G$22,1.89,1.47)</f>
        <v>1.47</v>
      </c>
      <c r="N600" s="19">
        <f>$A600</f>
        <v>2975</v>
      </c>
      <c r="O600" s="20">
        <f>'data'!$G$23-'data'!$G$23*(1-('data'!$G$22^M600)/('data'!$G$22^M600+L600^M600))</f>
        <v>35.1560679878941</v>
      </c>
      <c r="P600" s="20">
        <f>VLOOKUP(IF(N600-'data'!$G$24&lt;0,0,N600-'data'!$G$24),N3:O725,2)</f>
        <v>35.1715129134322</v>
      </c>
      <c r="Q600" s="20">
        <v>3.5</v>
      </c>
      <c r="R600" s="20">
        <v>3.49410609782704</v>
      </c>
      <c r="S600" s="20">
        <v>3.4858386598606</v>
      </c>
      <c r="T600" s="20">
        <v>3.47499282837154</v>
      </c>
      <c r="U600" s="20">
        <v>3.49693286003562</v>
      </c>
      <c r="V600" s="20">
        <v>3.48668244505514</v>
      </c>
      <c r="W600" s="20">
        <v>3.47275288180778</v>
      </c>
      <c r="X600" s="20">
        <v>3.45496319766926</v>
      </c>
      <c r="Y600" s="20">
        <v>41.1017063154354</v>
      </c>
      <c r="Z600" s="20">
        <v>41.2046886003271</v>
      </c>
      <c r="AA600" s="20">
        <v>41.337878981176</v>
      </c>
      <c r="AB600" s="20">
        <v>41.520744622851</v>
      </c>
    </row>
    <row r="601" ht="20.05" customHeight="1">
      <c r="A601" s="17">
        <f>$A600+C600</f>
        <v>2980</v>
      </c>
      <c r="B601" s="18"/>
      <c r="C601" s="19">
        <v>5</v>
      </c>
      <c r="D601" t="b" s="20">
        <v>1</v>
      </c>
      <c r="E601" s="21"/>
      <c r="F601" s="22">
        <v>630.187298206024</v>
      </c>
      <c r="G601" s="20">
        <f>$E601+($F601/60+H601*'data'!$C$16+I601*OFFSET('data'!$C$17,0,D601)-G600*(OFFSET('data'!$C$18,0,D601)+'data'!$C$19+OFFSET('data'!$C$20,0,D601)))*$C601/60+G600</f>
        <v>27.681922868470</v>
      </c>
      <c r="H601" s="20">
        <f>H600+('data'!$C$19*G600-'data'!$C$16*H600)*$C601/60</f>
        <v>107.864156682318</v>
      </c>
      <c r="I601" s="20">
        <f>I600+(OFFSET('data'!$C$20,0,D601)*G600-OFFSET('data'!$C$17,0,D601)*I600)*$C601/60</f>
        <v>153.237379800617</v>
      </c>
      <c r="J601" s="23">
        <f>$A601/60</f>
        <v>49.6666666666667</v>
      </c>
      <c r="K601" s="20">
        <f>G601/'data'!$C$15*1000</f>
        <v>4.22924884589068</v>
      </c>
      <c r="L601" s="20">
        <f>L600+'data'!$G$21*(K600-L600)/60*C600</f>
        <v>4.18723510282966</v>
      </c>
      <c r="M601" s="20">
        <f>IF(L601&lt;='data'!$G$22,1.89,1.47)</f>
        <v>1.47</v>
      </c>
      <c r="N601" s="19">
        <f>$A601</f>
        <v>2980</v>
      </c>
      <c r="O601" s="20">
        <f>'data'!$G$23-'data'!$G$23*(1-('data'!$G$22^M601)/('data'!$G$22^M601+L601^M601))</f>
        <v>35.1522544620763</v>
      </c>
      <c r="P601" s="20">
        <f>VLOOKUP(IF(N601-'data'!$G$24&lt;0,0,N601-'data'!$G$24),N3:O725,2)</f>
        <v>35.1676228047929</v>
      </c>
      <c r="Q601" s="20">
        <v>3.5</v>
      </c>
      <c r="R601" s="20">
        <v>3.49414047165578</v>
      </c>
      <c r="S601" s="20">
        <v>3.48591573077859</v>
      </c>
      <c r="T601" s="20">
        <v>3.47512100721058</v>
      </c>
      <c r="U601" s="20">
        <v>3.49696895172557</v>
      </c>
      <c r="V601" s="20">
        <v>3.48677020524437</v>
      </c>
      <c r="W601" s="20">
        <v>3.47290777185825</v>
      </c>
      <c r="X601" s="20">
        <v>3.4552028121515</v>
      </c>
      <c r="Y601" s="20">
        <v>41.101341438908</v>
      </c>
      <c r="Z601" s="20">
        <v>41.2038048488314</v>
      </c>
      <c r="AA601" s="20">
        <v>41.3363491220551</v>
      </c>
      <c r="AB601" s="20">
        <v>41.5183311402907</v>
      </c>
    </row>
    <row r="602" ht="20.05" customHeight="1">
      <c r="A602" s="17">
        <f>$A601+C601</f>
        <v>2985</v>
      </c>
      <c r="B602" s="18"/>
      <c r="C602" s="19">
        <v>5</v>
      </c>
      <c r="D602" t="b" s="20">
        <v>1</v>
      </c>
      <c r="E602" s="21"/>
      <c r="F602" s="22">
        <v>630.048959737564</v>
      </c>
      <c r="G602" s="20">
        <f>$E602+($F602/60+H602*'data'!$C$16+I602*OFFSET('data'!$C$17,0,D602)-G601*(OFFSET('data'!$C$18,0,D602)+'data'!$C$19+OFFSET('data'!$C$20,0,D602)))*$C602/60+G601</f>
        <v>27.6838468647952</v>
      </c>
      <c r="H602" s="20">
        <f>H601+('data'!$C$19*G601-'data'!$C$16*H601)*$C602/60</f>
        <v>107.900187951990</v>
      </c>
      <c r="I602" s="20">
        <f>I601+(OFFSET('data'!$C$20,0,D602)*G601-OFFSET('data'!$C$17,0,D602)*I601)*$C602/60</f>
        <v>153.452850636920</v>
      </c>
      <c r="J602" s="23">
        <f>$A602/60</f>
        <v>49.75</v>
      </c>
      <c r="K602" s="20">
        <f>G602/'data'!$C$15*1000</f>
        <v>4.22954279437383</v>
      </c>
      <c r="L602" s="20">
        <f>L601+'data'!$G$21*(K601-L601)/60*C601</f>
        <v>4.18772948750257</v>
      </c>
      <c r="M602" s="20">
        <f>IF(L602&lt;='data'!$G$22,1.89,1.47)</f>
        <v>1.47</v>
      </c>
      <c r="N602" s="19">
        <f>$A602</f>
        <v>2985</v>
      </c>
      <c r="O602" s="20">
        <f>'data'!$G$23-'data'!$G$23*(1-('data'!$G$22^M602)/('data'!$G$22^M602+L602^M602))</f>
        <v>35.1484597675166</v>
      </c>
      <c r="P602" s="20">
        <f>VLOOKUP(IF(N602-'data'!$G$24&lt;0,0,N602-'data'!$G$24),N3:O725,2)</f>
        <v>35.1637520328896</v>
      </c>
      <c r="Q602" s="20">
        <v>3.5</v>
      </c>
      <c r="R602" s="20">
        <v>3.494174728876</v>
      </c>
      <c r="S602" s="20">
        <v>3.48599254105379</v>
      </c>
      <c r="T602" s="20">
        <v>3.47524875381216</v>
      </c>
      <c r="U602" s="20">
        <v>3.49700461871691</v>
      </c>
      <c r="V602" s="20">
        <v>3.48685733585276</v>
      </c>
      <c r="W602" s="20">
        <v>3.47306174312735</v>
      </c>
      <c r="X602" s="20">
        <v>3.45544109927624</v>
      </c>
      <c r="Y602" s="20">
        <v>41.1009808605016</v>
      </c>
      <c r="Z602" s="20">
        <v>41.202927496158</v>
      </c>
      <c r="AA602" s="20">
        <v>41.3348285278126</v>
      </c>
      <c r="AB602" s="20">
        <v>41.5159313507387</v>
      </c>
    </row>
    <row r="603" ht="20.05" customHeight="1">
      <c r="A603" s="17">
        <f>$A602+C602</f>
        <v>2990</v>
      </c>
      <c r="B603" s="18"/>
      <c r="C603" s="19">
        <v>5</v>
      </c>
      <c r="D603" t="b" s="20">
        <v>1</v>
      </c>
      <c r="E603" s="21"/>
      <c r="F603" s="22">
        <v>629.911058303763</v>
      </c>
      <c r="G603" s="20">
        <f>$E603+($F603/60+H603*'data'!$C$16+I603*OFFSET('data'!$C$17,0,D603)-G602*(OFFSET('data'!$C$18,0,D603)+'data'!$C$19+OFFSET('data'!$C$20,0,D603)))*$C603/60+G602</f>
        <v>27.6857636535713</v>
      </c>
      <c r="H603" s="20">
        <f>H602+('data'!$C$19*G602-'data'!$C$16*H602)*$C603/60</f>
        <v>107.936054276433</v>
      </c>
      <c r="I603" s="20">
        <f>I602+(OFFSET('data'!$C$20,0,D603)*G602-OFFSET('data'!$C$17,0,D603)*I602)*$C603/60</f>
        <v>153.668257877018</v>
      </c>
      <c r="J603" s="23">
        <f>$A603/60</f>
        <v>49.8333333333333</v>
      </c>
      <c r="K603" s="20">
        <f>G603/'data'!$C$15*1000</f>
        <v>4.22983564168641</v>
      </c>
      <c r="L603" s="20">
        <f>L602+'data'!$G$21*(K602-L602)/60*C602</f>
        <v>4.1882215136001</v>
      </c>
      <c r="M603" s="20">
        <f>IF(L603&lt;='data'!$G$22,1.89,1.47)</f>
        <v>1.47</v>
      </c>
      <c r="N603" s="19">
        <f>$A603</f>
        <v>2990</v>
      </c>
      <c r="O603" s="20">
        <f>'data'!$G$23-'data'!$G$23*(1-('data'!$G$22^M603)/('data'!$G$22^M603+L603^M603))</f>
        <v>35.1446837807657</v>
      </c>
      <c r="P603" s="20">
        <f>VLOOKUP(IF(N603-'data'!$G$24&lt;0,0,N603-'data'!$G$24),N3:O725,2)</f>
        <v>35.1599004695745</v>
      </c>
      <c r="Q603" s="20">
        <v>3.5</v>
      </c>
      <c r="R603" s="20">
        <v>3.49420886987096</v>
      </c>
      <c r="S603" s="20">
        <v>3.48606909154265</v>
      </c>
      <c r="T603" s="20">
        <v>3.4753760695963</v>
      </c>
      <c r="U603" s="20">
        <v>3.49703986600715</v>
      </c>
      <c r="V603" s="20">
        <v>3.48694384292107</v>
      </c>
      <c r="W603" s="20">
        <v>3.47321480336962</v>
      </c>
      <c r="X603" s="20">
        <v>3.45567806963007</v>
      </c>
      <c r="Y603" s="20">
        <v>41.1006245295331</v>
      </c>
      <c r="Z603" s="20">
        <v>41.2020564804053</v>
      </c>
      <c r="AA603" s="20">
        <v>41.3333171187404</v>
      </c>
      <c r="AB603" s="20">
        <v>41.5135451423194</v>
      </c>
    </row>
    <row r="604" ht="20.05" customHeight="1">
      <c r="A604" s="17">
        <f>$A603+C603</f>
        <v>2995</v>
      </c>
      <c r="B604" s="18"/>
      <c r="C604" s="19">
        <v>5</v>
      </c>
      <c r="D604" t="b" s="20">
        <v>1</v>
      </c>
      <c r="E604" s="21"/>
      <c r="F604" s="22">
        <v>629.773591465187</v>
      </c>
      <c r="G604" s="20">
        <f>$E604+($F604/60+H604*'data'!$C$16+I604*OFFSET('data'!$C$17,0,D604)-G603*(OFFSET('data'!$C$18,0,D604)+'data'!$C$19+OFFSET('data'!$C$20,0,D604)))*$C604/60+G603</f>
        <v>27.6876732582223</v>
      </c>
      <c r="H604" s="20">
        <f>H603+('data'!$C$19*G603-'data'!$C$16*H603)*$C604/60</f>
        <v>107.971756449413</v>
      </c>
      <c r="I604" s="20">
        <f>I603+(OFFSET('data'!$C$20,0,D604)*G603-OFFSET('data'!$C$17,0,D604)*I603)*$C604/60</f>
        <v>153.883601473901</v>
      </c>
      <c r="J604" s="23">
        <f>$A604/60</f>
        <v>49.9166666666667</v>
      </c>
      <c r="K604" s="20">
        <f>G604/'data'!$C$15*1000</f>
        <v>4.23012739140714</v>
      </c>
      <c r="L604" s="20">
        <f>L603+'data'!$G$21*(K603-L603)/60*C603</f>
        <v>4.18871119591839</v>
      </c>
      <c r="M604" s="20">
        <f>IF(L604&lt;='data'!$G$22,1.89,1.47)</f>
        <v>1.47</v>
      </c>
      <c r="N604" s="19">
        <f>$A604</f>
        <v>2995</v>
      </c>
      <c r="O604" s="20">
        <f>'data'!$G$23-'data'!$G$23*(1-('data'!$G$22^M604)/('data'!$G$22^M604+L604^M604))</f>
        <v>35.1409263795162</v>
      </c>
      <c r="P604" s="20">
        <f>VLOOKUP(IF(N604-'data'!$G$24&lt;0,0,N604-'data'!$G$24),N3:O725,2)</f>
        <v>35.1560679878941</v>
      </c>
      <c r="Q604" s="20">
        <v>3.5</v>
      </c>
      <c r="R604" s="20">
        <v>3.49424289502266</v>
      </c>
      <c r="S604" s="20">
        <v>3.48614538309887</v>
      </c>
      <c r="T604" s="20">
        <v>3.47550295597841</v>
      </c>
      <c r="U604" s="20">
        <v>3.49707469853501</v>
      </c>
      <c r="V604" s="20">
        <v>3.48702973242348</v>
      </c>
      <c r="W604" s="20">
        <v>3.47336696025839</v>
      </c>
      <c r="X604" s="20">
        <v>3.45591373369154</v>
      </c>
      <c r="Y604" s="20">
        <v>41.1002723959182</v>
      </c>
      <c r="Z604" s="20">
        <v>41.2011917403602</v>
      </c>
      <c r="AA604" s="20">
        <v>41.3318148159789</v>
      </c>
      <c r="AB604" s="20">
        <v>41.5111724043241</v>
      </c>
    </row>
    <row r="605" ht="20.05" customHeight="1">
      <c r="A605" s="17">
        <f>$A604+C604</f>
        <v>3000</v>
      </c>
      <c r="B605" s="18"/>
      <c r="C605" s="19">
        <v>5</v>
      </c>
      <c r="D605" t="b" s="20">
        <v>1</v>
      </c>
      <c r="E605" s="21"/>
      <c r="F605" s="22">
        <v>629.6365567966729</v>
      </c>
      <c r="G605" s="20">
        <f>$E605+($F605/60+H605*'data'!$C$16+I605*OFFSET('data'!$C$17,0,D605)-G604*(OFFSET('data'!$C$18,0,D605)+'data'!$C$19+OFFSET('data'!$C$20,0,D605)))*$C605/60+G604</f>
        <v>27.6895757020957</v>
      </c>
      <c r="H605" s="20">
        <f>H604+('data'!$C$19*G604-'data'!$C$16*H604)*$C605/60</f>
        <v>108.007295260603</v>
      </c>
      <c r="I605" s="20">
        <f>I604+(OFFSET('data'!$C$20,0,D605)*G604-OFFSET('data'!$C$17,0,D605)*I604)*$C605/60</f>
        <v>154.098881380806</v>
      </c>
      <c r="J605" s="23">
        <f>$A605/60</f>
        <v>50</v>
      </c>
      <c r="K605" s="20">
        <f>G605/'data'!$C$15*1000</f>
        <v>4.23041804710307</v>
      </c>
      <c r="L605" s="20">
        <f>L604+'data'!$G$21*(K604-L604)/60*C604</f>
        <v>4.1891985491216</v>
      </c>
      <c r="M605" s="20">
        <f>IF(L605&lt;='data'!$G$22,1.89,1.47)</f>
        <v>1.47</v>
      </c>
      <c r="N605" s="19">
        <f>$A605</f>
        <v>3000</v>
      </c>
      <c r="O605" s="20">
        <f>'data'!$G$23-'data'!$G$23*(1-('data'!$G$22^M605)/('data'!$G$22^M605+L605^M605))</f>
        <v>35.1371874425898</v>
      </c>
      <c r="P605" s="20">
        <f>VLOOKUP(IF(N605-'data'!$G$24&lt;0,0,N605-'data'!$G$24),N3:O725,2)</f>
        <v>35.1522544620763</v>
      </c>
      <c r="Q605" s="20">
        <v>3.5</v>
      </c>
      <c r="R605" s="20">
        <v>3.4942768047119</v>
      </c>
      <c r="S605" s="20">
        <v>3.48622141657333</v>
      </c>
      <c r="T605" s="20">
        <v>3.47562941436924</v>
      </c>
      <c r="U605" s="20">
        <v>3.49710912118109</v>
      </c>
      <c r="V605" s="20">
        <v>3.48711501026834</v>
      </c>
      <c r="W605" s="20">
        <v>3.47351822138672</v>
      </c>
      <c r="X605" s="20">
        <v>3.45614810183237</v>
      </c>
      <c r="Y605" s="20">
        <v>41.0999244101643</v>
      </c>
      <c r="Z605" s="20">
        <v>41.2003332154893</v>
      </c>
      <c r="AA605" s="20">
        <v>41.3303215415062</v>
      </c>
      <c r="AB605" s="20">
        <v>41.5088130271969</v>
      </c>
    </row>
    <row r="606" ht="20.05" customHeight="1">
      <c r="A606" s="17">
        <f>$A605+C605</f>
        <v>3005</v>
      </c>
      <c r="B606" s="18"/>
      <c r="C606" s="19">
        <v>5</v>
      </c>
      <c r="D606" t="b" s="20">
        <v>1</v>
      </c>
      <c r="E606" s="21"/>
      <c r="F606" s="22">
        <v>629.4999518872499</v>
      </c>
      <c r="G606" s="20">
        <f>$E606+($F606/60+H606*'data'!$C$16+I606*OFFSET('data'!$C$17,0,D606)-G605*(OFFSET('data'!$C$18,0,D606)+'data'!$C$19+OFFSET('data'!$C$20,0,D606)))*$C606/60+G605</f>
        <v>27.6914710084625</v>
      </c>
      <c r="H606" s="20">
        <f>H605+('data'!$C$19*G605-'data'!$C$16*H605)*$C606/60</f>
        <v>108.042671495608</v>
      </c>
      <c r="I606" s="20">
        <f>I605+(OFFSET('data'!$C$20,0,D606)*G605-OFFSET('data'!$C$17,0,D606)*I605)*$C606/60</f>
        <v>154.314097551222</v>
      </c>
      <c r="J606" s="23">
        <f>$A606/60</f>
        <v>50.0833333333333</v>
      </c>
      <c r="K606" s="20">
        <f>G606/'data'!$C$15*1000</f>
        <v>4.23070761232954</v>
      </c>
      <c r="L606" s="20">
        <f>L605+'data'!$G$21*(K605-L605)/60*C605</f>
        <v>4.18968358774331</v>
      </c>
      <c r="M606" s="20">
        <f>IF(L606&lt;='data'!$G$22,1.89,1.47)</f>
        <v>1.47</v>
      </c>
      <c r="N606" s="19">
        <f>$A606</f>
        <v>3005</v>
      </c>
      <c r="O606" s="20">
        <f>'data'!$G$23-'data'!$G$23*(1-('data'!$G$22^M606)/('data'!$G$22^M606+L606^M606))</f>
        <v>35.1334668499248</v>
      </c>
      <c r="P606" s="20">
        <f>VLOOKUP(IF(N606-'data'!$G$24&lt;0,0,N606-'data'!$G$24),N3:O725,2)</f>
        <v>35.1484597675166</v>
      </c>
      <c r="Q606" s="20">
        <v>3.5</v>
      </c>
      <c r="R606" s="20">
        <v>3.49431059931818</v>
      </c>
      <c r="S606" s="20">
        <v>3.48629719281413</v>
      </c>
      <c r="T606" s="20">
        <v>3.47575544617491</v>
      </c>
      <c r="U606" s="20">
        <v>3.49714313876855</v>
      </c>
      <c r="V606" s="20">
        <v>3.48719968229896</v>
      </c>
      <c r="W606" s="20">
        <v>3.47366859426828</v>
      </c>
      <c r="X606" s="20">
        <v>3.45638118431866</v>
      </c>
      <c r="Y606" s="20">
        <v>41.0995805233636</v>
      </c>
      <c r="Z606" s="20">
        <v>41.1994808459319</v>
      </c>
      <c r="AA606" s="20">
        <v>41.3288372181292</v>
      </c>
      <c r="AB606" s="20">
        <v>41.5064669025217</v>
      </c>
    </row>
    <row r="607" ht="20.05" customHeight="1">
      <c r="A607" s="17">
        <f>$A606+C606</f>
        <v>3010</v>
      </c>
      <c r="B607" s="18"/>
      <c r="C607" s="19">
        <v>5</v>
      </c>
      <c r="D607" t="b" s="20">
        <v>1</v>
      </c>
      <c r="E607" s="21"/>
      <c r="F607" s="22">
        <v>629.363774340054</v>
      </c>
      <c r="G607" s="20">
        <f>$E607+($F607/60+H607*'data'!$C$16+I607*OFFSET('data'!$C$17,0,D607)-G606*(OFFSET('data'!$C$18,0,D607)+'data'!$C$19+OFFSET('data'!$C$20,0,D607)))*$C607/60+G606</f>
        <v>27.6933592005177</v>
      </c>
      <c r="H607" s="20">
        <f>H606+('data'!$C$19*G606-'data'!$C$16*H606)*$C607/60</f>
        <v>108.077885935983</v>
      </c>
      <c r="I607" s="20">
        <f>I606+(OFFSET('data'!$C$20,0,D607)*G606-OFFSET('data'!$C$17,0,D607)*I606)*$C607/60</f>
        <v>154.529249938886</v>
      </c>
      <c r="J607" s="23">
        <f>$A607/60</f>
        <v>50.1666666666667</v>
      </c>
      <c r="K607" s="20">
        <f>G607/'data'!$C$15*1000</f>
        <v>4.23099609063028</v>
      </c>
      <c r="L607" s="20">
        <f>L606+'data'!$G$21*(K606-L606)/60*C606</f>
        <v>4.19016632618789</v>
      </c>
      <c r="M607" s="20">
        <f>IF(L607&lt;='data'!$G$22,1.89,1.47)</f>
        <v>1.47</v>
      </c>
      <c r="N607" s="19">
        <f>$A607</f>
        <v>3010</v>
      </c>
      <c r="O607" s="20">
        <f>'data'!$G$23-'data'!$G$23*(1-('data'!$G$22^M607)/('data'!$G$22^M607+L607^M607))</f>
        <v>35.1297644825641</v>
      </c>
      <c r="P607" s="20">
        <f>VLOOKUP(IF(N607-'data'!$G$24&lt;0,0,N607-'data'!$G$24),N3:O725,2)</f>
        <v>35.1446837807657</v>
      </c>
      <c r="Q607" s="20">
        <v>3.5</v>
      </c>
      <c r="R607" s="20">
        <v>3.49434427921977</v>
      </c>
      <c r="S607" s="20">
        <v>3.48637271266657</v>
      </c>
      <c r="T607" s="20">
        <v>3.47588105279693</v>
      </c>
      <c r="U607" s="20">
        <v>3.49717675606381</v>
      </c>
      <c r="V607" s="20">
        <v>3.48728375429432</v>
      </c>
      <c r="W607" s="20">
        <v>3.47381808633829</v>
      </c>
      <c r="X607" s="20">
        <v>3.45661299131209</v>
      </c>
      <c r="Y607" s="20">
        <v>41.0992406871862</v>
      </c>
      <c r="Z607" s="20">
        <v>41.1986345724914</v>
      </c>
      <c r="AA607" s="20">
        <v>41.3273617694735</v>
      </c>
      <c r="AB607" s="20">
        <v>41.5041339230091</v>
      </c>
    </row>
    <row r="608" ht="20.05" customHeight="1">
      <c r="A608" s="17">
        <f>$A607+C607</f>
        <v>3015</v>
      </c>
      <c r="B608" s="18"/>
      <c r="C608" s="19">
        <v>5</v>
      </c>
      <c r="D608" t="b" s="20">
        <v>1</v>
      </c>
      <c r="E608" s="21"/>
      <c r="F608" s="22">
        <v>629.228021772244</v>
      </c>
      <c r="G608" s="20">
        <f>$E608+($F608/60+H608*'data'!$C$16+I608*OFFSET('data'!$C$17,0,D608)-G607*(OFFSET('data'!$C$18,0,D608)+'data'!$C$19+OFFSET('data'!$C$20,0,D608)))*$C608/60+G607</f>
        <v>27.6952403013806</v>
      </c>
      <c r="H608" s="20">
        <f>H607+('data'!$C$19*G607-'data'!$C$16*H607)*$C608/60</f>
        <v>108.112939359258</v>
      </c>
      <c r="I608" s="20">
        <f>I607+(OFFSET('data'!$C$20,0,D608)*G607-OFFSET('data'!$C$17,0,D608)*I607)*$C608/60</f>
        <v>154.744338497781</v>
      </c>
      <c r="J608" s="23">
        <f>$A608/60</f>
        <v>50.25</v>
      </c>
      <c r="K608" s="20">
        <f>G608/'data'!$C$15*1000</f>
        <v>4.23128348553746</v>
      </c>
      <c r="L608" s="20">
        <f>L607+'data'!$G$21*(K607-L607)/60*C607</f>
        <v>4.19064677873194</v>
      </c>
      <c r="M608" s="20">
        <f>IF(L608&lt;='data'!$G$22,1.89,1.47)</f>
        <v>1.47</v>
      </c>
      <c r="N608" s="19">
        <f>$A608</f>
        <v>3015</v>
      </c>
      <c r="O608" s="20">
        <f>'data'!$G$23-'data'!$G$23*(1-('data'!$G$22^M608)/('data'!$G$22^M608+L608^M608))</f>
        <v>35.126080222642</v>
      </c>
      <c r="P608" s="20">
        <f>VLOOKUP(IF(N608-'data'!$G$24&lt;0,0,N608-'data'!$G$24),N3:O725,2)</f>
        <v>35.1409263795162</v>
      </c>
      <c r="Q608" s="20">
        <v>3.5</v>
      </c>
      <c r="R608" s="20">
        <v>3.49437784479369</v>
      </c>
      <c r="S608" s="20">
        <v>3.4864479769732</v>
      </c>
      <c r="T608" s="20">
        <v>3.47600623563223</v>
      </c>
      <c r="U608" s="20">
        <v>3.49720997777719</v>
      </c>
      <c r="V608" s="20">
        <v>3.48736723196985</v>
      </c>
      <c r="W608" s="20">
        <v>3.47396670495438</v>
      </c>
      <c r="X608" s="20">
        <v>3.45684353287107</v>
      </c>
      <c r="Y608" s="20">
        <v>41.0989048538732</v>
      </c>
      <c r="Z608" s="20">
        <v>41.1977943366281</v>
      </c>
      <c r="AA608" s="20">
        <v>41.3258951199741</v>
      </c>
      <c r="AB608" s="20">
        <v>41.5018139824828</v>
      </c>
    </row>
    <row r="609" ht="20.05" customHeight="1">
      <c r="A609" s="17">
        <f>$A608+C608</f>
        <v>3020</v>
      </c>
      <c r="B609" s="18"/>
      <c r="C609" s="19">
        <v>5</v>
      </c>
      <c r="D609" t="b" s="20">
        <v>1</v>
      </c>
      <c r="E609" s="21"/>
      <c r="F609" s="22">
        <v>629.092691814920</v>
      </c>
      <c r="G609" s="20">
        <f>$E609+($F609/60+H609*'data'!$C$16+I609*OFFSET('data'!$C$17,0,D609)-G608*(OFFSET('data'!$C$18,0,D609)+'data'!$C$19+OFFSET('data'!$C$20,0,D609)))*$C609/60+G608</f>
        <v>27.6971143340947</v>
      </c>
      <c r="H609" s="20">
        <f>H608+('data'!$C$19*G608-'data'!$C$16*H608)*$C609/60</f>
        <v>108.147832538959</v>
      </c>
      <c r="I609" s="20">
        <f>I608+(OFFSET('data'!$C$20,0,D609)*G608-OFFSET('data'!$C$17,0,D609)*I608)*$C609/60</f>
        <v>154.959363182137</v>
      </c>
      <c r="J609" s="23">
        <f>$A609/60</f>
        <v>50.3333333333333</v>
      </c>
      <c r="K609" s="20">
        <f>G609/'data'!$C$15*1000</f>
        <v>4.23156980057168</v>
      </c>
      <c r="L609" s="20">
        <f>L608+'data'!$G$21*(K608-L608)/60*C608</f>
        <v>4.19112495952561</v>
      </c>
      <c r="M609" s="20">
        <f>IF(L609&lt;='data'!$G$22,1.89,1.47)</f>
        <v>1.47</v>
      </c>
      <c r="N609" s="19">
        <f>$A609</f>
        <v>3020</v>
      </c>
      <c r="O609" s="20">
        <f>'data'!$G$23-'data'!$G$23*(1-('data'!$G$22^M609)/('data'!$G$22^M609+L609^M609))</f>
        <v>35.122413953373</v>
      </c>
      <c r="P609" s="20">
        <f>VLOOKUP(IF(N609-'data'!$G$24&lt;0,0,N609-'data'!$G$24),N3:O725,2)</f>
        <v>35.1371874425898</v>
      </c>
      <c r="Q609" s="20">
        <v>3.5</v>
      </c>
      <c r="R609" s="20">
        <v>3.49441129641576</v>
      </c>
      <c r="S609" s="20">
        <v>3.48652298657379</v>
      </c>
      <c r="T609" s="20">
        <v>3.47613099607314</v>
      </c>
      <c r="U609" s="20">
        <v>3.49724280856358</v>
      </c>
      <c r="V609" s="20">
        <v>3.48745012097814</v>
      </c>
      <c r="W609" s="20">
        <v>3.47411445739749</v>
      </c>
      <c r="X609" s="20">
        <v>3.45707281895192</v>
      </c>
      <c r="Y609" s="20">
        <v>41.0985729762296</v>
      </c>
      <c r="Z609" s="20">
        <v>41.1969600804509</v>
      </c>
      <c r="AA609" s="20">
        <v>41.3244371948661</v>
      </c>
      <c r="AB609" s="20">
        <v>41.4995069758675</v>
      </c>
    </row>
    <row r="610" ht="20.05" customHeight="1">
      <c r="A610" s="17">
        <f>$A609+C609</f>
        <v>3025</v>
      </c>
      <c r="B610" s="18"/>
      <c r="C610" s="19">
        <v>5</v>
      </c>
      <c r="D610" t="b" s="20">
        <v>1</v>
      </c>
      <c r="E610" s="21"/>
      <c r="F610" s="22">
        <v>628.957782113044</v>
      </c>
      <c r="G610" s="20">
        <f>$E610+($F610/60+H610*'data'!$C$16+I610*OFFSET('data'!$C$17,0,D610)-G609*(OFFSET('data'!$C$18,0,D610)+'data'!$C$19+OFFSET('data'!$C$20,0,D610)))*$C610/60+G609</f>
        <v>27.6989813216283</v>
      </c>
      <c r="H610" s="20">
        <f>H609+('data'!$C$19*G609-'data'!$C$16*H609)*$C610/60</f>
        <v>108.182566244629</v>
      </c>
      <c r="I610" s="20">
        <f>I609+(OFFSET('data'!$C$20,0,D610)*G609-OFFSET('data'!$C$17,0,D610)*I609)*$C610/60</f>
        <v>155.174323946432</v>
      </c>
      <c r="J610" s="23">
        <f>$A610/60</f>
        <v>50.4166666666667</v>
      </c>
      <c r="K610" s="20">
        <f>G610/'data'!$C$15*1000</f>
        <v>4.23185503924203</v>
      </c>
      <c r="L610" s="20">
        <f>L609+'data'!$G$21*(K609-L609)/60*C609</f>
        <v>4.19160088259398</v>
      </c>
      <c r="M610" s="20">
        <f>IF(L610&lt;='data'!$G$22,1.89,1.47)</f>
        <v>1.47</v>
      </c>
      <c r="N610" s="19">
        <f>$A610</f>
        <v>3025</v>
      </c>
      <c r="O610" s="20">
        <f>'data'!$G$23-'data'!$G$23*(1-('data'!$G$22^M610)/('data'!$G$22^M610+L610^M610))</f>
        <v>35.1187655590392</v>
      </c>
      <c r="P610" s="20">
        <f>VLOOKUP(IF(N610-'data'!$G$24&lt;0,0,N610-'data'!$G$24),N3:O725,2)</f>
        <v>35.1334668499248</v>
      </c>
      <c r="Q610" s="20">
        <v>3.5</v>
      </c>
      <c r="R610" s="20">
        <v>3.49444463446054</v>
      </c>
      <c r="S610" s="20">
        <v>3.48659774230536</v>
      </c>
      <c r="T610" s="20">
        <v>3.47625533550743</v>
      </c>
      <c r="U610" s="20">
        <v>3.49727525302311</v>
      </c>
      <c r="V610" s="20">
        <v>3.48753242690968</v>
      </c>
      <c r="W610" s="20">
        <v>3.47426135087273</v>
      </c>
      <c r="X610" s="20">
        <v>3.45730085941003</v>
      </c>
      <c r="Y610" s="20">
        <v>41.0982450076184</v>
      </c>
      <c r="Z610" s="20">
        <v>41.1961317467106</v>
      </c>
      <c r="AA610" s="20">
        <v>41.3229879201754</v>
      </c>
      <c r="AB610" s="20">
        <v>41.4972127991756</v>
      </c>
    </row>
    <row r="611" ht="20.05" customHeight="1">
      <c r="A611" s="17">
        <f>$A610+C610</f>
        <v>3030</v>
      </c>
      <c r="B611" s="18"/>
      <c r="C611" s="19">
        <v>5</v>
      </c>
      <c r="D611" t="b" s="20">
        <v>1</v>
      </c>
      <c r="E611" s="21"/>
      <c r="F611" s="22">
        <v>628.823290325353</v>
      </c>
      <c r="G611" s="20">
        <f>$E611+($F611/60+H611*'data'!$C$16+I611*OFFSET('data'!$C$17,0,D611)-G610*(OFFSET('data'!$C$18,0,D611)+'data'!$C$19+OFFSET('data'!$C$20,0,D611)))*$C611/60+G610</f>
        <v>27.7008412868745</v>
      </c>
      <c r="H611" s="20">
        <f>H610+('data'!$C$19*G610-'data'!$C$16*H610)*$C611/60</f>
        <v>108.217141241852</v>
      </c>
      <c r="I611" s="20">
        <f>I610+(OFFSET('data'!$C$20,0,D611)*G610-OFFSET('data'!$C$17,0,D611)*I610)*$C611/60</f>
        <v>155.389220745387</v>
      </c>
      <c r="J611" s="23">
        <f>$A611/60</f>
        <v>50.5</v>
      </c>
      <c r="K611" s="20">
        <f>G611/'data'!$C$15*1000</f>
        <v>4.23213920504612</v>
      </c>
      <c r="L611" s="20">
        <f>L610+'data'!$G$21*(K610-L610)/60*C610</f>
        <v>4.19207456183838</v>
      </c>
      <c r="M611" s="20">
        <f>IF(L611&lt;='data'!$G$22,1.89,1.47)</f>
        <v>1.47</v>
      </c>
      <c r="N611" s="19">
        <f>$A611</f>
        <v>3030</v>
      </c>
      <c r="O611" s="20">
        <f>'data'!$G$23-'data'!$G$23*(1-('data'!$G$22^M611)/('data'!$G$22^M611+L611^M611))</f>
        <v>35.1151349249787</v>
      </c>
      <c r="P611" s="20">
        <f>VLOOKUP(IF(N611-'data'!$G$24&lt;0,0,N611-'data'!$G$24),N3:O725,2)</f>
        <v>35.1297644825641</v>
      </c>
      <c r="Q611" s="20">
        <v>3.5</v>
      </c>
      <c r="R611" s="20">
        <v>3.49447785930135</v>
      </c>
      <c r="S611" s="20">
        <v>3.48667224500221</v>
      </c>
      <c r="T611" s="20">
        <v>3.47637925531833</v>
      </c>
      <c r="U611" s="20">
        <v>3.49730731570177</v>
      </c>
      <c r="V611" s="20">
        <v>3.48761415529356</v>
      </c>
      <c r="W611" s="20">
        <v>3.47440739251024</v>
      </c>
      <c r="X611" s="20">
        <v>3.45752766400095</v>
      </c>
      <c r="Y611" s="20">
        <v>41.097920901953</v>
      </c>
      <c r="Z611" s="20">
        <v>41.1953092787914</v>
      </c>
      <c r="AA611" s="20">
        <v>41.3215472227095</v>
      </c>
      <c r="AB611" s="20">
        <v>41.4949313494951</v>
      </c>
    </row>
    <row r="612" ht="20.05" customHeight="1">
      <c r="A612" s="17">
        <f>$A611+C611</f>
        <v>3035</v>
      </c>
      <c r="B612" s="18"/>
      <c r="C612" s="19">
        <v>5</v>
      </c>
      <c r="D612" t="b" s="20">
        <v>1</v>
      </c>
      <c r="E612" s="21"/>
      <c r="F612" s="22">
        <v>628.689214124284</v>
      </c>
      <c r="G612" s="20">
        <f>$E612+($F612/60+H612*'data'!$C$16+I612*OFFSET('data'!$C$17,0,D612)-G611*(OFFSET('data'!$C$18,0,D612)+'data'!$C$19+OFFSET('data'!$C$20,0,D612)))*$C612/60+G611</f>
        <v>27.7026942526517</v>
      </c>
      <c r="H612" s="20">
        <f>H611+('data'!$C$19*G611-'data'!$C$16*H611)*$C612/60</f>
        <v>108.251558292270</v>
      </c>
      <c r="I612" s="20">
        <f>I611+(OFFSET('data'!$C$20,0,D612)*G611-OFFSET('data'!$C$17,0,D612)*I611)*$C612/60</f>
        <v>155.604053533967</v>
      </c>
      <c r="J612" s="23">
        <f>$A612/60</f>
        <v>50.5833333333333</v>
      </c>
      <c r="K612" s="20">
        <f>G612/'data'!$C$15*1000</f>
        <v>4.23242230147017</v>
      </c>
      <c r="L612" s="20">
        <f>L611+'data'!$G$21*(K611-L611)/60*C611</f>
        <v>4.19254601103772</v>
      </c>
      <c r="M612" s="20">
        <f>IF(L612&lt;='data'!$G$22,1.89,1.47)</f>
        <v>1.47</v>
      </c>
      <c r="N612" s="19">
        <f>$A612</f>
        <v>3035</v>
      </c>
      <c r="O612" s="20">
        <f>'data'!$G$23-'data'!$G$23*(1-('data'!$G$22^M612)/('data'!$G$22^M612+L612^M612))</f>
        <v>35.1115219375739</v>
      </c>
      <c r="P612" s="20">
        <f>VLOOKUP(IF(N612-'data'!$G$24&lt;0,0,N612-'data'!$G$24),N3:O725,2)</f>
        <v>35.126080222642</v>
      </c>
      <c r="Q612" s="20">
        <v>3.5</v>
      </c>
      <c r="R612" s="20">
        <v>3.49451097131031</v>
      </c>
      <c r="S612" s="20">
        <v>3.48674649549586</v>
      </c>
      <c r="T612" s="20">
        <v>3.47650275688452</v>
      </c>
      <c r="U612" s="20">
        <v>3.49733900109205</v>
      </c>
      <c r="V612" s="20">
        <v>3.48769531159819</v>
      </c>
      <c r="W612" s="20">
        <v>3.47455258936606</v>
      </c>
      <c r="X612" s="20">
        <v>3.45775324238156</v>
      </c>
      <c r="Y612" s="20">
        <v>41.0976006136915</v>
      </c>
      <c r="Z612" s="20">
        <v>41.1944926207042</v>
      </c>
      <c r="AA612" s="20">
        <v>41.3201150300487</v>
      </c>
      <c r="AB612" s="20">
        <v>41.4926625249767</v>
      </c>
    </row>
    <row r="613" ht="20.05" customHeight="1">
      <c r="A613" s="17">
        <f>$A612+C612</f>
        <v>3040</v>
      </c>
      <c r="B613" s="18"/>
      <c r="C613" s="19">
        <v>5</v>
      </c>
      <c r="D613" t="b" s="20">
        <v>1</v>
      </c>
      <c r="E613" s="21"/>
      <c r="F613" s="22">
        <v>628.555551195892</v>
      </c>
      <c r="G613" s="20">
        <f>$E613+($F613/60+H613*'data'!$C$16+I613*OFFSET('data'!$C$17,0,D613)-G612*(OFFSET('data'!$C$18,0,D613)+'data'!$C$19+OFFSET('data'!$C$20,0,D613)))*$C613/60+G612</f>
        <v>27.7045402417035</v>
      </c>
      <c r="H613" s="20">
        <f>H612+('data'!$C$19*G612-'data'!$C$16*H612)*$C613/60</f>
        <v>108.285818153609</v>
      </c>
      <c r="I613" s="20">
        <f>I612+(OFFSET('data'!$C$20,0,D613)*G612-OFFSET('data'!$C$17,0,D613)*I612)*$C613/60</f>
        <v>155.818822267382</v>
      </c>
      <c r="J613" s="23">
        <f>$A613/60</f>
        <v>50.6666666666667</v>
      </c>
      <c r="K613" s="20">
        <f>G613/'data'!$C$15*1000</f>
        <v>4.23270433198893</v>
      </c>
      <c r="L613" s="20">
        <f>L612+'data'!$G$21*(K612-L612)/60*C612</f>
        <v>4.19301524384979</v>
      </c>
      <c r="M613" s="20">
        <f>IF(L613&lt;='data'!$G$22,1.89,1.47)</f>
        <v>1.47</v>
      </c>
      <c r="N613" s="19">
        <f>$A613</f>
        <v>3040</v>
      </c>
      <c r="O613" s="20">
        <f>'data'!$G$23-'data'!$G$23*(1-('data'!$G$22^M613)/('data'!$G$22^M613+L613^M613))</f>
        <v>35.1079264842398</v>
      </c>
      <c r="P613" s="20">
        <f>VLOOKUP(IF(N613-'data'!$G$24&lt;0,0,N613-'data'!$G$24),N3:O725,2)</f>
        <v>35.122413953373</v>
      </c>
      <c r="Q613" s="20">
        <v>3.5</v>
      </c>
      <c r="R613" s="20">
        <v>3.49454397085832</v>
      </c>
      <c r="S613" s="20">
        <v>3.48682049461515</v>
      </c>
      <c r="T613" s="20">
        <v>3.47662584158019</v>
      </c>
      <c r="U613" s="20">
        <v>3.49737031363359</v>
      </c>
      <c r="V613" s="20">
        <v>3.487775901232</v>
      </c>
      <c r="W613" s="20">
        <v>3.47469694842293</v>
      </c>
      <c r="X613" s="20">
        <v>3.45797760411115</v>
      </c>
      <c r="Y613" s="20">
        <v>41.0972840978299</v>
      </c>
      <c r="Z613" s="20">
        <v>41.193681717079</v>
      </c>
      <c r="AA613" s="20">
        <v>41.3186912705368</v>
      </c>
      <c r="AB613" s="20">
        <v>41.4904062248222</v>
      </c>
    </row>
    <row r="614" ht="20.05" customHeight="1">
      <c r="A614" s="17">
        <f>$A613+C613</f>
        <v>3045</v>
      </c>
      <c r="B614" s="18"/>
      <c r="C614" s="19">
        <v>5</v>
      </c>
      <c r="D614" t="b" s="20">
        <v>1</v>
      </c>
      <c r="E614" s="21"/>
      <c r="F614" s="22">
        <v>628.4222992397659</v>
      </c>
      <c r="G614" s="20">
        <f>$E614+($F614/60+H614*'data'!$C$16+I614*OFFSET('data'!$C$17,0,D614)-G613*(OFFSET('data'!$C$18,0,D614)+'data'!$C$19+OFFSET('data'!$C$20,0,D614)))*$C614/60+G613</f>
        <v>27.7063792766994</v>
      </c>
      <c r="H614" s="20">
        <f>H613+('data'!$C$19*G613-'data'!$C$16*H613)*$C614/60</f>
        <v>108.319921579697</v>
      </c>
      <c r="I614" s="20">
        <f>I613+(OFFSET('data'!$C$20,0,D614)*G613-OFFSET('data'!$C$17,0,D614)*I613)*$C614/60</f>
        <v>156.033526901083</v>
      </c>
      <c r="J614" s="23">
        <f>$A614/60</f>
        <v>50.75</v>
      </c>
      <c r="K614" s="20">
        <f>G614/'data'!$C$15*1000</f>
        <v>4.23298530006585</v>
      </c>
      <c r="L614" s="20">
        <f>L613+'data'!$G$21*(K613-L613)/60*C613</f>
        <v>4.19348227381256</v>
      </c>
      <c r="M614" s="20">
        <f>IF(L614&lt;='data'!$G$22,1.89,1.47)</f>
        <v>1.47</v>
      </c>
      <c r="N614" s="19">
        <f>$A614</f>
        <v>3045</v>
      </c>
      <c r="O614" s="20">
        <f>'data'!$G$23-'data'!$G$23*(1-('data'!$G$22^M614)/('data'!$G$22^M614+L614^M614))</f>
        <v>35.1043484534128</v>
      </c>
      <c r="P614" s="20">
        <f>VLOOKUP(IF(N614-'data'!$G$24&lt;0,0,N614-'data'!$G$24),N3:O725,2)</f>
        <v>35.1187655590392</v>
      </c>
      <c r="Q614" s="20">
        <v>3.5</v>
      </c>
      <c r="R614" s="20">
        <v>3.49457685831505</v>
      </c>
      <c r="S614" s="20">
        <v>3.48689424318617</v>
      </c>
      <c r="T614" s="20">
        <v>3.47674851077498</v>
      </c>
      <c r="U614" s="20">
        <v>3.49740125771377</v>
      </c>
      <c r="V614" s="20">
        <v>3.48785592954412</v>
      </c>
      <c r="W614" s="20">
        <v>3.47484047659116</v>
      </c>
      <c r="X614" s="20">
        <v>3.45820075865253</v>
      </c>
      <c r="Y614" s="20">
        <v>41.0969713098956</v>
      </c>
      <c r="Z614" s="20">
        <v>41.1928765131579</v>
      </c>
      <c r="AA614" s="20">
        <v>41.3172758732727</v>
      </c>
      <c r="AB614" s="20">
        <v>41.4881623492718</v>
      </c>
    </row>
    <row r="615" ht="20.05" customHeight="1">
      <c r="A615" s="17">
        <f>$A614+C614</f>
        <v>3050</v>
      </c>
      <c r="B615" s="18"/>
      <c r="C615" s="19">
        <v>5</v>
      </c>
      <c r="D615" t="b" s="20">
        <v>1</v>
      </c>
      <c r="E615" s="21"/>
      <c r="F615" s="22">
        <v>628.289455968956</v>
      </c>
      <c r="G615" s="20">
        <f>$E615+($F615/60+H615*'data'!$C$16+I615*OFFSET('data'!$C$17,0,D615)-G614*(OFFSET('data'!$C$18,0,D615)+'data'!$C$19+OFFSET('data'!$C$20,0,D615)))*$C615/60+G614</f>
        <v>27.7082113802345</v>
      </c>
      <c r="H615" s="20">
        <f>H614+('data'!$C$19*G614-'data'!$C$16*H614)*$C615/60</f>
        <v>108.353869320486</v>
      </c>
      <c r="I615" s="20">
        <f>I614+(OFFSET('data'!$C$20,0,D615)*G614-OFFSET('data'!$C$17,0,D615)*I614)*$C615/60</f>
        <v>156.248167390763</v>
      </c>
      <c r="J615" s="23">
        <f>$A615/60</f>
        <v>50.8333333333333</v>
      </c>
      <c r="K615" s="20">
        <f>G615/'data'!$C$15*1000</f>
        <v>4.23326520915303</v>
      </c>
      <c r="L615" s="20">
        <f>L614+'data'!$G$21*(K614-L614)/60*C614</f>
        <v>4.19394711434545</v>
      </c>
      <c r="M615" s="20">
        <f>IF(L615&lt;='data'!$G$22,1.89,1.47)</f>
        <v>1.47</v>
      </c>
      <c r="N615" s="19">
        <f>$A615</f>
        <v>3050</v>
      </c>
      <c r="O615" s="20">
        <f>'data'!$G$23-'data'!$G$23*(1-('data'!$G$22^M615)/('data'!$G$22^M615+L615^M615))</f>
        <v>35.1007877345391</v>
      </c>
      <c r="P615" s="20">
        <f>VLOOKUP(IF(N615-'data'!$G$24&lt;0,0,N615-'data'!$G$24),N3:O725,2)</f>
        <v>35.1151349249787</v>
      </c>
      <c r="Q615" s="20">
        <v>3.5</v>
      </c>
      <c r="R615" s="20">
        <v>3.49460963404897</v>
      </c>
      <c r="S615" s="20">
        <v>3.48696774203232</v>
      </c>
      <c r="T615" s="20">
        <v>3.47687076583407</v>
      </c>
      <c r="U615" s="20">
        <v>3.49743183766836</v>
      </c>
      <c r="V615" s="20">
        <v>3.48793540182508</v>
      </c>
      <c r="W615" s="20">
        <v>3.47498318070942</v>
      </c>
      <c r="X615" s="20">
        <v>3.4584227153731</v>
      </c>
      <c r="Y615" s="20">
        <v>41.0966622059411</v>
      </c>
      <c r="Z615" s="20">
        <v>41.1920769547878</v>
      </c>
      <c r="AA615" s="20">
        <v>41.3158687681014</v>
      </c>
      <c r="AB615" s="20">
        <v>41.4859307995923</v>
      </c>
    </row>
    <row r="616" ht="20.05" customHeight="1">
      <c r="A616" s="17">
        <f>$A615+C615</f>
        <v>3055</v>
      </c>
      <c r="B616" s="18"/>
      <c r="C616" s="19">
        <v>5</v>
      </c>
      <c r="D616" t="b" s="20">
        <v>1</v>
      </c>
      <c r="E616" s="21"/>
      <c r="F616" s="22">
        <v>628.157019109890</v>
      </c>
      <c r="G616" s="20">
        <f>$E616+($F616/60+H616*'data'!$C$16+I616*OFFSET('data'!$C$17,0,D616)-G615*(OFFSET('data'!$C$18,0,D616)+'data'!$C$19+OFFSET('data'!$C$20,0,D616)))*$C616/60+G615</f>
        <v>27.7100365748302</v>
      </c>
      <c r="H616" s="20">
        <f>H615+('data'!$C$19*G615-'data'!$C$16*H615)*$C616/60</f>
        <v>108.387662122074</v>
      </c>
      <c r="I616" s="20">
        <f>I615+(OFFSET('data'!$C$20,0,D616)*G615-OFFSET('data'!$C$17,0,D616)*I615)*$C616/60</f>
        <v>156.462743692356</v>
      </c>
      <c r="J616" s="23">
        <f>$A616/60</f>
        <v>50.9166666666667</v>
      </c>
      <c r="K616" s="20">
        <f>G616/'data'!$C$15*1000</f>
        <v>4.23354406269128</v>
      </c>
      <c r="L616" s="20">
        <f>L615+'data'!$G$21*(K615-L615)/60*C615</f>
        <v>4.19440977875058</v>
      </c>
      <c r="M616" s="20">
        <f>IF(L616&lt;='data'!$G$22,1.89,1.47)</f>
        <v>1.47</v>
      </c>
      <c r="N616" s="19">
        <f>$A616</f>
        <v>3055</v>
      </c>
      <c r="O616" s="20">
        <f>'data'!$G$23-'data'!$G$23*(1-('data'!$G$22^M616)/('data'!$G$22^M616+L616^M616))</f>
        <v>35.0972442180641</v>
      </c>
      <c r="P616" s="20">
        <f>VLOOKUP(IF(N616-'data'!$G$24&lt;0,0,N616-'data'!$G$24),N3:O725,2)</f>
        <v>35.1115219375739</v>
      </c>
      <c r="Q616" s="20">
        <v>3.5</v>
      </c>
      <c r="R616" s="20">
        <v>3.49464229842731</v>
      </c>
      <c r="S616" s="20">
        <v>3.48704099197427</v>
      </c>
      <c r="T616" s="20">
        <v>3.47699260811816</v>
      </c>
      <c r="U616" s="20">
        <v>3.49746205778211</v>
      </c>
      <c r="V616" s="20">
        <v>3.48801432330747</v>
      </c>
      <c r="W616" s="20">
        <v>3.47512506754558</v>
      </c>
      <c r="X616" s="20">
        <v>3.45864348354593</v>
      </c>
      <c r="Y616" s="20">
        <v>41.0963567425384</v>
      </c>
      <c r="Z616" s="20">
        <v>41.1912829884132</v>
      </c>
      <c r="AA616" s="20">
        <v>41.3144698856053</v>
      </c>
      <c r="AB616" s="20">
        <v>41.4837114780657</v>
      </c>
    </row>
    <row r="617" ht="20.05" customHeight="1">
      <c r="A617" s="17">
        <f>$A616+C616</f>
        <v>3060</v>
      </c>
      <c r="B617" s="18"/>
      <c r="C617" s="19">
        <v>5</v>
      </c>
      <c r="D617" t="b" s="20">
        <v>1</v>
      </c>
      <c r="E617" s="21"/>
      <c r="F617" s="22">
        <v>628.024986402296</v>
      </c>
      <c r="G617" s="20">
        <f>$E617+($F617/60+H617*'data'!$C$16+I617*OFFSET('data'!$C$17,0,D617)-G616*(OFFSET('data'!$C$18,0,D617)+'data'!$C$19+OFFSET('data'!$C$20,0,D617)))*$C617/60+G616</f>
        <v>27.7118548829343</v>
      </c>
      <c r="H617" s="20">
        <f>H616+('data'!$C$19*G616-'data'!$C$16*H616)*$C617/60</f>
        <v>108.421300726724</v>
      </c>
      <c r="I617" s="20">
        <f>I616+(OFFSET('data'!$C$20,0,D617)*G616-OFFSET('data'!$C$17,0,D617)*I616)*$C617/60</f>
        <v>156.677255762037</v>
      </c>
      <c r="J617" s="23">
        <f>$A617/60</f>
        <v>51</v>
      </c>
      <c r="K617" s="20">
        <f>G617/'data'!$C$15*1000</f>
        <v>4.23382186411018</v>
      </c>
      <c r="L617" s="20">
        <f>L616+'data'!$G$21*(K616-L616)/60*C616</f>
        <v>4.19487028021405</v>
      </c>
      <c r="M617" s="20">
        <f>IF(L617&lt;='data'!$G$22,1.89,1.47)</f>
        <v>1.47</v>
      </c>
      <c r="N617" s="19">
        <f>$A617</f>
        <v>3060</v>
      </c>
      <c r="O617" s="20">
        <f>'data'!$G$23-'data'!$G$23*(1-('data'!$G$22^M617)/('data'!$G$22^M617+L617^M617))</f>
        <v>35.0937177954208</v>
      </c>
      <c r="P617" s="20">
        <f>VLOOKUP(IF(N617-'data'!$G$24&lt;0,0,N617-'data'!$G$24),N3:O725,2)</f>
        <v>35.1079264842398</v>
      </c>
      <c r="Q617" s="20">
        <v>3.5</v>
      </c>
      <c r="R617" s="20">
        <v>3.49467485181615</v>
      </c>
      <c r="S617" s="20">
        <v>3.48711399383004</v>
      </c>
      <c r="T617" s="20">
        <v>3.47711403898349</v>
      </c>
      <c r="U617" s="20">
        <v>3.49749192228934</v>
      </c>
      <c r="V617" s="20">
        <v>3.48809269916661</v>
      </c>
      <c r="W617" s="20">
        <v>3.47526614379749</v>
      </c>
      <c r="X617" s="20">
        <v>3.45886307235081</v>
      </c>
      <c r="Y617" s="20">
        <v>41.0960548767718</v>
      </c>
      <c r="Z617" s="20">
        <v>41.1904945610694</v>
      </c>
      <c r="AA617" s="20">
        <v>41.3130791570965</v>
      </c>
      <c r="AB617" s="20">
        <v>41.481504287977</v>
      </c>
    </row>
    <row r="618" ht="20.05" customHeight="1">
      <c r="A618" s="17">
        <f>$A617+C617</f>
        <v>3065</v>
      </c>
      <c r="B618" s="18"/>
      <c r="C618" s="19">
        <v>5</v>
      </c>
      <c r="D618" t="b" s="20">
        <v>1</v>
      </c>
      <c r="E618" s="21"/>
      <c r="F618" s="22">
        <v>627.893355599125</v>
      </c>
      <c r="G618" s="20">
        <f>$E618+($F618/60+H618*'data'!$C$16+I618*OFFSET('data'!$C$17,0,D618)-G617*(OFFSET('data'!$C$18,0,D618)+'data'!$C$19+OFFSET('data'!$C$20,0,D618)))*$C618/60+G617</f>
        <v>27.7136663269211</v>
      </c>
      <c r="H618" s="20">
        <f>H617+('data'!$C$19*G617-'data'!$C$16*H617)*$C618/60</f>
        <v>108.454785872886</v>
      </c>
      <c r="I618" s="20">
        <f>I617+(OFFSET('data'!$C$20,0,D618)*G617-OFFSET('data'!$C$17,0,D618)*I617)*$C618/60</f>
        <v>156.891703556219</v>
      </c>
      <c r="J618" s="23">
        <f>$A618/60</f>
        <v>51.0833333333333</v>
      </c>
      <c r="K618" s="20">
        <f>G618/'data'!$C$15*1000</f>
        <v>4.23409861682808</v>
      </c>
      <c r="L618" s="20">
        <f>L617+'data'!$G$21*(K617-L617)/60*C617</f>
        <v>4.19532863180714</v>
      </c>
      <c r="M618" s="20">
        <f>IF(L618&lt;='data'!$G$22,1.89,1.47)</f>
        <v>1.47</v>
      </c>
      <c r="N618" s="19">
        <f>$A618</f>
        <v>3065</v>
      </c>
      <c r="O618" s="20">
        <f>'data'!$G$23-'data'!$G$23*(1-('data'!$G$22^M618)/('data'!$G$22^M618+L618^M618))</f>
        <v>35.0902083590191</v>
      </c>
      <c r="P618" s="20">
        <f>VLOOKUP(IF(N618-'data'!$G$24&lt;0,0,N618-'data'!$G$24),N3:O725,2)</f>
        <v>35.1043484534128</v>
      </c>
      <c r="Q618" s="20">
        <v>3.5</v>
      </c>
      <c r="R618" s="20">
        <v>3.49470729458032</v>
      </c>
      <c r="S618" s="20">
        <v>3.48718674841494</v>
      </c>
      <c r="T618" s="20">
        <v>3.47723505978183</v>
      </c>
      <c r="U618" s="20">
        <v>3.49752143537454</v>
      </c>
      <c r="V618" s="20">
        <v>3.48817053452123</v>
      </c>
      <c r="W618" s="20">
        <v>3.47540641609377</v>
      </c>
      <c r="X618" s="20">
        <v>3.45908149087531</v>
      </c>
      <c r="Y618" s="20">
        <v>41.0957565662328</v>
      </c>
      <c r="Z618" s="20">
        <v>41.1897116203758</v>
      </c>
      <c r="AA618" s="20">
        <v>41.3116965146071</v>
      </c>
      <c r="AB618" s="20">
        <v>41.4793091336029</v>
      </c>
    </row>
    <row r="619" ht="20.05" customHeight="1">
      <c r="A619" s="17">
        <f>$A618+C618</f>
        <v>3070</v>
      </c>
      <c r="B619" s="18"/>
      <c r="C619" s="19">
        <v>5</v>
      </c>
      <c r="D619" t="b" s="20">
        <v>1</v>
      </c>
      <c r="E619" s="21"/>
      <c r="F619" s="22">
        <v>627.762124466473</v>
      </c>
      <c r="G619" s="20">
        <f>$E619+($F619/60+H619*'data'!$C$16+I619*OFFSET('data'!$C$17,0,D619)-G618*(OFFSET('data'!$C$18,0,D619)+'data'!$C$19+OFFSET('data'!$C$20,0,D619)))*$C619/60+G618</f>
        <v>27.7154709290919</v>
      </c>
      <c r="H619" s="20">
        <f>H618+('data'!$C$19*G618-'data'!$C$16*H618)*$C619/60</f>
        <v>108.488118295218</v>
      </c>
      <c r="I619" s="20">
        <f>I618+(OFFSET('data'!$C$20,0,D619)*G618-OFFSET('data'!$C$17,0,D619)*I618)*$C619/60</f>
        <v>157.106087031553</v>
      </c>
      <c r="J619" s="23">
        <f>$A619/60</f>
        <v>51.1666666666667</v>
      </c>
      <c r="K619" s="20">
        <f>G619/'data'!$C$15*1000</f>
        <v>4.23437432425218</v>
      </c>
      <c r="L619" s="20">
        <f>L618+'data'!$G$21*(K618-L618)/60*C618</f>
        <v>4.19578484648755</v>
      </c>
      <c r="M619" s="20">
        <f>IF(L619&lt;='data'!$G$22,1.89,1.47)</f>
        <v>1.47</v>
      </c>
      <c r="N619" s="19">
        <f>$A619</f>
        <v>3070</v>
      </c>
      <c r="O619" s="20">
        <f>'data'!$G$23-'data'!$G$23*(1-('data'!$G$22^M619)/('data'!$G$22^M619+L619^M619))</f>
        <v>35.0867158022354</v>
      </c>
      <c r="P619" s="20">
        <f>VLOOKUP(IF(N619-'data'!$G$24&lt;0,0,N619-'data'!$G$24),N3:O725,2)</f>
        <v>35.1007877345391</v>
      </c>
      <c r="Q619" s="20">
        <v>3.5</v>
      </c>
      <c r="R619" s="20">
        <v>3.49473962708348</v>
      </c>
      <c r="S619" s="20">
        <v>3.48725925654163</v>
      </c>
      <c r="T619" s="20">
        <v>3.47735567186055</v>
      </c>
      <c r="U619" s="20">
        <v>3.49755060117298</v>
      </c>
      <c r="V619" s="20">
        <v>3.48824783443409</v>
      </c>
      <c r="W619" s="20">
        <v>3.47554589099462</v>
      </c>
      <c r="X619" s="20">
        <v>3.4592987481158</v>
      </c>
      <c r="Y619" s="20">
        <v>41.0954617690135</v>
      </c>
      <c r="Z619" s="20">
        <v>41.1889341145288</v>
      </c>
      <c r="AA619" s="20">
        <v>41.3103218908821</v>
      </c>
      <c r="AB619" s="20">
        <v>41.4771259202003</v>
      </c>
    </row>
    <row r="620" ht="20.05" customHeight="1">
      <c r="A620" s="17">
        <f>$A619+C619</f>
        <v>3075</v>
      </c>
      <c r="B620" s="18"/>
      <c r="C620" s="19">
        <v>5</v>
      </c>
      <c r="D620" t="b" s="20">
        <v>1</v>
      </c>
      <c r="E620" s="21"/>
      <c r="F620" s="22">
        <v>627.631290783503</v>
      </c>
      <c r="G620" s="20">
        <f>$E620+($F620/60+H620*'data'!$C$16+I620*OFFSET('data'!$C$17,0,D620)-G619*(OFFSET('data'!$C$18,0,D620)+'data'!$C$19+OFFSET('data'!$C$20,0,D620)))*$C620/60+G619</f>
        <v>27.7172687116749</v>
      </c>
      <c r="H620" s="20">
        <f>H619+('data'!$C$19*G619-'data'!$C$16*H619)*$C620/60</f>
        <v>108.521298724604</v>
      </c>
      <c r="I620" s="20">
        <f>I619+(OFFSET('data'!$C$20,0,D620)*G619-OFFSET('data'!$C$17,0,D620)*I619)*$C620/60</f>
        <v>157.320406144929</v>
      </c>
      <c r="J620" s="23">
        <f>$A620/60</f>
        <v>51.25</v>
      </c>
      <c r="K620" s="20">
        <f>G620/'data'!$C$15*1000</f>
        <v>4.2346489897785</v>
      </c>
      <c r="L620" s="20">
        <f>L619+'data'!$G$21*(K619-L619)/60*C619</f>
        <v>4.19623893710058</v>
      </c>
      <c r="M620" s="20">
        <f>IF(L620&lt;='data'!$G$22,1.89,1.47)</f>
        <v>1.47</v>
      </c>
      <c r="N620" s="19">
        <f>$A620</f>
        <v>3075</v>
      </c>
      <c r="O620" s="20">
        <f>'data'!$G$23-'data'!$G$23*(1-('data'!$G$22^M620)/('data'!$G$22^M620+L620^M620))</f>
        <v>35.0832400194014</v>
      </c>
      <c r="P620" s="20">
        <f>VLOOKUP(IF(N620-'data'!$G$24&lt;0,0,N620-'data'!$G$24),N3:O725,2)</f>
        <v>35.0972442180641</v>
      </c>
      <c r="Q620" s="20">
        <v>3.5</v>
      </c>
      <c r="R620" s="20">
        <v>3.49477184968811</v>
      </c>
      <c r="S620" s="20">
        <v>3.48733151902008</v>
      </c>
      <c r="T620" s="20">
        <v>3.47747587656259</v>
      </c>
      <c r="U620" s="20">
        <v>3.49757942377125</v>
      </c>
      <c r="V620" s="20">
        <v>3.48832460391266</v>
      </c>
      <c r="W620" s="20">
        <v>3.47568457499257</v>
      </c>
      <c r="X620" s="20">
        <v>3.45951485297848</v>
      </c>
      <c r="Y620" s="20">
        <v>41.0951704437008</v>
      </c>
      <c r="Z620" s="20">
        <v>41.1881619922952</v>
      </c>
      <c r="AA620" s="20">
        <v>41.3089552193704</v>
      </c>
      <c r="AB620" s="20">
        <v>41.4749545539952</v>
      </c>
    </row>
    <row r="621" ht="20.05" customHeight="1">
      <c r="A621" s="17">
        <f>$A620+C620</f>
        <v>3080</v>
      </c>
      <c r="B621" s="18"/>
      <c r="C621" s="19">
        <v>5</v>
      </c>
      <c r="D621" t="b" s="20">
        <v>1</v>
      </c>
      <c r="E621" s="21"/>
      <c r="F621" s="22">
        <v>627.5008523423689</v>
      </c>
      <c r="G621" s="20">
        <f>$E621+($F621/60+H621*'data'!$C$16+I621*OFFSET('data'!$C$17,0,D621)-G620*(OFFSET('data'!$C$18,0,D621)+'data'!$C$19+OFFSET('data'!$C$20,0,D621)))*$C621/60+G620</f>
        <v>27.7190596968258</v>
      </c>
      <c r="H621" s="20">
        <f>H620+('data'!$C$19*G620-'data'!$C$16*H620)*$C621/60</f>
        <v>108.554327888178</v>
      </c>
      <c r="I621" s="20">
        <f>I620+(OFFSET('data'!$C$20,0,D621)*G620-OFFSET('data'!$C$17,0,D621)*I620)*$C621/60</f>
        <v>157.534660853473</v>
      </c>
      <c r="J621" s="23">
        <f>$A621/60</f>
        <v>51.3333333333333</v>
      </c>
      <c r="K621" s="20">
        <f>G621/'data'!$C$15*1000</f>
        <v>4.234922616792</v>
      </c>
      <c r="L621" s="20">
        <f>L620+'data'!$G$21*(K620-L620)/60*C620</f>
        <v>4.19669091638036</v>
      </c>
      <c r="M621" s="20">
        <f>IF(L621&lt;='data'!$G$22,1.89,1.47)</f>
        <v>1.47</v>
      </c>
      <c r="N621" s="19">
        <f>$A621</f>
        <v>3080</v>
      </c>
      <c r="O621" s="20">
        <f>'data'!$G$23-'data'!$G$23*(1-('data'!$G$22^M621)/('data'!$G$22^M621+L621^M621))</f>
        <v>35.0797809057942</v>
      </c>
      <c r="P621" s="20">
        <f>VLOOKUP(IF(N621-'data'!$G$24&lt;0,0,N621-'data'!$G$24),N3:O725,2)</f>
        <v>35.0937177954208</v>
      </c>
      <c r="Q621" s="20">
        <v>3.5</v>
      </c>
      <c r="R621" s="20">
        <v>3.49480396275547</v>
      </c>
      <c r="S621" s="20">
        <v>3.48740353665762</v>
      </c>
      <c r="T621" s="20">
        <v>3.47759567522648</v>
      </c>
      <c r="U621" s="20">
        <v>3.49760790720786</v>
      </c>
      <c r="V621" s="20">
        <v>3.48840084790971</v>
      </c>
      <c r="W621" s="20">
        <v>3.47582247451324</v>
      </c>
      <c r="X621" s="20">
        <v>3.45972981428038</v>
      </c>
      <c r="Y621" s="20">
        <v>41.0948825493706</v>
      </c>
      <c r="Z621" s="20">
        <v>41.1873952030055</v>
      </c>
      <c r="AA621" s="20">
        <v>41.3075964342172</v>
      </c>
      <c r="AB621" s="20">
        <v>41.4727949421715</v>
      </c>
    </row>
    <row r="622" ht="20.05" customHeight="1">
      <c r="A622" s="17">
        <f>$A621+C621</f>
        <v>3085</v>
      </c>
      <c r="B622" s="18"/>
      <c r="C622" s="19">
        <v>5</v>
      </c>
      <c r="D622" t="b" s="20">
        <v>1</v>
      </c>
      <c r="E622" s="21"/>
      <c r="F622" s="22">
        <v>627.3708069481399</v>
      </c>
      <c r="G622" s="20">
        <f>$E622+($F622/60+H622*'data'!$C$16+I622*OFFSET('data'!$C$17,0,D622)-G621*(OFFSET('data'!$C$18,0,D622)+'data'!$C$19+OFFSET('data'!$C$20,0,D622)))*$C622/60+G621</f>
        <v>27.7208439066278</v>
      </c>
      <c r="H622" s="20">
        <f>H621+('data'!$C$19*G621-'data'!$C$16*H621)*$C622/60</f>
        <v>108.587206509341</v>
      </c>
      <c r="I622" s="20">
        <f>I621+(OFFSET('data'!$C$20,0,D622)*G621-OFFSET('data'!$C$17,0,D622)*I621)*$C622/60</f>
        <v>157.748851114547</v>
      </c>
      <c r="J622" s="23">
        <f>$A622/60</f>
        <v>51.4166666666667</v>
      </c>
      <c r="K622" s="20">
        <f>G622/'data'!$C$15*1000</f>
        <v>4.23519520866655</v>
      </c>
      <c r="L622" s="20">
        <f>L621+'data'!$G$21*(K621-L621)/60*C621</f>
        <v>4.19714079695099</v>
      </c>
      <c r="M622" s="20">
        <f>IF(L622&lt;='data'!$G$22,1.89,1.47)</f>
        <v>1.47</v>
      </c>
      <c r="N622" s="19">
        <f>$A622</f>
        <v>3085</v>
      </c>
      <c r="O622" s="20">
        <f>'data'!$G$23-'data'!$G$23*(1-('data'!$G$22^M622)/('data'!$G$22^M622+L622^M622))</f>
        <v>35.0763383576254</v>
      </c>
      <c r="P622" s="20">
        <f>VLOOKUP(IF(N622-'data'!$G$24&lt;0,0,N622-'data'!$G$24),N3:O725,2)</f>
        <v>35.0902083590191</v>
      </c>
      <c r="Q622" s="20">
        <v>3.5</v>
      </c>
      <c r="R622" s="20">
        <v>3.49483596664565</v>
      </c>
      <c r="S622" s="20">
        <v>3.48747531025893</v>
      </c>
      <c r="T622" s="20">
        <v>3.47771506918637</v>
      </c>
      <c r="U622" s="20">
        <v>3.4976360554738</v>
      </c>
      <c r="V622" s="20">
        <v>3.48847657132399</v>
      </c>
      <c r="W622" s="20">
        <v>3.47595959591612</v>
      </c>
      <c r="X622" s="20">
        <v>3.45994364075036</v>
      </c>
      <c r="Y622" s="20">
        <v>41.0945980455822</v>
      </c>
      <c r="Z622" s="20">
        <v>41.1866336965475</v>
      </c>
      <c r="AA622" s="20">
        <v>41.3062454702558</v>
      </c>
      <c r="AB622" s="20">
        <v>41.4706469928602</v>
      </c>
    </row>
    <row r="623" ht="20.05" customHeight="1">
      <c r="A623" s="17">
        <f>$A622+C622</f>
        <v>3090</v>
      </c>
      <c r="B623" s="18"/>
      <c r="C623" s="19">
        <v>5</v>
      </c>
      <c r="D623" t="b" s="20">
        <v>1</v>
      </c>
      <c r="E623" s="21"/>
      <c r="F623" s="22">
        <v>627.2411524187251</v>
      </c>
      <c r="G623" s="20">
        <f>$E623+($F623/60+H623*'data'!$C$16+I623*OFFSET('data'!$C$17,0,D623)-G622*(OFFSET('data'!$C$18,0,D623)+'data'!$C$19+OFFSET('data'!$C$20,0,D623)))*$C623/60+G622</f>
        <v>27.7226213630919</v>
      </c>
      <c r="H623" s="20">
        <f>H622+('data'!$C$19*G622-'data'!$C$16*H622)*$C623/60</f>
        <v>108.619935307783</v>
      </c>
      <c r="I623" s="20">
        <f>I622+(OFFSET('data'!$C$20,0,D623)*G622-OFFSET('data'!$C$17,0,D623)*I622)*$C623/60</f>
        <v>157.962976885748</v>
      </c>
      <c r="J623" s="23">
        <f>$A623/60</f>
        <v>51.5</v>
      </c>
      <c r="K623" s="20">
        <f>G623/'data'!$C$15*1000</f>
        <v>4.235466768765</v>
      </c>
      <c r="L623" s="20">
        <f>L622+'data'!$G$21*(K622-L622)/60*C622</f>
        <v>4.19758859132773</v>
      </c>
      <c r="M623" s="20">
        <f>IF(L623&lt;='data'!$G$22,1.89,1.47)</f>
        <v>1.47</v>
      </c>
      <c r="N623" s="19">
        <f>$A623</f>
        <v>3090</v>
      </c>
      <c r="O623" s="20">
        <f>'data'!$G$23-'data'!$G$23*(1-('data'!$G$22^M623)/('data'!$G$22^M623+L623^M623))</f>
        <v>35.0729122720314</v>
      </c>
      <c r="P623" s="20">
        <f>VLOOKUP(IF(N623-'data'!$G$24&lt;0,0,N623-'data'!$G$24),N3:O725,2)</f>
        <v>35.0867158022354</v>
      </c>
      <c r="Q623" s="20">
        <v>3.5</v>
      </c>
      <c r="R623" s="20">
        <v>3.49486786171756</v>
      </c>
      <c r="S623" s="20">
        <v>3.48754684062606</v>
      </c>
      <c r="T623" s="20">
        <v>3.47783405977202</v>
      </c>
      <c r="U623" s="20">
        <v>3.49766387251309</v>
      </c>
      <c r="V623" s="20">
        <v>3.48855177900082</v>
      </c>
      <c r="W623" s="20">
        <v>3.47609594549529</v>
      </c>
      <c r="X623" s="20">
        <v>3.46015634103011</v>
      </c>
      <c r="Y623" s="20">
        <v>41.0943168923719</v>
      </c>
      <c r="Z623" s="20">
        <v>41.1858774233595</v>
      </c>
      <c r="AA623" s="20">
        <v>41.3049022629996</v>
      </c>
      <c r="AB623" s="20">
        <v>41.4685106151282</v>
      </c>
    </row>
    <row r="624" ht="20.05" customHeight="1">
      <c r="A624" s="17">
        <f>$A623+C623</f>
        <v>3095</v>
      </c>
      <c r="B624" s="18"/>
      <c r="C624" s="19">
        <v>5</v>
      </c>
      <c r="D624" t="b" s="20">
        <v>1</v>
      </c>
      <c r="E624" s="21"/>
      <c r="F624" s="22">
        <v>627.111886584795</v>
      </c>
      <c r="G624" s="20">
        <f>$E624+($F624/60+H624*'data'!$C$16+I624*OFFSET('data'!$C$17,0,D624)-G623*(OFFSET('data'!$C$18,0,D624)+'data'!$C$19+OFFSET('data'!$C$20,0,D624)))*$C624/60+G623</f>
        <v>27.7243920881571</v>
      </c>
      <c r="H624" s="20">
        <f>H623+('data'!$C$19*G623-'data'!$C$16*H623)*$C624/60</f>
        <v>108.652514999503</v>
      </c>
      <c r="I624" s="20">
        <f>I623+(OFFSET('data'!$C$20,0,D624)*G623-OFFSET('data'!$C$17,0,D624)*I623)*$C624/60</f>
        <v>158.177038124908</v>
      </c>
      <c r="J624" s="23">
        <f>$A624/60</f>
        <v>51.5833333333333</v>
      </c>
      <c r="K624" s="20">
        <f>G624/'data'!$C$15*1000</f>
        <v>4.23573730043919</v>
      </c>
      <c r="L624" s="20">
        <f>L623+'data'!$G$21*(K623-L623)/60*C623</f>
        <v>4.19803431191814</v>
      </c>
      <c r="M624" s="20">
        <f>IF(L624&lt;='data'!$G$22,1.89,1.47)</f>
        <v>1.47</v>
      </c>
      <c r="N624" s="19">
        <f>$A624</f>
        <v>3095</v>
      </c>
      <c r="O624" s="20">
        <f>'data'!$G$23-'data'!$G$23*(1-('data'!$G$22^M624)/('data'!$G$22^M624+L624^M624))</f>
        <v>35.0695025470626</v>
      </c>
      <c r="P624" s="20">
        <f>VLOOKUP(IF(N624-'data'!$G$24&lt;0,0,N624-'data'!$G$24),N3:O725,2)</f>
        <v>35.0832400194014</v>
      </c>
      <c r="Q624" s="20">
        <v>3.5</v>
      </c>
      <c r="R624" s="20">
        <v>3.49489964832893</v>
      </c>
      <c r="S624" s="20">
        <v>3.48761812855841</v>
      </c>
      <c r="T624" s="20">
        <v>3.47795264830885</v>
      </c>
      <c r="U624" s="20">
        <v>3.49769136222335</v>
      </c>
      <c r="V624" s="20">
        <v>3.48862647573272</v>
      </c>
      <c r="W624" s="20">
        <v>3.47623152948019</v>
      </c>
      <c r="X624" s="20">
        <v>3.4603679236751</v>
      </c>
      <c r="Y624" s="20">
        <v>41.0940390502484</v>
      </c>
      <c r="Z624" s="20">
        <v>41.1851263344242</v>
      </c>
      <c r="AA624" s="20">
        <v>41.3035667486343</v>
      </c>
      <c r="AB624" s="20">
        <v>41.4663857189678</v>
      </c>
    </row>
    <row r="625" ht="20.05" customHeight="1">
      <c r="A625" s="17">
        <f>$A624+C624</f>
        <v>3100</v>
      </c>
      <c r="B625" s="18"/>
      <c r="C625" s="19">
        <v>5</v>
      </c>
      <c r="D625" t="b" s="20">
        <v>1</v>
      </c>
      <c r="E625" s="21"/>
      <c r="F625" s="22">
        <v>626.983007289712</v>
      </c>
      <c r="G625" s="20">
        <f>$E625+($F625/60+H625*'data'!$C$16+I625*OFFSET('data'!$C$17,0,D625)-G624*(OFFSET('data'!$C$18,0,D625)+'data'!$C$19+OFFSET('data'!$C$20,0,D625)))*$C625/60+G624</f>
        <v>27.7261561036908</v>
      </c>
      <c r="H625" s="20">
        <f>H624+('data'!$C$19*G624-'data'!$C$16*H624)*$C625/60</f>
        <v>108.684946296828</v>
      </c>
      <c r="I625" s="20">
        <f>I624+(OFFSET('data'!$C$20,0,D625)*G624-OFFSET('data'!$C$17,0,D625)*I624)*$C625/60</f>
        <v>158.391034790091</v>
      </c>
      <c r="J625" s="23">
        <f>$A625/60</f>
        <v>51.6666666666667</v>
      </c>
      <c r="K625" s="20">
        <f>G625/'data'!$C$15*1000</f>
        <v>4.23600680703002</v>
      </c>
      <c r="L625" s="20">
        <f>L624+'data'!$G$21*(K624-L624)/60*C624</f>
        <v>4.19847797102322</v>
      </c>
      <c r="M625" s="20">
        <f>IF(L625&lt;='data'!$G$22,1.89,1.47)</f>
        <v>1.47</v>
      </c>
      <c r="N625" s="19">
        <f>$A625</f>
        <v>3100</v>
      </c>
      <c r="O625" s="20">
        <f>'data'!$G$23-'data'!$G$23*(1-('data'!$G$22^M625)/('data'!$G$22^M625+L625^M625))</f>
        <v>35.0661090816743</v>
      </c>
      <c r="P625" s="20">
        <f>VLOOKUP(IF(N625-'data'!$G$24&lt;0,0,N625-'data'!$G$24),N3:O725,2)</f>
        <v>35.0797809057942</v>
      </c>
      <c r="Q625" s="20">
        <v>3.5</v>
      </c>
      <c r="R625" s="20">
        <v>3.49493132683633</v>
      </c>
      <c r="S625" s="20">
        <v>3.48768917485277</v>
      </c>
      <c r="T625" s="20">
        <v>3.47807083611794</v>
      </c>
      <c r="U625" s="20">
        <v>3.49771852845632</v>
      </c>
      <c r="V625" s="20">
        <v>3.488700666260</v>
      </c>
      <c r="W625" s="20">
        <v>3.47636635403633</v>
      </c>
      <c r="X625" s="20">
        <v>3.46057839715558</v>
      </c>
      <c r="Y625" s="20">
        <v>41.0937644801861</v>
      </c>
      <c r="Z625" s="20">
        <v>41.1843803812624</v>
      </c>
      <c r="AA625" s="20">
        <v>41.3022388640105</v>
      </c>
      <c r="AB625" s="20">
        <v>41.4642722152861</v>
      </c>
    </row>
    <row r="626" ht="20.05" customHeight="1">
      <c r="A626" s="17">
        <f>$A625+C625</f>
        <v>3105</v>
      </c>
      <c r="B626" s="18"/>
      <c r="C626" s="19">
        <v>5</v>
      </c>
      <c r="D626" t="b" s="20">
        <v>1</v>
      </c>
      <c r="E626" s="21"/>
      <c r="F626" s="22">
        <v>626.854512389450</v>
      </c>
      <c r="G626" s="20">
        <f>$E626+($F626/60+H626*'data'!$C$16+I626*OFFSET('data'!$C$17,0,D626)-G625*(OFFSET('data'!$C$18,0,D626)+'data'!$C$19+OFFSET('data'!$C$20,0,D626)))*$C626/60+G625</f>
        <v>27.7279134314888</v>
      </c>
      <c r="H626" s="20">
        <f>H625+('data'!$C$19*G625-'data'!$C$16*H625)*$C626/60</f>
        <v>108.717229908433</v>
      </c>
      <c r="I626" s="20">
        <f>I625+(OFFSET('data'!$C$20,0,D626)*G625-OFFSET('data'!$C$17,0,D626)*I625)*$C626/60</f>
        <v>158.604966839596</v>
      </c>
      <c r="J626" s="23">
        <f>$A626/60</f>
        <v>51.75</v>
      </c>
      <c r="K626" s="20">
        <f>G626/'data'!$C$15*1000</f>
        <v>4.23627529186747</v>
      </c>
      <c r="L626" s="20">
        <f>L625+'data'!$G$21*(K625-L625)/60*C625</f>
        <v>4.19891958083853</v>
      </c>
      <c r="M626" s="20">
        <f>IF(L626&lt;='data'!$G$22,1.89,1.47)</f>
        <v>1.47</v>
      </c>
      <c r="N626" s="19">
        <f>$A626</f>
        <v>3105</v>
      </c>
      <c r="O626" s="20">
        <f>'data'!$G$23-'data'!$G$23*(1-('data'!$G$22^M626)/('data'!$G$22^M626+L626^M626))</f>
        <v>35.0627317757158</v>
      </c>
      <c r="P626" s="20">
        <f>VLOOKUP(IF(N626-'data'!$G$24&lt;0,0,N626-'data'!$G$24),N3:O725,2)</f>
        <v>35.0763383576254</v>
      </c>
      <c r="Q626" s="20">
        <v>3.5</v>
      </c>
      <c r="R626" s="20">
        <v>3.49496289759513</v>
      </c>
      <c r="S626" s="20">
        <v>3.48775998030331</v>
      </c>
      <c r="T626" s="20">
        <v>3.47818862451602</v>
      </c>
      <c r="U626" s="20">
        <v>3.49774537501844</v>
      </c>
      <c r="V626" s="20">
        <v>3.48877435527137</v>
      </c>
      <c r="W626" s="20">
        <v>3.476500425266</v>
      </c>
      <c r="X626" s="20">
        <v>3.46078776985749</v>
      </c>
      <c r="Y626" s="20">
        <v>41.0934931436203</v>
      </c>
      <c r="Z626" s="20">
        <v>41.1836395159263</v>
      </c>
      <c r="AA626" s="20">
        <v>41.3009185466357</v>
      </c>
      <c r="AB626" s="20">
        <v>41.4621700158946</v>
      </c>
    </row>
    <row r="627" ht="20.05" customHeight="1">
      <c r="A627" s="17">
        <f>$A626+C626</f>
        <v>3110</v>
      </c>
      <c r="B627" s="18"/>
      <c r="C627" s="19">
        <v>5</v>
      </c>
      <c r="D627" t="b" s="20">
        <v>1</v>
      </c>
      <c r="E627" s="21"/>
      <c r="F627" s="22">
        <v>626.726399752524</v>
      </c>
      <c r="G627" s="20">
        <f>$E627+($F627/60+H627*'data'!$C$16+I627*OFFSET('data'!$C$17,0,D627)-G626*(OFFSET('data'!$C$18,0,D627)+'data'!$C$19+OFFSET('data'!$C$20,0,D627)))*$C627/60+G626</f>
        <v>27.7296640932758</v>
      </c>
      <c r="H627" s="20">
        <f>H626+('data'!$C$19*G626-'data'!$C$16*H626)*$C627/60</f>
        <v>108.749366539362</v>
      </c>
      <c r="I627" s="20">
        <f>I626+(OFFSET('data'!$C$20,0,D627)*G626-OFFSET('data'!$C$17,0,D627)*I626)*$C627/60</f>
        <v>158.818834231952</v>
      </c>
      <c r="J627" s="23">
        <f>$A627/60</f>
        <v>51.8333333333333</v>
      </c>
      <c r="K627" s="20">
        <f>G627/'data'!$C$15*1000</f>
        <v>4.23654275827063</v>
      </c>
      <c r="L627" s="20">
        <f>L626+'data'!$G$21*(K626-L626)/60*C626</f>
        <v>4.19935915345532</v>
      </c>
      <c r="M627" s="20">
        <f>IF(L627&lt;='data'!$G$22,1.89,1.47)</f>
        <v>1.47</v>
      </c>
      <c r="N627" s="19">
        <f>$A627</f>
        <v>3110</v>
      </c>
      <c r="O627" s="20">
        <f>'data'!$G$23-'data'!$G$23*(1-('data'!$G$22^M627)/('data'!$G$22^M627+L627^M627))</f>
        <v>35.0593705299216</v>
      </c>
      <c r="P627" s="20">
        <f>VLOOKUP(IF(N627-'data'!$G$24&lt;0,0,N627-'data'!$G$24),N3:O725,2)</f>
        <v>35.0729122720314</v>
      </c>
      <c r="Q627" s="20">
        <v>3.5</v>
      </c>
      <c r="R627" s="20">
        <v>3.49499436095957</v>
      </c>
      <c r="S627" s="20">
        <v>3.48783054570162</v>
      </c>
      <c r="T627" s="20">
        <v>3.4783060148155</v>
      </c>
      <c r="U627" s="20">
        <v>3.49777190567134</v>
      </c>
      <c r="V627" s="20">
        <v>3.48884754740455</v>
      </c>
      <c r="W627" s="20">
        <v>3.47663374920901</v>
      </c>
      <c r="X627" s="20">
        <v>3.46099605008343</v>
      </c>
      <c r="Y627" s="20">
        <v>41.0932250024418</v>
      </c>
      <c r="Z627" s="20">
        <v>41.1829036909939</v>
      </c>
      <c r="AA627" s="20">
        <v>41.299605734667</v>
      </c>
      <c r="AB627" s="20">
        <v>41.4600790334987</v>
      </c>
    </row>
    <row r="628" ht="20.05" customHeight="1">
      <c r="A628" s="17">
        <f>$A627+C627</f>
        <v>3115</v>
      </c>
      <c r="B628" s="18"/>
      <c r="C628" s="19">
        <v>5</v>
      </c>
      <c r="D628" t="b" s="20">
        <v>1</v>
      </c>
      <c r="E628" s="21"/>
      <c r="F628" s="22">
        <v>626.598667259918</v>
      </c>
      <c r="G628" s="20">
        <f>$E628+($F628/60+H628*'data'!$C$16+I628*OFFSET('data'!$C$17,0,D628)-G627*(OFFSET('data'!$C$18,0,D628)+'data'!$C$19+OFFSET('data'!$C$20,0,D628)))*$C628/60+G627</f>
        <v>27.7314081107053</v>
      </c>
      <c r="H628" s="20">
        <f>H627+('data'!$C$19*G627-'data'!$C$16*H627)*$C628/60</f>
        <v>108.781356891046</v>
      </c>
      <c r="I628" s="20">
        <f>I627+(OFFSET('data'!$C$20,0,D628)*G627-OFFSET('data'!$C$17,0,D628)*I627)*$C628/60</f>
        <v>159.032636925920</v>
      </c>
      <c r="J628" s="23">
        <f>$A628/60</f>
        <v>51.9166666666667</v>
      </c>
      <c r="K628" s="20">
        <f>G628/'data'!$C$15*1000</f>
        <v>4.23680920954773</v>
      </c>
      <c r="L628" s="20">
        <f>L627+'data'!$G$21*(K627-L627)/60*C627</f>
        <v>4.19979670086159</v>
      </c>
      <c r="M628" s="20">
        <f>IF(L628&lt;='data'!$G$22,1.89,1.47)</f>
        <v>1.47</v>
      </c>
      <c r="N628" s="19">
        <f>$A628</f>
        <v>3115</v>
      </c>
      <c r="O628" s="20">
        <f>'data'!$G$23-'data'!$G$23*(1-('data'!$G$22^M628)/('data'!$G$22^M628+L628^M628))</f>
        <v>35.0560252459013</v>
      </c>
      <c r="P628" s="20">
        <f>VLOOKUP(IF(N628-'data'!$G$24&lt;0,0,N628-'data'!$G$24),N3:O725,2)</f>
        <v>35.0695025470626</v>
      </c>
      <c r="Q628" s="20">
        <v>3.5</v>
      </c>
      <c r="R628" s="20">
        <v>3.4950257172827</v>
      </c>
      <c r="S628" s="20">
        <v>3.48790087183667</v>
      </c>
      <c r="T628" s="20">
        <v>3.4784230083245</v>
      </c>
      <c r="U628" s="20">
        <v>3.49779812413239</v>
      </c>
      <c r="V628" s="20">
        <v>3.48892024724684</v>
      </c>
      <c r="W628" s="20">
        <v>3.47676633184338</v>
      </c>
      <c r="X628" s="20">
        <v>3.46120324605358</v>
      </c>
      <c r="Y628" s="20">
        <v>41.0929600189908</v>
      </c>
      <c r="Z628" s="20">
        <v>41.1821728595624</v>
      </c>
      <c r="AA628" s="20">
        <v>41.2983003669033</v>
      </c>
      <c r="AB628" s="20">
        <v>41.4579991816874</v>
      </c>
    </row>
    <row r="629" ht="20.05" customHeight="1">
      <c r="A629" s="17">
        <f>$A628+C628</f>
        <v>3120</v>
      </c>
      <c r="B629" s="18"/>
      <c r="C629" s="19">
        <v>5</v>
      </c>
      <c r="D629" t="b" s="20">
        <v>1</v>
      </c>
      <c r="E629" s="21"/>
      <c r="F629" s="22">
        <v>626.4713128050061</v>
      </c>
      <c r="G629" s="20">
        <f>$E629+($F629/60+H629*'data'!$C$16+I629*OFFSET('data'!$C$17,0,D629)-G628*(OFFSET('data'!$C$18,0,D629)+'data'!$C$19+OFFSET('data'!$C$20,0,D629)))*$C629/60+G628</f>
        <v>27.7331455053601</v>
      </c>
      <c r="H629" s="20">
        <f>H628+('data'!$C$19*G628-'data'!$C$16*H628)*$C629/60</f>
        <v>108.813201661322</v>
      </c>
      <c r="I629" s="20">
        <f>I628+(OFFSET('data'!$C$20,0,D629)*G628-OFFSET('data'!$C$17,0,D629)*I628)*$C629/60</f>
        <v>159.246374880491</v>
      </c>
      <c r="J629" s="23">
        <f>$A629/60</f>
        <v>52</v>
      </c>
      <c r="K629" s="20">
        <f>G629/'data'!$C$15*1000</f>
        <v>4.2370746489962</v>
      </c>
      <c r="L629" s="20">
        <f>L628+'data'!$G$21*(K628-L628)/60*C628</f>
        <v>4.20023223494323</v>
      </c>
      <c r="M629" s="20">
        <f>IF(L629&lt;='data'!$G$22,1.89,1.47)</f>
        <v>1.47</v>
      </c>
      <c r="N629" s="19">
        <f>$A629</f>
        <v>3120</v>
      </c>
      <c r="O629" s="20">
        <f>'data'!$G$23-'data'!$G$23*(1-('data'!$G$22^M629)/('data'!$G$22^M629+L629^M629))</f>
        <v>35.0526958261298</v>
      </c>
      <c r="P629" s="20">
        <f>VLOOKUP(IF(N629-'data'!$G$24&lt;0,0,N629-'data'!$G$24),N3:O725,2)</f>
        <v>35.0661090816743</v>
      </c>
      <c r="Q629" s="20">
        <v>3.5</v>
      </c>
      <c r="R629" s="20">
        <v>3.49505696691644</v>
      </c>
      <c r="S629" s="20">
        <v>3.48797095949485</v>
      </c>
      <c r="T629" s="20">
        <v>3.47853960634686</v>
      </c>
      <c r="U629" s="20">
        <v>3.49782403407522</v>
      </c>
      <c r="V629" s="20">
        <v>3.48899245933568</v>
      </c>
      <c r="W629" s="20">
        <v>3.47689817908604</v>
      </c>
      <c r="X629" s="20">
        <v>3.46140936590663</v>
      </c>
      <c r="Y629" s="20">
        <v>41.0926981560523</v>
      </c>
      <c r="Z629" s="20">
        <v>41.1814469752425</v>
      </c>
      <c r="AA629" s="20">
        <v>41.2970023827785</v>
      </c>
      <c r="AB629" s="20">
        <v>41.4559303749236</v>
      </c>
    </row>
    <row r="630" ht="20.05" customHeight="1">
      <c r="A630" s="17">
        <f>$A629+C629</f>
        <v>3125</v>
      </c>
      <c r="B630" s="18"/>
      <c r="C630" s="19">
        <v>5</v>
      </c>
      <c r="D630" t="b" s="20">
        <v>1</v>
      </c>
      <c r="E630" s="21"/>
      <c r="F630" s="22">
        <v>626.344334293487</v>
      </c>
      <c r="G630" s="20">
        <f>$E630+($F630/60+H630*'data'!$C$16+I630*OFFSET('data'!$C$17,0,D630)-G629*(OFFSET('data'!$C$18,0,D630)+'data'!$C$19+OFFSET('data'!$C$20,0,D630)))*$C630/60+G629</f>
        <v>27.7348762987524</v>
      </c>
      <c r="H630" s="20">
        <f>H629+('data'!$C$19*G629-'data'!$C$16*H629)*$C630/60</f>
        <v>108.844901544456</v>
      </c>
      <c r="I630" s="20">
        <f>I629+(OFFSET('data'!$C$20,0,D630)*G629-OFFSET('data'!$C$17,0,D630)*I629)*$C630/60</f>
        <v>159.460048054886</v>
      </c>
      <c r="J630" s="23">
        <f>$A630/60</f>
        <v>52.0833333333333</v>
      </c>
      <c r="K630" s="20">
        <f>G630/'data'!$C$15*1000</f>
        <v>4.23733907990267</v>
      </c>
      <c r="L630" s="20">
        <f>L629+'data'!$G$21*(K629-L629)/60*C629</f>
        <v>4.20066576748505</v>
      </c>
      <c r="M630" s="20">
        <f>IF(L630&lt;='data'!$G$22,1.89,1.47)</f>
        <v>1.47</v>
      </c>
      <c r="N630" s="19">
        <f>$A630</f>
        <v>3125</v>
      </c>
      <c r="O630" s="20">
        <f>'data'!$G$23-'data'!$G$23*(1-('data'!$G$22^M630)/('data'!$G$22^M630+L630^M630))</f>
        <v>35.0493821739384</v>
      </c>
      <c r="P630" s="20">
        <f>VLOOKUP(IF(N630-'data'!$G$24&lt;0,0,N630-'data'!$G$24),N3:O725,2)</f>
        <v>35.0627317757158</v>
      </c>
      <c r="Q630" s="20">
        <v>3.5</v>
      </c>
      <c r="R630" s="20">
        <v>3.49508811021154</v>
      </c>
      <c r="S630" s="20">
        <v>3.48804080945999</v>
      </c>
      <c r="T630" s="20">
        <v>3.47865581018212</v>
      </c>
      <c r="U630" s="20">
        <v>3.49784963913022</v>
      </c>
      <c r="V630" s="20">
        <v>3.48906418815927</v>
      </c>
      <c r="W630" s="20">
        <v>3.47702929679352</v>
      </c>
      <c r="X630" s="20">
        <v>3.46161441770068</v>
      </c>
      <c r="Y630" s="20">
        <v>41.0924393768504</v>
      </c>
      <c r="Z630" s="20">
        <v>41.1807259921524</v>
      </c>
      <c r="AA630" s="20">
        <v>41.2957117223538</v>
      </c>
      <c r="AB630" s="20">
        <v>41.453872528534</v>
      </c>
    </row>
    <row r="631" ht="20.05" customHeight="1">
      <c r="A631" s="17">
        <f>$A630+C630</f>
        <v>3130</v>
      </c>
      <c r="B631" s="18"/>
      <c r="C631" s="19">
        <v>5</v>
      </c>
      <c r="D631" t="b" s="20">
        <v>1</v>
      </c>
      <c r="E631" s="21"/>
      <c r="F631" s="22">
        <v>626.217729643305</v>
      </c>
      <c r="G631" s="20">
        <f>$E631+($F631/60+H631*'data'!$C$16+I631*OFFSET('data'!$C$17,0,D631)-G630*(OFFSET('data'!$C$18,0,D631)+'data'!$C$19+OFFSET('data'!$C$20,0,D631)))*$C631/60+G630</f>
        <v>27.7366005123242</v>
      </c>
      <c r="H631" s="20">
        <f>H630+('data'!$C$19*G630-'data'!$C$16*H630)*$C631/60</f>
        <v>108.876457231157</v>
      </c>
      <c r="I631" s="20">
        <f>I630+(OFFSET('data'!$C$20,0,D631)*G630-OFFSET('data'!$C$17,0,D631)*I630)*$C631/60</f>
        <v>159.673656408554</v>
      </c>
      <c r="J631" s="23">
        <f>$A631/60</f>
        <v>52.1666666666667</v>
      </c>
      <c r="K631" s="20">
        <f>G631/'data'!$C$15*1000</f>
        <v>4.23760250554305</v>
      </c>
      <c r="L631" s="20">
        <f>L630+'data'!$G$21*(K630-L630)/60*C630</f>
        <v>4.20109731017187</v>
      </c>
      <c r="M631" s="20">
        <f>IF(L631&lt;='data'!$G$22,1.89,1.47)</f>
        <v>1.47</v>
      </c>
      <c r="N631" s="19">
        <f>$A631</f>
        <v>3130</v>
      </c>
      <c r="O631" s="20">
        <f>'data'!$G$23-'data'!$G$23*(1-('data'!$G$22^M631)/('data'!$G$22^M631+L631^M631))</f>
        <v>35.0460841935055</v>
      </c>
      <c r="P631" s="20">
        <f>VLOOKUP(IF(N631-'data'!$G$24&lt;0,0,N631-'data'!$G$24),N3:O725,2)</f>
        <v>35.0593705299216</v>
      </c>
      <c r="Q631" s="20">
        <v>3.5</v>
      </c>
      <c r="R631" s="20">
        <v>3.49511914751761</v>
      </c>
      <c r="S631" s="20">
        <v>3.48811042251331</v>
      </c>
      <c r="T631" s="20">
        <v>3.47877162112557</v>
      </c>
      <c r="U631" s="20">
        <v>3.49787494288508</v>
      </c>
      <c r="V631" s="20">
        <v>3.4891354381571</v>
      </c>
      <c r="W631" s="20">
        <v>3.47715969076262</v>
      </c>
      <c r="X631" s="20">
        <v>3.46181840941413</v>
      </c>
      <c r="Y631" s="20">
        <v>41.0921836450434</v>
      </c>
      <c r="Z631" s="20">
        <v>41.1800098649116</v>
      </c>
      <c r="AA631" s="20">
        <v>41.2944283263105</v>
      </c>
      <c r="AB631" s="20">
        <v>41.4518255586988</v>
      </c>
    </row>
    <row r="632" ht="20.05" customHeight="1">
      <c r="A632" s="17">
        <f>$A631+C631</f>
        <v>3135</v>
      </c>
      <c r="B632" s="18"/>
      <c r="C632" s="19">
        <v>5</v>
      </c>
      <c r="D632" t="b" s="20">
        <v>1</v>
      </c>
      <c r="E632" s="21"/>
      <c r="F632" s="22">
        <v>626.091496784582</v>
      </c>
      <c r="G632" s="20">
        <f>$E632+($F632/60+H632*'data'!$C$16+I632*OFFSET('data'!$C$17,0,D632)-G631*(OFFSET('data'!$C$18,0,D632)+'data'!$C$19+OFFSET('data'!$C$20,0,D632)))*$C632/60+G631</f>
        <v>27.7383181674473</v>
      </c>
      <c r="H632" s="20">
        <f>H631+('data'!$C$19*G631-'data'!$C$16*H631)*$C632/60</f>
        <v>108.907869408601</v>
      </c>
      <c r="I632" s="20">
        <f>I631+(OFFSET('data'!$C$20,0,D632)*G631-OFFSET('data'!$C$17,0,D632)*I631)*$C632/60</f>
        <v>159.887199901173</v>
      </c>
      <c r="J632" s="23">
        <f>$A632/60</f>
        <v>52.25</v>
      </c>
      <c r="K632" s="20">
        <f>G632/'data'!$C$15*1000</f>
        <v>4.23786492918253</v>
      </c>
      <c r="L632" s="20">
        <f>L631+'data'!$G$21*(K631-L631)/60*C631</f>
        <v>4.20152687458956</v>
      </c>
      <c r="M632" s="20">
        <f>IF(L632&lt;='data'!$G$22,1.89,1.47)</f>
        <v>1.47</v>
      </c>
      <c r="N632" s="19">
        <f>$A632</f>
        <v>3135</v>
      </c>
      <c r="O632" s="20">
        <f>'data'!$G$23-'data'!$G$23*(1-('data'!$G$22^M632)/('data'!$G$22^M632+L632^M632))</f>
        <v>35.0428017898469</v>
      </c>
      <c r="P632" s="20">
        <f>VLOOKUP(IF(N632-'data'!$G$24&lt;0,0,N632-'data'!$G$24),N3:O725,2)</f>
        <v>35.0560252459013</v>
      </c>
      <c r="Q632" s="20">
        <v>3.5</v>
      </c>
      <c r="R632" s="20">
        <v>3.49515007918307</v>
      </c>
      <c r="S632" s="20">
        <v>3.48817979943351</v>
      </c>
      <c r="T632" s="20">
        <v>3.47888704046825</v>
      </c>
      <c r="U632" s="20">
        <v>3.49789994888526</v>
      </c>
      <c r="V632" s="20">
        <v>3.48920621372051</v>
      </c>
      <c r="W632" s="20">
        <v>3.47728936673109</v>
      </c>
      <c r="X632" s="20">
        <v>3.46202134894659</v>
      </c>
      <c r="Y632" s="20">
        <v>41.0919309247186</v>
      </c>
      <c r="Z632" s="20">
        <v>41.1792985486355</v>
      </c>
      <c r="AA632" s="20">
        <v>41.2931521359433</v>
      </c>
      <c r="AB632" s="20">
        <v>41.4497893824425</v>
      </c>
    </row>
    <row r="633" ht="20.05" customHeight="1">
      <c r="A633" s="17">
        <f>$A632+C632</f>
        <v>3140</v>
      </c>
      <c r="B633" s="18"/>
      <c r="C633" s="19">
        <v>5</v>
      </c>
      <c r="D633" t="b" s="20">
        <v>1</v>
      </c>
      <c r="E633" s="21"/>
      <c r="F633" s="22">
        <v>625.965633659545</v>
      </c>
      <c r="G633" s="20">
        <f>$E633+($F633/60+H633*'data'!$C$16+I633*OFFSET('data'!$C$17,0,D633)-G632*(OFFSET('data'!$C$18,0,D633)+'data'!$C$19+OFFSET('data'!$C$20,0,D633)))*$C633/60+G632</f>
        <v>27.7400292854237</v>
      </c>
      <c r="H633" s="20">
        <f>H632+('data'!$C$19*G632-'data'!$C$16*H632)*$C633/60</f>
        <v>108.939138760447</v>
      </c>
      <c r="I633" s="20">
        <f>I632+(OFFSET('data'!$C$20,0,D633)*G632-OFFSET('data'!$C$17,0,D633)*I632)*$C633/60</f>
        <v>160.100678492648</v>
      </c>
      <c r="J633" s="23">
        <f>$A633/60</f>
        <v>52.3333333333333</v>
      </c>
      <c r="K633" s="20">
        <f>G633/'data'!$C$15*1000</f>
        <v>4.23812635407564</v>
      </c>
      <c r="L633" s="20">
        <f>L632+'data'!$G$21*(K632-L632)/60*C632</f>
        <v>4.20195447222608</v>
      </c>
      <c r="M633" s="20">
        <f>IF(L633&lt;='data'!$G$22,1.89,1.47)</f>
        <v>1.47</v>
      </c>
      <c r="N633" s="19">
        <f>$A633</f>
        <v>3140</v>
      </c>
      <c r="O633" s="20">
        <f>'data'!$G$23-'data'!$G$23*(1-('data'!$G$22^M633)/('data'!$G$22^M633+L633^M633))</f>
        <v>35.0395348688072</v>
      </c>
      <c r="P633" s="20">
        <f>VLOOKUP(IF(N633-'data'!$G$24&lt;0,0,N633-'data'!$G$24),N3:O725,2)</f>
        <v>35.0526958261298</v>
      </c>
      <c r="Q633" s="20">
        <v>3.5</v>
      </c>
      <c r="R633" s="20">
        <v>3.49518090555527</v>
      </c>
      <c r="S633" s="20">
        <v>3.48824894099672</v>
      </c>
      <c r="T633" s="20">
        <v>3.47900206949698</v>
      </c>
      <c r="U633" s="20">
        <v>3.49792466063451</v>
      </c>
      <c r="V633" s="20">
        <v>3.48927651919327</v>
      </c>
      <c r="W633" s="20">
        <v>3.47741833037831</v>
      </c>
      <c r="X633" s="20">
        <v>3.46222324411974</v>
      </c>
      <c r="Y633" s="20">
        <v>41.0916811803868</v>
      </c>
      <c r="Z633" s="20">
        <v>41.1785919989293</v>
      </c>
      <c r="AA633" s="20">
        <v>41.2918830931528</v>
      </c>
      <c r="AB633" s="20">
        <v>41.4477639176243</v>
      </c>
    </row>
    <row r="634" ht="20.05" customHeight="1">
      <c r="A634" s="17">
        <f>$A633+C633</f>
        <v>3145</v>
      </c>
      <c r="B634" s="18"/>
      <c r="C634" s="19">
        <v>5</v>
      </c>
      <c r="D634" t="b" s="20">
        <v>1</v>
      </c>
      <c r="E634" s="21"/>
      <c r="F634" s="22">
        <v>625.840138222458</v>
      </c>
      <c r="G634" s="20">
        <f>$E634+($F634/60+H634*'data'!$C$16+I634*OFFSET('data'!$C$17,0,D634)-G633*(OFFSET('data'!$C$18,0,D634)+'data'!$C$19+OFFSET('data'!$C$20,0,D634)))*$C634/60+G633</f>
        <v>27.7417338874857</v>
      </c>
      <c r="H634" s="20">
        <f>H633+('data'!$C$19*G633-'data'!$C$16*H633)*$C634/60</f>
        <v>108.970265966856</v>
      </c>
      <c r="I634" s="20">
        <f>I633+(OFFSET('data'!$C$20,0,D634)*G633-OFFSET('data'!$C$17,0,D634)*I633)*$C634/60</f>
        <v>160.314092143109</v>
      </c>
      <c r="J634" s="23">
        <f>$A634/60</f>
        <v>52.4166666666667</v>
      </c>
      <c r="K634" s="20">
        <f>G634/'data'!$C$15*1000</f>
        <v>4.23838678346624</v>
      </c>
      <c r="L634" s="20">
        <f>L633+'data'!$G$21*(K633-L633)/60*C633</f>
        <v>4.20238011447249</v>
      </c>
      <c r="M634" s="20">
        <f>IF(L634&lt;='data'!$G$22,1.89,1.47)</f>
        <v>1.47</v>
      </c>
      <c r="N634" s="19">
        <f>$A634</f>
        <v>3145</v>
      </c>
      <c r="O634" s="20">
        <f>'data'!$G$23-'data'!$G$23*(1-('data'!$G$22^M634)/('data'!$G$22^M634+L634^M634))</f>
        <v>35.0362833370506</v>
      </c>
      <c r="P634" s="20">
        <f>VLOOKUP(IF(N634-'data'!$G$24&lt;0,0,N634-'data'!$G$24),N3:O725,2)</f>
        <v>35.0493821739384</v>
      </c>
      <c r="Q634" s="20">
        <v>3.5</v>
      </c>
      <c r="R634" s="20">
        <v>3.49521162698037</v>
      </c>
      <c r="S634" s="20">
        <v>3.4883178479765</v>
      </c>
      <c r="T634" s="20">
        <v>3.47911670949436</v>
      </c>
      <c r="U634" s="20">
        <v>3.49794908159533</v>
      </c>
      <c r="V634" s="20">
        <v>3.4893463588721</v>
      </c>
      <c r="W634" s="20">
        <v>3.47754658732592</v>
      </c>
      <c r="X634" s="20">
        <v>3.46242410267821</v>
      </c>
      <c r="Y634" s="20">
        <v>41.0914343769781</v>
      </c>
      <c r="Z634" s="20">
        <v>41.1778901718826</v>
      </c>
      <c r="AA634" s="20">
        <v>41.2906211404391</v>
      </c>
      <c r="AB634" s="20">
        <v>41.4457490829282</v>
      </c>
    </row>
    <row r="635" ht="20.05" customHeight="1">
      <c r="A635" s="17">
        <f>$A634+C634</f>
        <v>3150</v>
      </c>
      <c r="B635" s="18"/>
      <c r="C635" s="19">
        <v>5</v>
      </c>
      <c r="D635" t="b" s="20">
        <v>1</v>
      </c>
      <c r="E635" s="21"/>
      <c r="F635" s="22">
        <v>625.715008439544</v>
      </c>
      <c r="G635" s="20">
        <f>$E635+($F635/60+H635*'data'!$C$16+I635*OFFSET('data'!$C$17,0,D635)-G634*(OFFSET('data'!$C$18,0,D635)+'data'!$C$19+OFFSET('data'!$C$20,0,D635)))*$C635/60+G634</f>
        <v>27.7434319947962</v>
      </c>
      <c r="H635" s="20">
        <f>H634+('data'!$C$19*G634-'data'!$C$16*H634)*$C635/60</f>
        <v>109.001251704513</v>
      </c>
      <c r="I635" s="20">
        <f>I634+(OFFSET('data'!$C$20,0,D635)*G634-OFFSET('data'!$C$17,0,D635)*I634)*$C635/60</f>
        <v>160.527440812914</v>
      </c>
      <c r="J635" s="23">
        <f>$A635/60</f>
        <v>52.5</v>
      </c>
      <c r="K635" s="20">
        <f>G635/'data'!$C$15*1000</f>
        <v>4.23864622058762</v>
      </c>
      <c r="L635" s="20">
        <f>L634+'data'!$G$21*(K634-L634)/60*C634</f>
        <v>4.202803812624</v>
      </c>
      <c r="M635" s="20">
        <f>IF(L635&lt;='data'!$G$22,1.89,1.47)</f>
        <v>1.47</v>
      </c>
      <c r="N635" s="19">
        <f>$A635</f>
        <v>3150</v>
      </c>
      <c r="O635" s="20">
        <f>'data'!$G$23-'data'!$G$23*(1-('data'!$G$22^M635)/('data'!$G$22^M635+L635^M635))</f>
        <v>35.0330471020522</v>
      </c>
      <c r="P635" s="20">
        <f>VLOOKUP(IF(N635-'data'!$G$24&lt;0,0,N635-'data'!$G$24),N3:O725,2)</f>
        <v>35.0460841935055</v>
      </c>
      <c r="Q635" s="20">
        <v>3.5</v>
      </c>
      <c r="R635" s="20">
        <v>3.49524224380342</v>
      </c>
      <c r="S635" s="20">
        <v>3.48838652114391</v>
      </c>
      <c r="T635" s="20">
        <v>3.47923096173876</v>
      </c>
      <c r="U635" s="20">
        <v>3.4979732151895</v>
      </c>
      <c r="V635" s="20">
        <v>3.48941573700723</v>
      </c>
      <c r="W635" s="20">
        <v>3.47767414313848</v>
      </c>
      <c r="X635" s="20">
        <v>3.46262393229042</v>
      </c>
      <c r="Y635" s="20">
        <v>41.0911904798361</v>
      </c>
      <c r="Z635" s="20">
        <v>41.1771930240635</v>
      </c>
      <c r="AA635" s="20">
        <v>41.2893662208943</v>
      </c>
      <c r="AB635" s="20">
        <v>41.4437447978536</v>
      </c>
    </row>
    <row r="636" ht="20.05" customHeight="1">
      <c r="A636" s="17">
        <f>$A635+C635</f>
        <v>3155</v>
      </c>
      <c r="B636" s="18"/>
      <c r="C636" s="19">
        <v>5</v>
      </c>
      <c r="D636" t="b" s="20">
        <v>1</v>
      </c>
      <c r="E636" s="21"/>
      <c r="F636" s="22">
        <v>625.5902422889239</v>
      </c>
      <c r="G636" s="20">
        <f>$E636+($F636/60+H636*'data'!$C$16+I636*OFFSET('data'!$C$17,0,D636)-G635*(OFFSET('data'!$C$18,0,D636)+'data'!$C$19+OFFSET('data'!$C$20,0,D636)))*$C636/60+G635</f>
        <v>27.745123628449</v>
      </c>
      <c r="H636" s="20">
        <f>H635+('data'!$C$19*G635-'data'!$C$16*H635)*$C636/60</f>
        <v>109.032096646641</v>
      </c>
      <c r="I636" s="20">
        <f>I635+(OFFSET('data'!$C$20,0,D636)*G635-OFFSET('data'!$C$17,0,D636)*I635)*$C636/60</f>
        <v>160.740724462644</v>
      </c>
      <c r="J636" s="23">
        <f>$A636/60</f>
        <v>52.5833333333333</v>
      </c>
      <c r="K636" s="20">
        <f>G636/'data'!$C$15*1000</f>
        <v>4.23890466866248</v>
      </c>
      <c r="L636" s="20">
        <f>L635+'data'!$G$21*(K635-L635)/60*C635</f>
        <v>4.20322557788094</v>
      </c>
      <c r="M636" s="20">
        <f>IF(L636&lt;='data'!$G$22,1.89,1.47)</f>
        <v>1.47</v>
      </c>
      <c r="N636" s="19">
        <f>$A636</f>
        <v>3155</v>
      </c>
      <c r="O636" s="20">
        <f>'data'!$G$23-'data'!$G$23*(1-('data'!$G$22^M636)/('data'!$G$22^M636+L636^M636))</f>
        <v>35.0298260720892</v>
      </c>
      <c r="P636" s="20">
        <f>VLOOKUP(IF(N636-'data'!$G$24&lt;0,0,N636-'data'!$G$24),N3:O725,2)</f>
        <v>35.0428017898469</v>
      </c>
      <c r="Q636" s="20">
        <v>3.5</v>
      </c>
      <c r="R636" s="20">
        <v>3.49527275636831</v>
      </c>
      <c r="S636" s="20">
        <v>3.48845496126748</v>
      </c>
      <c r="T636" s="20">
        <v>3.47934482750439</v>
      </c>
      <c r="U636" s="20">
        <v>3.49799706479852</v>
      </c>
      <c r="V636" s="20">
        <v>3.4894846578029</v>
      </c>
      <c r="W636" s="20">
        <v>3.47780100332413</v>
      </c>
      <c r="X636" s="20">
        <v>3.46282274054944</v>
      </c>
      <c r="Y636" s="20">
        <v>41.0909494547135</v>
      </c>
      <c r="Z636" s="20">
        <v>41.1765005125132</v>
      </c>
      <c r="AA636" s="20">
        <v>41.2881182781964</v>
      </c>
      <c r="AB636" s="20">
        <v>41.4417509827067</v>
      </c>
    </row>
    <row r="637" ht="20.05" customHeight="1">
      <c r="A637" s="17">
        <f>$A636+C636</f>
        <v>3160</v>
      </c>
      <c r="B637" s="18"/>
      <c r="C637" s="19">
        <v>5</v>
      </c>
      <c r="D637" t="b" s="20">
        <v>1</v>
      </c>
      <c r="E637" s="21"/>
      <c r="F637" s="22">
        <v>625.465837760539</v>
      </c>
      <c r="G637" s="20">
        <f>$E637+($F637/60+H637*'data'!$C$16+I637*OFFSET('data'!$C$17,0,D637)-G636*(OFFSET('data'!$C$18,0,D637)+'data'!$C$19+OFFSET('data'!$C$20,0,D637)))*$C637/60+G636</f>
        <v>27.7468088094689</v>
      </c>
      <c r="H637" s="20">
        <f>H636+('data'!$C$19*G636-'data'!$C$16*H636)*$C637/60</f>
        <v>109.062801463023</v>
      </c>
      <c r="I637" s="20">
        <f>I636+(OFFSET('data'!$C$20,0,D637)*G636-OFFSET('data'!$C$17,0,D637)*I636)*$C637/60</f>
        <v>160.953943053105</v>
      </c>
      <c r="J637" s="23">
        <f>$A637/60</f>
        <v>52.6666666666667</v>
      </c>
      <c r="K637" s="20">
        <f>G637/'data'!$C$15*1000</f>
        <v>4.23916213090299</v>
      </c>
      <c r="L637" s="20">
        <f>L636+'data'!$G$21*(K636-L636)/60*C636</f>
        <v>4.20364542134978</v>
      </c>
      <c r="M637" s="20">
        <f>IF(L637&lt;='data'!$G$22,1.89,1.47)</f>
        <v>1.47</v>
      </c>
      <c r="N637" s="19">
        <f>$A637</f>
        <v>3160</v>
      </c>
      <c r="O637" s="20">
        <f>'data'!$G$23-'data'!$G$23*(1-('data'!$G$22^M637)/('data'!$G$22^M637+L637^M637))</f>
        <v>35.026620156232</v>
      </c>
      <c r="P637" s="20">
        <f>VLOOKUP(IF(N637-'data'!$G$24&lt;0,0,N637-'data'!$G$24),N3:O725,2)</f>
        <v>35.0395348688072</v>
      </c>
      <c r="Q637" s="20">
        <v>3.5</v>
      </c>
      <c r="R637" s="20">
        <v>3.49530316501784</v>
      </c>
      <c r="S637" s="20">
        <v>3.4885231691132</v>
      </c>
      <c r="T637" s="20">
        <v>3.47945830806125</v>
      </c>
      <c r="U637" s="20">
        <v>3.49802063376411</v>
      </c>
      <c r="V637" s="20">
        <v>3.48955312541794</v>
      </c>
      <c r="W637" s="20">
        <v>3.47792717333519</v>
      </c>
      <c r="X637" s="20">
        <v>3.46302053497384</v>
      </c>
      <c r="Y637" s="20">
        <v>41.090711267767</v>
      </c>
      <c r="Z637" s="20">
        <v>41.1758125947409</v>
      </c>
      <c r="AA637" s="20">
        <v>41.2868772566019</v>
      </c>
      <c r="AB637" s="20">
        <v>41.4397675585908</v>
      </c>
    </row>
    <row r="638" ht="20.05" customHeight="1">
      <c r="A638" s="17">
        <f>$A637+C637</f>
        <v>3165</v>
      </c>
      <c r="B638" s="18"/>
      <c r="C638" s="19">
        <v>5</v>
      </c>
      <c r="D638" t="b" s="20">
        <v>1</v>
      </c>
      <c r="E638" s="21"/>
      <c r="F638" s="22">
        <v>625.341792856087</v>
      </c>
      <c r="G638" s="20">
        <f>$E638+($F638/60+H638*'data'!$C$16+I638*OFFSET('data'!$C$17,0,D638)-G637*(OFFSET('data'!$C$18,0,D638)+'data'!$C$19+OFFSET('data'!$C$20,0,D638)))*$C638/60+G637</f>
        <v>27.748487558812</v>
      </c>
      <c r="H638" s="20">
        <f>H637+('data'!$C$19*G637-'data'!$C$16*H637)*$C638/60</f>
        <v>109.093366820021</v>
      </c>
      <c r="I638" s="20">
        <f>I637+(OFFSET('data'!$C$20,0,D638)*G637-OFFSET('data'!$C$17,0,D638)*I637)*$C638/60</f>
        <v>161.167096545326</v>
      </c>
      <c r="J638" s="23">
        <f>$A638/60</f>
        <v>52.75</v>
      </c>
      <c r="K638" s="20">
        <f>G638/'data'!$C$15*1000</f>
        <v>4.23941861051084</v>
      </c>
      <c r="L638" s="20">
        <f>L637+'data'!$G$21*(K637-L637)/60*C637</f>
        <v>4.20406335404408</v>
      </c>
      <c r="M638" s="20">
        <f>IF(L638&lt;='data'!$G$22,1.89,1.47)</f>
        <v>1.47</v>
      </c>
      <c r="N638" s="19">
        <f>$A638</f>
        <v>3165</v>
      </c>
      <c r="O638" s="20">
        <f>'data'!$G$23-'data'!$G$23*(1-('data'!$G$22^M638)/('data'!$G$22^M638+L638^M638))</f>
        <v>35.023429264336</v>
      </c>
      <c r="P638" s="20">
        <f>VLOOKUP(IF(N638-'data'!$G$24&lt;0,0,N638-'data'!$G$24),N3:O725,2)</f>
        <v>35.0362833370506</v>
      </c>
      <c r="Q638" s="20">
        <v>3.5</v>
      </c>
      <c r="R638" s="20">
        <v>3.49533347009363</v>
      </c>
      <c r="S638" s="20">
        <v>3.48859114544457</v>
      </c>
      <c r="T638" s="20">
        <v>3.47957140467521</v>
      </c>
      <c r="U638" s="20">
        <v>3.49804392538865</v>
      </c>
      <c r="V638" s="20">
        <v>3.48962114396624</v>
      </c>
      <c r="W638" s="20">
        <v>3.47805265856881</v>
      </c>
      <c r="X638" s="20">
        <v>3.46321732300849</v>
      </c>
      <c r="Y638" s="20">
        <v>41.090475885553</v>
      </c>
      <c r="Z638" s="20">
        <v>41.1751292287174</v>
      </c>
      <c r="AA638" s="20">
        <v>41.2856431009401</v>
      </c>
      <c r="AB638" s="20">
        <v>41.4377944473969</v>
      </c>
    </row>
    <row r="639" ht="20.05" customHeight="1">
      <c r="A639" s="17">
        <f>$A638+C638</f>
        <v>3170</v>
      </c>
      <c r="B639" s="18"/>
      <c r="C639" s="19">
        <v>5</v>
      </c>
      <c r="D639" t="b" s="20">
        <v>1</v>
      </c>
      <c r="E639" s="21"/>
      <c r="F639" s="22">
        <v>625.2181055889509</v>
      </c>
      <c r="G639" s="20">
        <f>$E639+($F639/60+H639*'data'!$C$16+I639*OFFSET('data'!$C$17,0,D639)-G638*(OFFSET('data'!$C$18,0,D639)+'data'!$C$19+OFFSET('data'!$C$20,0,D639)))*$C639/60+G638</f>
        <v>27.7501598973659</v>
      </c>
      <c r="H639" s="20">
        <f>H638+('data'!$C$19*G638-'data'!$C$16*H638)*$C639/60</f>
        <v>109.123793380590</v>
      </c>
      <c r="I639" s="20">
        <f>I638+(OFFSET('data'!$C$20,0,D639)*G638-OFFSET('data'!$C$17,0,D639)*I638)*$C639/60</f>
        <v>161.380184900559</v>
      </c>
      <c r="J639" s="23">
        <f>$A639/60</f>
        <v>52.8333333333333</v>
      </c>
      <c r="K639" s="20">
        <f>G639/'data'!$C$15*1000</f>
        <v>4.23967411067724</v>
      </c>
      <c r="L639" s="20">
        <f>L638+'data'!$G$21*(K638-L638)/60*C638</f>
        <v>4.20447938688549</v>
      </c>
      <c r="M639" s="20">
        <f>IF(L639&lt;='data'!$G$22,1.89,1.47)</f>
        <v>1.47</v>
      </c>
      <c r="N639" s="19">
        <f>$A639</f>
        <v>3170</v>
      </c>
      <c r="O639" s="20">
        <f>'data'!$G$23-'data'!$G$23*(1-('data'!$G$22^M639)/('data'!$G$22^M639+L639^M639))</f>
        <v>35.020253307033</v>
      </c>
      <c r="P639" s="20">
        <f>VLOOKUP(IF(N639-'data'!$G$24&lt;0,0,N639-'data'!$G$24),N3:O725,2)</f>
        <v>35.0330471020522</v>
      </c>
      <c r="Q639" s="20">
        <v>3.5</v>
      </c>
      <c r="R639" s="20">
        <v>3.49536367193625</v>
      </c>
      <c r="S639" s="20">
        <v>3.48865889102255</v>
      </c>
      <c r="T639" s="20">
        <v>3.47968411860796</v>
      </c>
      <c r="U639" s="20">
        <v>3.49806694293568</v>
      </c>
      <c r="V639" s="20">
        <v>3.4896887175173</v>
      </c>
      <c r="W639" s="20">
        <v>3.47817746436759</v>
      </c>
      <c r="X639" s="20">
        <v>3.4634131120254</v>
      </c>
      <c r="Y639" s="20">
        <v>41.0902432750222</v>
      </c>
      <c r="Z639" s="20">
        <v>41.1744503728708</v>
      </c>
      <c r="AA639" s="20">
        <v>41.2844157566057</v>
      </c>
      <c r="AB639" s="20">
        <v>41.4358315717958</v>
      </c>
    </row>
    <row r="640" ht="20.05" customHeight="1">
      <c r="A640" s="17">
        <f>$A639+C639</f>
        <v>3175</v>
      </c>
      <c r="B640" s="18"/>
      <c r="C640" s="19">
        <v>5</v>
      </c>
      <c r="D640" t="b" s="20">
        <v>1</v>
      </c>
      <c r="E640" s="21"/>
      <c r="F640" s="22">
        <v>625.094773984130</v>
      </c>
      <c r="G640" s="20">
        <f>$E640+($F640/60+H640*'data'!$C$16+I640*OFFSET('data'!$C$17,0,D640)-G639*(OFFSET('data'!$C$18,0,D640)+'data'!$C$19+OFFSET('data'!$C$20,0,D640)))*$C640/60+G639</f>
        <v>27.7518258459498</v>
      </c>
      <c r="H640" s="20">
        <f>H639+('data'!$C$19*G639-'data'!$C$16*H639)*$C640/60</f>
        <v>109.154081804303</v>
      </c>
      <c r="I640" s="20">
        <f>I639+(OFFSET('data'!$C$20,0,D640)*G639-OFFSET('data'!$C$17,0,D640)*I639)*$C640/60</f>
        <v>161.593208080277</v>
      </c>
      <c r="J640" s="23">
        <f>$A640/60</f>
        <v>52.9166666666667</v>
      </c>
      <c r="K640" s="20">
        <f>G640/'data'!$C$15*1000</f>
        <v>4.23992863458294</v>
      </c>
      <c r="L640" s="20">
        <f>L639+'data'!$G$21*(K639-L639)/60*C639</f>
        <v>4.20489353070468</v>
      </c>
      <c r="M640" s="20">
        <f>IF(L640&lt;='data'!$G$22,1.89,1.47)</f>
        <v>1.47</v>
      </c>
      <c r="N640" s="19">
        <f>$A640</f>
        <v>3175</v>
      </c>
      <c r="O640" s="20">
        <f>'data'!$G$23-'data'!$G$23*(1-('data'!$G$22^M640)/('data'!$G$22^M640+L640^M640))</f>
        <v>35.0170921957229</v>
      </c>
      <c r="P640" s="20">
        <f>VLOOKUP(IF(N640-'data'!$G$24&lt;0,0,N640-'data'!$G$24),N3:O725,2)</f>
        <v>35.0298260720892</v>
      </c>
      <c r="Q640" s="20">
        <v>3.5</v>
      </c>
      <c r="R640" s="20">
        <v>3.49539377088511</v>
      </c>
      <c r="S640" s="20">
        <v>3.48872640660566</v>
      </c>
      <c r="T640" s="20">
        <v>3.4797964511171</v>
      </c>
      <c r="U640" s="20">
        <v>3.49808968963033</v>
      </c>
      <c r="V640" s="20">
        <v>3.48975585009673</v>
      </c>
      <c r="W640" s="20">
        <v>3.47830159602019</v>
      </c>
      <c r="X640" s="20">
        <v>3.46360790932453</v>
      </c>
      <c r="Y640" s="20">
        <v>41.0900134035153</v>
      </c>
      <c r="Z640" s="20">
        <v>41.1737759860805</v>
      </c>
      <c r="AA640" s="20">
        <v>41.2831951695528</v>
      </c>
      <c r="AB640" s="20">
        <v>41.4338788552282</v>
      </c>
    </row>
    <row r="641" ht="20.05" customHeight="1">
      <c r="A641" s="17">
        <f>$A640+C640</f>
        <v>3180</v>
      </c>
      <c r="B641" s="18"/>
      <c r="C641" s="19">
        <v>5</v>
      </c>
      <c r="D641" t="b" s="20">
        <v>1</v>
      </c>
      <c r="E641" s="21"/>
      <c r="F641" s="22">
        <v>624.971796078170</v>
      </c>
      <c r="G641" s="20">
        <f>$E641+($F641/60+H641*'data'!$C$16+I641*OFFSET('data'!$C$17,0,D641)-G640*(OFFSET('data'!$C$18,0,D641)+'data'!$C$19+OFFSET('data'!$C$20,0,D641)))*$C641/60+G640</f>
        <v>27.753485425315</v>
      </c>
      <c r="H641" s="20">
        <f>H640+('data'!$C$19*G640-'data'!$C$16*H640)*$C641/60</f>
        <v>109.184232747362</v>
      </c>
      <c r="I641" s="20">
        <f>I640+(OFFSET('data'!$C$20,0,D641)*G640-OFFSET('data'!$C$17,0,D641)*I640)*$C641/60</f>
        <v>161.806166046175</v>
      </c>
      <c r="J641" s="23">
        <f>$A641/60</f>
        <v>53</v>
      </c>
      <c r="K641" s="20">
        <f>G641/'data'!$C$15*1000</f>
        <v>4.24018218539833</v>
      </c>
      <c r="L641" s="20">
        <f>L640+'data'!$G$21*(K640-L640)/60*C640</f>
        <v>4.20530579624232</v>
      </c>
      <c r="M641" s="20">
        <f>IF(L641&lt;='data'!$G$22,1.89,1.47)</f>
        <v>1.47</v>
      </c>
      <c r="N641" s="19">
        <f>$A641</f>
        <v>3180</v>
      </c>
      <c r="O641" s="20">
        <f>'data'!$G$23-'data'!$G$23*(1-('data'!$G$22^M641)/('data'!$G$22^M641+L641^M641))</f>
        <v>35.0139458425653</v>
      </c>
      <c r="P641" s="20">
        <f>VLOOKUP(IF(N641-'data'!$G$24&lt;0,0,N641-'data'!$G$24),N3:O725,2)</f>
        <v>35.026620156232</v>
      </c>
      <c r="Q641" s="20">
        <v>3.5</v>
      </c>
      <c r="R641" s="20">
        <v>3.49542376727853</v>
      </c>
      <c r="S641" s="20">
        <v>3.48879369294988</v>
      </c>
      <c r="T641" s="20">
        <v>3.47990840345604</v>
      </c>
      <c r="U641" s="20">
        <v>3.49811216865977</v>
      </c>
      <c r="V641" s="20">
        <v>3.48982254568674</v>
      </c>
      <c r="W641" s="20">
        <v>3.47842505876192</v>
      </c>
      <c r="X641" s="20">
        <v>3.46380172213457</v>
      </c>
      <c r="Y641" s="20">
        <v>41.0897862387585</v>
      </c>
      <c r="Z641" s="20">
        <v>41.1731060276722</v>
      </c>
      <c r="AA641" s="20">
        <v>41.2819812862883</v>
      </c>
      <c r="AB641" s="20">
        <v>41.4319362218966</v>
      </c>
    </row>
    <row r="642" ht="20.05" customHeight="1">
      <c r="A642" s="17">
        <f>$A641+C641</f>
        <v>3185</v>
      </c>
      <c r="B642" s="18"/>
      <c r="C642" s="19">
        <v>5</v>
      </c>
      <c r="D642" t="b" s="20">
        <v>1</v>
      </c>
      <c r="E642" s="21"/>
      <c r="F642" s="22">
        <v>624.849169919103</v>
      </c>
      <c r="G642" s="20">
        <f>$E642+($F642/60+H642*'data'!$C$16+I642*OFFSET('data'!$C$17,0,D642)-G641*(OFFSET('data'!$C$18,0,D642)+'data'!$C$19+OFFSET('data'!$C$20,0,D642)))*$C642/60+G641</f>
        <v>27.755138656145</v>
      </c>
      <c r="H642" s="20">
        <f>H641+('data'!$C$19*G641-'data'!$C$16*H641)*$C642/60</f>
        <v>109.214246862622</v>
      </c>
      <c r="I642" s="20">
        <f>I641+(OFFSET('data'!$C$20,0,D642)*G641-OFFSET('data'!$C$17,0,D642)*I641)*$C642/60</f>
        <v>162.019058760168</v>
      </c>
      <c r="J642" s="23">
        <f>$A642/60</f>
        <v>53.0833333333333</v>
      </c>
      <c r="K642" s="20">
        <f>G642/'data'!$C$15*1000</f>
        <v>4.24043476628344</v>
      </c>
      <c r="L642" s="20">
        <f>L641+'data'!$G$21*(K641-L641)/60*C641</f>
        <v>4.20571619414998</v>
      </c>
      <c r="M642" s="20">
        <f>IF(L642&lt;='data'!$G$22,1.89,1.47)</f>
        <v>1.47</v>
      </c>
      <c r="N642" s="19">
        <f>$A642</f>
        <v>3185</v>
      </c>
      <c r="O642" s="20">
        <f>'data'!$G$23-'data'!$G$23*(1-('data'!$G$22^M642)/('data'!$G$22^M642+L642^M642))</f>
        <v>35.0108141604716</v>
      </c>
      <c r="P642" s="20">
        <f>VLOOKUP(IF(N642-'data'!$G$24&lt;0,0,N642-'data'!$G$24),N3:O725,2)</f>
        <v>35.023429264336</v>
      </c>
      <c r="Q642" s="20">
        <v>3.5</v>
      </c>
      <c r="R642" s="20">
        <v>3.49545366145368</v>
      </c>
      <c r="S642" s="20">
        <v>3.48886075080874</v>
      </c>
      <c r="T642" s="20">
        <v>3.48001997687413</v>
      </c>
      <c r="U642" s="20">
        <v>3.49813438317368</v>
      </c>
      <c r="V642" s="20">
        <v>3.48988880822665</v>
      </c>
      <c r="W642" s="20">
        <v>3.47854785777537</v>
      </c>
      <c r="X642" s="20">
        <v>3.46399455761375</v>
      </c>
      <c r="Y642" s="20">
        <v>41.0895617488588</v>
      </c>
      <c r="Z642" s="20">
        <v>41.1724404574131</v>
      </c>
      <c r="AA642" s="20">
        <v>41.2807740538663</v>
      </c>
      <c r="AB642" s="20">
        <v>41.4300035967565</v>
      </c>
    </row>
    <row r="643" ht="20.05" customHeight="1">
      <c r="A643" s="17">
        <f>$A642+C642</f>
        <v>3190</v>
      </c>
      <c r="B643" s="18"/>
      <c r="C643" s="19">
        <v>5</v>
      </c>
      <c r="D643" t="b" s="20">
        <v>1</v>
      </c>
      <c r="E643" s="21"/>
      <c r="F643" s="22">
        <v>624.726893566369</v>
      </c>
      <c r="G643" s="20">
        <f>$E643+($F643/60+H643*'data'!$C$16+I643*OFFSET('data'!$C$17,0,D643)-G642*(OFFSET('data'!$C$18,0,D643)+'data'!$C$19+OFFSET('data'!$C$20,0,D643)))*$C643/60+G642</f>
        <v>27.7567855590555</v>
      </c>
      <c r="H643" s="20">
        <f>H642+('data'!$C$19*G642-'data'!$C$16*H642)*$C643/60</f>
        <v>109.244124799606</v>
      </c>
      <c r="I643" s="20">
        <f>I642+(OFFSET('data'!$C$20,0,D643)*G642-OFFSET('data'!$C$17,0,D643)*I642)*$C643/60</f>
        <v>162.231886184390</v>
      </c>
      <c r="J643" s="23">
        <f>$A643/60</f>
        <v>53.1666666666667</v>
      </c>
      <c r="K643" s="20">
        <f>G643/'data'!$C$15*1000</f>
        <v>4.24068638038795</v>
      </c>
      <c r="L643" s="20">
        <f>L642+'data'!$G$21*(K642-L642)/60*C642</f>
        <v>4.20612473499108</v>
      </c>
      <c r="M643" s="20">
        <f>IF(L643&lt;='data'!$G$22,1.89,1.47)</f>
        <v>1.47</v>
      </c>
      <c r="N643" s="19">
        <f>$A643</f>
        <v>3190</v>
      </c>
      <c r="O643" s="20">
        <f>'data'!$G$23-'data'!$G$23*(1-('data'!$G$22^M643)/('data'!$G$22^M643+L643^M643))</f>
        <v>35.0076970630968</v>
      </c>
      <c r="P643" s="20">
        <f>VLOOKUP(IF(N643-'data'!$G$24&lt;0,0,N643-'data'!$G$24),N3:O725,2)</f>
        <v>35.020253307033</v>
      </c>
      <c r="Q643" s="20">
        <v>3.5</v>
      </c>
      <c r="R643" s="20">
        <v>3.49548345374668</v>
      </c>
      <c r="S643" s="20">
        <v>3.48892758093331</v>
      </c>
      <c r="T643" s="20">
        <v>3.4801311726166</v>
      </c>
      <c r="U643" s="20">
        <v>3.49815633628467</v>
      </c>
      <c r="V643" s="20">
        <v>3.48995464161339</v>
      </c>
      <c r="W643" s="20">
        <v>3.47866999819097</v>
      </c>
      <c r="X643" s="20">
        <v>3.46418642285061</v>
      </c>
      <c r="Y643" s="20">
        <v>41.0893399022992</v>
      </c>
      <c r="Z643" s="20">
        <v>41.1717792355061</v>
      </c>
      <c r="AA643" s="20">
        <v>41.2795734198806</v>
      </c>
      <c r="AB643" s="20">
        <v>41.4280809055078</v>
      </c>
    </row>
    <row r="644" ht="20.05" customHeight="1">
      <c r="A644" s="17">
        <f>$A643+C643</f>
        <v>3195</v>
      </c>
      <c r="B644" s="18"/>
      <c r="C644" s="19">
        <v>5</v>
      </c>
      <c r="D644" t="b" s="20">
        <v>1</v>
      </c>
      <c r="E644" s="21"/>
      <c r="F644" s="22">
        <v>624.604965090756</v>
      </c>
      <c r="G644" s="20">
        <f>$E644+($F644/60+H644*'data'!$C$16+I644*OFFSET('data'!$C$17,0,D644)-G643*(OFFSET('data'!$C$18,0,D644)+'data'!$C$19+OFFSET('data'!$C$20,0,D644)))*$C644/60+G643</f>
        <v>27.758426154595</v>
      </c>
      <c r="H644" s="20">
        <f>H643+('data'!$C$19*G643-'data'!$C$16*H643)*$C644/60</f>
        <v>109.273867204524</v>
      </c>
      <c r="I644" s="20">
        <f>I643+(OFFSET('data'!$C$20,0,D644)*G643-OFFSET('data'!$C$17,0,D644)*I643)*$C644/60</f>
        <v>162.444648281194</v>
      </c>
      <c r="J644" s="23">
        <f>$A644/60</f>
        <v>53.25</v>
      </c>
      <c r="K644" s="20">
        <f>G644/'data'!$C$15*1000</f>
        <v>4.24093703085125</v>
      </c>
      <c r="L644" s="20">
        <f>L643+'data'!$G$21*(K643-L643)/60*C643</f>
        <v>4.20653142924181</v>
      </c>
      <c r="M644" s="20">
        <f>IF(L644&lt;='data'!$G$22,1.89,1.47)</f>
        <v>1.47</v>
      </c>
      <c r="N644" s="19">
        <f>$A644</f>
        <v>3195</v>
      </c>
      <c r="O644" s="20">
        <f>'data'!$G$23-'data'!$G$23*(1-('data'!$G$22^M644)/('data'!$G$22^M644+L644^M644))</f>
        <v>35.0045944648313</v>
      </c>
      <c r="P644" s="20">
        <f>VLOOKUP(IF(N644-'data'!$G$24&lt;0,0,N644-'data'!$G$24),N3:O725,2)</f>
        <v>35.0170921957229</v>
      </c>
      <c r="Q644" s="20">
        <v>3.5</v>
      </c>
      <c r="R644" s="20">
        <v>3.4955131444925</v>
      </c>
      <c r="S644" s="20">
        <v>3.48899418407214</v>
      </c>
      <c r="T644" s="20">
        <v>3.48024199192461</v>
      </c>
      <c r="U644" s="20">
        <v>3.49817803106872</v>
      </c>
      <c r="V644" s="20">
        <v>3.49002004970197</v>
      </c>
      <c r="W644" s="20">
        <v>3.47879148508759</v>
      </c>
      <c r="X644" s="20">
        <v>3.46437732486478</v>
      </c>
      <c r="Y644" s="20">
        <v>41.0891206679347</v>
      </c>
      <c r="Z644" s="20">
        <v>41.1711223225852</v>
      </c>
      <c r="AA644" s="20">
        <v>41.2783793324597</v>
      </c>
      <c r="AB644" s="20">
        <v>41.4261680745865</v>
      </c>
    </row>
    <row r="645" ht="20.05" customHeight="1">
      <c r="A645" s="17">
        <f>$A644+C644</f>
        <v>3200</v>
      </c>
      <c r="B645" s="18"/>
      <c r="C645" s="19">
        <v>5</v>
      </c>
      <c r="D645" t="b" s="20">
        <v>1</v>
      </c>
      <c r="E645" s="21"/>
      <c r="F645" s="22">
        <v>624.483382574336</v>
      </c>
      <c r="G645" s="20">
        <f>$E645+($F645/60+H645*'data'!$C$16+I645*OFFSET('data'!$C$17,0,D645)-G644*(OFFSET('data'!$C$18,0,D645)+'data'!$C$19+OFFSET('data'!$C$20,0,D645)))*$C645/60+G644</f>
        <v>27.7600604632448</v>
      </c>
      <c r="H645" s="20">
        <f>H644+('data'!$C$19*G644-'data'!$C$16*H644)*$C645/60</f>
        <v>109.303474720290</v>
      </c>
      <c r="I645" s="20">
        <f>I644+(OFFSET('data'!$C$20,0,D645)*G644-OFFSET('data'!$C$17,0,D645)*I644)*$C645/60</f>
        <v>162.657345013152</v>
      </c>
      <c r="J645" s="23">
        <f>$A645/60</f>
        <v>53.3333333333333</v>
      </c>
      <c r="K645" s="20">
        <f>G645/'data'!$C$15*1000</f>
        <v>4.24118672080248</v>
      </c>
      <c r="L645" s="20">
        <f>L644+'data'!$G$21*(K644-L644)/60*C644</f>
        <v>4.20693628729202</v>
      </c>
      <c r="M645" s="20">
        <f>IF(L645&lt;='data'!$G$22,1.89,1.47)</f>
        <v>1.47</v>
      </c>
      <c r="N645" s="19">
        <f>$A645</f>
        <v>3200</v>
      </c>
      <c r="O645" s="20">
        <f>'data'!$G$23-'data'!$G$23*(1-('data'!$G$22^M645)/('data'!$G$22^M645+L645^M645))</f>
        <v>35.0015062807937</v>
      </c>
      <c r="P645" s="20">
        <f>VLOOKUP(IF(N645-'data'!$G$24&lt;0,0,N645-'data'!$G$24),N3:O725,2)</f>
        <v>35.0139458425653</v>
      </c>
      <c r="Q645" s="20">
        <v>3.5</v>
      </c>
      <c r="R645" s="20">
        <v>3.49554273402503</v>
      </c>
      <c r="S645" s="20">
        <v>3.48906056097142</v>
      </c>
      <c r="T645" s="20">
        <v>3.48035243603523</v>
      </c>
      <c r="U645" s="20">
        <v>3.49819947056562</v>
      </c>
      <c r="V645" s="20">
        <v>3.49008503630596</v>
      </c>
      <c r="W645" s="20">
        <v>3.47891232349312</v>
      </c>
      <c r="X645" s="20">
        <v>3.46456727060774</v>
      </c>
      <c r="Y645" s="20">
        <v>41.0889040149879</v>
      </c>
      <c r="Z645" s="20">
        <v>41.1704696797104</v>
      </c>
      <c r="AA645" s="20">
        <v>41.2771917402601</v>
      </c>
      <c r="AB645" s="20">
        <v>41.4242650311562</v>
      </c>
    </row>
    <row r="646" ht="20.05" customHeight="1">
      <c r="A646" s="17">
        <f>$A645+C645</f>
        <v>3205</v>
      </c>
      <c r="B646" s="18"/>
      <c r="C646" s="19">
        <v>5</v>
      </c>
      <c r="D646" t="b" s="20">
        <v>1</v>
      </c>
      <c r="E646" s="21"/>
      <c r="F646" s="22">
        <v>624.362144110392</v>
      </c>
      <c r="G646" s="20">
        <f>$E646+($F646/60+H646*'data'!$C$16+I646*OFFSET('data'!$C$17,0,D646)-G645*(OFFSET('data'!$C$18,0,D646)+'data'!$C$19+OFFSET('data'!$C$20,0,D646)))*$C646/60+G645</f>
        <v>27.7616885054192</v>
      </c>
      <c r="H646" s="20">
        <f>H645+('data'!$C$19*G645-'data'!$C$16*H645)*$C646/60</f>
        <v>109.332947986540</v>
      </c>
      <c r="I646" s="20">
        <f>I645+(OFFSET('data'!$C$20,0,D646)*G645-OFFSET('data'!$C$17,0,D646)*I645)*$C646/60</f>
        <v>162.869976343051</v>
      </c>
      <c r="J646" s="23">
        <f>$A646/60</f>
        <v>53.4166666666667</v>
      </c>
      <c r="K646" s="20">
        <f>G646/'data'!$C$15*1000</f>
        <v>4.24143545336054</v>
      </c>
      <c r="L646" s="20">
        <f>L645+'data'!$G$21*(K645-L645)/60*C645</f>
        <v>4.20733931944613</v>
      </c>
      <c r="M646" s="20">
        <f>IF(L646&lt;='data'!$G$22,1.89,1.47)</f>
        <v>1.47</v>
      </c>
      <c r="N646" s="19">
        <f>$A646</f>
        <v>3205</v>
      </c>
      <c r="O646" s="20">
        <f>'data'!$G$23-'data'!$G$23*(1-('data'!$G$22^M646)/('data'!$G$22^M646+L646^M646))</f>
        <v>34.9984324268223</v>
      </c>
      <c r="P646" s="20">
        <f>VLOOKUP(IF(N646-'data'!$G$24&lt;0,0,N646-'data'!$G$24),N3:O725,2)</f>
        <v>35.0108141604716</v>
      </c>
      <c r="Q646" s="20">
        <v>3.5</v>
      </c>
      <c r="R646" s="20">
        <v>3.49557222267709</v>
      </c>
      <c r="S646" s="20">
        <v>3.4891267123748</v>
      </c>
      <c r="T646" s="20">
        <v>3.48046250618151</v>
      </c>
      <c r="U646" s="20">
        <v>3.49822065777939</v>
      </c>
      <c r="V646" s="20">
        <v>3.49014960519799</v>
      </c>
      <c r="W646" s="20">
        <v>3.47903251838504</v>
      </c>
      <c r="X646" s="20">
        <v>3.46475626696357</v>
      </c>
      <c r="Y646" s="20">
        <v>41.0886899130441</v>
      </c>
      <c r="Z646" s="20">
        <v>41.169821268363</v>
      </c>
      <c r="AA646" s="20">
        <v>41.2760105924608</v>
      </c>
      <c r="AB646" s="20">
        <v>41.4223717031001</v>
      </c>
    </row>
    <row r="647" ht="20.05" customHeight="1">
      <c r="A647" s="17">
        <f>$A646+C646</f>
        <v>3210</v>
      </c>
      <c r="B647" s="18"/>
      <c r="C647" s="19">
        <v>5</v>
      </c>
      <c r="D647" t="b" s="20">
        <v>1</v>
      </c>
      <c r="E647" s="21"/>
      <c r="F647" s="22">
        <v>624.241247803350</v>
      </c>
      <c r="G647" s="20">
        <f>$E647+($F647/60+H647*'data'!$C$16+I647*OFFSET('data'!$C$17,0,D647)-G646*(OFFSET('data'!$C$18,0,D647)+'data'!$C$19+OFFSET('data'!$C$20,0,D647)))*$C647/60+G646</f>
        <v>27.7633103014658</v>
      </c>
      <c r="H647" s="20">
        <f>H646+('data'!$C$19*G646-'data'!$C$16*H646)*$C647/60</f>
        <v>109.362287639650</v>
      </c>
      <c r="I647" s="20">
        <f>I646+(OFFSET('data'!$C$20,0,D647)*G646-OFFSET('data'!$C$17,0,D647)*I646)*$C647/60</f>
        <v>163.082542233897</v>
      </c>
      <c r="J647" s="23">
        <f>$A647/60</f>
        <v>53.5</v>
      </c>
      <c r="K647" s="20">
        <f>G647/'data'!$C$15*1000</f>
        <v>4.24168323163414</v>
      </c>
      <c r="L647" s="20">
        <f>L646+'data'!$G$21*(K646-L646)/60*C646</f>
        <v>4.20774053592399</v>
      </c>
      <c r="M647" s="20">
        <f>IF(L647&lt;='data'!$G$22,1.89,1.47)</f>
        <v>1.47</v>
      </c>
      <c r="N647" s="19">
        <f>$A647</f>
        <v>3210</v>
      </c>
      <c r="O647" s="20">
        <f>'data'!$G$23-'data'!$G$23*(1-('data'!$G$22^M647)/('data'!$G$22^M647+L647^M647))</f>
        <v>34.9953728194679</v>
      </c>
      <c r="P647" s="20">
        <f>VLOOKUP(IF(N647-'data'!$G$24&lt;0,0,N647-'data'!$G$24),N3:O725,2)</f>
        <v>35.0076970630968</v>
      </c>
      <c r="Q647" s="20">
        <v>3.5</v>
      </c>
      <c r="R647" s="20">
        <v>3.49560161078035</v>
      </c>
      <c r="S647" s="20">
        <v>3.48919263902356</v>
      </c>
      <c r="T647" s="20">
        <v>3.48057220359243</v>
      </c>
      <c r="U647" s="20">
        <v>3.4982415956787</v>
      </c>
      <c r="V647" s="20">
        <v>3.49021376011017</v>
      </c>
      <c r="W647" s="20">
        <v>3.47915207469097</v>
      </c>
      <c r="X647" s="20">
        <v>3.46494432074971</v>
      </c>
      <c r="Y647" s="20">
        <v>41.0884783320478</v>
      </c>
      <c r="Z647" s="20">
        <v>41.1691770504402</v>
      </c>
      <c r="AA647" s="20">
        <v>41.2748358387567</v>
      </c>
      <c r="AB647" s="20">
        <v>41.4204880190128</v>
      </c>
    </row>
    <row r="648" ht="20.05" customHeight="1">
      <c r="A648" s="17">
        <f>$A647+C647</f>
        <v>3215</v>
      </c>
      <c r="B648" s="18"/>
      <c r="C648" s="19">
        <v>5</v>
      </c>
      <c r="D648" t="b" s="20">
        <v>1</v>
      </c>
      <c r="E648" s="21"/>
      <c r="F648" s="22">
        <v>624.120691768728</v>
      </c>
      <c r="G648" s="20">
        <f>$E648+($F648/60+H648*'data'!$C$16+I648*OFFSET('data'!$C$17,0,D648)-G647*(OFFSET('data'!$C$18,0,D648)+'data'!$C$19+OFFSET('data'!$C$20,0,D648)))*$C648/60+G647</f>
        <v>27.7649258716657</v>
      </c>
      <c r="H648" s="20">
        <f>H647+('data'!$C$19*G647-'data'!$C$16*H647)*$C648/60</f>
        <v>109.391494312753</v>
      </c>
      <c r="I648" s="20">
        <f>I647+(OFFSET('data'!$C$20,0,D648)*G647-OFFSET('data'!$C$17,0,D648)*I647)*$C648/60</f>
        <v>163.295042648910</v>
      </c>
      <c r="J648" s="23">
        <f>$A648/60</f>
        <v>53.5833333333333</v>
      </c>
      <c r="K648" s="20">
        <f>G648/'data'!$C$15*1000</f>
        <v>4.24193005872184</v>
      </c>
      <c r="L648" s="20">
        <f>L647+'data'!$G$21*(K647-L647)/60*C647</f>
        <v>4.20813994686178</v>
      </c>
      <c r="M648" s="20">
        <f>IF(L648&lt;='data'!$G$22,1.89,1.47)</f>
        <v>1.47</v>
      </c>
      <c r="N648" s="19">
        <f>$A648</f>
        <v>3215</v>
      </c>
      <c r="O648" s="20">
        <f>'data'!$G$23-'data'!$G$23*(1-('data'!$G$22^M648)/('data'!$G$22^M648+L648^M648))</f>
        <v>34.9923273759859</v>
      </c>
      <c r="P648" s="20">
        <f>VLOOKUP(IF(N648-'data'!$G$24&lt;0,0,N648-'data'!$G$24),N3:O725,2)</f>
        <v>35.0045944648313</v>
      </c>
      <c r="Q648" s="20">
        <v>3.5</v>
      </c>
      <c r="R648" s="20">
        <v>3.49563089866546</v>
      </c>
      <c r="S648" s="20">
        <v>3.48925834165649</v>
      </c>
      <c r="T648" s="20">
        <v>3.48068152949294</v>
      </c>
      <c r="U648" s="20">
        <v>3.49826228719728</v>
      </c>
      <c r="V648" s="20">
        <v>3.49027750473461</v>
      </c>
      <c r="W648" s="20">
        <v>3.47927099728924</v>
      </c>
      <c r="X648" s="20">
        <v>3.46513143871767</v>
      </c>
      <c r="Y648" s="20">
        <v>41.0882692422978</v>
      </c>
      <c r="Z648" s="20">
        <v>41.1685369882508</v>
      </c>
      <c r="AA648" s="20">
        <v>41.2736674293532</v>
      </c>
      <c r="AB648" s="20">
        <v>41.418613908192</v>
      </c>
    </row>
    <row r="649" ht="20.05" customHeight="1">
      <c r="A649" s="17">
        <f>$A648+C648</f>
        <v>3220</v>
      </c>
      <c r="B649" s="18"/>
      <c r="C649" s="19">
        <v>5</v>
      </c>
      <c r="D649" t="b" s="20">
        <v>1</v>
      </c>
      <c r="E649" s="21"/>
      <c r="F649" s="22">
        <v>624.0004741330559</v>
      </c>
      <c r="G649" s="20">
        <f>$E649+($F649/60+H649*'data'!$C$16+I649*OFFSET('data'!$C$17,0,D649)-G648*(OFFSET('data'!$C$18,0,D649)+'data'!$C$19+OFFSET('data'!$C$20,0,D649)))*$C649/60+G648</f>
        <v>27.7665352362337</v>
      </c>
      <c r="H649" s="20">
        <f>H648+('data'!$C$19*G648-'data'!$C$16*H648)*$C649/60</f>
        <v>109.420568635758</v>
      </c>
      <c r="I649" s="20">
        <f>I648+(OFFSET('data'!$C$20,0,D649)*G648-OFFSET('data'!$C$17,0,D649)*I648)*$C649/60</f>
        <v>163.507477551527</v>
      </c>
      <c r="J649" s="23">
        <f>$A649/60</f>
        <v>53.6666666666667</v>
      </c>
      <c r="K649" s="20">
        <f>G649/'data'!$C$15*1000</f>
        <v>4.24217593771204</v>
      </c>
      <c r="L649" s="20">
        <f>L648+'data'!$G$21*(K648-L648)/60*C648</f>
        <v>4.20853756231288</v>
      </c>
      <c r="M649" s="20">
        <f>IF(L649&lt;='data'!$G$22,1.89,1.47)</f>
        <v>1.47</v>
      </c>
      <c r="N649" s="19">
        <f>$A649</f>
        <v>3220</v>
      </c>
      <c r="O649" s="20">
        <f>'data'!$G$23-'data'!$G$23*(1-('data'!$G$22^M649)/('data'!$G$22^M649+L649^M649))</f>
        <v>34.9892960143292</v>
      </c>
      <c r="P649" s="20">
        <f>VLOOKUP(IF(N649-'data'!$G$24&lt;0,0,N649-'data'!$G$24),N3:O725,2)</f>
        <v>35.0015062807937</v>
      </c>
      <c r="Q649" s="20">
        <v>3.5</v>
      </c>
      <c r="R649" s="20">
        <v>3.49566008666194</v>
      </c>
      <c r="S649" s="20">
        <v>3.48932382101001</v>
      </c>
      <c r="T649" s="20">
        <v>3.480790485104</v>
      </c>
      <c r="U649" s="20">
        <v>3.49828273523435</v>
      </c>
      <c r="V649" s="20">
        <v>3.49034084272384</v>
      </c>
      <c r="W649" s="20">
        <v>3.47938929100946</v>
      </c>
      <c r="X649" s="20">
        <v>3.4653176275538</v>
      </c>
      <c r="Y649" s="20">
        <v>41.0880626144434</v>
      </c>
      <c r="Z649" s="20">
        <v>41.1679010445103</v>
      </c>
      <c r="AA649" s="20">
        <v>41.2725053149604</v>
      </c>
      <c r="AB649" s="20">
        <v>41.4167493006312</v>
      </c>
    </row>
    <row r="650" ht="20.05" customHeight="1">
      <c r="A650" s="17">
        <f>$A649+C649</f>
        <v>3225</v>
      </c>
      <c r="B650" s="18"/>
      <c r="C650" s="19">
        <v>5</v>
      </c>
      <c r="D650" t="b" s="20">
        <v>1</v>
      </c>
      <c r="E650" s="21"/>
      <c r="F650" s="22">
        <v>623.880593033817</v>
      </c>
      <c r="G650" s="20">
        <f>$E650+($F650/60+H650*'data'!$C$16+I650*OFFSET('data'!$C$17,0,D650)-G649*(OFFSET('data'!$C$18,0,D650)+'data'!$C$19+OFFSET('data'!$C$20,0,D650)))*$C650/60+G649</f>
        <v>27.7681384153186</v>
      </c>
      <c r="H650" s="20">
        <f>H649+('data'!$C$19*G649-'data'!$C$16*H649)*$C650/60</f>
        <v>109.449511235364</v>
      </c>
      <c r="I650" s="20">
        <f>I649+(OFFSET('data'!$C$20,0,D650)*G649-OFFSET('data'!$C$17,0,D650)*I649)*$C650/60</f>
        <v>163.719846905397</v>
      </c>
      <c r="J650" s="23">
        <f>$A650/60</f>
        <v>53.75</v>
      </c>
      <c r="K650" s="20">
        <f>G650/'data'!$C$15*1000</f>
        <v>4.2424208716831</v>
      </c>
      <c r="L650" s="20">
        <f>L649+'data'!$G$21*(K649-L649)/60*C649</f>
        <v>4.20893339224869</v>
      </c>
      <c r="M650" s="20">
        <f>IF(L650&lt;='data'!$G$22,1.89,1.47)</f>
        <v>1.47</v>
      </c>
      <c r="N650" s="19">
        <f>$A650</f>
        <v>3225</v>
      </c>
      <c r="O650" s="20">
        <f>'data'!$G$23-'data'!$G$23*(1-('data'!$G$22^M650)/('data'!$G$22^M650+L650^M650))</f>
        <v>34.9862786531404</v>
      </c>
      <c r="P650" s="20">
        <f>VLOOKUP(IF(N650-'data'!$G$24&lt;0,0,N650-'data'!$G$24),N3:O725,2)</f>
        <v>34.9984324268223</v>
      </c>
      <c r="Q650" s="20">
        <v>3.5</v>
      </c>
      <c r="R650" s="20">
        <v>3.49568917509824</v>
      </c>
      <c r="S650" s="20">
        <v>3.4893890778181</v>
      </c>
      <c r="T650" s="20">
        <v>3.48089907164251</v>
      </c>
      <c r="U650" s="20">
        <v>3.49830294265501</v>
      </c>
      <c r="V650" s="20">
        <v>3.49040377769128</v>
      </c>
      <c r="W650" s="20">
        <v>3.47950696063302</v>
      </c>
      <c r="X650" s="20">
        <v>3.46550289387997</v>
      </c>
      <c r="Y650" s="20">
        <v>41.0878584194799</v>
      </c>
      <c r="Z650" s="20">
        <v>41.1672691823361</v>
      </c>
      <c r="AA650" s="20">
        <v>41.2713494467871</v>
      </c>
      <c r="AB650" s="20">
        <v>41.4148941270112</v>
      </c>
    </row>
    <row r="651" ht="20.05" customHeight="1">
      <c r="A651" s="17">
        <f>$A650+C650</f>
        <v>3230</v>
      </c>
      <c r="B651" s="18"/>
      <c r="C651" s="19">
        <v>5</v>
      </c>
      <c r="D651" t="b" s="20">
        <v>1</v>
      </c>
      <c r="E651" s="21"/>
      <c r="F651" s="22">
        <v>623.761046619384</v>
      </c>
      <c r="G651" s="20">
        <f>$E651+($F651/60+H651*'data'!$C$16+I651*OFFSET('data'!$C$17,0,D651)-G650*(OFFSET('data'!$C$18,0,D651)+'data'!$C$19+OFFSET('data'!$C$20,0,D651)))*$C651/60+G650</f>
        <v>27.7697354290032</v>
      </c>
      <c r="H651" s="20">
        <f>H650+('data'!$C$19*G650-'data'!$C$16*H650)*$C651/60</f>
        <v>109.478322735080</v>
      </c>
      <c r="I651" s="20">
        <f>I650+(OFFSET('data'!$C$20,0,D651)*G650-OFFSET('data'!$C$17,0,D651)*I650)*$C651/60</f>
        <v>163.932150674384</v>
      </c>
      <c r="J651" s="23">
        <f>$A651/60</f>
        <v>53.8333333333333</v>
      </c>
      <c r="K651" s="20">
        <f>G651/'data'!$C$15*1000</f>
        <v>4.24266486370325</v>
      </c>
      <c r="L651" s="20">
        <f>L650+'data'!$G$21*(K650-L650)/60*C650</f>
        <v>4.20932744655951</v>
      </c>
      <c r="M651" s="20">
        <f>IF(L651&lt;='data'!$G$22,1.89,1.47)</f>
        <v>1.47</v>
      </c>
      <c r="N651" s="19">
        <f>$A651</f>
        <v>3230</v>
      </c>
      <c r="O651" s="20">
        <f>'data'!$G$23-'data'!$G$23*(1-('data'!$G$22^M651)/('data'!$G$22^M651+L651^M651))</f>
        <v>34.9832752117445</v>
      </c>
      <c r="P651" s="20">
        <f>VLOOKUP(IF(N651-'data'!$G$24&lt;0,0,N651-'data'!$G$24),N3:O725,2)</f>
        <v>34.9953728194679</v>
      </c>
      <c r="Q651" s="20">
        <v>3.5</v>
      </c>
      <c r="R651" s="20">
        <v>3.49571816430175</v>
      </c>
      <c r="S651" s="20">
        <v>3.48945411281234</v>
      </c>
      <c r="T651" s="20">
        <v>3.48100729032146</v>
      </c>
      <c r="U651" s="20">
        <v>3.49832291229064</v>
      </c>
      <c r="V651" s="20">
        <v>3.49046631321168</v>
      </c>
      <c r="W651" s="20">
        <v>3.47962401089368</v>
      </c>
      <c r="X651" s="20">
        <v>3.4656872442543</v>
      </c>
      <c r="Y651" s="20">
        <v>41.0876566287449</v>
      </c>
      <c r="Z651" s="20">
        <v>41.166641365243</v>
      </c>
      <c r="AA651" s="20">
        <v>41.2701997765356</v>
      </c>
      <c r="AB651" s="20">
        <v>41.4130483186926</v>
      </c>
    </row>
    <row r="652" ht="20.05" customHeight="1">
      <c r="A652" s="17">
        <f>$A651+C651</f>
        <v>3235</v>
      </c>
      <c r="B652" s="18"/>
      <c r="C652" s="19">
        <v>5</v>
      </c>
      <c r="D652" t="b" s="20">
        <v>1</v>
      </c>
      <c r="E652" s="21"/>
      <c r="F652" s="22">
        <v>623.641833048954</v>
      </c>
      <c r="G652" s="20">
        <f>$E652+($F652/60+H652*'data'!$C$16+I652*OFFSET('data'!$C$17,0,D652)-G651*(OFFSET('data'!$C$18,0,D652)+'data'!$C$19+OFFSET('data'!$C$20,0,D652)))*$C652/60+G651</f>
        <v>27.7713262973048</v>
      </c>
      <c r="H652" s="20">
        <f>H651+('data'!$C$19*G651-'data'!$C$16*H651)*$C652/60</f>
        <v>109.507003755242</v>
      </c>
      <c r="I652" s="20">
        <f>I651+(OFFSET('data'!$C$20,0,D652)*G651-OFFSET('data'!$C$17,0,D652)*I651)*$C652/60</f>
        <v>164.144388822564</v>
      </c>
      <c r="J652" s="23">
        <f>$A652/60</f>
        <v>53.9166666666667</v>
      </c>
      <c r="K652" s="20">
        <f>G652/'data'!$C$15*1000</f>
        <v>4.24290791683076</v>
      </c>
      <c r="L652" s="20">
        <f>L651+'data'!$G$21*(K651-L651)/60*C651</f>
        <v>4.20971973505535</v>
      </c>
      <c r="M652" s="20">
        <f>IF(L652&lt;='data'!$G$22,1.89,1.47)</f>
        <v>1.47</v>
      </c>
      <c r="N652" s="19">
        <f>$A652</f>
        <v>3235</v>
      </c>
      <c r="O652" s="20">
        <f>'data'!$G$23-'data'!$G$23*(1-('data'!$G$22^M652)/('data'!$G$22^M652+L652^M652))</f>
        <v>34.9802856101422</v>
      </c>
      <c r="P652" s="20">
        <f>VLOOKUP(IF(N652-'data'!$G$24&lt;0,0,N652-'data'!$G$24),N3:O725,2)</f>
        <v>34.9923273759859</v>
      </c>
      <c r="Q652" s="20">
        <v>3.5</v>
      </c>
      <c r="R652" s="20">
        <v>3.49574705459876</v>
      </c>
      <c r="S652" s="20">
        <v>3.4895189267219</v>
      </c>
      <c r="T652" s="20">
        <v>3.48111514234981</v>
      </c>
      <c r="U652" s="20">
        <v>3.49834264693931</v>
      </c>
      <c r="V652" s="20">
        <v>3.49052845282156</v>
      </c>
      <c r="W652" s="20">
        <v>3.47974044647806</v>
      </c>
      <c r="X652" s="20">
        <v>3.46587068517186</v>
      </c>
      <c r="Y652" s="20">
        <v>41.0874572139141</v>
      </c>
      <c r="Z652" s="20">
        <v>41.1660175571386</v>
      </c>
      <c r="AA652" s="20">
        <v>41.2690562563954</v>
      </c>
      <c r="AB652" s="20">
        <v>41.4112118077084</v>
      </c>
    </row>
    <row r="653" ht="20.05" customHeight="1">
      <c r="A653" s="17">
        <f>$A652+C652</f>
        <v>3240</v>
      </c>
      <c r="B653" s="18"/>
      <c r="C653" s="19">
        <v>5</v>
      </c>
      <c r="D653" t="b" s="20">
        <v>1</v>
      </c>
      <c r="E653" s="21"/>
      <c r="F653" s="22">
        <v>623.522950492487</v>
      </c>
      <c r="G653" s="20">
        <f>$E653+($F653/60+H653*'data'!$C$16+I653*OFFSET('data'!$C$17,0,D653)-G652*(OFFSET('data'!$C$18,0,D653)+'data'!$C$19+OFFSET('data'!$C$20,0,D653)))*$C653/60+G652</f>
        <v>27.7729110401752</v>
      </c>
      <c r="H653" s="20">
        <f>H652+('data'!$C$19*G652-'data'!$C$16*H652)*$C653/60</f>
        <v>109.535554913030</v>
      </c>
      <c r="I653" s="20">
        <f>I652+(OFFSET('data'!$C$20,0,D653)*G652-OFFSET('data'!$C$17,0,D653)*I652)*$C653/60</f>
        <v>164.356561314226</v>
      </c>
      <c r="J653" s="23">
        <f>$A653/60</f>
        <v>54</v>
      </c>
      <c r="K653" s="20">
        <f>G653/'data'!$C$15*1000</f>
        <v>4.24315003411385</v>
      </c>
      <c r="L653" s="20">
        <f>L652+'data'!$G$21*(K652-L652)/60*C652</f>
        <v>4.21011026746679</v>
      </c>
      <c r="M653" s="20">
        <f>IF(L653&lt;='data'!$G$22,1.89,1.47)</f>
        <v>1.47</v>
      </c>
      <c r="N653" s="19">
        <f>$A653</f>
        <v>3240</v>
      </c>
      <c r="O653" s="20">
        <f>'data'!$G$23-'data'!$G$23*(1-('data'!$G$22^M653)/('data'!$G$22^M653+L653^M653))</f>
        <v>34.9773097690018</v>
      </c>
      <c r="P653" s="20">
        <f>VLOOKUP(IF(N653-'data'!$G$24&lt;0,0,N653-'data'!$G$24),N3:O725,2)</f>
        <v>34.9892960143292</v>
      </c>
      <c r="Q653" s="20">
        <v>3.5</v>
      </c>
      <c r="R653" s="20">
        <v>3.49577584631451</v>
      </c>
      <c r="S653" s="20">
        <v>3.48958352027359</v>
      </c>
      <c r="T653" s="20">
        <v>3.48122262893256</v>
      </c>
      <c r="U653" s="20">
        <v>3.49836214936616</v>
      </c>
      <c r="V653" s="20">
        <v>3.49059020001966</v>
      </c>
      <c r="W653" s="20">
        <v>3.47985627202618</v>
      </c>
      <c r="X653" s="20">
        <v>3.46605322306538</v>
      </c>
      <c r="Y653" s="20">
        <v>41.0872601469971</v>
      </c>
      <c r="Z653" s="20">
        <v>41.1653977223185</v>
      </c>
      <c r="AA653" s="20">
        <v>41.2679188390387</v>
      </c>
      <c r="AB653" s="20">
        <v>41.4093845267559</v>
      </c>
    </row>
    <row r="654" ht="20.05" customHeight="1">
      <c r="A654" s="17">
        <f>$A653+C653</f>
        <v>3245</v>
      </c>
      <c r="B654" s="18"/>
      <c r="C654" s="19">
        <v>5</v>
      </c>
      <c r="D654" t="b" s="20">
        <v>1</v>
      </c>
      <c r="E654" s="21"/>
      <c r="F654" s="22">
        <v>623.404397130639</v>
      </c>
      <c r="G654" s="20">
        <f>$E654+($F654/60+H654*'data'!$C$16+I654*OFFSET('data'!$C$17,0,D654)-G653*(OFFSET('data'!$C$18,0,D654)+'data'!$C$19+OFFSET('data'!$C$20,0,D654)))*$C654/60+G653</f>
        <v>27.774489677501</v>
      </c>
      <c r="H654" s="20">
        <f>H653+('data'!$C$19*G653-'data'!$C$16*H653)*$C654/60</f>
        <v>109.563976822482</v>
      </c>
      <c r="I654" s="20">
        <f>I653+(OFFSET('data'!$C$20,0,D654)*G653-OFFSET('data'!$C$17,0,D654)*I653)*$C654/60</f>
        <v>164.568668113870</v>
      </c>
      <c r="J654" s="23">
        <f>$A654/60</f>
        <v>54.0833333333333</v>
      </c>
      <c r="K654" s="20">
        <f>G654/'data'!$C$15*1000</f>
        <v>4.24339121859081</v>
      </c>
      <c r="L654" s="20">
        <f>L653+'data'!$G$21*(K653-L653)/60*C653</f>
        <v>4.21049905344577</v>
      </c>
      <c r="M654" s="20">
        <f>IF(L654&lt;='data'!$G$22,1.89,1.47)</f>
        <v>1.47</v>
      </c>
      <c r="N654" s="19">
        <f>$A654</f>
        <v>3245</v>
      </c>
      <c r="O654" s="20">
        <f>'data'!$G$23-'data'!$G$23*(1-('data'!$G$22^M654)/('data'!$G$22^M654+L654^M654))</f>
        <v>34.9743476096531</v>
      </c>
      <c r="P654" s="20">
        <f>VLOOKUP(IF(N654-'data'!$G$24&lt;0,0,N654-'data'!$G$24),N3:O725,2)</f>
        <v>34.9862786531404</v>
      </c>
      <c r="Q654" s="20">
        <v>3.5</v>
      </c>
      <c r="R654" s="20">
        <v>3.49580453977316</v>
      </c>
      <c r="S654" s="20">
        <v>3.48964789419179</v>
      </c>
      <c r="T654" s="20">
        <v>3.48132975127077</v>
      </c>
      <c r="U654" s="20">
        <v>3.4983814223038</v>
      </c>
      <c r="V654" s="20">
        <v>3.49065155826736</v>
      </c>
      <c r="W654" s="20">
        <v>3.479971492132</v>
      </c>
      <c r="X654" s="20">
        <v>3.46623486430591</v>
      </c>
      <c r="Y654" s="20">
        <v>41.0870654003338</v>
      </c>
      <c r="Z654" s="20">
        <v>41.1647818254621</v>
      </c>
      <c r="AA654" s="20">
        <v>41.2667874776138</v>
      </c>
      <c r="AB654" s="20">
        <v>41.4075664091897</v>
      </c>
    </row>
    <row r="655" ht="20.05" customHeight="1">
      <c r="A655" s="17">
        <f>$A654+C654</f>
        <v>3250</v>
      </c>
      <c r="B655" s="18"/>
      <c r="C655" s="19">
        <v>5</v>
      </c>
      <c r="D655" t="b" s="20">
        <v>1</v>
      </c>
      <c r="E655" s="21"/>
      <c r="F655" s="22">
        <v>623.286171154703</v>
      </c>
      <c r="G655" s="20">
        <f>$E655+($F655/60+H655*'data'!$C$16+I655*OFFSET('data'!$C$17,0,D655)-G654*(OFFSET('data'!$C$18,0,D655)+'data'!$C$19+OFFSET('data'!$C$20,0,D655)))*$C655/60+G654</f>
        <v>27.7760622291038</v>
      </c>
      <c r="H655" s="20">
        <f>H654+('data'!$C$19*G654-'data'!$C$16*H654)*$C655/60</f>
        <v>109.592270094515</v>
      </c>
      <c r="I655" s="20">
        <f>I654+(OFFSET('data'!$C$20,0,D655)*G654-OFFSET('data'!$C$17,0,D655)*I654)*$C655/60</f>
        <v>164.780709186206</v>
      </c>
      <c r="J655" s="23">
        <f>$A655/60</f>
        <v>54.1666666666667</v>
      </c>
      <c r="K655" s="20">
        <f>G655/'data'!$C$15*1000</f>
        <v>4.24363147328998</v>
      </c>
      <c r="L655" s="20">
        <f>L654+'data'!$G$21*(K654-L654)/60*C654</f>
        <v>4.21088610256641</v>
      </c>
      <c r="M655" s="20">
        <f>IF(L655&lt;='data'!$G$22,1.89,1.47)</f>
        <v>1.47</v>
      </c>
      <c r="N655" s="19">
        <f>$A655</f>
        <v>3250</v>
      </c>
      <c r="O655" s="20">
        <f>'data'!$G$23-'data'!$G$23*(1-('data'!$G$22^M655)/('data'!$G$22^M655+L655^M655))</f>
        <v>34.9713990540797</v>
      </c>
      <c r="P655" s="20">
        <f>VLOOKUP(IF(N655-'data'!$G$24&lt;0,0,N655-'data'!$G$24),N3:O725,2)</f>
        <v>34.9832752117445</v>
      </c>
      <c r="Q655" s="20">
        <v>3.5</v>
      </c>
      <c r="R655" s="20">
        <v>3.49583313529781</v>
      </c>
      <c r="S655" s="20">
        <v>3.48971204919854</v>
      </c>
      <c r="T655" s="20">
        <v>3.48143651056156</v>
      </c>
      <c r="U655" s="20">
        <v>3.49840046845267</v>
      </c>
      <c r="V655" s="20">
        <v>3.49071253098911</v>
      </c>
      <c r="W655" s="20">
        <v>3.48008611134392</v>
      </c>
      <c r="X655" s="20">
        <v>3.46641561520353</v>
      </c>
      <c r="Y655" s="20">
        <v>41.0868729465903</v>
      </c>
      <c r="Z655" s="20">
        <v>41.1641698316283</v>
      </c>
      <c r="AA655" s="20">
        <v>41.2656621257403</v>
      </c>
      <c r="AB655" s="20">
        <v>41.4057573890141</v>
      </c>
    </row>
    <row r="656" ht="20.05" customHeight="1">
      <c r="A656" s="17">
        <f>$A655+C655</f>
        <v>3255</v>
      </c>
      <c r="B656" s="18"/>
      <c r="C656" s="19">
        <v>5</v>
      </c>
      <c r="D656" t="b" s="20">
        <v>1</v>
      </c>
      <c r="E656" s="21"/>
      <c r="F656" s="22">
        <v>623.168270766544</v>
      </c>
      <c r="G656" s="20">
        <f>$E656+($F656/60+H656*'data'!$C$16+I656*OFFSET('data'!$C$17,0,D656)-G655*(OFFSET('data'!$C$18,0,D656)+'data'!$C$19+OFFSET('data'!$C$20,0,D656)))*$C656/60+G655</f>
        <v>27.7776287147405</v>
      </c>
      <c r="H656" s="20">
        <f>H655+('data'!$C$19*G655-'data'!$C$16*H655)*$C656/60</f>
        <v>109.620435336940</v>
      </c>
      <c r="I656" s="20">
        <f>I655+(OFFSET('data'!$C$20,0,D656)*G655-OFFSET('data'!$C$17,0,D656)*I655)*$C656/60</f>
        <v>164.992684496155</v>
      </c>
      <c r="J656" s="23">
        <f>$A656/60</f>
        <v>54.25</v>
      </c>
      <c r="K656" s="20">
        <f>G656/'data'!$C$15*1000</f>
        <v>4.24387080122982</v>
      </c>
      <c r="L656" s="20">
        <f>L655+'data'!$G$21*(K655-L655)/60*C655</f>
        <v>4.21127142432579</v>
      </c>
      <c r="M656" s="20">
        <f>IF(L656&lt;='data'!$G$22,1.89,1.47)</f>
        <v>1.47</v>
      </c>
      <c r="N656" s="19">
        <f>$A656</f>
        <v>3255</v>
      </c>
      <c r="O656" s="20">
        <f>'data'!$G$23-'data'!$G$23*(1-('data'!$G$22^M656)/('data'!$G$22^M656+L656^M656))</f>
        <v>34.9684640249126</v>
      </c>
      <c r="P656" s="20">
        <f>VLOOKUP(IF(N656-'data'!$G$24&lt;0,0,N656-'data'!$G$24),N3:O725,2)</f>
        <v>34.9802856101422</v>
      </c>
      <c r="Q656" s="20">
        <v>3.5</v>
      </c>
      <c r="R656" s="20">
        <v>3.49586163321051</v>
      </c>
      <c r="S656" s="20">
        <v>3.48977598601351</v>
      </c>
      <c r="T656" s="20">
        <v>3.48154290799811</v>
      </c>
      <c r="U656" s="20">
        <v>3.49841929048144</v>
      </c>
      <c r="V656" s="20">
        <v>3.49077312157286</v>
      </c>
      <c r="W656" s="20">
        <v>3.48020013416526</v>
      </c>
      <c r="X656" s="20">
        <v>3.46659548200799</v>
      </c>
      <c r="Y656" s="20">
        <v>41.0866827587551</v>
      </c>
      <c r="Z656" s="20">
        <v>41.1635617062508</v>
      </c>
      <c r="AA656" s="20">
        <v>41.2645427375042</v>
      </c>
      <c r="AB656" s="20">
        <v>41.4039574008761</v>
      </c>
    </row>
    <row r="657" ht="20.05" customHeight="1">
      <c r="A657" s="17">
        <f>$A656+C656</f>
        <v>3260</v>
      </c>
      <c r="B657" s="18"/>
      <c r="C657" s="19">
        <v>5</v>
      </c>
      <c r="D657" t="b" s="20">
        <v>1</v>
      </c>
      <c r="E657" s="21"/>
      <c r="F657" s="22">
        <v>623.050694178538</v>
      </c>
      <c r="G657" s="20">
        <f>$E657+($F657/60+H657*'data'!$C$16+I657*OFFSET('data'!$C$17,0,D657)-G656*(OFFSET('data'!$C$18,0,D657)+'data'!$C$19+OFFSET('data'!$C$20,0,D657)))*$C657/60+G656</f>
        <v>27.7791891541034</v>
      </c>
      <c r="H657" s="20">
        <f>H656+('data'!$C$19*G656-'data'!$C$16*H656)*$C657/60</f>
        <v>109.648473154478</v>
      </c>
      <c r="I657" s="20">
        <f>I656+(OFFSET('data'!$C$20,0,D657)*G656-OFFSET('data'!$C$17,0,D657)*I656)*$C657/60</f>
        <v>165.204594008847</v>
      </c>
      <c r="J657" s="23">
        <f>$A657/60</f>
        <v>54.3333333333333</v>
      </c>
      <c r="K657" s="20">
        <f>G657/'data'!$C$15*1000</f>
        <v>4.24410920541894</v>
      </c>
      <c r="L657" s="20">
        <f>L656+'data'!$G$21*(K656-L656)/60*C656</f>
        <v>4.21165502814477</v>
      </c>
      <c r="M657" s="20">
        <f>IF(L657&lt;='data'!$G$22,1.89,1.47)</f>
        <v>1.47</v>
      </c>
      <c r="N657" s="19">
        <f>$A657</f>
        <v>3260</v>
      </c>
      <c r="O657" s="20">
        <f>'data'!$G$23-'data'!$G$23*(1-('data'!$G$22^M657)/('data'!$G$22^M657+L657^M657))</f>
        <v>34.965542445423</v>
      </c>
      <c r="P657" s="20">
        <f>VLOOKUP(IF(N657-'data'!$G$24&lt;0,0,N657-'data'!$G$24),N3:O725,2)</f>
        <v>34.9773097690018</v>
      </c>
      <c r="Q657" s="20">
        <v>3.5</v>
      </c>
      <c r="R657" s="20">
        <v>3.49589003383227</v>
      </c>
      <c r="S657" s="20">
        <v>3.48983970535398</v>
      </c>
      <c r="T657" s="20">
        <v>3.48164894476971</v>
      </c>
      <c r="U657" s="20">
        <v>3.49843789102739</v>
      </c>
      <c r="V657" s="20">
        <v>3.49083333337046</v>
      </c>
      <c r="W657" s="20">
        <v>3.48031356505482</v>
      </c>
      <c r="X657" s="20">
        <v>3.4667744709094</v>
      </c>
      <c r="Y657" s="20">
        <v>41.086494810135</v>
      </c>
      <c r="Z657" s="20">
        <v>41.1629574151338</v>
      </c>
      <c r="AA657" s="20">
        <v>41.2634292674517</v>
      </c>
      <c r="AB657" s="20">
        <v>41.4021663800575</v>
      </c>
    </row>
    <row r="658" ht="20.05" customHeight="1">
      <c r="A658" s="17">
        <f>$A657+C657</f>
        <v>3265</v>
      </c>
      <c r="B658" s="18"/>
      <c r="C658" s="19">
        <v>5</v>
      </c>
      <c r="D658" t="b" s="20">
        <v>1</v>
      </c>
      <c r="E658" s="21"/>
      <c r="F658" s="22">
        <v>622.933439613511</v>
      </c>
      <c r="G658" s="20">
        <f>$E658+($F658/60+H658*'data'!$C$16+I658*OFFSET('data'!$C$17,0,D658)-G657*(OFFSET('data'!$C$18,0,D658)+'data'!$C$19+OFFSET('data'!$C$20,0,D658)))*$C658/60+G657</f>
        <v>27.7807435668203</v>
      </c>
      <c r="H658" s="20">
        <f>H657+('data'!$C$19*G657-'data'!$C$16*H657)*$C658/60</f>
        <v>109.676384148778</v>
      </c>
      <c r="I658" s="20">
        <f>I657+(OFFSET('data'!$C$20,0,D658)*G657-OFFSET('data'!$C$17,0,D658)*I657)*$C658/60</f>
        <v>165.416437689620</v>
      </c>
      <c r="J658" s="23">
        <f>$A658/60</f>
        <v>54.4166666666667</v>
      </c>
      <c r="K658" s="20">
        <f>G658/'data'!$C$15*1000</f>
        <v>4.24434668885606</v>
      </c>
      <c r="L658" s="20">
        <f>L657+'data'!$G$21*(K657-L657)/60*C657</f>
        <v>4.21203692336874</v>
      </c>
      <c r="M658" s="20">
        <f>IF(L658&lt;='data'!$G$22,1.89,1.47)</f>
        <v>1.47</v>
      </c>
      <c r="N658" s="19">
        <f>$A658</f>
        <v>3265</v>
      </c>
      <c r="O658" s="20">
        <f>'data'!$G$23-'data'!$G$23*(1-('data'!$G$22^M658)/('data'!$G$22^M658+L658^M658))</f>
        <v>34.962634239516</v>
      </c>
      <c r="P658" s="20">
        <f>VLOOKUP(IF(N658-'data'!$G$24&lt;0,0,N658-'data'!$G$24),N3:O725,2)</f>
        <v>34.9743476096531</v>
      </c>
      <c r="Q658" s="20">
        <v>3.5</v>
      </c>
      <c r="R658" s="20">
        <v>3.495918337483</v>
      </c>
      <c r="S658" s="20">
        <v>3.48990320793494</v>
      </c>
      <c r="T658" s="20">
        <v>3.48175462206174</v>
      </c>
      <c r="U658" s="20">
        <v>3.49845627269675</v>
      </c>
      <c r="V658" s="20">
        <v>3.49089316969809</v>
      </c>
      <c r="W658" s="20">
        <v>3.48042640842733</v>
      </c>
      <c r="X658" s="20">
        <v>3.46695258803889</v>
      </c>
      <c r="Y658" s="20">
        <v>41.0863090743518</v>
      </c>
      <c r="Z658" s="20">
        <v>41.1623569244483</v>
      </c>
      <c r="AA658" s="20">
        <v>41.2623216705846</v>
      </c>
      <c r="AB658" s="20">
        <v>41.4003842624686</v>
      </c>
    </row>
    <row r="659" ht="20.05" customHeight="1">
      <c r="A659" s="17">
        <f>$A658+C658</f>
        <v>3270</v>
      </c>
      <c r="B659" s="18"/>
      <c r="C659" s="19">
        <v>5</v>
      </c>
      <c r="D659" t="b" s="20">
        <v>1</v>
      </c>
      <c r="E659" s="21"/>
      <c r="F659" s="22">
        <v>622.816505304677</v>
      </c>
      <c r="G659" s="20">
        <f>$E659+($F659/60+H659*'data'!$C$16+I659*OFFSET('data'!$C$17,0,D659)-G658*(OFFSET('data'!$C$18,0,D659)+'data'!$C$19+OFFSET('data'!$C$20,0,D659)))*$C659/60+G658</f>
        <v>27.7822919724551</v>
      </c>
      <c r="H659" s="20">
        <f>H658+('data'!$C$19*G658-'data'!$C$16*H658)*$C659/60</f>
        <v>109.704168918431</v>
      </c>
      <c r="I659" s="20">
        <f>I658+(OFFSET('data'!$C$20,0,D659)*G658-OFFSET('data'!$C$17,0,D659)*I658)*$C659/60</f>
        <v>165.628215504020</v>
      </c>
      <c r="J659" s="23">
        <f>$A659/60</f>
        <v>54.5</v>
      </c>
      <c r="K659" s="20">
        <f>G659/'data'!$C$15*1000</f>
        <v>4.24458325453017</v>
      </c>
      <c r="L659" s="20">
        <f>L658+'data'!$G$21*(K658-L658)/60*C658</f>
        <v>4.21241711926842</v>
      </c>
      <c r="M659" s="20">
        <f>IF(L659&lt;='data'!$G$22,1.89,1.47)</f>
        <v>1.47</v>
      </c>
      <c r="N659" s="19">
        <f>$A659</f>
        <v>3270</v>
      </c>
      <c r="O659" s="20">
        <f>'data'!$G$23-'data'!$G$23*(1-('data'!$G$22^M659)/('data'!$G$22^M659+L659^M659))</f>
        <v>34.9597393317232</v>
      </c>
      <c r="P659" s="20">
        <f>VLOOKUP(IF(N659-'data'!$G$24&lt;0,0,N659-'data'!$G$24),N3:O725,2)</f>
        <v>34.9713990540797</v>
      </c>
      <c r="Q659" s="20">
        <v>3.5</v>
      </c>
      <c r="R659" s="20">
        <v>3.49594654448158</v>
      </c>
      <c r="S659" s="20">
        <v>3.48996649446896</v>
      </c>
      <c r="T659" s="20">
        <v>3.4818599410557</v>
      </c>
      <c r="U659" s="20">
        <v>3.49847443806509</v>
      </c>
      <c r="V659" s="20">
        <v>3.49095263383666</v>
      </c>
      <c r="W659" s="20">
        <v>3.48053866865395</v>
      </c>
      <c r="X659" s="20">
        <v>3.46712983946922</v>
      </c>
      <c r="Y659" s="20">
        <v>41.0861255253386</v>
      </c>
      <c r="Z659" s="20">
        <v>41.1617602007268</v>
      </c>
      <c r="AA659" s="20">
        <v>41.261219902355</v>
      </c>
      <c r="AB659" s="20">
        <v>41.3986109846406</v>
      </c>
    </row>
    <row r="660" ht="20.05" customHeight="1">
      <c r="A660" s="17">
        <f>$A659+C659</f>
        <v>3275</v>
      </c>
      <c r="B660" s="18"/>
      <c r="C660" s="19">
        <v>5</v>
      </c>
      <c r="D660" t="b" s="20">
        <v>1</v>
      </c>
      <c r="E660" s="21"/>
      <c r="F660" s="22">
        <v>622.699889495575</v>
      </c>
      <c r="G660" s="20">
        <f>$E660+($F660/60+H660*'data'!$C$16+I660*OFFSET('data'!$C$17,0,D660)-G659*(OFFSET('data'!$C$18,0,D660)+'data'!$C$19+OFFSET('data'!$C$20,0,D660)))*$C660/60+G659</f>
        <v>27.7838343905075</v>
      </c>
      <c r="H660" s="20">
        <f>H659+('data'!$C$19*G659-'data'!$C$16*H659)*$C660/60</f>
        <v>109.731828058990</v>
      </c>
      <c r="I660" s="20">
        <f>I659+(OFFSET('data'!$C$20,0,D660)*G659-OFFSET('data'!$C$17,0,D660)*I659)*$C660/60</f>
        <v>165.839927417799</v>
      </c>
      <c r="J660" s="23">
        <f>$A660/60</f>
        <v>54.5833333333333</v>
      </c>
      <c r="K660" s="20">
        <f>G660/'data'!$C$15*1000</f>
        <v>4.24481890542043</v>
      </c>
      <c r="L660" s="20">
        <f>L659+'data'!$G$21*(K659-L659)/60*C659</f>
        <v>4.21279562504061</v>
      </c>
      <c r="M660" s="20">
        <f>IF(L660&lt;='data'!$G$22,1.89,1.47)</f>
        <v>1.47</v>
      </c>
      <c r="N660" s="19">
        <f>$A660</f>
        <v>3275</v>
      </c>
      <c r="O660" s="20">
        <f>'data'!$G$23-'data'!$G$23*(1-('data'!$G$22^M660)/('data'!$G$22^M660+L660^M660))</f>
        <v>34.9568576471971</v>
      </c>
      <c r="P660" s="20">
        <f>VLOOKUP(IF(N660-'data'!$G$24&lt;0,0,N660-'data'!$G$24),N3:O725,2)</f>
        <v>34.9684640249126</v>
      </c>
      <c r="Q660" s="20">
        <v>3.5</v>
      </c>
      <c r="R660" s="20">
        <v>3.49597465514587</v>
      </c>
      <c r="S660" s="20">
        <v>3.49002956566634</v>
      </c>
      <c r="T660" s="20">
        <v>3.48196490292922</v>
      </c>
      <c r="U660" s="20">
        <v>3.49849238967766</v>
      </c>
      <c r="V660" s="20">
        <v>3.49101172903222</v>
      </c>
      <c r="W660" s="20">
        <v>3.48065035006278</v>
      </c>
      <c r="X660" s="20">
        <v>3.46730623121546</v>
      </c>
      <c r="Y660" s="20">
        <v>41.0859441373354</v>
      </c>
      <c r="Z660" s="20">
        <v>41.1611672108603</v>
      </c>
      <c r="AA660" s="20">
        <v>41.2601239186602</v>
      </c>
      <c r="AB660" s="20">
        <v>41.3968464837189</v>
      </c>
    </row>
    <row r="661" ht="20.05" customHeight="1">
      <c r="A661" s="17">
        <f>$A660+C660</f>
        <v>3280</v>
      </c>
      <c r="B661" s="18"/>
      <c r="C661" s="19">
        <v>5</v>
      </c>
      <c r="D661" t="b" s="20">
        <v>1</v>
      </c>
      <c r="E661" s="21"/>
      <c r="F661" s="22">
        <v>622.5835904400139</v>
      </c>
      <c r="G661" s="20">
        <f>$E661+($F661/60+H661*'data'!$C$16+I661*OFFSET('data'!$C$17,0,D661)-G660*(OFFSET('data'!$C$18,0,D661)+'data'!$C$19+OFFSET('data'!$C$20,0,D661)))*$C661/60+G660</f>
        <v>27.7853708404136</v>
      </c>
      <c r="H661" s="20">
        <f>H660+('data'!$C$19*G660-'data'!$C$16*H660)*$C661/60</f>
        <v>109.759362162983</v>
      </c>
      <c r="I661" s="20">
        <f>I660+(OFFSET('data'!$C$20,0,D661)*G660-OFFSET('data'!$C$17,0,D661)*I660)*$C661/60</f>
        <v>166.051573396917</v>
      </c>
      <c r="J661" s="23">
        <f>$A661/60</f>
        <v>54.6666666666667</v>
      </c>
      <c r="K661" s="20">
        <f>G661/'data'!$C$15*1000</f>
        <v>4.24505364449629</v>
      </c>
      <c r="L661" s="20">
        <f>L660+'data'!$G$21*(K660-L660)/60*C660</f>
        <v>4.21317244980895</v>
      </c>
      <c r="M661" s="20">
        <f>IF(L661&lt;='data'!$G$22,1.89,1.47)</f>
        <v>1.47</v>
      </c>
      <c r="N661" s="19">
        <f>$A661</f>
        <v>3280</v>
      </c>
      <c r="O661" s="20">
        <f>'data'!$G$23-'data'!$G$23*(1-('data'!$G$22^M661)/('data'!$G$22^M661+L661^M661))</f>
        <v>34.9539891117036</v>
      </c>
      <c r="P661" s="20">
        <f>VLOOKUP(IF(N661-'data'!$G$24&lt;0,0,N661-'data'!$G$24),N3:O725,2)</f>
        <v>34.965542445423</v>
      </c>
      <c r="Q661" s="20">
        <v>3.5</v>
      </c>
      <c r="R661" s="20">
        <v>3.49600266979267</v>
      </c>
      <c r="S661" s="20">
        <v>3.490092422235</v>
      </c>
      <c r="T661" s="20">
        <v>3.48206950885604</v>
      </c>
      <c r="U661" s="20">
        <v>3.49851013004978</v>
      </c>
      <c r="V661" s="20">
        <v>3.49107045849633</v>
      </c>
      <c r="W661" s="20">
        <v>3.4807614569393</v>
      </c>
      <c r="X661" s="20">
        <v>3.46748176923562</v>
      </c>
      <c r="Y661" s="20">
        <v>41.0857648848864</v>
      </c>
      <c r="Z661" s="20">
        <v>41.1605779220933</v>
      </c>
      <c r="AA661" s="20">
        <v>41.2590336758376</v>
      </c>
      <c r="AB661" s="20">
        <v>41.3950906974561</v>
      </c>
    </row>
    <row r="662" ht="20.05" customHeight="1">
      <c r="A662" s="17">
        <f>$A661+C661</f>
        <v>3285</v>
      </c>
      <c r="B662" s="18"/>
      <c r="C662" s="19">
        <v>5</v>
      </c>
      <c r="D662" t="b" s="20">
        <v>1</v>
      </c>
      <c r="E662" s="21"/>
      <c r="F662" s="22">
        <v>622.467606402006</v>
      </c>
      <c r="G662" s="20">
        <f>$E662+($F662/60+H662*'data'!$C$16+I662*OFFSET('data'!$C$17,0,D662)-G661*(OFFSET('data'!$C$18,0,D662)+'data'!$C$19+OFFSET('data'!$C$20,0,D662)))*$C662/60+G661</f>
        <v>27.7869013415461</v>
      </c>
      <c r="H662" s="20">
        <f>H661+('data'!$C$19*G661-'data'!$C$16*H661)*$C662/60</f>
        <v>109.786771819932</v>
      </c>
      <c r="I662" s="20">
        <f>I661+(OFFSET('data'!$C$20,0,D662)*G661-OFFSET('data'!$C$17,0,D662)*I661)*$C662/60</f>
        <v>166.263153407539</v>
      </c>
      <c r="J662" s="23">
        <f>$A662/60</f>
        <v>54.75</v>
      </c>
      <c r="K662" s="20">
        <f>G662/'data'!$C$15*1000</f>
        <v>4.24528747471751</v>
      </c>
      <c r="L662" s="20">
        <f>L661+'data'!$G$21*(K661-L661)/60*C661</f>
        <v>4.21354760262465</v>
      </c>
      <c r="M662" s="20">
        <f>IF(L662&lt;='data'!$G$22,1.89,1.47)</f>
        <v>1.47</v>
      </c>
      <c r="N662" s="19">
        <f>$A662</f>
        <v>3285</v>
      </c>
      <c r="O662" s="20">
        <f>'data'!$G$23-'data'!$G$23*(1-('data'!$G$22^M662)/('data'!$G$22^M662+L662^M662))</f>
        <v>34.9511336516164</v>
      </c>
      <c r="P662" s="20">
        <f>VLOOKUP(IF(N662-'data'!$G$24&lt;0,0,N662-'data'!$G$24),N3:O725,2)</f>
        <v>34.962634239516</v>
      </c>
      <c r="Q662" s="20">
        <v>3.5</v>
      </c>
      <c r="R662" s="20">
        <v>3.49603058873773</v>
      </c>
      <c r="S662" s="20">
        <v>3.49015506488057</v>
      </c>
      <c r="T662" s="20">
        <v>3.48217376000609</v>
      </c>
      <c r="U662" s="20">
        <v>3.49852766166716</v>
      </c>
      <c r="V662" s="20">
        <v>3.4911288254065</v>
      </c>
      <c r="W662" s="20">
        <v>3.48087199352688</v>
      </c>
      <c r="X662" s="20">
        <v>3.46765645943125</v>
      </c>
      <c r="Y662" s="20">
        <v>41.0855877428357</v>
      </c>
      <c r="Z662" s="20">
        <v>41.1599923020203</v>
      </c>
      <c r="AA662" s="20">
        <v>41.2579491306601</v>
      </c>
      <c r="AB662" s="20">
        <v>41.3933435642052</v>
      </c>
    </row>
    <row r="663" ht="20.05" customHeight="1">
      <c r="A663" s="17">
        <f>$A662+C662</f>
        <v>3290</v>
      </c>
      <c r="B663" s="18"/>
      <c r="C663" s="19">
        <v>5</v>
      </c>
      <c r="D663" t="b" s="20">
        <v>1</v>
      </c>
      <c r="E663" s="21"/>
      <c r="F663" s="22">
        <v>622.3519356557121</v>
      </c>
      <c r="G663" s="20">
        <f>$E663+($F663/60+H663*'data'!$C$16+I663*OFFSET('data'!$C$17,0,D663)-G662*(OFFSET('data'!$C$18,0,D663)+'data'!$C$19+OFFSET('data'!$C$20,0,D663)))*$C663/60+G662</f>
        <v>27.7884259132142</v>
      </c>
      <c r="H663" s="20">
        <f>H662+('data'!$C$19*G662-'data'!$C$16*H662)*$C663/60</f>
        <v>109.814057616366</v>
      </c>
      <c r="I663" s="20">
        <f>I662+(OFFSET('data'!$C$20,0,D663)*G662-OFFSET('data'!$C$17,0,D663)*I662)*$C663/60</f>
        <v>166.474667416035</v>
      </c>
      <c r="J663" s="23">
        <f>$A663/60</f>
        <v>54.8333333333333</v>
      </c>
      <c r="K663" s="20">
        <f>G663/'data'!$C$15*1000</f>
        <v>4.24552039903416</v>
      </c>
      <c r="L663" s="20">
        <f>L662+'data'!$G$21*(K662-L662)/60*C662</f>
        <v>4.21392109246725</v>
      </c>
      <c r="M663" s="20">
        <f>IF(L663&lt;='data'!$G$22,1.89,1.47)</f>
        <v>1.47</v>
      </c>
      <c r="N663" s="19">
        <f>$A663</f>
        <v>3290</v>
      </c>
      <c r="O663" s="20">
        <f>'data'!$G$23-'data'!$G$23*(1-('data'!$G$22^M663)/('data'!$G$22^M663+L663^M663))</f>
        <v>34.9482911939102</v>
      </c>
      <c r="P663" s="20">
        <f>VLOOKUP(IF(N663-'data'!$G$24&lt;0,0,N663-'data'!$G$24),N3:O725,2)</f>
        <v>34.9597393317232</v>
      </c>
      <c r="Q663" s="20">
        <v>3.5</v>
      </c>
      <c r="R663" s="20">
        <v>3.49605841229577</v>
      </c>
      <c r="S663" s="20">
        <v>3.49021749430635</v>
      </c>
      <c r="T663" s="20">
        <v>3.48227765754542</v>
      </c>
      <c r="U663" s="20">
        <v>3.49854498698626</v>
      </c>
      <c r="V663" s="20">
        <v>3.49118683290653</v>
      </c>
      <c r="W663" s="20">
        <v>3.48098196402723</v>
      </c>
      <c r="X663" s="20">
        <v>3.46783030764809</v>
      </c>
      <c r="Y663" s="20">
        <v>41.0854126863242</v>
      </c>
      <c r="Z663" s="20">
        <v>41.1594103185815</v>
      </c>
      <c r="AA663" s="20">
        <v>41.2568702403308</v>
      </c>
      <c r="AB663" s="20">
        <v>41.3916050229132</v>
      </c>
    </row>
    <row r="664" ht="20.05" customHeight="1">
      <c r="A664" s="17">
        <f>$A663+C663</f>
        <v>3295</v>
      </c>
      <c r="B664" s="18"/>
      <c r="C664" s="19">
        <v>5</v>
      </c>
      <c r="D664" t="b" s="20">
        <v>1</v>
      </c>
      <c r="E664" s="21"/>
      <c r="F664" s="22">
        <v>622.236576485377</v>
      </c>
      <c r="G664" s="20">
        <f>$E664+($F664/60+H664*'data'!$C$16+I664*OFFSET('data'!$C$17,0,D664)-G663*(OFFSET('data'!$C$18,0,D664)+'data'!$C$19+OFFSET('data'!$C$20,0,D664)))*$C664/60+G663</f>
        <v>27.789944574664</v>
      </c>
      <c r="H664" s="20">
        <f>H663+('data'!$C$19*G663-'data'!$C$16*H663)*$C664/60</f>
        <v>109.841220135840</v>
      </c>
      <c r="I664" s="20">
        <f>I663+(OFFSET('data'!$C$20,0,D664)*G663-OFFSET('data'!$C$17,0,D664)*I663)*$C664/60</f>
        <v>166.686115388979</v>
      </c>
      <c r="J664" s="23">
        <f>$A664/60</f>
        <v>54.9166666666667</v>
      </c>
      <c r="K664" s="20">
        <f>G664/'data'!$C$15*1000</f>
        <v>4.24575242038667</v>
      </c>
      <c r="L664" s="20">
        <f>L663+'data'!$G$21*(K663-L663)/60*C663</f>
        <v>4.21429292824533</v>
      </c>
      <c r="M664" s="20">
        <f>IF(L664&lt;='data'!$G$22,1.89,1.47)</f>
        <v>1.47</v>
      </c>
      <c r="N664" s="19">
        <f>$A664</f>
        <v>3295</v>
      </c>
      <c r="O664" s="20">
        <f>'data'!$G$23-'data'!$G$23*(1-('data'!$G$22^M664)/('data'!$G$22^M664+L664^M664))</f>
        <v>34.9454616661545</v>
      </c>
      <c r="P664" s="20">
        <f>VLOOKUP(IF(N664-'data'!$G$24&lt;0,0,N664-'data'!$G$24),N3:O725,2)</f>
        <v>34.9568576471971</v>
      </c>
      <c r="Q664" s="20">
        <v>3.5</v>
      </c>
      <c r="R664" s="20">
        <v>3.4960861407805</v>
      </c>
      <c r="S664" s="20">
        <v>3.49027971121335</v>
      </c>
      <c r="T664" s="20">
        <v>3.48238120263631</v>
      </c>
      <c r="U664" s="20">
        <v>3.49856210843464</v>
      </c>
      <c r="V664" s="20">
        <v>3.49124448410693</v>
      </c>
      <c r="W664" s="20">
        <v>3.48109137260087</v>
      </c>
      <c r="X664" s="20">
        <v>3.46800331967666</v>
      </c>
      <c r="Y664" s="20">
        <v>41.0852396907858</v>
      </c>
      <c r="Z664" s="20">
        <v>41.1588319400587</v>
      </c>
      <c r="AA664" s="20">
        <v>41.2557969624781</v>
      </c>
      <c r="AB664" s="20">
        <v>41.3898750131138</v>
      </c>
    </row>
    <row r="665" ht="20.05" customHeight="1">
      <c r="A665" s="17">
        <f>$A664+C664</f>
        <v>3300</v>
      </c>
      <c r="B665" s="18"/>
      <c r="C665" s="19">
        <v>5</v>
      </c>
      <c r="D665" t="b" s="20">
        <v>1</v>
      </c>
      <c r="E665" s="21"/>
      <c r="F665" s="22">
        <v>622.121527185277</v>
      </c>
      <c r="G665" s="20">
        <f>$E665+($F665/60+H665*'data'!$C$16+I665*OFFSET('data'!$C$17,0,D665)-G664*(OFFSET('data'!$C$18,0,D665)+'data'!$C$19+OFFSET('data'!$C$20,0,D665)))*$C665/60+G664</f>
        <v>27.7914573450788</v>
      </c>
      <c r="H665" s="20">
        <f>H664+('data'!$C$19*G664-'data'!$C$16*H664)*$C665/60</f>
        <v>109.868259958949</v>
      </c>
      <c r="I665" s="20">
        <f>I664+(OFFSET('data'!$C$20,0,D665)*G664-OFFSET('data'!$C$17,0,D665)*I664)*$C665/60</f>
        <v>166.897497293148</v>
      </c>
      <c r="J665" s="23">
        <f>$A665/60</f>
        <v>55</v>
      </c>
      <c r="K665" s="20">
        <f>G665/'data'!$C$15*1000</f>
        <v>4.24598354170585</v>
      </c>
      <c r="L665" s="20">
        <f>L664+'data'!$G$21*(K664-L664)/60*C664</f>
        <v>4.21466311879725</v>
      </c>
      <c r="M665" s="20">
        <f>IF(L665&lt;='data'!$G$22,1.89,1.47)</f>
        <v>1.47</v>
      </c>
      <c r="N665" s="19">
        <f>$A665</f>
        <v>3300</v>
      </c>
      <c r="O665" s="20">
        <f>'data'!$G$23-'data'!$G$23*(1-('data'!$G$22^M665)/('data'!$G$22^M665+L665^M665))</f>
        <v>34.9426449965073</v>
      </c>
      <c r="P665" s="20">
        <f>VLOOKUP(IF(N665-'data'!$G$24&lt;0,0,N665-'data'!$G$24),N3:O725,2)</f>
        <v>34.9539891117036</v>
      </c>
      <c r="Q665" s="20">
        <v>3.5</v>
      </c>
      <c r="R665" s="20">
        <v>3.49611377450456</v>
      </c>
      <c r="S665" s="20">
        <v>3.49034171630026</v>
      </c>
      <c r="T665" s="20">
        <v>3.4824843964372</v>
      </c>
      <c r="U665" s="20">
        <v>3.49857902841128</v>
      </c>
      <c r="V665" s="20">
        <v>3.49130178208529</v>
      </c>
      <c r="W665" s="20">
        <v>3.48120022336757</v>
      </c>
      <c r="X665" s="20">
        <v>3.46817550125289</v>
      </c>
      <c r="Y665" s="20">
        <v>41.0850687319441</v>
      </c>
      <c r="Z665" s="20">
        <v>41.1582571350718</v>
      </c>
      <c r="AA665" s="20">
        <v>41.2547292551514</v>
      </c>
      <c r="AB665" s="20">
        <v>41.3881534749218</v>
      </c>
    </row>
    <row r="666" ht="20.05" customHeight="1">
      <c r="A666" s="17">
        <f>$A665+C665</f>
        <v>3305</v>
      </c>
      <c r="B666" s="18"/>
      <c r="C666" s="19">
        <v>5</v>
      </c>
      <c r="D666" t="b" s="20">
        <v>1</v>
      </c>
      <c r="E666" s="21"/>
      <c r="F666" s="22">
        <v>622.006786059654</v>
      </c>
      <c r="G666" s="20">
        <f>$E666+($F666/60+H666*'data'!$C$16+I666*OFFSET('data'!$C$17,0,D666)-G665*(OFFSET('data'!$C$18,0,D666)+'data'!$C$19+OFFSET('data'!$C$20,0,D666)))*$C666/60+G665</f>
        <v>27.7929642435792</v>
      </c>
      <c r="H666" s="20">
        <f>H665+('data'!$C$19*G665-'data'!$C$16*H665)*$C666/60</f>
        <v>109.895177663344</v>
      </c>
      <c r="I666" s="20">
        <f>I665+(OFFSET('data'!$C$20,0,D666)*G665-OFFSET('data'!$C$17,0,D666)*I665)*$C666/60</f>
        <v>167.108813095523</v>
      </c>
      <c r="J666" s="23">
        <f>$A666/60</f>
        <v>55.0833333333333</v>
      </c>
      <c r="K666" s="20">
        <f>G666/'data'!$C$15*1000</f>
        <v>4.24621376591296</v>
      </c>
      <c r="L666" s="20">
        <f>L665+'data'!$G$21*(K665-L665)/60*C665</f>
        <v>4.21503167289186</v>
      </c>
      <c r="M666" s="20">
        <f>IF(L666&lt;='data'!$G$22,1.89,1.47)</f>
        <v>1.47</v>
      </c>
      <c r="N666" s="19">
        <f>$A666</f>
        <v>3305</v>
      </c>
      <c r="O666" s="20">
        <f>'data'!$G$23-'data'!$G$23*(1-('data'!$G$22^M666)/('data'!$G$22^M666+L666^M666))</f>
        <v>34.9398411137092</v>
      </c>
      <c r="P666" s="20">
        <f>VLOOKUP(IF(N666-'data'!$G$24&lt;0,0,N666-'data'!$G$24),N3:O725,2)</f>
        <v>34.9511336516164</v>
      </c>
      <c r="Q666" s="20">
        <v>3.5</v>
      </c>
      <c r="R666" s="20">
        <v>3.49614131377962</v>
      </c>
      <c r="S666" s="20">
        <v>3.49040351026351</v>
      </c>
      <c r="T666" s="20">
        <v>3.48258724010273</v>
      </c>
      <c r="U666" s="20">
        <v>3.49859574928695</v>
      </c>
      <c r="V666" s="20">
        <v>3.49135872988664</v>
      </c>
      <c r="W666" s="20">
        <v>3.48130852040683</v>
      </c>
      <c r="X666" s="20">
        <v>3.46834685805868</v>
      </c>
      <c r="Y666" s="20">
        <v>41.0848997858091</v>
      </c>
      <c r="Z666" s="20">
        <v>41.1576858725745</v>
      </c>
      <c r="AA666" s="20">
        <v>41.253667076816</v>
      </c>
      <c r="AB666" s="20">
        <v>41.3864403490256</v>
      </c>
    </row>
    <row r="667" ht="20.05" customHeight="1">
      <c r="A667" s="17">
        <f>$A666+C666</f>
        <v>3310</v>
      </c>
      <c r="B667" s="18"/>
      <c r="C667" s="19">
        <v>5</v>
      </c>
      <c r="D667" t="b" s="20">
        <v>1</v>
      </c>
      <c r="E667" s="21"/>
      <c r="F667" s="22">
        <v>621.892351422660</v>
      </c>
      <c r="G667" s="20">
        <f>$E667+($F667/60+H667*'data'!$C$16+I667*OFFSET('data'!$C$17,0,D667)-G666*(OFFSET('data'!$C$18,0,D667)+'data'!$C$19+OFFSET('data'!$C$20,0,D667)))*$C667/60+G666</f>
        <v>27.7944652892233</v>
      </c>
      <c r="H667" s="20">
        <f>H666+('data'!$C$19*G666-'data'!$C$16*H666)*$C667/60</f>
        <v>109.921973823749</v>
      </c>
      <c r="I667" s="20">
        <f>I666+(OFFSET('data'!$C$20,0,D667)*G666-OFFSET('data'!$C$17,0,D667)*I666)*$C667/60</f>
        <v>167.320062763286</v>
      </c>
      <c r="J667" s="23">
        <f>$A667/60</f>
        <v>55.1666666666667</v>
      </c>
      <c r="K667" s="20">
        <f>G667/'data'!$C$15*1000</f>
        <v>4.2464430959197</v>
      </c>
      <c r="L667" s="20">
        <f>L666+'data'!$G$21*(K666-L666)/60*C666</f>
        <v>4.21539859922919</v>
      </c>
      <c r="M667" s="20">
        <f>IF(L667&lt;='data'!$G$22,1.89,1.47)</f>
        <v>1.47</v>
      </c>
      <c r="N667" s="19">
        <f>$A667</f>
        <v>3310</v>
      </c>
      <c r="O667" s="20">
        <f>'data'!$G$23-'data'!$G$23*(1-('data'!$G$22^M667)/('data'!$G$22^M667+L667^M667))</f>
        <v>34.9370499470772</v>
      </c>
      <c r="P667" s="20">
        <f>VLOOKUP(IF(N667-'data'!$G$24&lt;0,0,N667-'data'!$G$24),N3:O725,2)</f>
        <v>34.9482911939102</v>
      </c>
      <c r="Q667" s="20">
        <v>3.5</v>
      </c>
      <c r="R667" s="20">
        <v>3.49616875891628</v>
      </c>
      <c r="S667" s="20">
        <v>3.49046509379721</v>
      </c>
      <c r="T667" s="20">
        <v>3.48268973478374</v>
      </c>
      <c r="U667" s="20">
        <v>3.49861227340451</v>
      </c>
      <c r="V667" s="20">
        <v>3.49141533052384</v>
      </c>
      <c r="W667" s="20">
        <v>3.48141626775831</v>
      </c>
      <c r="X667" s="20">
        <v>3.46851739572253</v>
      </c>
      <c r="Y667" s="20">
        <v>41.0847328286733</v>
      </c>
      <c r="Z667" s="20">
        <v>41.1571181218507</v>
      </c>
      <c r="AA667" s="20">
        <v>41.2526103863482</v>
      </c>
      <c r="AB667" s="20">
        <v>41.3847355766817</v>
      </c>
    </row>
    <row r="668" ht="20.05" customHeight="1">
      <c r="A668" s="17">
        <f>$A667+C667</f>
        <v>3315</v>
      </c>
      <c r="B668" s="18"/>
      <c r="C668" s="19">
        <v>5</v>
      </c>
      <c r="D668" t="b" s="20">
        <v>1</v>
      </c>
      <c r="E668" s="21"/>
      <c r="F668" s="22">
        <v>621.778221598301</v>
      </c>
      <c r="G668" s="20">
        <f>$E668+($F668/60+H668*'data'!$C$16+I668*OFFSET('data'!$C$17,0,D668)-G667*(OFFSET('data'!$C$18,0,D668)+'data'!$C$19+OFFSET('data'!$C$20,0,D668)))*$C668/60+G667</f>
        <v>27.7959605010069</v>
      </c>
      <c r="H668" s="20">
        <f>H667+('data'!$C$19*G667-'data'!$C$16*H667)*$C668/60</f>
        <v>109.948649011977</v>
      </c>
      <c r="I668" s="20">
        <f>I667+(OFFSET('data'!$C$20,0,D668)*G667-OFFSET('data'!$C$17,0,D668)*I667)*$C668/60</f>
        <v>167.531246263821</v>
      </c>
      <c r="J668" s="23">
        <f>$A668/60</f>
        <v>55.25</v>
      </c>
      <c r="K668" s="20">
        <f>G668/'data'!$C$15*1000</f>
        <v>4.24667153462825</v>
      </c>
      <c r="L668" s="20">
        <f>L667+'data'!$G$21*(K667-L667)/60*C667</f>
        <v>4.21576390644116</v>
      </c>
      <c r="M668" s="20">
        <f>IF(L668&lt;='data'!$G$22,1.89,1.47)</f>
        <v>1.47</v>
      </c>
      <c r="N668" s="19">
        <f>$A668</f>
        <v>3315</v>
      </c>
      <c r="O668" s="20">
        <f>'data'!$G$23-'data'!$G$23*(1-('data'!$G$22^M668)/('data'!$G$22^M668+L668^M668))</f>
        <v>34.9342714264987</v>
      </c>
      <c r="P668" s="20">
        <f>VLOOKUP(IF(N668-'data'!$G$24&lt;0,0,N668-'data'!$G$24),N3:O725,2)</f>
        <v>34.9454616661545</v>
      </c>
      <c r="Q668" s="20">
        <v>3.5</v>
      </c>
      <c r="R668" s="20">
        <v>3.49619611022414</v>
      </c>
      <c r="S668" s="20">
        <v>3.49052646759322</v>
      </c>
      <c r="T668" s="20">
        <v>3.48279188162734</v>
      </c>
      <c r="U668" s="20">
        <v>3.49862860307925</v>
      </c>
      <c r="V668" s="20">
        <v>3.49147158697795</v>
      </c>
      <c r="W668" s="20">
        <v>3.48152346942227</v>
      </c>
      <c r="X668" s="20">
        <v>3.4686871198201</v>
      </c>
      <c r="Y668" s="20">
        <v>41.084567837109</v>
      </c>
      <c r="Z668" s="20">
        <v>41.1565538525105</v>
      </c>
      <c r="AA668" s="20">
        <v>41.2515591430313</v>
      </c>
      <c r="AB668" s="20">
        <v>41.3830390997075</v>
      </c>
    </row>
    <row r="669" ht="20.05" customHeight="1">
      <c r="A669" s="17">
        <f>$A668+C668</f>
        <v>3320</v>
      </c>
      <c r="B669" s="18"/>
      <c r="C669" s="19">
        <v>5</v>
      </c>
      <c r="D669" t="b" s="20">
        <v>1</v>
      </c>
      <c r="E669" s="21"/>
      <c r="F669" s="22">
        <v>621.664394920379</v>
      </c>
      <c r="G669" s="20">
        <f>$E669+($F669/60+H669*'data'!$C$16+I669*OFFSET('data'!$C$17,0,D669)-G668*(OFFSET('data'!$C$18,0,D669)+'data'!$C$19+OFFSET('data'!$C$20,0,D669)))*$C669/60+G668</f>
        <v>27.7974498978638</v>
      </c>
      <c r="H669" s="20">
        <f>H668+('data'!$C$19*G668-'data'!$C$16*H668)*$C669/60</f>
        <v>109.975203796942</v>
      </c>
      <c r="I669" s="20">
        <f>I668+(OFFSET('data'!$C$20,0,D669)*G668-OFFSET('data'!$C$17,0,D669)*I668)*$C669/60</f>
        <v>167.742363564713</v>
      </c>
      <c r="J669" s="23">
        <f>$A669/60</f>
        <v>55.3333333333333</v>
      </c>
      <c r="K669" s="20">
        <f>G669/'data'!$C$15*1000</f>
        <v>4.24689908493131</v>
      </c>
      <c r="L669" s="20">
        <f>L668+'data'!$G$21*(K668-L668)/60*C668</f>
        <v>4.21612760309226</v>
      </c>
      <c r="M669" s="20">
        <f>IF(L669&lt;='data'!$G$22,1.89,1.47)</f>
        <v>1.47</v>
      </c>
      <c r="N669" s="19">
        <f>$A669</f>
        <v>3320</v>
      </c>
      <c r="O669" s="20">
        <f>'data'!$G$23-'data'!$G$23*(1-('data'!$G$22^M669)/('data'!$G$22^M669+L669^M669))</f>
        <v>34.9315054824256</v>
      </c>
      <c r="P669" s="20">
        <f>VLOOKUP(IF(N669-'data'!$G$24&lt;0,0,N669-'data'!$G$24),N3:O725,2)</f>
        <v>34.9426449965073</v>
      </c>
      <c r="Q669" s="20">
        <v>3.5</v>
      </c>
      <c r="R669" s="20">
        <v>3.4962233680118</v>
      </c>
      <c r="S669" s="20">
        <v>3.49058763234112</v>
      </c>
      <c r="T669" s="20">
        <v>3.48289368177684</v>
      </c>
      <c r="U669" s="20">
        <v>3.49864474059923</v>
      </c>
      <c r="V669" s="20">
        <v>3.49152750219857</v>
      </c>
      <c r="W669" s="20">
        <v>3.48163012936003</v>
      </c>
      <c r="X669" s="20">
        <v>3.46885603587481</v>
      </c>
      <c r="Y669" s="20">
        <v>41.0844047879647</v>
      </c>
      <c r="Z669" s="20">
        <v>41.1559930344869</v>
      </c>
      <c r="AA669" s="20">
        <v>41.2505133065506</v>
      </c>
      <c r="AB669" s="20">
        <v>41.381350860476</v>
      </c>
    </row>
    <row r="670" ht="20.05" customHeight="1">
      <c r="A670" s="17">
        <f>$A669+C669</f>
        <v>3325</v>
      </c>
      <c r="B670" s="18"/>
      <c r="C670" s="19">
        <v>5</v>
      </c>
      <c r="D670" t="b" s="20">
        <v>1</v>
      </c>
      <c r="E670" s="21"/>
      <c r="F670" s="22">
        <v>621.550869732427</v>
      </c>
      <c r="G670" s="20">
        <f>$E670+($F670/60+H670*'data'!$C$16+I670*OFFSET('data'!$C$17,0,D670)-G669*(OFFSET('data'!$C$18,0,D670)+'data'!$C$19+OFFSET('data'!$C$20,0,D670)))*$C670/60+G669</f>
        <v>27.7989334986657</v>
      </c>
      <c r="H670" s="20">
        <f>H669+('data'!$C$19*G669-'data'!$C$16*H669)*$C670/60</f>
        <v>110.001638744678</v>
      </c>
      <c r="I670" s="20">
        <f>I669+(OFFSET('data'!$C$20,0,D670)*G669-OFFSET('data'!$C$17,0,D670)*I669)*$C670/60</f>
        <v>167.953414633746</v>
      </c>
      <c r="J670" s="23">
        <f>$A670/60</f>
        <v>55.4166666666667</v>
      </c>
      <c r="K670" s="20">
        <f>G670/'data'!$C$15*1000</f>
        <v>4.24712574971211</v>
      </c>
      <c r="L670" s="20">
        <f>L669+'data'!$G$21*(K669-L669)/60*C669</f>
        <v>4.21648969768026</v>
      </c>
      <c r="M670" s="20">
        <f>IF(L670&lt;='data'!$G$22,1.89,1.47)</f>
        <v>1.47</v>
      </c>
      <c r="N670" s="19">
        <f>$A670</f>
        <v>3325</v>
      </c>
      <c r="O670" s="20">
        <f>'data'!$G$23-'data'!$G$23*(1-('data'!$G$22^M670)/('data'!$G$22^M670+L670^M670))</f>
        <v>34.9287520458684</v>
      </c>
      <c r="P670" s="20">
        <f>VLOOKUP(IF(N670-'data'!$G$24&lt;0,0,N670-'data'!$G$24),N3:O725,2)</f>
        <v>34.9398411137092</v>
      </c>
      <c r="Q670" s="20">
        <v>3.5</v>
      </c>
      <c r="R670" s="20">
        <v>3.4962505325868</v>
      </c>
      <c r="S670" s="20">
        <v>3.49064858872826</v>
      </c>
      <c r="T670" s="20">
        <v>3.48299513637183</v>
      </c>
      <c r="U670" s="20">
        <v>3.49866068822557</v>
      </c>
      <c r="V670" s="20">
        <v>3.49158307910421</v>
      </c>
      <c r="W670" s="20">
        <v>3.48173625149436</v>
      </c>
      <c r="X670" s="20">
        <v>3.46902414935838</v>
      </c>
      <c r="Y670" s="20">
        <v>41.0842436583618</v>
      </c>
      <c r="Z670" s="20">
        <v>41.1554356380315</v>
      </c>
      <c r="AA670" s="20">
        <v>41.2494728369889</v>
      </c>
      <c r="AB670" s="20">
        <v>41.3796708019089</v>
      </c>
    </row>
    <row r="671" ht="20.05" customHeight="1">
      <c r="A671" s="17">
        <f>$A670+C670</f>
        <v>3330</v>
      </c>
      <c r="B671" s="18"/>
      <c r="C671" s="19">
        <v>5</v>
      </c>
      <c r="D671" t="b" s="20">
        <v>1</v>
      </c>
      <c r="E671" s="21"/>
      <c r="F671" s="22">
        <v>621.437644387664</v>
      </c>
      <c r="G671" s="20">
        <f>$E671+($F671/60+H671*'data'!$C$16+I671*OFFSET('data'!$C$17,0,D671)-G670*(OFFSET('data'!$C$18,0,D671)+'data'!$C$19+OFFSET('data'!$C$20,0,D671)))*$C671/60+G670</f>
        <v>27.8004113222229</v>
      </c>
      <c r="H671" s="20">
        <f>H670+('data'!$C$19*G670-'data'!$C$16*H670)*$C671/60</f>
        <v>110.027954418355</v>
      </c>
      <c r="I671" s="20">
        <f>I670+(OFFSET('data'!$C$20,0,D671)*G670-OFFSET('data'!$C$17,0,D671)*I670)*$C671/60</f>
        <v>168.164399438904</v>
      </c>
      <c r="J671" s="23">
        <f>$A671/60</f>
        <v>55.5</v>
      </c>
      <c r="K671" s="20">
        <f>G671/'data'!$C$15*1000</f>
        <v>4.2473515318445</v>
      </c>
      <c r="L671" s="20">
        <f>L670+'data'!$G$21*(K670-L670)/60*C670</f>
        <v>4.21685019863684</v>
      </c>
      <c r="M671" s="20">
        <f>IF(L671&lt;='data'!$G$22,1.89,1.47)</f>
        <v>1.47</v>
      </c>
      <c r="N671" s="19">
        <f>$A671</f>
        <v>3330</v>
      </c>
      <c r="O671" s="20">
        <f>'data'!$G$23-'data'!$G$23*(1-('data'!$G$22^M671)/('data'!$G$22^M671+L671^M671))</f>
        <v>34.9260110483905</v>
      </c>
      <c r="P671" s="20">
        <f>VLOOKUP(IF(N671-'data'!$G$24&lt;0,0,N671-'data'!$G$24),N3:O725,2)</f>
        <v>34.9370499470772</v>
      </c>
      <c r="Q671" s="20">
        <v>3.5</v>
      </c>
      <c r="R671" s="20">
        <v>3.49627760425573</v>
      </c>
      <c r="S671" s="20">
        <v>3.49070933743967</v>
      </c>
      <c r="T671" s="20">
        <v>3.48309624654812</v>
      </c>
      <c r="U671" s="20">
        <v>3.49867644819279</v>
      </c>
      <c r="V671" s="20">
        <v>3.49163832058265</v>
      </c>
      <c r="W671" s="20">
        <v>3.48184183970995</v>
      </c>
      <c r="X671" s="20">
        <v>3.46919146569141</v>
      </c>
      <c r="Y671" s="20">
        <v>41.0840844256913</v>
      </c>
      <c r="Z671" s="20">
        <v>41.1548816337113</v>
      </c>
      <c r="AA671" s="20">
        <v>41.2484376948221</v>
      </c>
      <c r="AB671" s="20">
        <v>41.3779988674706</v>
      </c>
    </row>
    <row r="672" ht="20.05" customHeight="1">
      <c r="A672" s="17">
        <f>$A671+C671</f>
        <v>3335</v>
      </c>
      <c r="B672" s="18"/>
      <c r="C672" s="19">
        <v>5</v>
      </c>
      <c r="D672" t="b" s="20">
        <v>1</v>
      </c>
      <c r="E672" s="21"/>
      <c r="F672" s="22">
        <v>621.324717248929</v>
      </c>
      <c r="G672" s="20">
        <f>$E672+($F672/60+H672*'data'!$C$16+I672*OFFSET('data'!$C$17,0,D672)-G671*(OFFSET('data'!$C$18,0,D672)+'data'!$C$19+OFFSET('data'!$C$20,0,D672)))*$C672/60+G671</f>
        <v>27.8018833872841</v>
      </c>
      <c r="H672" s="20">
        <f>H671+('data'!$C$19*G671-'data'!$C$16*H671)*$C672/60</f>
        <v>110.054151378290</v>
      </c>
      <c r="I672" s="20">
        <f>I671+(OFFSET('data'!$C$20,0,D672)*G671-OFFSET('data'!$C$17,0,D672)*I671)*$C672/60</f>
        <v>168.375317948369</v>
      </c>
      <c r="J672" s="23">
        <f>$A672/60</f>
        <v>55.5833333333333</v>
      </c>
      <c r="K672" s="20">
        <f>G672/'data'!$C$15*1000</f>
        <v>4.24757643419289</v>
      </c>
      <c r="L672" s="20">
        <f>L671+'data'!$G$21*(K671-L671)/60*C671</f>
        <v>4.21720911432829</v>
      </c>
      <c r="M672" s="20">
        <f>IF(L672&lt;='data'!$G$22,1.89,1.47)</f>
        <v>1.47</v>
      </c>
      <c r="N672" s="19">
        <f>$A672</f>
        <v>3335</v>
      </c>
      <c r="O672" s="20">
        <f>'data'!$G$23-'data'!$G$23*(1-('data'!$G$22^M672)/('data'!$G$22^M672+L672^M672))</f>
        <v>34.9232824221024</v>
      </c>
      <c r="P672" s="20">
        <f>VLOOKUP(IF(N672-'data'!$G$24&lt;0,0,N672-'data'!$G$24),N3:O725,2)</f>
        <v>34.9342714264987</v>
      </c>
      <c r="Q672" s="20">
        <v>3.5</v>
      </c>
      <c r="R672" s="20">
        <v>3.49630458332413</v>
      </c>
      <c r="S672" s="20">
        <v>3.49076987915819</v>
      </c>
      <c r="T672" s="20">
        <v>3.48319701343785</v>
      </c>
      <c r="U672" s="20">
        <v>3.49869202270912</v>
      </c>
      <c r="V672" s="20">
        <v>3.49169322949128</v>
      </c>
      <c r="W672" s="20">
        <v>3.4819468978538</v>
      </c>
      <c r="X672" s="20">
        <v>3.46935799024396</v>
      </c>
      <c r="Y672" s="20">
        <v>41.0839270676111</v>
      </c>
      <c r="Z672" s="20">
        <v>41.1543309924049</v>
      </c>
      <c r="AA672" s="20">
        <v>41.2474078409151</v>
      </c>
      <c r="AB672" s="20">
        <v>41.3763350011626</v>
      </c>
    </row>
    <row r="673" ht="20.05" customHeight="1">
      <c r="A673" s="17">
        <f>$A672+C672</f>
        <v>3340</v>
      </c>
      <c r="B673" s="18"/>
      <c r="C673" s="19">
        <v>5</v>
      </c>
      <c r="D673" t="b" s="20">
        <v>1</v>
      </c>
      <c r="E673" s="21"/>
      <c r="F673" s="22">
        <v>621.212086688628</v>
      </c>
      <c r="G673" s="20">
        <f>$E673+($F673/60+H673*'data'!$C$16+I673*OFFSET('data'!$C$17,0,D673)-G672*(OFFSET('data'!$C$18,0,D673)+'data'!$C$19+OFFSET('data'!$C$20,0,D673)))*$C673/60+G672</f>
        <v>27.8033497125368</v>
      </c>
      <c r="H673" s="20">
        <f>H672+('data'!$C$19*G672-'data'!$C$16*H672)*$C673/60</f>
        <v>110.080230181967</v>
      </c>
      <c r="I673" s="20">
        <f>I672+(OFFSET('data'!$C$20,0,D673)*G672-OFFSET('data'!$C$17,0,D673)*I672)*$C673/60</f>
        <v>168.586170130522</v>
      </c>
      <c r="J673" s="23">
        <f>$A673/60</f>
        <v>55.6666666666667</v>
      </c>
      <c r="K673" s="20">
        <f>G673/'data'!$C$15*1000</f>
        <v>4.24780045961237</v>
      </c>
      <c r="L673" s="20">
        <f>L672+'data'!$G$21*(K672-L672)/60*C672</f>
        <v>4.21756645305616</v>
      </c>
      <c r="M673" s="20">
        <f>IF(L673&lt;='data'!$G$22,1.89,1.47)</f>
        <v>1.47</v>
      </c>
      <c r="N673" s="19">
        <f>$A673</f>
        <v>3340</v>
      </c>
      <c r="O673" s="20">
        <f>'data'!$G$23-'data'!$G$23*(1-('data'!$G$22^M673)/('data'!$G$22^M673+L673^M673))</f>
        <v>34.9205660996562</v>
      </c>
      <c r="P673" s="20">
        <f>VLOOKUP(IF(N673-'data'!$G$24&lt;0,0,N673-'data'!$G$24),N3:O725,2)</f>
        <v>34.9315054824256</v>
      </c>
      <c r="Q673" s="20">
        <v>3.5</v>
      </c>
      <c r="R673" s="20">
        <v>3.49633147009658</v>
      </c>
      <c r="S673" s="20">
        <v>3.4908302145644</v>
      </c>
      <c r="T673" s="20">
        <v>3.48329743816941</v>
      </c>
      <c r="U673" s="20">
        <v>3.49870741395679</v>
      </c>
      <c r="V673" s="20">
        <v>3.49174780865746</v>
      </c>
      <c r="W673" s="20">
        <v>3.48205142973566</v>
      </c>
      <c r="X673" s="20">
        <v>3.46952372833607</v>
      </c>
      <c r="Y673" s="20">
        <v>41.0837715620419</v>
      </c>
      <c r="Z673" s="20">
        <v>41.1537836852988</v>
      </c>
      <c r="AA673" s="20">
        <v>41.2463832365167</v>
      </c>
      <c r="AB673" s="20">
        <v>41.3746791475171</v>
      </c>
    </row>
    <row r="674" ht="20.05" customHeight="1">
      <c r="A674" s="17">
        <f>$A673+C673</f>
        <v>3345</v>
      </c>
      <c r="B674" s="18"/>
      <c r="C674" s="19">
        <v>5</v>
      </c>
      <c r="D674" t="b" s="20">
        <v>1</v>
      </c>
      <c r="E674" s="21"/>
      <c r="F674" s="22">
        <v>621.099751088677</v>
      </c>
      <c r="G674" s="20">
        <f>$E674+($F674/60+H674*'data'!$C$16+I674*OFFSET('data'!$C$17,0,D674)-G673*(OFFSET('data'!$C$18,0,D674)+'data'!$C$19+OFFSET('data'!$C$20,0,D674)))*$C674/60+G673</f>
        <v>27.8048103166074</v>
      </c>
      <c r="H674" s="20">
        <f>H673+('data'!$C$19*G673-'data'!$C$16*H673)*$C674/60</f>
        <v>110.106191384049</v>
      </c>
      <c r="I674" s="20">
        <f>I673+(OFFSET('data'!$C$20,0,D674)*G673-OFFSET('data'!$C$17,0,D674)*I673)*$C674/60</f>
        <v>168.796955953941</v>
      </c>
      <c r="J674" s="23">
        <f>$A674/60</f>
        <v>55.75</v>
      </c>
      <c r="K674" s="20">
        <f>G674/'data'!$C$15*1000</f>
        <v>4.24802361094869</v>
      </c>
      <c r="L674" s="20">
        <f>L673+'data'!$G$21*(K673-L673)/60*C673</f>
        <v>4.2179222230579</v>
      </c>
      <c r="M674" s="20">
        <f>IF(L674&lt;='data'!$G$22,1.89,1.47)</f>
        <v>1.47</v>
      </c>
      <c r="N674" s="19">
        <f>$A674</f>
        <v>3345</v>
      </c>
      <c r="O674" s="20">
        <f>'data'!$G$23-'data'!$G$23*(1-('data'!$G$22^M674)/('data'!$G$22^M674+L674^M674))</f>
        <v>34.9178620142399</v>
      </c>
      <c r="P674" s="20">
        <f>VLOOKUP(IF(N674-'data'!$G$24&lt;0,0,N674-'data'!$G$24),N3:O725,2)</f>
        <v>34.9287520458684</v>
      </c>
      <c r="Q674" s="20">
        <v>3.5</v>
      </c>
      <c r="R674" s="20">
        <v>3.49635826487661</v>
      </c>
      <c r="S674" s="20">
        <v>3.49089034433666</v>
      </c>
      <c r="T674" s="20">
        <v>3.48339752186751</v>
      </c>
      <c r="U674" s="20">
        <v>3.49872262409237</v>
      </c>
      <c r="V674" s="20">
        <v>3.49180206087885</v>
      </c>
      <c r="W674" s="20">
        <v>3.48215543912843</v>
      </c>
      <c r="X674" s="20">
        <v>3.46968868523831</v>
      </c>
      <c r="Y674" s="20">
        <v>41.0836178871653</v>
      </c>
      <c r="Z674" s="20">
        <v>41.1532396838842</v>
      </c>
      <c r="AA674" s="20">
        <v>41.2453638432561</v>
      </c>
      <c r="AB674" s="20">
        <v>41.3730312515914</v>
      </c>
    </row>
    <row r="675" ht="20.05" customHeight="1">
      <c r="A675" s="17">
        <f>$A674+C674</f>
        <v>3350</v>
      </c>
      <c r="B675" s="18"/>
      <c r="C675" s="19">
        <v>5</v>
      </c>
      <c r="D675" t="b" s="20">
        <v>1</v>
      </c>
      <c r="E675" s="21"/>
      <c r="F675" s="22">
        <v>620.987708840447</v>
      </c>
      <c r="G675" s="20">
        <f>$E675+($F675/60+H675*'data'!$C$16+I675*OFFSET('data'!$C$17,0,D675)-G674*(OFFSET('data'!$C$18,0,D675)+'data'!$C$19+OFFSET('data'!$C$20,0,D675)))*$C675/60+G674</f>
        <v>27.8062652180613</v>
      </c>
      <c r="H675" s="20">
        <f>H674+('data'!$C$19*G674-'data'!$C$16*H674)*$C675/60</f>
        <v>110.132035536395</v>
      </c>
      <c r="I675" s="20">
        <f>I674+(OFFSET('data'!$C$20,0,D675)*G674-OFFSET('data'!$C$17,0,D675)*I674)*$C675/60</f>
        <v>169.0076753874</v>
      </c>
      <c r="J675" s="23">
        <f>$A675/60</f>
        <v>55.8333333333333</v>
      </c>
      <c r="K675" s="20">
        <f>G675/'data'!$C$15*1000</f>
        <v>4.24824589103826</v>
      </c>
      <c r="L675" s="20">
        <f>L674+'data'!$G$21*(K674-L674)/60*C674</f>
        <v>4.21827643250753</v>
      </c>
      <c r="M675" s="20">
        <f>IF(L675&lt;='data'!$G$22,1.89,1.47)</f>
        <v>1.47</v>
      </c>
      <c r="N675" s="19">
        <f>$A675</f>
        <v>3350</v>
      </c>
      <c r="O675" s="20">
        <f>'data'!$G$23-'data'!$G$23*(1-('data'!$G$22^M675)/('data'!$G$22^M675+L675^M675))</f>
        <v>34.9151700995716</v>
      </c>
      <c r="P675" s="20">
        <f>VLOOKUP(IF(N675-'data'!$G$24&lt;0,0,N675-'data'!$G$24),N3:O725,2)</f>
        <v>34.9260110483905</v>
      </c>
      <c r="Q675" s="20">
        <v>3.5</v>
      </c>
      <c r="R675" s="20">
        <v>3.4963849679668</v>
      </c>
      <c r="S675" s="20">
        <v>3.49095026915108</v>
      </c>
      <c r="T675" s="20">
        <v>3.48349726565316</v>
      </c>
      <c r="U675" s="20">
        <v>3.49873765524704</v>
      </c>
      <c r="V675" s="20">
        <v>3.49185598892374</v>
      </c>
      <c r="W675" s="20">
        <v>3.48225892976857</v>
      </c>
      <c r="X675" s="20">
        <v>3.46985286617234</v>
      </c>
      <c r="Y675" s="20">
        <v>41.0834660214196</v>
      </c>
      <c r="Z675" s="20">
        <v>41.1526989599533</v>
      </c>
      <c r="AA675" s="20">
        <v>41.2443496231382</v>
      </c>
      <c r="AB675" s="20">
        <v>41.3713912589617</v>
      </c>
    </row>
    <row r="676" ht="20.05" customHeight="1">
      <c r="A676" s="17">
        <f>$A675+C675</f>
        <v>3355</v>
      </c>
      <c r="B676" s="18"/>
      <c r="C676" s="19">
        <v>5</v>
      </c>
      <c r="D676" t="b" s="20">
        <v>1</v>
      </c>
      <c r="E676" s="21"/>
      <c r="F676" s="22">
        <v>620.875958344708</v>
      </c>
      <c r="G676" s="20">
        <f>$E676+($F676/60+H676*'data'!$C$16+I676*OFFSET('data'!$C$17,0,D676)-G675*(OFFSET('data'!$C$18,0,D676)+'data'!$C$19+OFFSET('data'!$C$20,0,D676)))*$C676/60+G675</f>
        <v>27.8077144354035</v>
      </c>
      <c r="H676" s="20">
        <f>H675+('data'!$C$19*G675-'data'!$C$16*H675)*$C676/60</f>
        <v>110.157763188074</v>
      </c>
      <c r="I676" s="20">
        <f>I675+(OFFSET('data'!$C$20,0,D676)*G675-OFFSET('data'!$C$17,0,D676)*I675)*$C676/60</f>
        <v>169.218328399870</v>
      </c>
      <c r="J676" s="23">
        <f>$A676/60</f>
        <v>55.9166666666667</v>
      </c>
      <c r="K676" s="20">
        <f>G676/'data'!$C$15*1000</f>
        <v>4.24846730270829</v>
      </c>
      <c r="L676" s="20">
        <f>L675+'data'!$G$21*(K675-L675)/60*C675</f>
        <v>4.21862908951625</v>
      </c>
      <c r="M676" s="20">
        <f>IF(L676&lt;='data'!$G$22,1.89,1.47)</f>
        <v>1.47</v>
      </c>
      <c r="N676" s="19">
        <f>$A676</f>
        <v>3355</v>
      </c>
      <c r="O676" s="20">
        <f>'data'!$G$23-'data'!$G$23*(1-('data'!$G$22^M676)/('data'!$G$22^M676+L676^M676))</f>
        <v>34.9124902898947</v>
      </c>
      <c r="P676" s="20">
        <f>VLOOKUP(IF(N676-'data'!$G$24&lt;0,0,N676-'data'!$G$24),N3:O725,2)</f>
        <v>34.9232824221024</v>
      </c>
      <c r="Q676" s="20">
        <v>3.5</v>
      </c>
      <c r="R676" s="20">
        <v>3.49641157966872</v>
      </c>
      <c r="S676" s="20">
        <v>3.4910099896816</v>
      </c>
      <c r="T676" s="20">
        <v>3.48359667064369</v>
      </c>
      <c r="U676" s="20">
        <v>3.49875250952691</v>
      </c>
      <c r="V676" s="20">
        <v>3.49190959553139</v>
      </c>
      <c r="W676" s="20">
        <v>3.4823619053565</v>
      </c>
      <c r="X676" s="20">
        <v>3.47001627631141</v>
      </c>
      <c r="Y676" s="20">
        <v>41.0833159434977</v>
      </c>
      <c r="Z676" s="20">
        <v>41.1521614855956</v>
      </c>
      <c r="AA676" s="20">
        <v>41.2433405385393</v>
      </c>
      <c r="AB676" s="20">
        <v>41.3697591157177</v>
      </c>
    </row>
    <row r="677" ht="20.05" customHeight="1">
      <c r="A677" s="17">
        <f>$A676+C676</f>
        <v>3360</v>
      </c>
      <c r="B677" s="18"/>
      <c r="C677" s="19">
        <v>5</v>
      </c>
      <c r="D677" t="b" s="20">
        <v>1</v>
      </c>
      <c r="E677" s="21"/>
      <c r="F677" s="22">
        <v>620.764498011575</v>
      </c>
      <c r="G677" s="20">
        <f>$E677+($F677/60+H677*'data'!$C$16+I677*OFFSET('data'!$C$17,0,D677)-G676*(OFFSET('data'!$C$18,0,D677)+'data'!$C$19+OFFSET('data'!$C$20,0,D677)))*$C677/60+G676</f>
        <v>27.8091579870783</v>
      </c>
      <c r="H677" s="20">
        <f>H676+('data'!$C$19*G676-'data'!$C$16*H676)*$C677/60</f>
        <v>110.183374885380</v>
      </c>
      <c r="I677" s="20">
        <f>I676+(OFFSET('data'!$C$20,0,D677)*G676-OFFSET('data'!$C$17,0,D677)*I676)*$C677/60</f>
        <v>169.428914960516</v>
      </c>
      <c r="J677" s="23">
        <f>$A677/60</f>
        <v>56</v>
      </c>
      <c r="K677" s="20">
        <f>G677/'data'!$C$15*1000</f>
        <v>4.2486878487767</v>
      </c>
      <c r="L677" s="20">
        <f>L676+'data'!$G$21*(K676-L676)/60*C676</f>
        <v>4.21898020213308</v>
      </c>
      <c r="M677" s="20">
        <f>IF(L677&lt;='data'!$G$22,1.89,1.47)</f>
        <v>1.47</v>
      </c>
      <c r="N677" s="19">
        <f>$A677</f>
        <v>3360</v>
      </c>
      <c r="O677" s="20">
        <f>'data'!$G$23-'data'!$G$23*(1-('data'!$G$22^M677)/('data'!$G$22^M677+L677^M677))</f>
        <v>34.909822519972</v>
      </c>
      <c r="P677" s="20">
        <f>VLOOKUP(IF(N677-'data'!$G$24&lt;0,0,N677-'data'!$G$24),N3:O725,2)</f>
        <v>34.9205660996562</v>
      </c>
      <c r="Q677" s="20">
        <v>3.5</v>
      </c>
      <c r="R677" s="20">
        <v>3.49643810028296</v>
      </c>
      <c r="S677" s="20">
        <v>3.4910695065999</v>
      </c>
      <c r="T677" s="20">
        <v>3.48369573795279</v>
      </c>
      <c r="U677" s="20">
        <v>3.4987671890133</v>
      </c>
      <c r="V677" s="20">
        <v>3.49196288341238</v>
      </c>
      <c r="W677" s="20">
        <v>3.48246436955699</v>
      </c>
      <c r="X677" s="20">
        <v>3.47017892078092</v>
      </c>
      <c r="Y677" s="20">
        <v>41.0831676323435</v>
      </c>
      <c r="Z677" s="20">
        <v>41.1516272331952</v>
      </c>
      <c r="AA677" s="20">
        <v>41.2423365522034</v>
      </c>
      <c r="AB677" s="20">
        <v>41.368134768457</v>
      </c>
    </row>
    <row r="678" ht="20.05" customHeight="1">
      <c r="A678" s="17">
        <f>$A677+C677</f>
        <v>3365</v>
      </c>
      <c r="B678" s="18"/>
      <c r="C678" s="19">
        <v>5</v>
      </c>
      <c r="D678" t="b" s="20">
        <v>1</v>
      </c>
      <c r="E678" s="21"/>
      <c r="F678" s="22">
        <v>620.6533262604499</v>
      </c>
      <c r="G678" s="20">
        <f>$E678+($F678/60+H678*'data'!$C$16+I678*OFFSET('data'!$C$17,0,D678)-G677*(OFFSET('data'!$C$18,0,D678)+'data'!$C$19+OFFSET('data'!$C$20,0,D678)))*$C678/60+G677</f>
        <v>27.8105958914698</v>
      </c>
      <c r="H678" s="20">
        <f>H677+('data'!$C$19*G677-'data'!$C$16*H677)*$C678/60</f>
        <v>110.208871171847</v>
      </c>
      <c r="I678" s="20">
        <f>I677+(OFFSET('data'!$C$20,0,D678)*G677-OFFSET('data'!$C$17,0,D678)*I677)*$C678/60</f>
        <v>169.639435038698</v>
      </c>
      <c r="J678" s="23">
        <f>$A678/60</f>
        <v>56.0833333333333</v>
      </c>
      <c r="K678" s="20">
        <f>G678/'data'!$C$15*1000</f>
        <v>4.24890753205221</v>
      </c>
      <c r="L678" s="20">
        <f>L677+'data'!$G$21*(K677-L677)/60*C677</f>
        <v>4.2193297783455</v>
      </c>
      <c r="M678" s="20">
        <f>IF(L678&lt;='data'!$G$22,1.89,1.47)</f>
        <v>1.47</v>
      </c>
      <c r="N678" s="19">
        <f>$A678</f>
        <v>3365</v>
      </c>
      <c r="O678" s="20">
        <f>'data'!$G$23-'data'!$G$23*(1-('data'!$G$22^M678)/('data'!$G$22^M678+L678^M678))</f>
        <v>34.9071667250804</v>
      </c>
      <c r="P678" s="20">
        <f>VLOOKUP(IF(N678-'data'!$G$24&lt;0,0,N678-'data'!$G$24),N3:O725,2)</f>
        <v>34.9178620142399</v>
      </c>
      <c r="Q678" s="20">
        <v>3.5</v>
      </c>
      <c r="R678" s="20">
        <v>3.49646453010909</v>
      </c>
      <c r="S678" s="20">
        <v>3.49112882057548</v>
      </c>
      <c r="T678" s="20">
        <v>3.48379446869049</v>
      </c>
      <c r="U678" s="20">
        <v>3.49878169576304</v>
      </c>
      <c r="V678" s="20">
        <v>3.49201585524892</v>
      </c>
      <c r="W678" s="20">
        <v>3.48256632599959</v>
      </c>
      <c r="X678" s="20">
        <v>3.47034080465892</v>
      </c>
      <c r="Y678" s="20">
        <v>41.083021067149</v>
      </c>
      <c r="Z678" s="20">
        <v>41.1510961754267</v>
      </c>
      <c r="AA678" s="20">
        <v>41.2413376272377</v>
      </c>
      <c r="AB678" s="20">
        <v>41.3665181642791</v>
      </c>
    </row>
    <row r="679" ht="20.05" customHeight="1">
      <c r="A679" s="17">
        <f>$A678+C678</f>
        <v>3370</v>
      </c>
      <c r="B679" s="18"/>
      <c r="C679" s="19">
        <v>5</v>
      </c>
      <c r="D679" t="b" s="20">
        <v>1</v>
      </c>
      <c r="E679" s="21"/>
      <c r="F679" s="22">
        <v>620.542441519973</v>
      </c>
      <c r="G679" s="20">
        <f>$E679+($F679/60+H679*'data'!$C$16+I679*OFFSET('data'!$C$17,0,D679)-G678*(OFFSET('data'!$C$18,0,D679)+'data'!$C$19+OFFSET('data'!$C$20,0,D679)))*$C679/60+G678</f>
        <v>27.8120281669021</v>
      </c>
      <c r="H679" s="20">
        <f>H678+('data'!$C$19*G678-'data'!$C$16*H678)*$C679/60</f>
        <v>110.234252588263</v>
      </c>
      <c r="I679" s="20">
        <f>I678+(OFFSET('data'!$C$20,0,D679)*G678-OFFSET('data'!$C$17,0,D679)*I678)*$C679/60</f>
        <v>169.849888603970</v>
      </c>
      <c r="J679" s="23">
        <f>$A679/60</f>
        <v>56.1666666666667</v>
      </c>
      <c r="K679" s="20">
        <f>G679/'data'!$C$15*1000</f>
        <v>4.24912635533439</v>
      </c>
      <c r="L679" s="20">
        <f>L678+'data'!$G$21*(K678-L678)/60*C678</f>
        <v>4.21967782608003</v>
      </c>
      <c r="M679" s="20">
        <f>IF(L679&lt;='data'!$G$22,1.89,1.47)</f>
        <v>1.47</v>
      </c>
      <c r="N679" s="19">
        <f>$A679</f>
        <v>3370</v>
      </c>
      <c r="O679" s="20">
        <f>'data'!$G$23-'data'!$G$23*(1-('data'!$G$22^M679)/('data'!$G$22^M679+L679^M679))</f>
        <v>34.9045228410059</v>
      </c>
      <c r="P679" s="20">
        <f>VLOOKUP(IF(N679-'data'!$G$24&lt;0,0,N679-'data'!$G$24),N3:O725,2)</f>
        <v>34.9151700995716</v>
      </c>
      <c r="Q679" s="20">
        <v>3.5</v>
      </c>
      <c r="R679" s="20">
        <v>3.49649086944574</v>
      </c>
      <c r="S679" s="20">
        <v>3.49118793227565</v>
      </c>
      <c r="T679" s="20">
        <v>3.48389286396315</v>
      </c>
      <c r="U679" s="20">
        <v>3.49879603180877</v>
      </c>
      <c r="V679" s="20">
        <v>3.49206851369515</v>
      </c>
      <c r="W679" s="20">
        <v>3.48266777827897</v>
      </c>
      <c r="X679" s="20">
        <v>3.47050193297663</v>
      </c>
      <c r="Y679" s="20">
        <v>41.0828762273515</v>
      </c>
      <c r="Z679" s="20">
        <v>41.1505682852525</v>
      </c>
      <c r="AA679" s="20">
        <v>41.2403437271088</v>
      </c>
      <c r="AB679" s="20">
        <v>41.3649092507799</v>
      </c>
    </row>
    <row r="680" ht="20.05" customHeight="1">
      <c r="A680" s="17">
        <f>$A679+C679</f>
        <v>3375</v>
      </c>
      <c r="B680" s="18"/>
      <c r="C680" s="19">
        <v>5</v>
      </c>
      <c r="D680" t="b" s="20">
        <v>1</v>
      </c>
      <c r="E680" s="21"/>
      <c r="F680" s="22">
        <v>620.431842227960</v>
      </c>
      <c r="G680" s="20">
        <f>$E680+($F680/60+H680*'data'!$C$16+I680*OFFSET('data'!$C$17,0,D680)-G679*(OFFSET('data'!$C$18,0,D680)+'data'!$C$19+OFFSET('data'!$C$20,0,D680)))*$C680/60+G679</f>
        <v>27.8134548316394</v>
      </c>
      <c r="H680" s="20">
        <f>H679+('data'!$C$19*G679-'data'!$C$16*H679)*$C680/60</f>
        <v>110.259519672686</v>
      </c>
      <c r="I680" s="20">
        <f>I679+(OFFSET('data'!$C$20,0,D680)*G679-OFFSET('data'!$C$17,0,D680)*I679)*$C680/60</f>
        <v>170.060275626079</v>
      </c>
      <c r="J680" s="23">
        <f>$A680/60</f>
        <v>56.25</v>
      </c>
      <c r="K680" s="20">
        <f>G680/'data'!$C$15*1000</f>
        <v>4.24934432141364</v>
      </c>
      <c r="L680" s="20">
        <f>L679+'data'!$G$21*(K679-L679)/60*C679</f>
        <v>4.22002435320288</v>
      </c>
      <c r="M680" s="20">
        <f>IF(L680&lt;='data'!$G$22,1.89,1.47)</f>
        <v>1.47</v>
      </c>
      <c r="N680" s="19">
        <f>$A680</f>
        <v>3375</v>
      </c>
      <c r="O680" s="20">
        <f>'data'!$G$23-'data'!$G$23*(1-('data'!$G$22^M680)/('data'!$G$22^M680+L680^M680))</f>
        <v>34.901890804038</v>
      </c>
      <c r="P680" s="20">
        <f>VLOOKUP(IF(N680-'data'!$G$24&lt;0,0,N680-'data'!$G$24),N3:O725,2)</f>
        <v>34.9124902898947</v>
      </c>
      <c r="Q680" s="20">
        <v>3.5</v>
      </c>
      <c r="R680" s="20">
        <v>3.49651711859054</v>
      </c>
      <c r="S680" s="20">
        <v>3.49124684236554</v>
      </c>
      <c r="T680" s="20">
        <v>3.48399092487356</v>
      </c>
      <c r="U680" s="20">
        <v>3.49881019915919</v>
      </c>
      <c r="V680" s="20">
        <v>3.4921208613775</v>
      </c>
      <c r="W680" s="20">
        <v>3.48276872995533</v>
      </c>
      <c r="X680" s="20">
        <v>3.47066231071895</v>
      </c>
      <c r="Y680" s="20">
        <v>41.0827330926308</v>
      </c>
      <c r="Z680" s="20">
        <v>41.1500435359188</v>
      </c>
      <c r="AA680" s="20">
        <v>41.2393548156384</v>
      </c>
      <c r="AB680" s="20">
        <v>41.3633079760467</v>
      </c>
    </row>
    <row r="681" ht="20.05" customHeight="1">
      <c r="A681" s="17">
        <f>$A680+C680</f>
        <v>3380</v>
      </c>
      <c r="B681" s="18"/>
      <c r="C681" s="19">
        <v>5</v>
      </c>
      <c r="D681" t="b" s="20">
        <v>1</v>
      </c>
      <c r="E681" s="21"/>
      <c r="F681" s="22">
        <v>620.321526831358</v>
      </c>
      <c r="G681" s="20">
        <f>$E681+($F681/60+H681*'data'!$C$16+I681*OFFSET('data'!$C$17,0,D681)-G680*(OFFSET('data'!$C$18,0,D681)+'data'!$C$19+OFFSET('data'!$C$20,0,D681)))*$C681/60+G680</f>
        <v>27.8148759038861</v>
      </c>
      <c r="H681" s="20">
        <f>H680+('data'!$C$19*G680-'data'!$C$16*H680)*$C681/60</f>
        <v>110.284672960458</v>
      </c>
      <c r="I681" s="20">
        <f>I680+(OFFSET('data'!$C$20,0,D681)*G680-OFFSET('data'!$C$17,0,D681)*I680)*$C681/60</f>
        <v>170.270596074965</v>
      </c>
      <c r="J681" s="23">
        <f>$A681/60</f>
        <v>56.3333333333333</v>
      </c>
      <c r="K681" s="20">
        <f>G681/'data'!$C$15*1000</f>
        <v>4.24956143307123</v>
      </c>
      <c r="L681" s="20">
        <f>L680+'data'!$G$21*(K680-L680)/60*C680</f>
        <v>4.22036936752052</v>
      </c>
      <c r="M681" s="20">
        <f>IF(L681&lt;='data'!$G$22,1.89,1.47)</f>
        <v>1.47</v>
      </c>
      <c r="N681" s="19">
        <f>$A681</f>
        <v>3380</v>
      </c>
      <c r="O681" s="20">
        <f>'data'!$G$23-'data'!$G$23*(1-('data'!$G$22^M681)/('data'!$G$22^M681+L681^M681))</f>
        <v>34.899270550965</v>
      </c>
      <c r="P681" s="20">
        <f>VLOOKUP(IF(N681-'data'!$G$24&lt;0,0,N681-'data'!$G$24),N3:O725,2)</f>
        <v>34.909822519972</v>
      </c>
      <c r="Q681" s="20">
        <v>3.5</v>
      </c>
      <c r="R681" s="20">
        <v>3.49654327784015</v>
      </c>
      <c r="S681" s="20">
        <v>3.49130555150807</v>
      </c>
      <c r="T681" s="20">
        <v>3.48408865252084</v>
      </c>
      <c r="U681" s="20">
        <v>3.49882419979938</v>
      </c>
      <c r="V681" s="20">
        <v>3.49217290089498</v>
      </c>
      <c r="W681" s="20">
        <v>3.48286918455479</v>
      </c>
      <c r="X681" s="20">
        <v>3.47082194282496</v>
      </c>
      <c r="Y681" s="20">
        <v>41.0825916429061</v>
      </c>
      <c r="Z681" s="20">
        <v>41.1495219009529</v>
      </c>
      <c r="AA681" s="20">
        <v>41.2383708569994</v>
      </c>
      <c r="AB681" s="20">
        <v>41.3617142886524</v>
      </c>
    </row>
    <row r="682" ht="20.05" customHeight="1">
      <c r="A682" s="17">
        <f>$A681+C681</f>
        <v>3385</v>
      </c>
      <c r="B682" s="18"/>
      <c r="C682" s="19">
        <v>5</v>
      </c>
      <c r="D682" t="b" s="20">
        <v>1</v>
      </c>
      <c r="E682" s="21"/>
      <c r="F682" s="22">
        <v>620.211493786185</v>
      </c>
      <c r="G682" s="20">
        <f>$E682+($F682/60+H682*'data'!$C$16+I682*OFFSET('data'!$C$17,0,D682)-G681*(OFFSET('data'!$C$18,0,D682)+'data'!$C$19+OFFSET('data'!$C$20,0,D682)))*$C682/60+G681</f>
        <v>27.8162914017873</v>
      </c>
      <c r="H682" s="20">
        <f>H681+('data'!$C$19*G681-'data'!$C$16*H681)*$C682/60</f>
        <v>110.309712984219</v>
      </c>
      <c r="I682" s="20">
        <f>I681+(OFFSET('data'!$C$20,0,D682)*G681-OFFSET('data'!$C$17,0,D682)*I681)*$C682/60</f>
        <v>170.480849920760</v>
      </c>
      <c r="J682" s="23">
        <f>$A682/60</f>
        <v>56.4166666666667</v>
      </c>
      <c r="K682" s="20">
        <f>G682/'data'!$C$15*1000</f>
        <v>4.24977769307938</v>
      </c>
      <c r="L682" s="20">
        <f>L681+'data'!$G$21*(K681-L681)/60*C681</f>
        <v>4.22071287678028</v>
      </c>
      <c r="M682" s="20">
        <f>IF(L682&lt;='data'!$G$22,1.89,1.47)</f>
        <v>1.47</v>
      </c>
      <c r="N682" s="19">
        <f>$A682</f>
        <v>3385</v>
      </c>
      <c r="O682" s="20">
        <f>'data'!$G$23-'data'!$G$23*(1-('data'!$G$22^M682)/('data'!$G$22^M682+L682^M682))</f>
        <v>34.8966620190687</v>
      </c>
      <c r="P682" s="20">
        <f>VLOOKUP(IF(N682-'data'!$G$24&lt;0,0,N682-'data'!$G$24),N3:O725,2)</f>
        <v>34.9071667250804</v>
      </c>
      <c r="Q682" s="20">
        <v>3.5</v>
      </c>
      <c r="R682" s="20">
        <v>3.49656934749026</v>
      </c>
      <c r="S682" s="20">
        <v>3.491364060364</v>
      </c>
      <c r="T682" s="20">
        <v>3.48418604800054</v>
      </c>
      <c r="U682" s="20">
        <v>3.49883803569105</v>
      </c>
      <c r="V682" s="20">
        <v>3.49222463481949</v>
      </c>
      <c r="W682" s="20">
        <v>3.48296914556974</v>
      </c>
      <c r="X682" s="20">
        <v>3.47098083418841</v>
      </c>
      <c r="Y682" s="20">
        <v>41.0824518583334</v>
      </c>
      <c r="Z682" s="20">
        <v>41.1490033541599</v>
      </c>
      <c r="AA682" s="20">
        <v>41.2373918157124</v>
      </c>
      <c r="AB682" s="20">
        <v>41.3601281376498</v>
      </c>
    </row>
    <row r="683" ht="20.05" customHeight="1">
      <c r="A683" s="17">
        <f>$A682+C682</f>
        <v>3390</v>
      </c>
      <c r="B683" s="18"/>
      <c r="C683" s="19">
        <v>5</v>
      </c>
      <c r="D683" t="b" s="20">
        <v>1</v>
      </c>
      <c r="E683" s="21"/>
      <c r="F683" s="22">
        <v>620.101741557478</v>
      </c>
      <c r="G683" s="20">
        <f>$E683+($F683/60+H683*'data'!$C$16+I683*OFFSET('data'!$C$17,0,D683)-G682*(OFFSET('data'!$C$18,0,D683)+'data'!$C$19+OFFSET('data'!$C$20,0,D683)))*$C683/60+G682</f>
        <v>27.8177013434287</v>
      </c>
      <c r="H683" s="20">
        <f>H682+('data'!$C$19*G682-'data'!$C$16*H682)*$C683/60</f>
        <v>110.334640273922</v>
      </c>
      <c r="I683" s="20">
        <f>I682+(OFFSET('data'!$C$20,0,D683)*G682-OFFSET('data'!$C$17,0,D683)*I682)*$C683/60</f>
        <v>170.691037133786</v>
      </c>
      <c r="J683" s="23">
        <f>$A683/60</f>
        <v>56.5</v>
      </c>
      <c r="K683" s="20">
        <f>G683/'data'!$C$15*1000</f>
        <v>4.24999310420121</v>
      </c>
      <c r="L683" s="20">
        <f>L682+'data'!$G$21*(K682-L682)/60*C682</f>
        <v>4.22105488867097</v>
      </c>
      <c r="M683" s="20">
        <f>IF(L683&lt;='data'!$G$22,1.89,1.47)</f>
        <v>1.47</v>
      </c>
      <c r="N683" s="19">
        <f>$A683</f>
        <v>3390</v>
      </c>
      <c r="O683" s="20">
        <f>'data'!$G$23-'data'!$G$23*(1-('data'!$G$22^M683)/('data'!$G$22^M683+L683^M683))</f>
        <v>34.8940651461192</v>
      </c>
      <c r="P683" s="20">
        <f>VLOOKUP(IF(N683-'data'!$G$24&lt;0,0,N683-'data'!$G$24),N3:O725,2)</f>
        <v>34.9045228410059</v>
      </c>
      <c r="Q683" s="20">
        <v>3.5</v>
      </c>
      <c r="R683" s="20">
        <v>3.49659532783559</v>
      </c>
      <c r="S683" s="20">
        <v>3.49142236959193</v>
      </c>
      <c r="T683" s="20">
        <v>3.48428311240459</v>
      </c>
      <c r="U683" s="20">
        <v>3.49885170877283</v>
      </c>
      <c r="V683" s="20">
        <v>3.49227606569614</v>
      </c>
      <c r="W683" s="20">
        <v>3.48306861645923</v>
      </c>
      <c r="X683" s="20">
        <v>3.47113898965824</v>
      </c>
      <c r="Y683" s="20">
        <v>41.0823137193024</v>
      </c>
      <c r="Z683" s="20">
        <v>41.1484878696195</v>
      </c>
      <c r="AA683" s="20">
        <v>41.2364176566413</v>
      </c>
      <c r="AB683" s="20">
        <v>41.3585494725671</v>
      </c>
    </row>
    <row r="684" ht="20.05" customHeight="1">
      <c r="A684" s="17">
        <f>$A683+C683</f>
        <v>3395</v>
      </c>
      <c r="B684" s="18"/>
      <c r="C684" s="19">
        <v>5</v>
      </c>
      <c r="D684" t="b" s="20">
        <v>1</v>
      </c>
      <c r="E684" s="21"/>
      <c r="F684" s="22">
        <v>619.992268619243</v>
      </c>
      <c r="G684" s="20">
        <f>$E684+($F684/60+H684*'data'!$C$16+I684*OFFSET('data'!$C$17,0,D684)-G683*(OFFSET('data'!$C$18,0,D684)+'data'!$C$19+OFFSET('data'!$C$20,0,D684)))*$C684/60+G683</f>
        <v>27.8191057468369</v>
      </c>
      <c r="H684" s="20">
        <f>H683+('data'!$C$19*G683-'data'!$C$16*H683)*$C684/60</f>
        <v>110.359455356847</v>
      </c>
      <c r="I684" s="20">
        <f>I683+(OFFSET('data'!$C$20,0,D684)*G683-OFFSET('data'!$C$17,0,D684)*I683)*$C684/60</f>
        <v>170.901157684557</v>
      </c>
      <c r="J684" s="23">
        <f>$A684/60</f>
        <v>56.5833333333333</v>
      </c>
      <c r="K684" s="20">
        <f>G684/'data'!$C$15*1000</f>
        <v>4.25020766919084</v>
      </c>
      <c r="L684" s="20">
        <f>L683+'data'!$G$21*(K683-L683)/60*C683</f>
        <v>4.22139541082342</v>
      </c>
      <c r="M684" s="20">
        <f>IF(L684&lt;='data'!$G$22,1.89,1.47)</f>
        <v>1.47</v>
      </c>
      <c r="N684" s="19">
        <f>$A684</f>
        <v>3395</v>
      </c>
      <c r="O684" s="20">
        <f>'data'!$G$23-'data'!$G$23*(1-('data'!$G$22^M684)/('data'!$G$22^M684+L684^M684))</f>
        <v>34.8914798703701</v>
      </c>
      <c r="P684" s="20">
        <f>VLOOKUP(IF(N684-'data'!$G$24&lt;0,0,N684-'data'!$G$24),N3:O725,2)</f>
        <v>34.901890804038</v>
      </c>
      <c r="Q684" s="20">
        <v>3.5</v>
      </c>
      <c r="R684" s="20">
        <v>3.49662121916988</v>
      </c>
      <c r="S684" s="20">
        <v>3.49148047984829</v>
      </c>
      <c r="T684" s="20">
        <v>3.48437984682136</v>
      </c>
      <c r="U684" s="20">
        <v>3.49886522096054</v>
      </c>
      <c r="V684" s="20">
        <v>3.49232719604355</v>
      </c>
      <c r="W684" s="20">
        <v>3.48316760064933</v>
      </c>
      <c r="X684" s="20">
        <v>3.47129641403904</v>
      </c>
      <c r="Y684" s="20">
        <v>41.0821772064342</v>
      </c>
      <c r="Z684" s="20">
        <v>41.1479754216827</v>
      </c>
      <c r="AA684" s="20">
        <v>41.2354483449896</v>
      </c>
      <c r="AB684" s="20">
        <v>41.3569782434022</v>
      </c>
    </row>
    <row r="685" ht="20.05" customHeight="1">
      <c r="A685" s="17">
        <f>$A684+C684</f>
        <v>3400</v>
      </c>
      <c r="B685" s="18"/>
      <c r="C685" s="19">
        <v>5</v>
      </c>
      <c r="D685" t="b" s="20">
        <v>1</v>
      </c>
      <c r="E685" s="21"/>
      <c r="F685" s="22">
        <v>619.883073454399</v>
      </c>
      <c r="G685" s="20">
        <f>$E685+($F685/60+H685*'data'!$C$16+I685*OFFSET('data'!$C$17,0,D685)-G684*(OFFSET('data'!$C$18,0,D685)+'data'!$C$19+OFFSET('data'!$C$20,0,D685)))*$C685/60+G684</f>
        <v>27.8205046299796</v>
      </c>
      <c r="H685" s="20">
        <f>H684+('data'!$C$19*G684-'data'!$C$16*H684)*$C685/60</f>
        <v>110.384158757615</v>
      </c>
      <c r="I685" s="20">
        <f>I684+(OFFSET('data'!$C$20,0,D685)*G684-OFFSET('data'!$C$17,0,D685)*I684)*$C685/60</f>
        <v>171.111211543777</v>
      </c>
      <c r="J685" s="23">
        <f>$A685/60</f>
        <v>56.6666666666667</v>
      </c>
      <c r="K685" s="20">
        <f>G685/'data'!$C$15*1000</f>
        <v>4.25042139079338</v>
      </c>
      <c r="L685" s="20">
        <f>L684+'data'!$G$21*(K684-L684)/60*C684</f>
        <v>4.22173445081107</v>
      </c>
      <c r="M685" s="20">
        <f>IF(L685&lt;='data'!$G$22,1.89,1.47)</f>
        <v>1.47</v>
      </c>
      <c r="N685" s="19">
        <f>$A685</f>
        <v>3400</v>
      </c>
      <c r="O685" s="20">
        <f>'data'!$G$23-'data'!$G$23*(1-('data'!$G$22^M685)/('data'!$G$22^M685+L685^M685))</f>
        <v>34.8889061305538</v>
      </c>
      <c r="P685" s="20">
        <f>VLOOKUP(IF(N685-'data'!$G$24&lt;0,0,N685-'data'!$G$24),N3:O725,2)</f>
        <v>34.899270550965</v>
      </c>
      <c r="Q685" s="20">
        <v>3.5</v>
      </c>
      <c r="R685" s="20">
        <v>3.49664702178592</v>
      </c>
      <c r="S685" s="20">
        <v>3.49153839178736</v>
      </c>
      <c r="T685" s="20">
        <v>3.48447625233566</v>
      </c>
      <c r="U685" s="20">
        <v>3.49887857414746</v>
      </c>
      <c r="V685" s="20">
        <v>3.49237802835415</v>
      </c>
      <c r="W685" s="20">
        <v>3.4832661015335</v>
      </c>
      <c r="X685" s="20">
        <v>3.47145311209152</v>
      </c>
      <c r="Y685" s="20">
        <v>41.082042300578</v>
      </c>
      <c r="Z685" s="20">
        <v>41.1474659849688</v>
      </c>
      <c r="AA685" s="20">
        <v>41.2344838462968</v>
      </c>
      <c r="AB685" s="20">
        <v>41.3554144006174</v>
      </c>
    </row>
    <row r="686" ht="20.05" customHeight="1">
      <c r="A686" s="17">
        <f>$A685+C685</f>
        <v>3405</v>
      </c>
      <c r="B686" s="18"/>
      <c r="C686" s="19">
        <v>5</v>
      </c>
      <c r="D686" t="b" s="20">
        <v>1</v>
      </c>
      <c r="E686" s="21"/>
      <c r="F686" s="22">
        <v>619.7741545547281</v>
      </c>
      <c r="G686" s="20">
        <f>$E686+($F686/60+H686*'data'!$C$16+I686*OFFSET('data'!$C$17,0,D686)-G685*(OFFSET('data'!$C$18,0,D686)+'data'!$C$19+OFFSET('data'!$C$20,0,D686)))*$C686/60+G685</f>
        <v>27.8218980107658</v>
      </c>
      <c r="H686" s="20">
        <f>H685+('data'!$C$19*G685-'data'!$C$16*H685)*$C686/60</f>
        <v>110.408750998204</v>
      </c>
      <c r="I686" s="20">
        <f>I685+(OFFSET('data'!$C$20,0,D686)*G685-OFFSET('data'!$C$17,0,D686)*I685)*$C686/60</f>
        <v>171.321198682337</v>
      </c>
      <c r="J686" s="23">
        <f>$A686/60</f>
        <v>56.75</v>
      </c>
      <c r="K686" s="20">
        <f>G686/'data'!$C$15*1000</f>
        <v>4.25063427174497</v>
      </c>
      <c r="L686" s="20">
        <f>L685+'data'!$G$21*(K685-L685)/60*C685</f>
        <v>4.22207201615057</v>
      </c>
      <c r="M686" s="20">
        <f>IF(L686&lt;='data'!$G$22,1.89,1.47)</f>
        <v>1.47</v>
      </c>
      <c r="N686" s="19">
        <f>$A686</f>
        <v>3405</v>
      </c>
      <c r="O686" s="20">
        <f>'data'!$G$23-'data'!$G$23*(1-('data'!$G$22^M686)/('data'!$G$22^M686+L686^M686))</f>
        <v>34.886343865876</v>
      </c>
      <c r="P686" s="20">
        <f>VLOOKUP(IF(N686-'data'!$G$24&lt;0,0,N686-'data'!$G$24),N3:O725,2)</f>
        <v>34.8966620190687</v>
      </c>
      <c r="Q686" s="20">
        <v>3.5</v>
      </c>
      <c r="R686" s="20">
        <v>3.49667273597553</v>
      </c>
      <c r="S686" s="20">
        <v>3.49159610606129</v>
      </c>
      <c r="T686" s="20">
        <v>3.48457233002871</v>
      </c>
      <c r="U686" s="20">
        <v>3.49889177020458</v>
      </c>
      <c r="V686" s="20">
        <v>3.49242856509446</v>
      </c>
      <c r="W686" s="20">
        <v>3.48336412247293</v>
      </c>
      <c r="X686" s="20">
        <v>3.47160908853302</v>
      </c>
      <c r="Y686" s="20">
        <v>41.081908982809</v>
      </c>
      <c r="Z686" s="20">
        <v>41.1469595343625</v>
      </c>
      <c r="AA686" s="20">
        <v>41.2335241264348</v>
      </c>
      <c r="AB686" s="20">
        <v>41.3538578951347</v>
      </c>
    </row>
    <row r="687" ht="20.05" customHeight="1">
      <c r="A687" s="17">
        <f>$A686+C686</f>
        <v>3410</v>
      </c>
      <c r="B687" s="18"/>
      <c r="C687" s="19">
        <v>5</v>
      </c>
      <c r="D687" t="b" s="20">
        <v>1</v>
      </c>
      <c r="E687" s="21"/>
      <c r="F687" s="22">
        <v>619.665510420819</v>
      </c>
      <c r="G687" s="20">
        <f>$E687+($F687/60+H687*'data'!$C$16+I687*OFFSET('data'!$C$17,0,D687)-G686*(OFFSET('data'!$C$18,0,D687)+'data'!$C$19+OFFSET('data'!$C$20,0,D687)))*$C687/60+G686</f>
        <v>27.8232859070461</v>
      </c>
      <c r="H687" s="20">
        <f>H686+('data'!$C$19*G686-'data'!$C$16*H686)*$C687/60</f>
        <v>110.433232597960</v>
      </c>
      <c r="I687" s="20">
        <f>I686+(OFFSET('data'!$C$20,0,D687)*G686-OFFSET('data'!$C$17,0,D687)*I686)*$C687/60</f>
        <v>171.531119071319</v>
      </c>
      <c r="J687" s="23">
        <f>$A687/60</f>
        <v>56.8333333333333</v>
      </c>
      <c r="K687" s="20">
        <f>G687/'data'!$C$15*1000</f>
        <v>4.25084631477282</v>
      </c>
      <c r="L687" s="20">
        <f>L686+'data'!$G$21*(K686-L686)/60*C686</f>
        <v>4.22240811430229</v>
      </c>
      <c r="M687" s="20">
        <f>IF(L687&lt;='data'!$G$22,1.89,1.47)</f>
        <v>1.47</v>
      </c>
      <c r="N687" s="19">
        <f>$A687</f>
        <v>3410</v>
      </c>
      <c r="O687" s="20">
        <f>'data'!$G$23-'data'!$G$23*(1-('data'!$G$22^M687)/('data'!$G$22^M687+L687^M687))</f>
        <v>34.8837930160119</v>
      </c>
      <c r="P687" s="20">
        <f>VLOOKUP(IF(N687-'data'!$G$24&lt;0,0,N687-'data'!$G$24),N3:O725,2)</f>
        <v>34.8940651461192</v>
      </c>
      <c r="Q687" s="20">
        <v>3.5</v>
      </c>
      <c r="R687" s="20">
        <v>3.49669836202959</v>
      </c>
      <c r="S687" s="20">
        <v>3.49165362332008</v>
      </c>
      <c r="T687" s="20">
        <v>3.48466808097823</v>
      </c>
      <c r="U687" s="20">
        <v>3.49890481098088</v>
      </c>
      <c r="V687" s="20">
        <v>3.49247880870542</v>
      </c>
      <c r="W687" s="20">
        <v>3.48346166679691</v>
      </c>
      <c r="X687" s="20">
        <v>3.47176434803794</v>
      </c>
      <c r="Y687" s="20">
        <v>41.0817772344253</v>
      </c>
      <c r="Z687" s="20">
        <v>41.1464560450106</v>
      </c>
      <c r="AA687" s="20">
        <v>41.2325691516034</v>
      </c>
      <c r="AB687" s="20">
        <v>41.3523086783304</v>
      </c>
    </row>
    <row r="688" ht="20.05" customHeight="1">
      <c r="A688" s="17">
        <f>$A687+C687</f>
        <v>3415</v>
      </c>
      <c r="B688" s="18"/>
      <c r="C688" s="19">
        <v>5</v>
      </c>
      <c r="D688" t="b" s="20">
        <v>1</v>
      </c>
      <c r="E688" s="21"/>
      <c r="F688" s="22">
        <v>619.557139562026</v>
      </c>
      <c r="G688" s="20">
        <f>$E688+($F688/60+H688*'data'!$C$16+I688*OFFSET('data'!$C$17,0,D688)-G687*(OFFSET('data'!$C$18,0,D688)+'data'!$C$19+OFFSET('data'!$C$20,0,D688)))*$C688/60+G687</f>
        <v>27.8246683366126</v>
      </c>
      <c r="H688" s="20">
        <f>H687+('data'!$C$19*G687-'data'!$C$16*H687)*$C688/60</f>
        <v>110.457604073613</v>
      </c>
      <c r="I688" s="20">
        <f>I687+(OFFSET('data'!$C$20,0,D688)*G687-OFFSET('data'!$C$17,0,D688)*I687)*$C688/60</f>
        <v>171.740972681993</v>
      </c>
      <c r="J688" s="23">
        <f>$A688/60</f>
        <v>56.9166666666667</v>
      </c>
      <c r="K688" s="20">
        <f>G688/'data'!$C$15*1000</f>
        <v>4.25105752259521</v>
      </c>
      <c r="L688" s="20">
        <f>L687+'data'!$G$21*(K687-L687)/60*C687</f>
        <v>4.22274275267091</v>
      </c>
      <c r="M688" s="20">
        <f>IF(L688&lt;='data'!$G$22,1.89,1.47)</f>
        <v>1.47</v>
      </c>
      <c r="N688" s="19">
        <f>$A688</f>
        <v>3415</v>
      </c>
      <c r="O688" s="20">
        <f>'data'!$G$23-'data'!$G$23*(1-('data'!$G$22^M688)/('data'!$G$22^M688+L688^M688))</f>
        <v>34.8812535211003</v>
      </c>
      <c r="P688" s="20">
        <f>VLOOKUP(IF(N688-'data'!$G$24&lt;0,0,N688-'data'!$G$24),N3:O725,2)</f>
        <v>34.8914798703701</v>
      </c>
      <c r="Q688" s="20">
        <v>3.5</v>
      </c>
      <c r="R688" s="20">
        <v>3.49672390023802</v>
      </c>
      <c r="S688" s="20">
        <v>3.49171094421158</v>
      </c>
      <c r="T688" s="20">
        <v>3.48476350625836</v>
      </c>
      <c r="U688" s="20">
        <v>3.49891769830359</v>
      </c>
      <c r="V688" s="20">
        <v>3.49252876160264</v>
      </c>
      <c r="W688" s="20">
        <v>3.48355873780319</v>
      </c>
      <c r="X688" s="20">
        <v>3.47191889523824</v>
      </c>
      <c r="Y688" s="20">
        <v>41.0816470369453</v>
      </c>
      <c r="Z688" s="20">
        <v>41.1459554923193</v>
      </c>
      <c r="AA688" s="20">
        <v>41.2316188883278</v>
      </c>
      <c r="AB688" s="20">
        <v>41.3507667020302</v>
      </c>
    </row>
    <row r="689" ht="20.05" customHeight="1">
      <c r="A689" s="17">
        <f>$A688+C688</f>
        <v>3420</v>
      </c>
      <c r="B689" s="18"/>
      <c r="C689" s="19">
        <v>5</v>
      </c>
      <c r="D689" t="b" s="20">
        <v>1</v>
      </c>
      <c r="E689" s="21"/>
      <c r="F689" s="22">
        <v>619.4490404964019</v>
      </c>
      <c r="G689" s="20">
        <f>$E689+($F689/60+H689*'data'!$C$16+I689*OFFSET('data'!$C$17,0,D689)-G688*(OFFSET('data'!$C$18,0,D689)+'data'!$C$19+OFFSET('data'!$C$20,0,D689)))*$C689/60+G688</f>
        <v>27.8260453171994</v>
      </c>
      <c r="H689" s="20">
        <f>H688+('data'!$C$19*G688-'data'!$C$16*H688)*$C689/60</f>
        <v>110.481865939292</v>
      </c>
      <c r="I689" s="20">
        <f>I688+(OFFSET('data'!$C$20,0,D689)*G688-OFFSET('data'!$C$17,0,D689)*I688)*$C689/60</f>
        <v>171.950759485814</v>
      </c>
      <c r="J689" s="23">
        <f>$A689/60</f>
        <v>57</v>
      </c>
      <c r="K689" s="20">
        <f>G689/'data'!$C$15*1000</f>
        <v>4.25126789792156</v>
      </c>
      <c r="L689" s="20">
        <f>L688+'data'!$G$21*(K688-L688)/60*C688</f>
        <v>4.22307593860598</v>
      </c>
      <c r="M689" s="20">
        <f>IF(L689&lt;='data'!$G$22,1.89,1.47)</f>
        <v>1.47</v>
      </c>
      <c r="N689" s="19">
        <f>$A689</f>
        <v>3420</v>
      </c>
      <c r="O689" s="20">
        <f>'data'!$G$23-'data'!$G$23*(1-('data'!$G$22^M689)/('data'!$G$22^M689+L689^M689))</f>
        <v>34.8787253217398</v>
      </c>
      <c r="P689" s="20">
        <f>VLOOKUP(IF(N689-'data'!$G$24&lt;0,0,N689-'data'!$G$24),N3:O725,2)</f>
        <v>34.8889061305538</v>
      </c>
      <c r="Q689" s="20">
        <v>3.5</v>
      </c>
      <c r="R689" s="20">
        <v>3.49674935088977</v>
      </c>
      <c r="S689" s="20">
        <v>3.49176806938156</v>
      </c>
      <c r="T689" s="20">
        <v>3.48485860693974</v>
      </c>
      <c r="U689" s="20">
        <v>3.49893043397842</v>
      </c>
      <c r="V689" s="20">
        <v>3.49257842617671</v>
      </c>
      <c r="W689" s="20">
        <v>3.48365533875829</v>
      </c>
      <c r="X689" s="20">
        <v>3.47207273472388</v>
      </c>
      <c r="Y689" s="20">
        <v>41.0815183721054</v>
      </c>
      <c r="Z689" s="20">
        <v>41.145457851951</v>
      </c>
      <c r="AA689" s="20">
        <v>41.2306733034541</v>
      </c>
      <c r="AB689" s="20">
        <v>41.3492319185046</v>
      </c>
    </row>
    <row r="690" ht="20.05" customHeight="1">
      <c r="A690" s="17">
        <f>$A689+C689</f>
        <v>3425</v>
      </c>
      <c r="B690" s="18"/>
      <c r="C690" s="19">
        <v>5</v>
      </c>
      <c r="D690" t="b" s="20">
        <v>1</v>
      </c>
      <c r="E690" s="21"/>
      <c r="F690" s="22">
        <v>619.341211750661</v>
      </c>
      <c r="G690" s="20">
        <f>$E690+($F690/60+H690*'data'!$C$16+I690*OFFSET('data'!$C$17,0,D690)-G689*(OFFSET('data'!$C$18,0,D690)+'data'!$C$19+OFFSET('data'!$C$20,0,D690)))*$C690/60+G689</f>
        <v>27.8274168664826</v>
      </c>
      <c r="H690" s="20">
        <f>H689+('data'!$C$19*G689-'data'!$C$16*H689)*$C690/60</f>
        <v>110.506018706536</v>
      </c>
      <c r="I690" s="20">
        <f>I689+(OFFSET('data'!$C$20,0,D690)*G689-OFFSET('data'!$C$17,0,D690)*I689)*$C690/60</f>
        <v>172.160479454426</v>
      </c>
      <c r="J690" s="23">
        <f>$A690/60</f>
        <v>57.0833333333333</v>
      </c>
      <c r="K690" s="20">
        <f>G690/'data'!$C$15*1000</f>
        <v>4.25147744345243</v>
      </c>
      <c r="L690" s="20">
        <f>L689+'data'!$G$21*(K689-L689)/60*C689</f>
        <v>4.22340767940243</v>
      </c>
      <c r="M690" s="20">
        <f>IF(L690&lt;='data'!$G$22,1.89,1.47)</f>
        <v>1.47</v>
      </c>
      <c r="N690" s="19">
        <f>$A690</f>
        <v>3425</v>
      </c>
      <c r="O690" s="20">
        <f>'data'!$G$23-'data'!$G$23*(1-('data'!$G$22^M690)/('data'!$G$22^M690+L690^M690))</f>
        <v>34.8762083589838</v>
      </c>
      <c r="P690" s="20">
        <f>VLOOKUP(IF(N690-'data'!$G$24&lt;0,0,N690-'data'!$G$24),N3:O725,2)</f>
        <v>34.886343865876</v>
      </c>
      <c r="Q690" s="20">
        <v>3.5</v>
      </c>
      <c r="R690" s="20">
        <v>3.49677471427286</v>
      </c>
      <c r="S690" s="20">
        <v>3.49182499947363</v>
      </c>
      <c r="T690" s="20">
        <v>3.48495338408951</v>
      </c>
      <c r="U690" s="20">
        <v>3.49894301978985</v>
      </c>
      <c r="V690" s="20">
        <v>3.49262780479348</v>
      </c>
      <c r="W690" s="20">
        <v>3.48375147289789</v>
      </c>
      <c r="X690" s="20">
        <v>3.47222587104327</v>
      </c>
      <c r="Y690" s="20">
        <v>41.0813912218571</v>
      </c>
      <c r="Z690" s="20">
        <v>41.1449630998214</v>
      </c>
      <c r="AA690" s="20">
        <v>41.2297323641461</v>
      </c>
      <c r="AB690" s="20">
        <v>41.3477042804633</v>
      </c>
    </row>
    <row r="691" ht="20.05" customHeight="1">
      <c r="A691" s="17">
        <f>$A690+C690</f>
        <v>3430</v>
      </c>
      <c r="B691" s="18"/>
      <c r="C691" s="19">
        <v>5</v>
      </c>
      <c r="D691" t="b" s="20">
        <v>1</v>
      </c>
      <c r="E691" s="21"/>
      <c r="F691" s="22">
        <v>619.233651860122</v>
      </c>
      <c r="G691" s="20">
        <f>$E691+($F691/60+H691*'data'!$C$16+I691*OFFSET('data'!$C$17,0,D691)-G690*(OFFSET('data'!$C$18,0,D691)+'data'!$C$19+OFFSET('data'!$C$20,0,D691)))*$C691/60+G690</f>
        <v>27.8287830020805</v>
      </c>
      <c r="H691" s="20">
        <f>H690+('data'!$C$19*G690-'data'!$C$16*H690)*$C691/60</f>
        <v>110.530062884310</v>
      </c>
      <c r="I691" s="20">
        <f>I690+(OFFSET('data'!$C$20,0,D691)*G690-OFFSET('data'!$C$17,0,D691)*I690)*$C691/60</f>
        <v>172.370132559658</v>
      </c>
      <c r="J691" s="23">
        <f>$A691/60</f>
        <v>57.1666666666667</v>
      </c>
      <c r="K691" s="20">
        <f>G691/'data'!$C$15*1000</f>
        <v>4.25168616187955</v>
      </c>
      <c r="L691" s="20">
        <f>L690+'data'!$G$21*(K690-L690)/60*C690</f>
        <v>4.22373798230113</v>
      </c>
      <c r="M691" s="20">
        <f>IF(L691&lt;='data'!$G$22,1.89,1.47)</f>
        <v>1.47</v>
      </c>
      <c r="N691" s="19">
        <f>$A691</f>
        <v>3430</v>
      </c>
      <c r="O691" s="20">
        <f>'data'!$G$23-'data'!$G$23*(1-('data'!$G$22^M691)/('data'!$G$22^M691+L691^M691))</f>
        <v>34.8737025743358</v>
      </c>
      <c r="P691" s="20">
        <f>VLOOKUP(IF(N691-'data'!$G$24&lt;0,0,N691-'data'!$G$24),N3:O725,2)</f>
        <v>34.8837930160119</v>
      </c>
      <c r="Q691" s="20">
        <v>3.5</v>
      </c>
      <c r="R691" s="20">
        <v>3.49679999067439</v>
      </c>
      <c r="S691" s="20">
        <v>3.49188173512931</v>
      </c>
      <c r="T691" s="20">
        <v>3.4850478387713</v>
      </c>
      <c r="U691" s="20">
        <v>3.49895545750136</v>
      </c>
      <c r="V691" s="20">
        <v>3.49267689979435</v>
      </c>
      <c r="W691" s="20">
        <v>3.48384714342713</v>
      </c>
      <c r="X691" s="20">
        <v>3.47237830870372</v>
      </c>
      <c r="Y691" s="20">
        <v>41.0812655683648</v>
      </c>
      <c r="Z691" s="20">
        <v>41.1444712120968</v>
      </c>
      <c r="AA691" s="20">
        <v>41.2287960378817</v>
      </c>
      <c r="AB691" s="20">
        <v>41.3461837410512</v>
      </c>
    </row>
    <row r="692" ht="20.05" customHeight="1">
      <c r="A692" s="17">
        <f>$A691+C691</f>
        <v>3435</v>
      </c>
      <c r="B692" s="18"/>
      <c r="C692" s="19">
        <v>5</v>
      </c>
      <c r="D692" t="b" s="20">
        <v>1</v>
      </c>
      <c r="E692" s="21"/>
      <c r="F692" s="22">
        <v>619.126359368656</v>
      </c>
      <c r="G692" s="20">
        <f>$E692+($F692/60+H692*'data'!$C$16+I692*OFFSET('data'!$C$17,0,D692)-G691*(OFFSET('data'!$C$18,0,D692)+'data'!$C$19+OFFSET('data'!$C$20,0,D692)))*$C692/60+G691</f>
        <v>27.8301437415539</v>
      </c>
      <c r="H692" s="20">
        <f>H691+('data'!$C$19*G691-'data'!$C$16*H691)*$C692/60</f>
        <v>110.553998979018</v>
      </c>
      <c r="I692" s="20">
        <f>I691+(OFFSET('data'!$C$20,0,D692)*G691-OFFSET('data'!$C$17,0,D692)*I691)*$C692/60</f>
        <v>172.579718773524</v>
      </c>
      <c r="J692" s="23">
        <f>$A692/60</f>
        <v>57.25</v>
      </c>
      <c r="K692" s="20">
        <f>G692/'data'!$C$15*1000</f>
        <v>4.25189405588586</v>
      </c>
      <c r="L692" s="20">
        <f>L691+'data'!$G$21*(K691-L691)/60*C691</f>
        <v>4.22406685448943</v>
      </c>
      <c r="M692" s="20">
        <f>IF(L692&lt;='data'!$G$22,1.89,1.47)</f>
        <v>1.47</v>
      </c>
      <c r="N692" s="19">
        <f>$A692</f>
        <v>3435</v>
      </c>
      <c r="O692" s="20">
        <f>'data'!$G$23-'data'!$G$23*(1-('data'!$G$22^M692)/('data'!$G$22^M692+L692^M692))</f>
        <v>34.8712079097453</v>
      </c>
      <c r="P692" s="20">
        <f>VLOOKUP(IF(N692-'data'!$G$24&lt;0,0,N692-'data'!$G$24),N3:O725,2)</f>
        <v>34.8812535211003</v>
      </c>
      <c r="Q692" s="20">
        <v>3.5</v>
      </c>
      <c r="R692" s="20">
        <v>3.49682518038045</v>
      </c>
      <c r="S692" s="20">
        <v>3.49193827698801</v>
      </c>
      <c r="T692" s="20">
        <v>3.48514197204525</v>
      </c>
      <c r="U692" s="20">
        <v>3.49896774885566</v>
      </c>
      <c r="V692" s="20">
        <v>3.49272571349652</v>
      </c>
      <c r="W692" s="20">
        <v>3.48394235352096</v>
      </c>
      <c r="X692" s="20">
        <v>3.47253005217189</v>
      </c>
      <c r="Y692" s="20">
        <v>41.0811413940028</v>
      </c>
      <c r="Z692" s="20">
        <v>41.1439821651911</v>
      </c>
      <c r="AA692" s="20">
        <v>41.2278642924496</v>
      </c>
      <c r="AB692" s="20">
        <v>41.344670253843</v>
      </c>
    </row>
    <row r="693" ht="20.05" customHeight="1">
      <c r="A693" s="17">
        <f>$A692+C692</f>
        <v>3440</v>
      </c>
      <c r="B693" s="18"/>
      <c r="C693" s="19">
        <v>5</v>
      </c>
      <c r="D693" t="b" s="20">
        <v>1</v>
      </c>
      <c r="E693" s="21"/>
      <c r="F693" s="22">
        <v>619.019332828641</v>
      </c>
      <c r="G693" s="20">
        <f>$E693+($F693/60+H693*'data'!$C$16+I693*OFFSET('data'!$C$17,0,D693)-G692*(OFFSET('data'!$C$18,0,D693)+'data'!$C$19+OFFSET('data'!$C$20,0,D693)))*$C693/60+G692</f>
        <v>27.8314991024062</v>
      </c>
      <c r="H693" s="20">
        <f>H692+('data'!$C$19*G692-'data'!$C$16*H692)*$C693/60</f>
        <v>110.577827494517</v>
      </c>
      <c r="I693" s="20">
        <f>I692+(OFFSET('data'!$C$20,0,D693)*G692-OFFSET('data'!$C$17,0,D693)*I692)*$C693/60</f>
        <v>172.789238068224</v>
      </c>
      <c r="J693" s="23">
        <f>$A693/60</f>
        <v>57.3333333333333</v>
      </c>
      <c r="K693" s="20">
        <f>G693/'data'!$C$15*1000</f>
        <v>4.25210112814553</v>
      </c>
      <c r="L693" s="20">
        <f>L692+'data'!$G$21*(K692-L692)/60*C692</f>
        <v>4.22439430310167</v>
      </c>
      <c r="M693" s="20">
        <f>IF(L693&lt;='data'!$G$22,1.89,1.47)</f>
        <v>1.47</v>
      </c>
      <c r="N693" s="19">
        <f>$A693</f>
        <v>3440</v>
      </c>
      <c r="O693" s="20">
        <f>'data'!$G$23-'data'!$G$23*(1-('data'!$G$22^M693)/('data'!$G$22^M693+L693^M693))</f>
        <v>34.8687243076027</v>
      </c>
      <c r="P693" s="20">
        <f>VLOOKUP(IF(N693-'data'!$G$24&lt;0,0,N693-'data'!$G$24),N3:O725,2)</f>
        <v>34.8787253217398</v>
      </c>
      <c r="Q693" s="20">
        <v>3.5</v>
      </c>
      <c r="R693" s="20">
        <v>3.49685028367626</v>
      </c>
      <c r="S693" s="20">
        <v>3.49199462568705</v>
      </c>
      <c r="T693" s="20">
        <v>3.48523578496803</v>
      </c>
      <c r="U693" s="20">
        <v>3.49897989557498</v>
      </c>
      <c r="V693" s="20">
        <v>3.49277424819328</v>
      </c>
      <c r="W693" s="20">
        <v>3.48403710632447</v>
      </c>
      <c r="X693" s="20">
        <v>3.47268110587423</v>
      </c>
      <c r="Y693" s="20">
        <v>41.0810186813533</v>
      </c>
      <c r="Z693" s="20">
        <v>41.1434959357629</v>
      </c>
      <c r="AA693" s="20">
        <v>41.2269370959456</v>
      </c>
      <c r="AB693" s="20">
        <v>41.3431637728391</v>
      </c>
    </row>
    <row r="694" ht="20.05" customHeight="1">
      <c r="A694" s="17">
        <f>$A693+C693</f>
        <v>3445</v>
      </c>
      <c r="B694" s="18"/>
      <c r="C694" s="19">
        <v>5</v>
      </c>
      <c r="D694" t="b" s="20">
        <v>1</v>
      </c>
      <c r="E694" s="21"/>
      <c r="F694" s="22">
        <v>618.912570800907</v>
      </c>
      <c r="G694" s="20">
        <f>$E694+($F694/60+H694*'data'!$C$16+I694*OFFSET('data'!$C$17,0,D694)-G693*(OFFSET('data'!$C$18,0,D694)+'data'!$C$19+OFFSET('data'!$C$20,0,D694)))*$C694/60+G693</f>
        <v>27.8328491020836</v>
      </c>
      <c r="H694" s="20">
        <f>H693+('data'!$C$19*G693-'data'!$C$16*H693)*$C694/60</f>
        <v>110.601548932129</v>
      </c>
      <c r="I694" s="20">
        <f>I693+(OFFSET('data'!$C$20,0,D694)*G693-OFFSET('data'!$C$17,0,D694)*I693)*$C694/60</f>
        <v>172.998690416140</v>
      </c>
      <c r="J694" s="23">
        <f>$A694/60</f>
        <v>57.4166666666667</v>
      </c>
      <c r="K694" s="20">
        <f>G694/'data'!$C$15*1000</f>
        <v>4.25230738132399</v>
      </c>
      <c r="L694" s="20">
        <f>L693+'data'!$G$21*(K693-L693)/60*C693</f>
        <v>4.2247203352197</v>
      </c>
      <c r="M694" s="20">
        <f>IF(L694&lt;='data'!$G$22,1.89,1.47)</f>
        <v>1.47</v>
      </c>
      <c r="N694" s="19">
        <f>$A694</f>
        <v>3445</v>
      </c>
      <c r="O694" s="20">
        <f>'data'!$G$23-'data'!$G$23*(1-('data'!$G$22^M694)/('data'!$G$22^M694+L694^M694))</f>
        <v>34.8662517107355</v>
      </c>
      <c r="P694" s="20">
        <f>VLOOKUP(IF(N694-'data'!$G$24&lt;0,0,N694-'data'!$G$24),N3:O725,2)</f>
        <v>34.8762083589838</v>
      </c>
      <c r="Q694" s="20">
        <v>3.5</v>
      </c>
      <c r="R694" s="20">
        <v>3.49687530084608</v>
      </c>
      <c r="S694" s="20">
        <v>3.49205078186166</v>
      </c>
      <c r="T694" s="20">
        <v>3.48532927859283</v>
      </c>
      <c r="U694" s="20">
        <v>3.49899189936126</v>
      </c>
      <c r="V694" s="20">
        <v>3.49282250615429</v>
      </c>
      <c r="W694" s="20">
        <v>3.48413140495322</v>
      </c>
      <c r="X694" s="20">
        <v>3.47283147419739</v>
      </c>
      <c r="Y694" s="20">
        <v>41.0808974132036</v>
      </c>
      <c r="Z694" s="20">
        <v>41.1430125007131</v>
      </c>
      <c r="AA694" s="20">
        <v>41.2260144167692</v>
      </c>
      <c r="AB694" s="20">
        <v>41.3416642524603</v>
      </c>
    </row>
    <row r="695" ht="20.05" customHeight="1">
      <c r="A695" s="17">
        <f>$A694+C694</f>
        <v>3450</v>
      </c>
      <c r="B695" s="18"/>
      <c r="C695" s="19">
        <v>5</v>
      </c>
      <c r="D695" t="b" s="20">
        <v>1</v>
      </c>
      <c r="E695" s="21"/>
      <c r="F695" s="22">
        <v>618.806071854690</v>
      </c>
      <c r="G695" s="20">
        <f>$E695+($F695/60+H695*'data'!$C$16+I695*OFFSET('data'!$C$17,0,D695)-G694*(OFFSET('data'!$C$18,0,D695)+'data'!$C$19+OFFSET('data'!$C$20,0,D695)))*$C695/60+G694</f>
        <v>27.8341937579754</v>
      </c>
      <c r="H695" s="20">
        <f>H694+('data'!$C$19*G694-'data'!$C$16*H694)*$C695/60</f>
        <v>110.625163790657</v>
      </c>
      <c r="I695" s="20">
        <f>I694+(OFFSET('data'!$C$20,0,D695)*G694-OFFSET('data'!$C$17,0,D695)*I694)*$C695/60</f>
        <v>173.208075789840</v>
      </c>
      <c r="J695" s="23">
        <f>$A695/60</f>
        <v>57.5</v>
      </c>
      <c r="K695" s="20">
        <f>G695/'data'!$C$15*1000</f>
        <v>4.25251281807799</v>
      </c>
      <c r="L695" s="20">
        <f>L694+'data'!$G$21*(K694-L694)/60*C694</f>
        <v>4.22504495787341</v>
      </c>
      <c r="M695" s="20">
        <f>IF(L695&lt;='data'!$G$22,1.89,1.47)</f>
        <v>1.47</v>
      </c>
      <c r="N695" s="19">
        <f>$A695</f>
        <v>3450</v>
      </c>
      <c r="O695" s="20">
        <f>'data'!$G$23-'data'!$G$23*(1-('data'!$G$22^M695)/('data'!$G$22^M695+L695^M695))</f>
        <v>34.8637900624035</v>
      </c>
      <c r="P695" s="20">
        <f>VLOOKUP(IF(N695-'data'!$G$24&lt;0,0,N695-'data'!$G$24),N3:O725,2)</f>
        <v>34.8737025743358</v>
      </c>
      <c r="Q695" s="20">
        <v>3.5</v>
      </c>
      <c r="R695" s="20">
        <v>3.49690023217324</v>
      </c>
      <c r="S695" s="20">
        <v>3.49210674614499</v>
      </c>
      <c r="T695" s="20">
        <v>3.4854224539694</v>
      </c>
      <c r="U695" s="20">
        <v>3.49900376189643</v>
      </c>
      <c r="V695" s="20">
        <v>3.49287048962582</v>
      </c>
      <c r="W695" s="20">
        <v>3.48422525249355</v>
      </c>
      <c r="X695" s="20">
        <v>3.47298116148868</v>
      </c>
      <c r="Y695" s="20">
        <v>41.0807775725441</v>
      </c>
      <c r="Z695" s="20">
        <v>41.1425318371815</v>
      </c>
      <c r="AA695" s="20">
        <v>41.2250962236205</v>
      </c>
      <c r="AB695" s="20">
        <v>41.3401716475435</v>
      </c>
    </row>
    <row r="696" ht="20.05" customHeight="1">
      <c r="A696" s="17">
        <f>$A695+C695</f>
        <v>3455</v>
      </c>
      <c r="B696" s="18"/>
      <c r="C696" s="19">
        <v>5</v>
      </c>
      <c r="D696" t="b" s="20">
        <v>1</v>
      </c>
      <c r="E696" s="21"/>
      <c r="F696" s="22">
        <v>618.699834567585</v>
      </c>
      <c r="G696" s="20">
        <f>$E696+($F696/60+H696*'data'!$C$16+I696*OFFSET('data'!$C$17,0,D696)-G695*(OFFSET('data'!$C$18,0,D696)+'data'!$C$19+OFFSET('data'!$C$20,0,D696)))*$C696/60+G695</f>
        <v>27.835533087414</v>
      </c>
      <c r="H696" s="20">
        <f>H695+('data'!$C$19*G695-'data'!$C$16*H695)*$C696/60</f>
        <v>110.648672566396</v>
      </c>
      <c r="I696" s="20">
        <f>I695+(OFFSET('data'!$C$20,0,D696)*G695-OFFSET('data'!$C$17,0,D696)*I695)*$C696/60</f>
        <v>173.417394162072</v>
      </c>
      <c r="J696" s="23">
        <f>$A696/60</f>
        <v>57.5833333333333</v>
      </c>
      <c r="K696" s="20">
        <f>G696/'data'!$C$15*1000</f>
        <v>4.25271744105557</v>
      </c>
      <c r="L696" s="20">
        <f>L695+'data'!$G$21*(K695-L695)/60*C695</f>
        <v>4.22536817804122</v>
      </c>
      <c r="M696" s="20">
        <f>IF(L696&lt;='data'!$G$22,1.89,1.47)</f>
        <v>1.47</v>
      </c>
      <c r="N696" s="19">
        <f>$A696</f>
        <v>3455</v>
      </c>
      <c r="O696" s="20">
        <f>'data'!$G$23-'data'!$G$23*(1-('data'!$G$22^M696)/('data'!$G$22^M696+L696^M696))</f>
        <v>34.8613393062946</v>
      </c>
      <c r="P696" s="20">
        <f>VLOOKUP(IF(N696-'data'!$G$24&lt;0,0,N696-'data'!$G$24),N3:O725,2)</f>
        <v>34.8712079097453</v>
      </c>
      <c r="Q696" s="20">
        <v>3.5</v>
      </c>
      <c r="R696" s="20">
        <v>3.49692507794013</v>
      </c>
      <c r="S696" s="20">
        <v>3.49216251916809</v>
      </c>
      <c r="T696" s="20">
        <v>3.48551531214406</v>
      </c>
      <c r="U696" s="20">
        <v>3.49901548484262</v>
      </c>
      <c r="V696" s="20">
        <v>3.49291820083105</v>
      </c>
      <c r="W696" s="20">
        <v>3.48431865200292</v>
      </c>
      <c r="X696" s="20">
        <v>3.47313017205648</v>
      </c>
      <c r="Y696" s="20">
        <v>41.0806591425654</v>
      </c>
      <c r="Z696" s="20">
        <v>41.1420539225447</v>
      </c>
      <c r="AA696" s="20">
        <v>41.2241824854966</v>
      </c>
      <c r="AB696" s="20">
        <v>41.3386859133375</v>
      </c>
    </row>
    <row r="697" ht="20.05" customHeight="1">
      <c r="A697" s="17">
        <f>$A696+C696</f>
        <v>3460</v>
      </c>
      <c r="B697" s="18"/>
      <c r="C697" s="19">
        <v>5</v>
      </c>
      <c r="D697" t="b" s="20">
        <v>1</v>
      </c>
      <c r="E697" s="21"/>
      <c r="F697" s="22">
        <v>618.593857525487</v>
      </c>
      <c r="G697" s="20">
        <f>$E697+($F697/60+H697*'data'!$C$16+I697*OFFSET('data'!$C$17,0,D697)-G696*(OFFSET('data'!$C$18,0,D697)+'data'!$C$19+OFFSET('data'!$C$20,0,D697)))*$C697/60+G696</f>
        <v>27.8368671076752</v>
      </c>
      <c r="H697" s="20">
        <f>H696+('data'!$C$19*G696-'data'!$C$16*H696)*$C697/60</f>
        <v>110.672075753148</v>
      </c>
      <c r="I697" s="20">
        <f>I696+(OFFSET('data'!$C$20,0,D697)*G696-OFFSET('data'!$C$17,0,D697)*I696)*$C697/60</f>
        <v>173.626645505769</v>
      </c>
      <c r="J697" s="23">
        <f>$A697/60</f>
        <v>57.6666666666667</v>
      </c>
      <c r="K697" s="20">
        <f>G697/'data'!$C$15*1000</f>
        <v>4.25292125289613</v>
      </c>
      <c r="L697" s="20">
        <f>L696+'data'!$G$21*(K696-L696)/60*C696</f>
        <v>4.22569000265061</v>
      </c>
      <c r="M697" s="20">
        <f>IF(L697&lt;='data'!$G$22,1.89,1.47)</f>
        <v>1.47</v>
      </c>
      <c r="N697" s="19">
        <f>$A697</f>
        <v>3460</v>
      </c>
      <c r="O697" s="20">
        <f>'data'!$G$23-'data'!$G$23*(1-('data'!$G$22^M697)/('data'!$G$22^M697+L697^M697))</f>
        <v>34.8588993865206</v>
      </c>
      <c r="P697" s="20">
        <f>VLOOKUP(IF(N697-'data'!$G$24&lt;0,0,N697-'data'!$G$24),N3:O725,2)</f>
        <v>34.8687243076027</v>
      </c>
      <c r="Q697" s="20">
        <v>3.5</v>
      </c>
      <c r="R697" s="20">
        <v>3.49694983842821</v>
      </c>
      <c r="S697" s="20">
        <v>3.49221810155997</v>
      </c>
      <c r="T697" s="20">
        <v>3.48560785415969</v>
      </c>
      <c r="U697" s="20">
        <v>3.4990270698424</v>
      </c>
      <c r="V697" s="20">
        <v>3.49296564197029</v>
      </c>
      <c r="W697" s="20">
        <v>3.4844116065102</v>
      </c>
      <c r="X697" s="20">
        <v>3.47327851017063</v>
      </c>
      <c r="Y697" s="20">
        <v>41.0805421066561</v>
      </c>
      <c r="Z697" s="20">
        <v>41.1415787344131</v>
      </c>
      <c r="AA697" s="20">
        <v>41.2232731716886</v>
      </c>
      <c r="AB697" s="20">
        <v>41.3372070054978</v>
      </c>
    </row>
    <row r="698" ht="20.05" customHeight="1">
      <c r="A698" s="17">
        <f>$A697+C697</f>
        <v>3465</v>
      </c>
      <c r="B698" s="18"/>
      <c r="C698" s="19">
        <v>5</v>
      </c>
      <c r="D698" t="b" s="20">
        <v>1</v>
      </c>
      <c r="E698" s="21"/>
      <c r="F698" s="22">
        <v>618.488139322554</v>
      </c>
      <c r="G698" s="20">
        <f>$E698+($F698/60+H698*'data'!$C$16+I698*OFFSET('data'!$C$17,0,D698)-G697*(OFFSET('data'!$C$18,0,D698)+'data'!$C$19+OFFSET('data'!$C$20,0,D698)))*$C698/60+G697</f>
        <v>27.8381958359783</v>
      </c>
      <c r="H698" s="20">
        <f>H697+('data'!$C$19*G697-'data'!$C$16*H697)*$C698/60</f>
        <v>110.695373842235</v>
      </c>
      <c r="I698" s="20">
        <f>I697+(OFFSET('data'!$C$20,0,D698)*G697-OFFSET('data'!$C$17,0,D698)*I697)*$C698/60</f>
        <v>173.835829794044</v>
      </c>
      <c r="J698" s="23">
        <f>$A698/60</f>
        <v>57.75</v>
      </c>
      <c r="K698" s="20">
        <f>G698/'data'!$C$15*1000</f>
        <v>4.25312425623044</v>
      </c>
      <c r="L698" s="20">
        <f>L697+'data'!$G$21*(K697-L697)/60*C697</f>
        <v>4.22601043857859</v>
      </c>
      <c r="M698" s="20">
        <f>IF(L698&lt;='data'!$G$22,1.89,1.47)</f>
        <v>1.47</v>
      </c>
      <c r="N698" s="19">
        <f>$A698</f>
        <v>3465</v>
      </c>
      <c r="O698" s="20">
        <f>'data'!$G$23-'data'!$G$23*(1-('data'!$G$22^M698)/('data'!$G$22^M698+L698^M698))</f>
        <v>34.8564702476129</v>
      </c>
      <c r="P698" s="20">
        <f>VLOOKUP(IF(N698-'data'!$G$24&lt;0,0,N698-'data'!$G$24),N3:O725,2)</f>
        <v>34.8662517107355</v>
      </c>
      <c r="Q698" s="20">
        <v>3.5</v>
      </c>
      <c r="R698" s="20">
        <v>3.49697451391805</v>
      </c>
      <c r="S698" s="20">
        <v>3.49227349394755</v>
      </c>
      <c r="T698" s="20">
        <v>3.48570008105572</v>
      </c>
      <c r="U698" s="20">
        <v>3.49903851851902</v>
      </c>
      <c r="V698" s="20">
        <v>3.49301281522128</v>
      </c>
      <c r="W698" s="20">
        <v>3.48450411901601</v>
      </c>
      <c r="X698" s="20">
        <v>3.4734261800629</v>
      </c>
      <c r="Y698" s="20">
        <v>41.080426448401</v>
      </c>
      <c r="Z698" s="20">
        <v>41.1411062506285</v>
      </c>
      <c r="AA698" s="20">
        <v>41.222368251778</v>
      </c>
      <c r="AB698" s="20">
        <v>41.3357348800829</v>
      </c>
    </row>
    <row r="699" ht="20.05" customHeight="1">
      <c r="A699" s="17">
        <f>$A698+C698</f>
        <v>3470</v>
      </c>
      <c r="B699" s="18"/>
      <c r="C699" s="19">
        <v>5</v>
      </c>
      <c r="D699" t="b" s="20">
        <v>1</v>
      </c>
      <c r="E699" s="21"/>
      <c r="F699" s="22">
        <v>618.3826785611531</v>
      </c>
      <c r="G699" s="20">
        <f>$E699+($F699/60+H699*'data'!$C$16+I699*OFFSET('data'!$C$17,0,D699)-G698*(OFFSET('data'!$C$18,0,D699)+'data'!$C$19+OFFSET('data'!$C$20,0,D699)))*$C699/60+G698</f>
        <v>27.8395192894864</v>
      </c>
      <c r="H699" s="20">
        <f>H698+('data'!$C$19*G698-'data'!$C$16*H698)*$C699/60</f>
        <v>110.718567322512</v>
      </c>
      <c r="I699" s="20">
        <f>I698+(OFFSET('data'!$C$20,0,D699)*G698-OFFSET('data'!$C$17,0,D699)*I698)*$C699/60</f>
        <v>174.044947000190</v>
      </c>
      <c r="J699" s="23">
        <f>$A699/60</f>
        <v>57.8333333333333</v>
      </c>
      <c r="K699" s="20">
        <f>G699/'data'!$C$15*1000</f>
        <v>4.25332645368068</v>
      </c>
      <c r="L699" s="20">
        <f>L698+'data'!$G$21*(K698-L698)/60*C698</f>
        <v>4.2263294926522</v>
      </c>
      <c r="M699" s="20">
        <f>IF(L699&lt;='data'!$G$22,1.89,1.47)</f>
        <v>1.47</v>
      </c>
      <c r="N699" s="19">
        <f>$A699</f>
        <v>3470</v>
      </c>
      <c r="O699" s="20">
        <f>'data'!$G$23-'data'!$G$23*(1-('data'!$G$22^M699)/('data'!$G$22^M699+L699^M699))</f>
        <v>34.8540518345182</v>
      </c>
      <c r="P699" s="20">
        <f>VLOOKUP(IF(N699-'data'!$G$24&lt;0,0,N699-'data'!$G$24),N3:O725,2)</f>
        <v>34.8637900624035</v>
      </c>
      <c r="Q699" s="20">
        <v>3.5</v>
      </c>
      <c r="R699" s="20">
        <v>3.49699910468926</v>
      </c>
      <c r="S699" s="20">
        <v>3.49232869695573</v>
      </c>
      <c r="T699" s="20">
        <v>3.48579199386822</v>
      </c>
      <c r="U699" s="20">
        <v>3.49904983247662</v>
      </c>
      <c r="V699" s="20">
        <v>3.49305972273942</v>
      </c>
      <c r="W699" s="20">
        <v>3.48459619249301</v>
      </c>
      <c r="X699" s="20">
        <v>3.47357318592734</v>
      </c>
      <c r="Y699" s="20">
        <v>41.0803121515777</v>
      </c>
      <c r="Z699" s="20">
        <v>41.1406364492609</v>
      </c>
      <c r="AA699" s="20">
        <v>41.2214676956338</v>
      </c>
      <c r="AB699" s="20">
        <v>41.3342694935494</v>
      </c>
    </row>
    <row r="700" ht="20.05" customHeight="1">
      <c r="A700" s="17">
        <f>$A699+C699</f>
        <v>3475</v>
      </c>
      <c r="B700" s="18"/>
      <c r="C700" s="19">
        <v>5</v>
      </c>
      <c r="D700" t="b" s="20">
        <v>1</v>
      </c>
      <c r="E700" s="21"/>
      <c r="F700" s="22">
        <v>618.277473851810</v>
      </c>
      <c r="G700" s="20">
        <f>$E700+($F700/60+H700*'data'!$C$16+I700*OFFSET('data'!$C$17,0,D700)-G699*(OFFSET('data'!$C$18,0,D700)+'data'!$C$19+OFFSET('data'!$C$20,0,D700)))*$C700/60+G699</f>
        <v>27.8408374853065</v>
      </c>
      <c r="H700" s="20">
        <f>H699+('data'!$C$19*G699-'data'!$C$16*H699)*$C700/60</f>
        <v>110.741656680379</v>
      </c>
      <c r="I700" s="20">
        <f>I699+(OFFSET('data'!$C$20,0,D700)*G699-OFFSET('data'!$C$17,0,D700)*I699)*$C700/60</f>
        <v>174.253997097683</v>
      </c>
      <c r="J700" s="23">
        <f>$A700/60</f>
        <v>57.9166666666667</v>
      </c>
      <c r="K700" s="20">
        <f>G700/'data'!$C$15*1000</f>
        <v>4.25352784786046</v>
      </c>
      <c r="L700" s="20">
        <f>L699+'data'!$G$21*(K699-L699)/60*C699</f>
        <v>4.226647171649</v>
      </c>
      <c r="M700" s="20">
        <f>IF(L700&lt;='data'!$G$22,1.89,1.47)</f>
        <v>1.47</v>
      </c>
      <c r="N700" s="19">
        <f>$A700</f>
        <v>3475</v>
      </c>
      <c r="O700" s="20">
        <f>'data'!$G$23-'data'!$G$23*(1-('data'!$G$22^M700)/('data'!$G$22^M700+L700^M700))</f>
        <v>34.8516440925946</v>
      </c>
      <c r="P700" s="20">
        <f>VLOOKUP(IF(N700-'data'!$G$24&lt;0,0,N700-'data'!$G$24),N3:O725,2)</f>
        <v>34.8613393062946</v>
      </c>
      <c r="Q700" s="20">
        <v>3.5</v>
      </c>
      <c r="R700" s="20">
        <v>3.49702361102056</v>
      </c>
      <c r="S700" s="20">
        <v>3.49238371120734</v>
      </c>
      <c r="T700" s="20">
        <v>3.48588359362984</v>
      </c>
      <c r="U700" s="20">
        <v>3.49906101330047</v>
      </c>
      <c r="V700" s="20">
        <v>3.49310636665802</v>
      </c>
      <c r="W700" s="20">
        <v>3.4846878298862</v>
      </c>
      <c r="X700" s="20">
        <v>3.47371953192073</v>
      </c>
      <c r="Y700" s="20">
        <v>41.0801992001555</v>
      </c>
      <c r="Z700" s="20">
        <v>41.1401693086066</v>
      </c>
      <c r="AA700" s="20">
        <v>41.2205714734094</v>
      </c>
      <c r="AB700" s="20">
        <v>41.3328108027478</v>
      </c>
    </row>
    <row r="701" ht="20.05" customHeight="1">
      <c r="A701" s="17">
        <f>$A700+C700</f>
        <v>3480</v>
      </c>
      <c r="B701" s="18"/>
      <c r="C701" s="19">
        <v>5</v>
      </c>
      <c r="D701" t="b" s="20">
        <v>1</v>
      </c>
      <c r="E701" s="21"/>
      <c r="F701" s="22">
        <v>618.172523813165</v>
      </c>
      <c r="G701" s="20">
        <f>$E701+($F701/60+H701*'data'!$C$16+I701*OFFSET('data'!$C$17,0,D701)-G700*(OFFSET('data'!$C$18,0,D701)+'data'!$C$19+OFFSET('data'!$C$20,0,D701)))*$C701/60+G700</f>
        <v>27.8421504404897</v>
      </c>
      <c r="H701" s="20">
        <f>H700+('data'!$C$19*G700-'data'!$C$16*H700)*$C701/60</f>
        <v>110.764642399796</v>
      </c>
      <c r="I701" s="20">
        <f>I700+(OFFSET('data'!$C$20,0,D701)*G700-OFFSET('data'!$C$17,0,D701)*I700)*$C701/60</f>
        <v>174.462980060176</v>
      </c>
      <c r="J701" s="23">
        <f>$A701/60</f>
        <v>58</v>
      </c>
      <c r="K701" s="20">
        <f>G701/'data'!$C$15*1000</f>
        <v>4.25372844137485</v>
      </c>
      <c r="L701" s="20">
        <f>L700+'data'!$G$21*(K700-L700)/60*C700</f>
        <v>4.22696348229757</v>
      </c>
      <c r="M701" s="20">
        <f>IF(L701&lt;='data'!$G$22,1.89,1.47)</f>
        <v>1.47</v>
      </c>
      <c r="N701" s="19">
        <f>$A701</f>
        <v>3480</v>
      </c>
      <c r="O701" s="20">
        <f>'data'!$G$23-'data'!$G$23*(1-('data'!$G$22^M701)/('data'!$G$22^M701+L701^M701))</f>
        <v>34.8492469676074</v>
      </c>
      <c r="P701" s="20">
        <f>VLOOKUP(IF(N701-'data'!$G$24&lt;0,0,N701-'data'!$G$24),N3:O725,2)</f>
        <v>34.8588993865206</v>
      </c>
      <c r="Q701" s="20">
        <v>3.5</v>
      </c>
      <c r="R701" s="20">
        <v>3.49704803318975</v>
      </c>
      <c r="S701" s="20">
        <v>3.49243853732315</v>
      </c>
      <c r="T701" s="20">
        <v>3.48597488136984</v>
      </c>
      <c r="U701" s="20">
        <v>3.49907206255718</v>
      </c>
      <c r="V701" s="20">
        <v>3.49315274908855</v>
      </c>
      <c r="W701" s="20">
        <v>3.48477903411324</v>
      </c>
      <c r="X701" s="20">
        <v>3.47386522216295</v>
      </c>
      <c r="Y701" s="20">
        <v>41.0800875782922</v>
      </c>
      <c r="Z701" s="20">
        <v>41.1397048071852</v>
      </c>
      <c r="AA701" s="20">
        <v>41.2196795555389</v>
      </c>
      <c r="AB701" s="20">
        <v>41.3313587649184</v>
      </c>
    </row>
    <row r="702" ht="20.05" customHeight="1">
      <c r="A702" s="17">
        <f>$A701+C701</f>
        <v>3485</v>
      </c>
      <c r="B702" s="18"/>
      <c r="C702" s="19">
        <v>5</v>
      </c>
      <c r="D702" t="b" s="20">
        <v>1</v>
      </c>
      <c r="E702" s="21"/>
      <c r="F702" s="22">
        <v>618.067827071925</v>
      </c>
      <c r="G702" s="20">
        <f>$E702+($F702/60+H702*'data'!$C$16+I702*OFFSET('data'!$C$17,0,D702)-G701*(OFFSET('data'!$C$18,0,D702)+'data'!$C$19+OFFSET('data'!$C$20,0,D702)))*$C702/60+G701</f>
        <v>27.8434581720315</v>
      </c>
      <c r="H702" s="20">
        <f>H701+('data'!$C$19*G701-'data'!$C$16*H701)*$C702/60</f>
        <v>110.787524962295</v>
      </c>
      <c r="I702" s="20">
        <f>I701+(OFFSET('data'!$C$20,0,D702)*G701-OFFSET('data'!$C$17,0,D702)*I701)*$C702/60</f>
        <v>174.671895861502</v>
      </c>
      <c r="J702" s="23">
        <f>$A702/60</f>
        <v>58.0833333333333</v>
      </c>
      <c r="K702" s="20">
        <f>G702/'data'!$C$15*1000</f>
        <v>4.25392823682042</v>
      </c>
      <c r="L702" s="20">
        <f>L701+'data'!$G$21*(K701-L701)/60*C701</f>
        <v>4.22727843127795</v>
      </c>
      <c r="M702" s="20">
        <f>IF(L702&lt;='data'!$G$22,1.89,1.47)</f>
        <v>1.47</v>
      </c>
      <c r="N702" s="19">
        <f>$A702</f>
        <v>3485</v>
      </c>
      <c r="O702" s="20">
        <f>'data'!$G$23-'data'!$G$23*(1-('data'!$G$22^M702)/('data'!$G$22^M702+L702^M702))</f>
        <v>34.8468604057249</v>
      </c>
      <c r="P702" s="20">
        <f>VLOOKUP(IF(N702-'data'!$G$24&lt;0,0,N702-'data'!$G$24),N3:O725,2)</f>
        <v>34.8564702476129</v>
      </c>
      <c r="Q702" s="20">
        <v>3.5</v>
      </c>
      <c r="R702" s="20">
        <v>3.49707237147372</v>
      </c>
      <c r="S702" s="20">
        <v>3.49249317592194</v>
      </c>
      <c r="T702" s="20">
        <v>3.48606585811413</v>
      </c>
      <c r="U702" s="20">
        <v>3.49908298179493</v>
      </c>
      <c r="V702" s="20">
        <v>3.49319887212091</v>
      </c>
      <c r="W702" s="20">
        <v>3.48486980806474</v>
      </c>
      <c r="X702" s="20">
        <v>3.47401026073739</v>
      </c>
      <c r="Y702" s="20">
        <v>41.0799772703324</v>
      </c>
      <c r="Z702" s="20">
        <v>41.1392429237371</v>
      </c>
      <c r="AA702" s="20">
        <v>41.2187919127346</v>
      </c>
      <c r="AB702" s="20">
        <v>41.3299133376868</v>
      </c>
    </row>
    <row r="703" ht="20.05" customHeight="1">
      <c r="A703" s="17">
        <f>$A702+C702</f>
        <v>3490</v>
      </c>
      <c r="B703" s="18"/>
      <c r="C703" s="19">
        <v>5</v>
      </c>
      <c r="D703" t="b" s="20">
        <v>1</v>
      </c>
      <c r="E703" s="21"/>
      <c r="F703" s="22">
        <v>617.963382262816</v>
      </c>
      <c r="G703" s="20">
        <f>$E703+($F703/60+H703*'data'!$C$16+I703*OFFSET('data'!$C$17,0,D703)-G702*(OFFSET('data'!$C$18,0,D703)+'data'!$C$19+OFFSET('data'!$C$20,0,D703)))*$C703/60+G702</f>
        <v>27.8447606968718</v>
      </c>
      <c r="H703" s="20">
        <f>H702+('data'!$C$19*G702-'data'!$C$16*H702)*$C703/60</f>
        <v>110.810304846992</v>
      </c>
      <c r="I703" s="20">
        <f>I702+(OFFSET('data'!$C$20,0,D703)*G702-OFFSET('data'!$C$17,0,D703)*I702)*$C703/60</f>
        <v>174.880744475673</v>
      </c>
      <c r="J703" s="23">
        <f>$A703/60</f>
        <v>58.1666666666667</v>
      </c>
      <c r="K703" s="20">
        <f>G703/'data'!$C$15*1000</f>
        <v>4.25412723678526</v>
      </c>
      <c r="L703" s="20">
        <f>L702+'data'!$G$21*(K702-L702)/60*C702</f>
        <v>4.22759202522213</v>
      </c>
      <c r="M703" s="20">
        <f>IF(L703&lt;='data'!$G$22,1.89,1.47)</f>
        <v>1.47</v>
      </c>
      <c r="N703" s="19">
        <f>$A703</f>
        <v>3490</v>
      </c>
      <c r="O703" s="20">
        <f>'data'!$G$23-'data'!$G$23*(1-('data'!$G$22^M703)/('data'!$G$22^M703+L703^M703))</f>
        <v>34.8444843535149</v>
      </c>
      <c r="P703" s="20">
        <f>VLOOKUP(IF(N703-'data'!$G$24&lt;0,0,N703-'data'!$G$24),N3:O725,2)</f>
        <v>34.8540518345182</v>
      </c>
      <c r="Q703" s="20">
        <v>3.5</v>
      </c>
      <c r="R703" s="20">
        <v>3.49709662614846</v>
      </c>
      <c r="S703" s="20">
        <v>3.49254762762042</v>
      </c>
      <c r="T703" s="20">
        <v>3.4861565248852</v>
      </c>
      <c r="U703" s="20">
        <v>3.49909377254368</v>
      </c>
      <c r="V703" s="20">
        <v>3.49324473782364</v>
      </c>
      <c r="W703" s="20">
        <v>3.48496015460454</v>
      </c>
      <c r="X703" s="20">
        <v>3.47415465169133</v>
      </c>
      <c r="Y703" s="20">
        <v>41.0798682608053</v>
      </c>
      <c r="Z703" s="20">
        <v>41.1387836372212</v>
      </c>
      <c r="AA703" s="20">
        <v>41.2179085159837</v>
      </c>
      <c r="AB703" s="20">
        <v>41.328474479060</v>
      </c>
    </row>
    <row r="704" ht="20.05" customHeight="1">
      <c r="A704" s="17">
        <f>$A703+C703</f>
        <v>3495</v>
      </c>
      <c r="B704" s="18"/>
      <c r="C704" s="19">
        <v>5</v>
      </c>
      <c r="D704" t="b" s="20">
        <v>1</v>
      </c>
      <c r="E704" s="21"/>
      <c r="F704" s="22">
        <v>617.859188028532</v>
      </c>
      <c r="G704" s="20">
        <f>$E704+($F704/60+H704*'data'!$C$16+I704*OFFSET('data'!$C$17,0,D704)-G703*(OFFSET('data'!$C$18,0,D704)+'data'!$C$19+OFFSET('data'!$C$20,0,D704)))*$C704/60+G703</f>
        <v>27.8460580318951</v>
      </c>
      <c r="H704" s="20">
        <f>H703+('data'!$C$19*G703-'data'!$C$16*H703)*$C704/60</f>
        <v>110.832982530602</v>
      </c>
      <c r="I704" s="20">
        <f>I703+(OFFSET('data'!$C$20,0,D704)*G703-OFFSET('data'!$C$17,0,D704)*I703)*$C704/60</f>
        <v>175.089525876878</v>
      </c>
      <c r="J704" s="23">
        <f>$A704/60</f>
        <v>58.25</v>
      </c>
      <c r="K704" s="20">
        <f>G704/'data'!$C$15*1000</f>
        <v>4.25432544384899</v>
      </c>
      <c r="L704" s="20">
        <f>L703+'data'!$G$21*(K703-L703)/60*C703</f>
        <v>4.22790427071452</v>
      </c>
      <c r="M704" s="20">
        <f>IF(L704&lt;='data'!$G$22,1.89,1.47)</f>
        <v>1.47</v>
      </c>
      <c r="N704" s="19">
        <f>$A704</f>
        <v>3495</v>
      </c>
      <c r="O704" s="20">
        <f>'data'!$G$23-'data'!$G$23*(1-('data'!$G$22^M704)/('data'!$G$22^M704+L704^M704))</f>
        <v>34.842118757940</v>
      </c>
      <c r="P704" s="20">
        <f>VLOOKUP(IF(N704-'data'!$G$24&lt;0,0,N704-'data'!$G$24),N3:O725,2)</f>
        <v>34.8516440925946</v>
      </c>
      <c r="Q704" s="20">
        <v>3.5</v>
      </c>
      <c r="R704" s="20">
        <v>3.49712079748902</v>
      </c>
      <c r="S704" s="20">
        <v>3.4926018930333</v>
      </c>
      <c r="T704" s="20">
        <v>3.48624688270226</v>
      </c>
      <c r="U704" s="20">
        <v>3.49910443631539</v>
      </c>
      <c r="V704" s="20">
        <v>3.49329034824419</v>
      </c>
      <c r="W704" s="20">
        <v>3.48505007657003</v>
      </c>
      <c r="X704" s="20">
        <v>3.47429839903633</v>
      </c>
      <c r="Y704" s="20">
        <v>41.0797605344221</v>
      </c>
      <c r="Z704" s="20">
        <v>41.1383269268123</v>
      </c>
      <c r="AA704" s="20">
        <v>41.2170293365454</v>
      </c>
      <c r="AB704" s="20">
        <v>41.3270421474218</v>
      </c>
    </row>
    <row r="705" ht="20.05" customHeight="1">
      <c r="A705" s="17">
        <f>$A704+C704</f>
        <v>3500</v>
      </c>
      <c r="B705" s="18"/>
      <c r="C705" s="19">
        <v>5</v>
      </c>
      <c r="D705" t="b" s="20">
        <v>1</v>
      </c>
      <c r="E705" s="21"/>
      <c r="F705" s="22">
        <v>617.755243019696</v>
      </c>
      <c r="G705" s="20">
        <f>$E705+($F705/60+H705*'data'!$C$16+I705*OFFSET('data'!$C$17,0,D705)-G704*(OFFSET('data'!$C$18,0,D705)+'data'!$C$19+OFFSET('data'!$C$20,0,D705)))*$C705/60+G704</f>
        <v>27.8473501939308</v>
      </c>
      <c r="H705" s="20">
        <f>H704+('data'!$C$19*G704-'data'!$C$16*H704)*$C705/60</f>
        <v>110.855558487450</v>
      </c>
      <c r="I705" s="20">
        <f>I704+(OFFSET('data'!$C$20,0,D705)*G704-OFFSET('data'!$C$17,0,D705)*I704)*$C705/60</f>
        <v>175.298240039484</v>
      </c>
      <c r="J705" s="23">
        <f>$A705/60</f>
        <v>58.3333333333333</v>
      </c>
      <c r="K705" s="20">
        <f>G705/'data'!$C$15*1000</f>
        <v>4.2545228605828</v>
      </c>
      <c r="L705" s="20">
        <f>L704+'data'!$G$21*(K704-L704)/60*C704</f>
        <v>4.2282151742924</v>
      </c>
      <c r="M705" s="20">
        <f>IF(L705&lt;='data'!$G$22,1.89,1.47)</f>
        <v>1.47</v>
      </c>
      <c r="N705" s="19">
        <f>$A705</f>
        <v>3500</v>
      </c>
      <c r="O705" s="20">
        <f>'data'!$G$23-'data'!$G$23*(1-('data'!$G$22^M705)/('data'!$G$22^M705+L705^M705))</f>
        <v>34.8397635663545</v>
      </c>
      <c r="P705" s="20">
        <f>VLOOKUP(IF(N705-'data'!$G$24&lt;0,0,N705-'data'!$G$24),N3:O725,2)</f>
        <v>34.8492469676074</v>
      </c>
      <c r="Q705" s="20">
        <v>3.5</v>
      </c>
      <c r="R705" s="20">
        <v>3.49714488576958</v>
      </c>
      <c r="S705" s="20">
        <v>3.49265597277326</v>
      </c>
      <c r="T705" s="20">
        <v>3.48633693258113</v>
      </c>
      <c r="U705" s="20">
        <v>3.49911497460422</v>
      </c>
      <c r="V705" s="20">
        <v>3.49333570540913</v>
      </c>
      <c r="W705" s="20">
        <v>3.48513957677241</v>
      </c>
      <c r="X705" s="20">
        <v>3.47444150674862</v>
      </c>
      <c r="Y705" s="20">
        <v>41.0796540760743</v>
      </c>
      <c r="Z705" s="20">
        <v>41.1378727718987</v>
      </c>
      <c r="AA705" s="20">
        <v>41.2161543459477</v>
      </c>
      <c r="AB705" s="20">
        <v>41.3256163015293</v>
      </c>
    </row>
    <row r="706" ht="20.05" customHeight="1">
      <c r="A706" s="17">
        <f>$A705+C705</f>
        <v>3505</v>
      </c>
      <c r="B706" s="18"/>
      <c r="C706" s="19">
        <v>5</v>
      </c>
      <c r="D706" t="b" s="20">
        <v>1</v>
      </c>
      <c r="E706" s="21"/>
      <c r="F706" s="22">
        <v>617.651545894806</v>
      </c>
      <c r="G706" s="20">
        <f>$E706+($F706/60+H706*'data'!$C$16+I706*OFFSET('data'!$C$17,0,D706)-G705*(OFFSET('data'!$C$18,0,D706)+'data'!$C$19+OFFSET('data'!$C$20,0,D706)))*$C706/60+G705</f>
        <v>27.8486371997534</v>
      </c>
      <c r="H706" s="20">
        <f>H705+('data'!$C$19*G705-'data'!$C$16*H705)*$C706/60</f>
        <v>110.878033189485</v>
      </c>
      <c r="I706" s="20">
        <f>I705+(OFFSET('data'!$C$20,0,D706)*G705-OFFSET('data'!$C$17,0,D706)*I705)*$C706/60</f>
        <v>175.506886938033</v>
      </c>
      <c r="J706" s="23">
        <f>$A706/60</f>
        <v>58.4166666666667</v>
      </c>
      <c r="K706" s="20">
        <f>G706/'data'!$C$15*1000</f>
        <v>4.2547194895495</v>
      </c>
      <c r="L706" s="20">
        <f>L705+'data'!$G$21*(K705-L705)/60*C705</f>
        <v>4.22852474244639</v>
      </c>
      <c r="M706" s="20">
        <f>IF(L706&lt;='data'!$G$22,1.89,1.47)</f>
        <v>1.47</v>
      </c>
      <c r="N706" s="19">
        <f>$A706</f>
        <v>3505</v>
      </c>
      <c r="O706" s="20">
        <f>'data'!$G$23-'data'!$G$23*(1-('data'!$G$22^M706)/('data'!$G$22^M706+L706^M706))</f>
        <v>34.8374187264998</v>
      </c>
      <c r="P706" s="20">
        <f>VLOOKUP(IF(N706-'data'!$G$24&lt;0,0,N706-'data'!$G$24),N3:O725,2)</f>
        <v>34.8468604057249</v>
      </c>
      <c r="Q706" s="20">
        <v>3.5</v>
      </c>
      <c r="R706" s="20">
        <v>3.49716889126342</v>
      </c>
      <c r="S706" s="20">
        <v>3.49270986745098</v>
      </c>
      <c r="T706" s="20">
        <v>3.48642667553431</v>
      </c>
      <c r="U706" s="20">
        <v>3.49912538888676</v>
      </c>
      <c r="V706" s="20">
        <v>3.4933808113244</v>
      </c>
      <c r="W706" s="20">
        <v>3.48522865799699</v>
      </c>
      <c r="X706" s="20">
        <v>3.47458397876946</v>
      </c>
      <c r="Y706" s="20">
        <v>41.0795488708315</v>
      </c>
      <c r="Z706" s="20">
        <v>41.1374211520796</v>
      </c>
      <c r="AA706" s="20">
        <v>41.2152835159846</v>
      </c>
      <c r="AB706" s="20">
        <v>41.3241969005086</v>
      </c>
    </row>
    <row r="707" ht="20.05" customHeight="1">
      <c r="A707" s="17">
        <f>$A706+C706</f>
        <v>3510</v>
      </c>
      <c r="B707" s="18"/>
      <c r="C707" s="19">
        <v>5</v>
      </c>
      <c r="D707" t="b" s="20">
        <v>1</v>
      </c>
      <c r="E707" s="21"/>
      <c r="F707" s="22">
        <v>617.5480953201931</v>
      </c>
      <c r="G707" s="20">
        <f>$E707+($F707/60+H707*'data'!$C$16+I707*OFFSET('data'!$C$17,0,D707)-G706*(OFFSET('data'!$C$18,0,D707)+'data'!$C$19+OFFSET('data'!$C$20,0,D707)))*$C707/60+G706</f>
        <v>27.8499190660825</v>
      </c>
      <c r="H707" s="20">
        <f>H706+('data'!$C$19*G706-'data'!$C$16*H706)*$C707/60</f>
        <v>110.900407106290</v>
      </c>
      <c r="I707" s="20">
        <f>I706+(OFFSET('data'!$C$20,0,D707)*G706-OFFSET('data'!$C$17,0,D707)*I706)*$C707/60</f>
        <v>175.715466547245</v>
      </c>
      <c r="J707" s="23">
        <f>$A707/60</f>
        <v>58.5</v>
      </c>
      <c r="K707" s="20">
        <f>G707/'data'!$C$15*1000</f>
        <v>4.25491533330351</v>
      </c>
      <c r="L707" s="20">
        <f>L706+'data'!$G$21*(K706-L706)/60*C706</f>
        <v>4.22883298162088</v>
      </c>
      <c r="M707" s="20">
        <f>IF(L707&lt;='data'!$G$22,1.89,1.47)</f>
        <v>1.47</v>
      </c>
      <c r="N707" s="19">
        <f>$A707</f>
        <v>3510</v>
      </c>
      <c r="O707" s="20">
        <f>'data'!$G$23-'data'!$G$23*(1-('data'!$G$22^M707)/('data'!$G$22^M707+L707^M707))</f>
        <v>34.8350841865012</v>
      </c>
      <c r="P707" s="20">
        <f>VLOOKUP(IF(N707-'data'!$G$24&lt;0,0,N707-'data'!$G$24),N3:O725,2)</f>
        <v>34.8444843535149</v>
      </c>
      <c r="Q707" s="20">
        <v>3.5</v>
      </c>
      <c r="R707" s="20">
        <v>3.49719281424292</v>
      </c>
      <c r="S707" s="20">
        <v>3.49276357767514</v>
      </c>
      <c r="T707" s="20">
        <v>3.48651611257098</v>
      </c>
      <c r="U707" s="20">
        <v>3.49913568062222</v>
      </c>
      <c r="V707" s="20">
        <v>3.49342566797555</v>
      </c>
      <c r="W707" s="20">
        <v>3.48531732300346</v>
      </c>
      <c r="X707" s="20">
        <v>3.47472581900552</v>
      </c>
      <c r="Y707" s="20">
        <v>41.079444903939</v>
      </c>
      <c r="Z707" s="20">
        <v>41.1369720471629</v>
      </c>
      <c r="AA707" s="20">
        <v>41.2144168187132</v>
      </c>
      <c r="AB707" s="20">
        <v>41.3227839038507</v>
      </c>
    </row>
    <row r="708" ht="20.05" customHeight="1">
      <c r="A708" s="17">
        <f>$A707+C707</f>
        <v>3515</v>
      </c>
      <c r="B708" s="18"/>
      <c r="C708" s="19">
        <v>5</v>
      </c>
      <c r="D708" t="b" s="20">
        <v>1</v>
      </c>
      <c r="E708" s="21"/>
      <c r="F708" s="22">
        <v>617.444889969974</v>
      </c>
      <c r="G708" s="20">
        <f>$E708+($F708/60+H708*'data'!$C$16+I708*OFFSET('data'!$C$17,0,D708)-G707*(OFFSET('data'!$C$18,0,D708)+'data'!$C$19+OFFSET('data'!$C$20,0,D708)))*$C708/60+G707</f>
        <v>27.8511958095831</v>
      </c>
      <c r="H708" s="20">
        <f>H707+('data'!$C$19*G707-'data'!$C$16*H707)*$C708/60</f>
        <v>110.922680705098</v>
      </c>
      <c r="I708" s="20">
        <f>I707+(OFFSET('data'!$C$20,0,D708)*G707-OFFSET('data'!$C$17,0,D708)*I707)*$C708/60</f>
        <v>175.923978842014</v>
      </c>
      <c r="J708" s="23">
        <f>$A708/60</f>
        <v>58.5833333333333</v>
      </c>
      <c r="K708" s="20">
        <f>G708/'data'!$C$15*1000</f>
        <v>4.25511039439092</v>
      </c>
      <c r="L708" s="20">
        <f>L707+'data'!$G$21*(K707-L707)/60*C707</f>
        <v>4.22913989821449</v>
      </c>
      <c r="M708" s="20">
        <f>IF(L708&lt;='data'!$G$22,1.89,1.47)</f>
        <v>1.47</v>
      </c>
      <c r="N708" s="19">
        <f>$A708</f>
        <v>3515</v>
      </c>
      <c r="O708" s="20">
        <f>'data'!$G$23-'data'!$G$23*(1-('data'!$G$22^M708)/('data'!$G$22^M708+L708^M708))</f>
        <v>34.8327598948637</v>
      </c>
      <c r="P708" s="20">
        <f>VLOOKUP(IF(N708-'data'!$G$24&lt;0,0,N708-'data'!$G$24),N3:O725,2)</f>
        <v>34.842118757940</v>
      </c>
      <c r="Q708" s="20">
        <v>3.5</v>
      </c>
      <c r="R708" s="20">
        <v>3.49721665497955</v>
      </c>
      <c r="S708" s="20">
        <v>3.49281710405244</v>
      </c>
      <c r="T708" s="20">
        <v>3.48660524469701</v>
      </c>
      <c r="U708" s="20">
        <v>3.49914585125263</v>
      </c>
      <c r="V708" s="20">
        <v>3.49347027732795</v>
      </c>
      <c r="W708" s="20">
        <v>3.48540557452619</v>
      </c>
      <c r="X708" s="20">
        <v>3.47486703132926</v>
      </c>
      <c r="Y708" s="20">
        <v>41.0793421608161</v>
      </c>
      <c r="Z708" s="20">
        <v>41.1365254371629</v>
      </c>
      <c r="AA708" s="20">
        <v>41.2135542264506</v>
      </c>
      <c r="AB708" s="20">
        <v>41.3213772714077</v>
      </c>
    </row>
    <row r="709" ht="20.05" customHeight="1">
      <c r="A709" s="17">
        <f>$A708+C708</f>
        <v>3520</v>
      </c>
      <c r="B709" s="18"/>
      <c r="C709" s="19">
        <v>5</v>
      </c>
      <c r="D709" t="b" s="20">
        <v>1</v>
      </c>
      <c r="E709" s="21"/>
      <c r="F709" s="22">
        <v>617.341928526008</v>
      </c>
      <c r="G709" s="20">
        <f>$E709+($F709/60+H709*'data'!$C$16+I709*OFFSET('data'!$C$17,0,D709)-G708*(OFFSET('data'!$C$18,0,D709)+'data'!$C$19+OFFSET('data'!$C$20,0,D709)))*$C709/60+G708</f>
        <v>27.8524674468658</v>
      </c>
      <c r="H709" s="20">
        <f>H708+('data'!$C$19*G708-'data'!$C$16*H708)*$C709/60</f>
        <v>110.944854450802</v>
      </c>
      <c r="I709" s="20">
        <f>I708+(OFFSET('data'!$C$20,0,D709)*G708-OFFSET('data'!$C$17,0,D709)*I708)*$C709/60</f>
        <v>176.132423797409</v>
      </c>
      <c r="J709" s="23">
        <f>$A709/60</f>
        <v>58.6666666666667</v>
      </c>
      <c r="K709" s="20">
        <f>G709/'data'!$C$15*1000</f>
        <v>4.25530467534951</v>
      </c>
      <c r="L709" s="20">
        <f>L708+'data'!$G$21*(K708-L708)/60*C708</f>
        <v>4.22944549858051</v>
      </c>
      <c r="M709" s="20">
        <f>IF(L709&lt;='data'!$G$22,1.89,1.47)</f>
        <v>1.47</v>
      </c>
      <c r="N709" s="19">
        <f>$A709</f>
        <v>3520</v>
      </c>
      <c r="O709" s="20">
        <f>'data'!$G$23-'data'!$G$23*(1-('data'!$G$22^M709)/('data'!$G$22^M709+L709^M709))</f>
        <v>34.8304458004685</v>
      </c>
      <c r="P709" s="20">
        <f>VLOOKUP(IF(N709-'data'!$G$24&lt;0,0,N709-'data'!$G$24),N3:O725,2)</f>
        <v>34.8397635663545</v>
      </c>
      <c r="Q709" s="20">
        <v>3.5</v>
      </c>
      <c r="R709" s="20">
        <v>3.49724041374391</v>
      </c>
      <c r="S709" s="20">
        <v>3.49287044718753</v>
      </c>
      <c r="T709" s="20">
        <v>3.48669407291498</v>
      </c>
      <c r="U709" s="20">
        <v>3.49915590220306</v>
      </c>
      <c r="V709" s="20">
        <v>3.49351464132704</v>
      </c>
      <c r="W709" s="20">
        <v>3.48549341527448</v>
      </c>
      <c r="X709" s="20">
        <v>3.47500761957928</v>
      </c>
      <c r="Y709" s="20">
        <v>41.0792406270538</v>
      </c>
      <c r="Z709" s="20">
        <v>41.1360813022977</v>
      </c>
      <c r="AA709" s="20">
        <v>41.2126957117714</v>
      </c>
      <c r="AB709" s="20">
        <v>41.3199769633888</v>
      </c>
    </row>
    <row r="710" ht="20.05" customHeight="1">
      <c r="A710" s="17">
        <f>$A709+C709</f>
        <v>3525</v>
      </c>
      <c r="B710" s="18"/>
      <c r="C710" s="19">
        <v>5</v>
      </c>
      <c r="D710" t="b" s="20">
        <v>1</v>
      </c>
      <c r="E710" s="21"/>
      <c r="F710" s="22">
        <v>617.239209677846</v>
      </c>
      <c r="G710" s="20">
        <f>$E710+($F710/60+H710*'data'!$C$16+I710*OFFSET('data'!$C$17,0,D710)-G709*(OFFSET('data'!$C$18,0,D710)+'data'!$C$19+OFFSET('data'!$C$20,0,D710)))*$C710/60+G709</f>
        <v>27.8537339944868</v>
      </c>
      <c r="H710" s="20">
        <f>H709+('data'!$C$19*G709-'data'!$C$16*H709)*$C710/60</f>
        <v>110.966928805969</v>
      </c>
      <c r="I710" s="20">
        <f>I709+(OFFSET('data'!$C$20,0,D710)*G709-OFFSET('data'!$C$17,0,D710)*I709)*$C710/60</f>
        <v>176.340801388674</v>
      </c>
      <c r="J710" s="23">
        <f>$A710/60</f>
        <v>58.75</v>
      </c>
      <c r="K710" s="20">
        <f>G710/'data'!$C$15*1000</f>
        <v>4.25549817870871</v>
      </c>
      <c r="L710" s="20">
        <f>L709+'data'!$G$21*(K709-L709)/60*C709</f>
        <v>4.22974978902733</v>
      </c>
      <c r="M710" s="20">
        <f>IF(L710&lt;='data'!$G$22,1.89,1.47)</f>
        <v>1.47</v>
      </c>
      <c r="N710" s="19">
        <f>$A710</f>
        <v>3525</v>
      </c>
      <c r="O710" s="20">
        <f>'data'!$G$23-'data'!$G$23*(1-('data'!$G$22^M710)/('data'!$G$22^M710+L710^M710))</f>
        <v>34.8281418525693</v>
      </c>
      <c r="P710" s="20">
        <f>VLOOKUP(IF(N710-'data'!$G$24&lt;0,0,N710-'data'!$G$24),N3:O725,2)</f>
        <v>34.8374187264998</v>
      </c>
      <c r="Q710" s="20">
        <v>3.5</v>
      </c>
      <c r="R710" s="20">
        <v>3.49726409080572</v>
      </c>
      <c r="S710" s="20">
        <v>3.49292360768315</v>
      </c>
      <c r="T710" s="20">
        <v>3.48678259822418</v>
      </c>
      <c r="U710" s="20">
        <v>3.49916583488182</v>
      </c>
      <c r="V710" s="20">
        <v>3.49355876189853</v>
      </c>
      <c r="W710" s="20">
        <v>3.48558084793284</v>
      </c>
      <c r="X710" s="20">
        <v>3.47514758756069</v>
      </c>
      <c r="Y710" s="20">
        <v>41.0791402884127</v>
      </c>
      <c r="Z710" s="20">
        <v>41.1356396229871</v>
      </c>
      <c r="AA710" s="20">
        <v>41.2118412475047</v>
      </c>
      <c r="AB710" s="20">
        <v>41.3185829403566</v>
      </c>
    </row>
    <row r="711" ht="20.05" customHeight="1">
      <c r="A711" s="17">
        <f>$A710+C710</f>
        <v>3530</v>
      </c>
      <c r="B711" s="18"/>
      <c r="C711" s="19">
        <v>5</v>
      </c>
      <c r="D711" t="b" s="20">
        <v>1</v>
      </c>
      <c r="E711" s="21"/>
      <c r="F711" s="22">
        <v>617.136732122690</v>
      </c>
      <c r="G711" s="20">
        <f>$E711+($F711/60+H711*'data'!$C$16+I711*OFFSET('data'!$C$17,0,D711)-G710*(OFFSET('data'!$C$18,0,D711)+'data'!$C$19+OFFSET('data'!$C$20,0,D711)))*$C711/60+G710</f>
        <v>27.8549954689484</v>
      </c>
      <c r="H711" s="20">
        <f>H710+('data'!$C$19*G710-'data'!$C$16*H710)*$C711/60</f>
        <v>110.988904230851</v>
      </c>
      <c r="I711" s="20">
        <f>I710+(OFFSET('data'!$C$20,0,D711)*G710-OFFSET('data'!$C$17,0,D711)*I710)*$C711/60</f>
        <v>176.549111591225</v>
      </c>
      <c r="J711" s="23">
        <f>$A711/60</f>
        <v>58.8333333333333</v>
      </c>
      <c r="K711" s="20">
        <f>G711/'data'!$C$15*1000</f>
        <v>4.25569090698977</v>
      </c>
      <c r="L711" s="20">
        <f>L710+'data'!$G$21*(K710-L710)/60*C710</f>
        <v>4.23005277581887</v>
      </c>
      <c r="M711" s="20">
        <f>IF(L711&lt;='data'!$G$22,1.89,1.47)</f>
        <v>1.47</v>
      </c>
      <c r="N711" s="19">
        <f>$A711</f>
        <v>3530</v>
      </c>
      <c r="O711" s="20">
        <f>'data'!$G$23-'data'!$G$23*(1-('data'!$G$22^M711)/('data'!$G$22^M711+L711^M711))</f>
        <v>34.8258480007886</v>
      </c>
      <c r="P711" s="20">
        <f>VLOOKUP(IF(N711-'data'!$G$24&lt;0,0,N711-'data'!$G$24),N3:O725,2)</f>
        <v>34.8350841865012</v>
      </c>
      <c r="Q711" s="20">
        <v>3.5</v>
      </c>
      <c r="R711" s="20">
        <v>3.49728768643378</v>
      </c>
      <c r="S711" s="20">
        <v>3.49297658614002</v>
      </c>
      <c r="T711" s="20">
        <v>3.48687082162063</v>
      </c>
      <c r="U711" s="20">
        <v>3.49917565068063</v>
      </c>
      <c r="V711" s="20">
        <v>3.49360264094863</v>
      </c>
      <c r="W711" s="20">
        <v>3.48566787516127</v>
      </c>
      <c r="X711" s="20">
        <v>3.47528693904544</v>
      </c>
      <c r="Y711" s="20">
        <v>41.0790411308215</v>
      </c>
      <c r="Z711" s="20">
        <v>41.1352003798504</v>
      </c>
      <c r="AA711" s="20">
        <v>41.2109908067312</v>
      </c>
      <c r="AB711" s="20">
        <v>41.3171951632231</v>
      </c>
    </row>
    <row r="712" ht="20.05" customHeight="1">
      <c r="A712" s="17">
        <f>$A711+C711</f>
        <v>3535</v>
      </c>
      <c r="B712" s="18"/>
      <c r="C712" s="19">
        <v>5</v>
      </c>
      <c r="D712" t="b" s="20">
        <v>1</v>
      </c>
      <c r="E712" s="21"/>
      <c r="F712" s="22">
        <v>617.034494565348</v>
      </c>
      <c r="G712" s="20">
        <f>$E712+($F712/60+H712*'data'!$C$16+I712*OFFSET('data'!$C$17,0,D712)-G711*(OFFSET('data'!$C$18,0,D712)+'data'!$C$19+OFFSET('data'!$C$20,0,D712)))*$C712/60+G711</f>
        <v>27.856251886699</v>
      </c>
      <c r="H712" s="20">
        <f>H711+('data'!$C$19*G711-'data'!$C$16*H711)*$C712/60</f>
        <v>111.010781183398</v>
      </c>
      <c r="I712" s="20">
        <f>I711+(OFFSET('data'!$C$20,0,D712)*G711-OFFSET('data'!$C$17,0,D712)*I711)*$C712/60</f>
        <v>176.757354380652</v>
      </c>
      <c r="J712" s="23">
        <f>$A712/60</f>
        <v>58.9166666666667</v>
      </c>
      <c r="K712" s="20">
        <f>G712/'data'!$C$15*1000</f>
        <v>4.25588286270567</v>
      </c>
      <c r="L712" s="20">
        <f>L711+'data'!$G$21*(K711-L711)/60*C711</f>
        <v>4.230354465175</v>
      </c>
      <c r="M712" s="20">
        <f>IF(L712&lt;='data'!$G$22,1.89,1.47)</f>
        <v>1.47</v>
      </c>
      <c r="N712" s="19">
        <f>$A712</f>
        <v>3535</v>
      </c>
      <c r="O712" s="20">
        <f>'data'!$G$23-'data'!$G$23*(1-('data'!$G$22^M712)/('data'!$G$22^M712+L712^M712))</f>
        <v>34.8235641951139</v>
      </c>
      <c r="P712" s="20">
        <f>VLOOKUP(IF(N712-'data'!$G$24&lt;0,0,N712-'data'!$G$24),N3:O725,2)</f>
        <v>34.8327598948637</v>
      </c>
      <c r="Q712" s="20">
        <v>3.5</v>
      </c>
      <c r="R712" s="20">
        <v>3.49731120089605</v>
      </c>
      <c r="S712" s="20">
        <v>3.49302938315691</v>
      </c>
      <c r="T712" s="20">
        <v>3.48695874409706</v>
      </c>
      <c r="U712" s="20">
        <v>3.49918535097484</v>
      </c>
      <c r="V712" s="20">
        <v>3.49364628036428</v>
      </c>
      <c r="W712" s="20">
        <v>3.4857544995955</v>
      </c>
      <c r="X712" s="20">
        <v>3.47542567777271</v>
      </c>
      <c r="Y712" s="20">
        <v>41.0789431403745</v>
      </c>
      <c r="Z712" s="20">
        <v>41.1347635537037</v>
      </c>
      <c r="AA712" s="20">
        <v>41.2101443627804</v>
      </c>
      <c r="AB712" s="20">
        <v>41.3158135932461</v>
      </c>
    </row>
    <row r="713" ht="20.05" customHeight="1">
      <c r="A713" s="17">
        <f>$A712+C712</f>
        <v>3540</v>
      </c>
      <c r="B713" s="18"/>
      <c r="C713" s="19">
        <v>5</v>
      </c>
      <c r="D713" t="b" s="20">
        <v>1</v>
      </c>
      <c r="E713" s="21"/>
      <c r="F713" s="22">
        <v>616.932495718186</v>
      </c>
      <c r="G713" s="20">
        <f>$E713+($F713/60+H713*'data'!$C$16+I713*OFFSET('data'!$C$17,0,D713)-G712*(OFFSET('data'!$C$18,0,D713)+'data'!$C$19+OFFSET('data'!$C$20,0,D713)))*$C713/60+G712</f>
        <v>27.857503264133</v>
      </c>
      <c r="H713" s="20">
        <f>H712+('data'!$C$19*G712-'data'!$C$16*H712)*$C713/60</f>
        <v>111.032560119270</v>
      </c>
      <c r="I713" s="20">
        <f>I712+(OFFSET('data'!$C$20,0,D713)*G712-OFFSET('data'!$C$17,0,D713)*I712)*$C713/60</f>
        <v>176.965529732717</v>
      </c>
      <c r="J713" s="23">
        <f>$A713/60</f>
        <v>59</v>
      </c>
      <c r="K713" s="20">
        <f>G713/'data'!$C$15*1000</f>
        <v>4.25607404836115</v>
      </c>
      <c r="L713" s="20">
        <f>L712+'data'!$G$21*(K712-L712)/60*C712</f>
        <v>4.23065486327199</v>
      </c>
      <c r="M713" s="20">
        <f>IF(L713&lt;='data'!$G$22,1.89,1.47)</f>
        <v>1.47</v>
      </c>
      <c r="N713" s="19">
        <f>$A713</f>
        <v>3540</v>
      </c>
      <c r="O713" s="20">
        <f>'data'!$G$23-'data'!$G$23*(1-('data'!$G$22^M713)/('data'!$G$22^M713+L713^M713))</f>
        <v>34.8212903858947</v>
      </c>
      <c r="P713" s="20">
        <f>VLOOKUP(IF(N713-'data'!$G$24&lt;0,0,N713-'data'!$G$24),N3:O725,2)</f>
        <v>34.8304458004685</v>
      </c>
      <c r="Q713" s="20">
        <v>3.5</v>
      </c>
      <c r="R713" s="20">
        <v>3.49733463445959</v>
      </c>
      <c r="S713" s="20">
        <v>3.49308199933059</v>
      </c>
      <c r="T713" s="20">
        <v>3.48704636664298</v>
      </c>
      <c r="U713" s="20">
        <v>3.49919493712362</v>
      </c>
      <c r="V713" s="20">
        <v>3.49368968201336</v>
      </c>
      <c r="W713" s="20">
        <v>3.48584072384728</v>
      </c>
      <c r="X713" s="20">
        <v>3.47556380744923</v>
      </c>
      <c r="Y713" s="20">
        <v>41.0788463033297</v>
      </c>
      <c r="Z713" s="20">
        <v>41.1343291255585</v>
      </c>
      <c r="AA713" s="20">
        <v>41.2093018892284</v>
      </c>
      <c r="AB713" s="20">
        <v>41.3144381920254</v>
      </c>
    </row>
    <row r="714" ht="20.05" customHeight="1">
      <c r="A714" s="17">
        <f>$A713+C713</f>
        <v>3545</v>
      </c>
      <c r="B714" s="18"/>
      <c r="C714" s="19">
        <v>5</v>
      </c>
      <c r="D714" t="b" s="20">
        <v>1</v>
      </c>
      <c r="E714" s="21"/>
      <c r="F714" s="22">
        <v>616.830734301088</v>
      </c>
      <c r="G714" s="20">
        <f>$E714+($F714/60+H714*'data'!$C$16+I714*OFFSET('data'!$C$17,0,D714)-G713*(OFFSET('data'!$C$18,0,D714)+'data'!$C$19+OFFSET('data'!$C$20,0,D714)))*$C714/60+G713</f>
        <v>27.8587496175916</v>
      </c>
      <c r="H714" s="20">
        <f>H713+('data'!$C$19*G713-'data'!$C$16*H713)*$C714/60</f>
        <v>111.054241491850</v>
      </c>
      <c r="I714" s="20">
        <f>I713+(OFFSET('data'!$C$20,0,D714)*G713-OFFSET('data'!$C$17,0,D714)*I713)*$C714/60</f>
        <v>177.173637623353</v>
      </c>
      <c r="J714" s="23">
        <f>$A714/60</f>
        <v>59.0833333333333</v>
      </c>
      <c r="K714" s="20">
        <f>G714/'data'!$C$15*1000</f>
        <v>4.25626446645282</v>
      </c>
      <c r="L714" s="20">
        <f>L713+'data'!$G$21*(K713-L713)/60*C713</f>
        <v>4.2309539762429</v>
      </c>
      <c r="M714" s="20">
        <f>IF(L714&lt;='data'!$G$22,1.89,1.47)</f>
        <v>1.47</v>
      </c>
      <c r="N714" s="19">
        <f>$A714</f>
        <v>3545</v>
      </c>
      <c r="O714" s="20">
        <f>'data'!$G$23-'data'!$G$23*(1-('data'!$G$22^M714)/('data'!$G$22^M714+L714^M714))</f>
        <v>34.8190265238382</v>
      </c>
      <c r="P714" s="20">
        <f>VLOOKUP(IF(N714-'data'!$G$24&lt;0,0,N714-'data'!$G$24),N3:O725,2)</f>
        <v>34.8281418525693</v>
      </c>
      <c r="Q714" s="20">
        <v>3.5</v>
      </c>
      <c r="R714" s="20">
        <v>3.49735798739056</v>
      </c>
      <c r="S714" s="20">
        <v>3.49313443525593</v>
      </c>
      <c r="T714" s="20">
        <v>3.4871336902446</v>
      </c>
      <c r="U714" s="20">
        <v>3.49920441047014</v>
      </c>
      <c r="V714" s="20">
        <v>3.4937328477449</v>
      </c>
      <c r="W714" s="20">
        <v>3.48592655050461</v>
      </c>
      <c r="X714" s="20">
        <v>3.47570133174964</v>
      </c>
      <c r="Y714" s="20">
        <v>41.0787506061071</v>
      </c>
      <c r="Z714" s="20">
        <v>41.1338970766185</v>
      </c>
      <c r="AA714" s="20">
        <v>41.2084633598946</v>
      </c>
      <c r="AB714" s="20">
        <v>41.3130689214991</v>
      </c>
    </row>
    <row r="715" ht="20.05" customHeight="1">
      <c r="A715" s="17">
        <f>$A714+C714</f>
        <v>3550</v>
      </c>
      <c r="B715" s="18"/>
      <c r="C715" s="19">
        <v>5</v>
      </c>
      <c r="D715" t="b" s="20">
        <v>1</v>
      </c>
      <c r="E715" s="21"/>
      <c r="F715" s="22">
        <v>616.7292090414099</v>
      </c>
      <c r="G715" s="20">
        <f>$E715+($F715/60+H715*'data'!$C$16+I715*OFFSET('data'!$C$17,0,D715)-G714*(OFFSET('data'!$C$18,0,D715)+'data'!$C$19+OFFSET('data'!$C$20,0,D715)))*$C715/60+G714</f>
        <v>27.8599909633623</v>
      </c>
      <c r="H715" s="20">
        <f>H714+('data'!$C$19*G714-'data'!$C$16*H714)*$C715/60</f>
        <v>111.075825752255</v>
      </c>
      <c r="I715" s="20">
        <f>I714+(OFFSET('data'!$C$20,0,D715)*G714-OFFSET('data'!$C$17,0,D715)*I714)*$C715/60</f>
        <v>177.381678028666</v>
      </c>
      <c r="J715" s="23">
        <f>$A715/60</f>
        <v>59.1666666666667</v>
      </c>
      <c r="K715" s="20">
        <f>G715/'data'!$C$15*1000</f>
        <v>4.25645411946909</v>
      </c>
      <c r="L715" s="20">
        <f>L714+'data'!$G$21*(K714-L714)/60*C714</f>
        <v>4.23125181017799</v>
      </c>
      <c r="M715" s="20">
        <f>IF(L715&lt;='data'!$G$22,1.89,1.47)</f>
        <v>1.47</v>
      </c>
      <c r="N715" s="19">
        <f>$A715</f>
        <v>3550</v>
      </c>
      <c r="O715" s="20">
        <f>'data'!$G$23-'data'!$G$23*(1-('data'!$G$22^M715)/('data'!$G$22^M715+L715^M715))</f>
        <v>34.8167725600065</v>
      </c>
      <c r="P715" s="20">
        <f>VLOOKUP(IF(N715-'data'!$G$24&lt;0,0,N715-'data'!$G$24),N3:O725,2)</f>
        <v>34.8258480007886</v>
      </c>
      <c r="Q715" s="20">
        <v>3.5</v>
      </c>
      <c r="R715" s="20">
        <v>3.49738125995431</v>
      </c>
      <c r="S715" s="20">
        <v>3.49318669152582</v>
      </c>
      <c r="T715" s="20">
        <v>3.48722071588497</v>
      </c>
      <c r="U715" s="20">
        <v>3.49921377234178</v>
      </c>
      <c r="V715" s="20">
        <v>3.49377577938929</v>
      </c>
      <c r="W715" s="20">
        <v>3.48601198213204</v>
      </c>
      <c r="X715" s="20">
        <v>3.47583825431682</v>
      </c>
      <c r="Y715" s="20">
        <v>41.0786560352868</v>
      </c>
      <c r="Z715" s="20">
        <v>41.1334673882782</v>
      </c>
      <c r="AA715" s="20">
        <v>41.2076287488394</v>
      </c>
      <c r="AB715" s="20">
        <v>41.3117057439401</v>
      </c>
    </row>
    <row r="716" ht="20.05" customHeight="1">
      <c r="A716" s="17">
        <f>$A715+C715</f>
        <v>3555</v>
      </c>
      <c r="B716" s="18"/>
      <c r="C716" s="19">
        <v>5</v>
      </c>
      <c r="D716" t="b" s="20">
        <v>1</v>
      </c>
      <c r="E716" s="21"/>
      <c r="F716" s="22">
        <v>616.627918673933</v>
      </c>
      <c r="G716" s="20">
        <f>$E716+($F716/60+H716*'data'!$C$16+I716*OFFSET('data'!$C$17,0,D716)-G715*(OFFSET('data'!$C$18,0,D716)+'data'!$C$19+OFFSET('data'!$C$20,0,D716)))*$C716/60+G715</f>
        <v>27.8612273176797</v>
      </c>
      <c r="H716" s="20">
        <f>H715+('data'!$C$19*G715-'data'!$C$16*H715)*$C716/60</f>
        <v>111.097313349348</v>
      </c>
      <c r="I716" s="20">
        <f>I715+(OFFSET('data'!$C$20,0,D716)*G715-OFFSET('data'!$C$17,0,D716)*I715)*$C716/60</f>
        <v>177.589650924931</v>
      </c>
      <c r="J716" s="23">
        <f>$A716/60</f>
        <v>59.25</v>
      </c>
      <c r="K716" s="20">
        <f>G716/'data'!$C$15*1000</f>
        <v>4.25664300989028</v>
      </c>
      <c r="L716" s="20">
        <f>L715+'data'!$G$21*(K715-L715)/60*C715</f>
        <v>4.23154837112514</v>
      </c>
      <c r="M716" s="20">
        <f>IF(L716&lt;='data'!$G$22,1.89,1.47)</f>
        <v>1.47</v>
      </c>
      <c r="N716" s="19">
        <f>$A716</f>
        <v>3555</v>
      </c>
      <c r="O716" s="20">
        <f>'data'!$G$23-'data'!$G$23*(1-('data'!$G$22^M716)/('data'!$G$22^M716+L716^M716))</f>
        <v>34.8145284458128</v>
      </c>
      <c r="P716" s="20">
        <f>VLOOKUP(IF(N716-'data'!$G$24&lt;0,0,N716-'data'!$G$24),N3:O725,2)</f>
        <v>34.8235641951139</v>
      </c>
      <c r="Q716" s="20">
        <v>3.5</v>
      </c>
      <c r="R716" s="20">
        <v>3.49740445241527</v>
      </c>
      <c r="S716" s="20">
        <v>3.4932387687312</v>
      </c>
      <c r="T716" s="20">
        <v>3.48730744454386</v>
      </c>
      <c r="U716" s="20">
        <v>3.49922302405028</v>
      </c>
      <c r="V716" s="20">
        <v>3.4938184787585</v>
      </c>
      <c r="W716" s="20">
        <v>3.48609702127087</v>
      </c>
      <c r="X716" s="20">
        <v>3.47597457876222</v>
      </c>
      <c r="Y716" s="20">
        <v>41.0785625776068</v>
      </c>
      <c r="Z716" s="20">
        <v>41.1330400421202</v>
      </c>
      <c r="AA716" s="20">
        <v>41.2067980303613</v>
      </c>
      <c r="AB716" s="20">
        <v>41.3103486219522</v>
      </c>
    </row>
    <row r="717" ht="20.05" customHeight="1">
      <c r="A717" s="17">
        <f>$A716+C716</f>
        <v>3560</v>
      </c>
      <c r="B717" s="18"/>
      <c r="C717" s="19">
        <v>5</v>
      </c>
      <c r="D717" t="b" s="20">
        <v>1</v>
      </c>
      <c r="E717" s="21"/>
      <c r="F717" s="22">
        <v>616.526861940827</v>
      </c>
      <c r="G717" s="20">
        <f>$E717+($F717/60+H717*'data'!$C$16+I717*OFFSET('data'!$C$17,0,D717)-G716*(OFFSET('data'!$C$18,0,D717)+'data'!$C$19+OFFSET('data'!$C$20,0,D717)))*$C717/60+G716</f>
        <v>27.8624586967251</v>
      </c>
      <c r="H717" s="20">
        <f>H716+('data'!$C$19*G716-'data'!$C$16*H716)*$C717/60</f>
        <v>111.118704729751</v>
      </c>
      <c r="I717" s="20">
        <f>I716+(OFFSET('data'!$C$20,0,D717)*G716-OFFSET('data'!$C$17,0,D717)*I716)*$C717/60</f>
        <v>177.797556288593</v>
      </c>
      <c r="J717" s="23">
        <f>$A717/60</f>
        <v>59.3333333333333</v>
      </c>
      <c r="K717" s="20">
        <f>G717/'data'!$C$15*1000</f>
        <v>4.25683114018857</v>
      </c>
      <c r="L717" s="20">
        <f>L716+'data'!$G$21*(K716-L716)/60*C716</f>
        <v>4.23184366509025</v>
      </c>
      <c r="M717" s="20">
        <f>IF(L717&lt;='data'!$G$22,1.89,1.47)</f>
        <v>1.47</v>
      </c>
      <c r="N717" s="19">
        <f>$A717</f>
        <v>3560</v>
      </c>
      <c r="O717" s="20">
        <f>'data'!$G$23-'data'!$G$23*(1-('data'!$G$22^M717)/('data'!$G$22^M717+L717^M717))</f>
        <v>34.8122941330182</v>
      </c>
      <c r="P717" s="20">
        <f>VLOOKUP(IF(N717-'data'!$G$24&lt;0,0,N717-'data'!$G$24),N3:O725,2)</f>
        <v>34.8212903858947</v>
      </c>
      <c r="Q717" s="20">
        <v>3.5</v>
      </c>
      <c r="R717" s="20">
        <v>3.49742756503702</v>
      </c>
      <c r="S717" s="20">
        <v>3.49329066746109</v>
      </c>
      <c r="T717" s="20">
        <v>3.48739387719785</v>
      </c>
      <c r="U717" s="20">
        <v>3.49923216689195</v>
      </c>
      <c r="V717" s="20">
        <v>3.49386094764628</v>
      </c>
      <c r="W717" s="20">
        <v>3.48618167043944</v>
      </c>
      <c r="X717" s="20">
        <v>3.47611030866622</v>
      </c>
      <c r="Y717" s="20">
        <v>41.0784702199614</v>
      </c>
      <c r="Z717" s="20">
        <v>41.1326150199138</v>
      </c>
      <c r="AA717" s="20">
        <v>41.2059711789946</v>
      </c>
      <c r="AB717" s="20">
        <v>41.308997518467</v>
      </c>
    </row>
    <row r="718" ht="20.05" customHeight="1">
      <c r="A718" s="17">
        <f>$A717+C717</f>
        <v>3565</v>
      </c>
      <c r="B718" s="18"/>
      <c r="C718" s="19">
        <v>5</v>
      </c>
      <c r="D718" t="b" s="20">
        <v>1</v>
      </c>
      <c r="E718" s="21"/>
      <c r="F718" s="22">
        <v>616.4260375915979</v>
      </c>
      <c r="G718" s="20">
        <f>$E718+($F718/60+H718*'data'!$C$16+I718*OFFSET('data'!$C$17,0,D718)-G717*(OFFSET('data'!$C$18,0,D718)+'data'!$C$19+OFFSET('data'!$C$20,0,D718)))*$C718/60+G717</f>
        <v>27.8636851166272</v>
      </c>
      <c r="H718" s="20">
        <f>H717+('data'!$C$19*G717-'data'!$C$16*H717)*$C718/60</f>
        <v>111.140000337855</v>
      </c>
      <c r="I718" s="20">
        <f>I717+(OFFSET('data'!$C$20,0,D718)*G717-OFFSET('data'!$C$17,0,D718)*I717)*$C718/60</f>
        <v>178.005394096267</v>
      </c>
      <c r="J718" s="23">
        <f>$A718/60</f>
        <v>59.4166666666667</v>
      </c>
      <c r="K718" s="20">
        <f>G718/'data'!$C$15*1000</f>
        <v>4.25701851282812</v>
      </c>
      <c r="L718" s="20">
        <f>L717+'data'!$G$21*(K717-L717)/60*C717</f>
        <v>4.23213769803764</v>
      </c>
      <c r="M718" s="20">
        <f>IF(L718&lt;='data'!$G$22,1.89,1.47)</f>
        <v>1.47</v>
      </c>
      <c r="N718" s="19">
        <f>$A718</f>
        <v>3565</v>
      </c>
      <c r="O718" s="20">
        <f>'data'!$G$23-'data'!$G$23*(1-('data'!$G$22^M718)/('data'!$G$22^M718+L718^M718))</f>
        <v>34.810069573728</v>
      </c>
      <c r="P718" s="20">
        <f>VLOOKUP(IF(N718-'data'!$G$24&lt;0,0,N718-'data'!$G$24),N3:O725,2)</f>
        <v>34.8190265238382</v>
      </c>
      <c r="Q718" s="20">
        <v>3.5</v>
      </c>
      <c r="R718" s="20">
        <v>3.49745059808225</v>
      </c>
      <c r="S718" s="20">
        <v>3.49334238830255</v>
      </c>
      <c r="T718" s="20">
        <v>3.48748001482031</v>
      </c>
      <c r="U718" s="20">
        <v>3.49924120214785</v>
      </c>
      <c r="V718" s="20">
        <v>3.49390318782836</v>
      </c>
      <c r="W718" s="20">
        <v>3.48626593213337</v>
      </c>
      <c r="X718" s="20">
        <v>3.47624544757843</v>
      </c>
      <c r="Y718" s="20">
        <v>41.0783789493992</v>
      </c>
      <c r="Z718" s="20">
        <v>41.1321923036119</v>
      </c>
      <c r="AA718" s="20">
        <v>41.2051481695066</v>
      </c>
      <c r="AB718" s="20">
        <v>41.3076523967401</v>
      </c>
    </row>
    <row r="719" ht="20.05" customHeight="1">
      <c r="A719" s="17">
        <f>$A718+C718</f>
        <v>3570</v>
      </c>
      <c r="B719" s="18"/>
      <c r="C719" s="19">
        <v>5</v>
      </c>
      <c r="D719" t="b" s="20">
        <v>1</v>
      </c>
      <c r="E719" s="21"/>
      <c r="F719" s="22">
        <v>616.325444383054</v>
      </c>
      <c r="G719" s="20">
        <f>$E719+($F719/60+H719*'data'!$C$16+I719*OFFSET('data'!$C$17,0,D719)-G718*(OFFSET('data'!$C$18,0,D719)+'data'!$C$19+OFFSET('data'!$C$20,0,D719)))*$C719/60+G718</f>
        <v>27.8649065934617</v>
      </c>
      <c r="H719" s="20">
        <f>H718+('data'!$C$19*G718-'data'!$C$16*H718)*$C719/60</f>
        <v>111.161200615833</v>
      </c>
      <c r="I719" s="20">
        <f>I718+(OFFSET('data'!$C$20,0,D719)*G718-OFFSET('data'!$C$17,0,D719)*I718)*$C719/60</f>
        <v>178.213164324736</v>
      </c>
      <c r="J719" s="23">
        <f>$A719/60</f>
        <v>59.5</v>
      </c>
      <c r="K719" s="20">
        <f>G719/'data'!$C$15*1000</f>
        <v>4.25720513026496</v>
      </c>
      <c r="L719" s="20">
        <f>L718+'data'!$G$21*(K718-L718)/60*C718</f>
        <v>4.23243047589045</v>
      </c>
      <c r="M719" s="20">
        <f>IF(L719&lt;='data'!$G$22,1.89,1.47)</f>
        <v>1.47</v>
      </c>
      <c r="N719" s="19">
        <f>$A719</f>
        <v>3570</v>
      </c>
      <c r="O719" s="20">
        <f>'data'!$G$23-'data'!$G$23*(1-('data'!$G$22^M719)/('data'!$G$22^M719+L719^M719))</f>
        <v>34.8078547203887</v>
      </c>
      <c r="P719" s="20">
        <f>VLOOKUP(IF(N719-'data'!$G$24&lt;0,0,N719-'data'!$G$24),N3:O725,2)</f>
        <v>34.8167725600065</v>
      </c>
      <c r="Q719" s="20">
        <v>3.5</v>
      </c>
      <c r="R719" s="20">
        <v>3.49747355181284</v>
      </c>
      <c r="S719" s="20">
        <v>3.49339393184074</v>
      </c>
      <c r="T719" s="20">
        <v>3.48756585838144</v>
      </c>
      <c r="U719" s="20">
        <v>3.49925013108397</v>
      </c>
      <c r="V719" s="20">
        <v>3.49394520106265</v>
      </c>
      <c r="W719" s="20">
        <v>3.48634980882578</v>
      </c>
      <c r="X719" s="20">
        <v>3.47637999901802</v>
      </c>
      <c r="Y719" s="20">
        <v>41.0782887531216</v>
      </c>
      <c r="Z719" s="20">
        <v>41.1317718753498</v>
      </c>
      <c r="AA719" s="20">
        <v>41.2043289768952</v>
      </c>
      <c r="AB719" s="20">
        <v>41.3063132203476</v>
      </c>
    </row>
    <row r="720" ht="20.05" customHeight="1">
      <c r="A720" s="17">
        <f>$A719+C719</f>
        <v>3575</v>
      </c>
      <c r="B720" s="18"/>
      <c r="C720" s="19">
        <v>5</v>
      </c>
      <c r="D720" t="b" s="20">
        <v>1</v>
      </c>
      <c r="E720" s="21"/>
      <c r="F720" s="22">
        <v>616.225081079258</v>
      </c>
      <c r="G720" s="20">
        <f>$E720+($F720/60+H720*'data'!$C$16+I720*OFFSET('data'!$C$17,0,D720)-G719*(OFFSET('data'!$C$18,0,D720)+'data'!$C$19+OFFSET('data'!$C$20,0,D720)))*$C720/60+G719</f>
        <v>27.8661231432521</v>
      </c>
      <c r="H720" s="20">
        <f>H719+('data'!$C$19*G719-'data'!$C$16*H719)*$C720/60</f>
        <v>111.182306003653</v>
      </c>
      <c r="I720" s="20">
        <f>I719+(OFFSET('data'!$C$20,0,D720)*G719-OFFSET('data'!$C$17,0,D720)*I719)*$C720/60</f>
        <v>178.420866950952</v>
      </c>
      <c r="J720" s="23">
        <f>$A720/60</f>
        <v>59.5833333333333</v>
      </c>
      <c r="K720" s="20">
        <f>G720/'data'!$C$15*1000</f>
        <v>4.25739099494717</v>
      </c>
      <c r="L720" s="20">
        <f>L719+'data'!$G$21*(K719-L719)/60*C719</f>
        <v>4.23272200453101</v>
      </c>
      <c r="M720" s="20">
        <f>IF(L720&lt;='data'!$G$22,1.89,1.47)</f>
        <v>1.47</v>
      </c>
      <c r="N720" s="19">
        <f>$A720</f>
        <v>3575</v>
      </c>
      <c r="O720" s="20">
        <f>'data'!$G$23-'data'!$G$23*(1-('data'!$G$22^M720)/('data'!$G$22^M720+L720^M720))</f>
        <v>34.8056495257846</v>
      </c>
      <c r="P720" s="20">
        <f>VLOOKUP(IF(N720-'data'!$G$24&lt;0,0,N720-'data'!$G$24),N3:O725,2)</f>
        <v>34.8145284458128</v>
      </c>
      <c r="Q720" s="20">
        <v>3.5</v>
      </c>
      <c r="R720" s="20">
        <v>3.49749642648977</v>
      </c>
      <c r="S720" s="20">
        <v>3.4934452986589</v>
      </c>
      <c r="T720" s="20">
        <v>3.48765140884823</v>
      </c>
      <c r="U720" s="20">
        <v>3.49925895495139</v>
      </c>
      <c r="V720" s="20">
        <v>3.49398698908945</v>
      </c>
      <c r="W720" s="20">
        <v>3.48643330296757</v>
      </c>
      <c r="X720" s="20">
        <v>3.47651396647405</v>
      </c>
      <c r="Y720" s="20">
        <v>41.0781996184804</v>
      </c>
      <c r="Z720" s="20">
        <v>41.1313537174429</v>
      </c>
      <c r="AA720" s="20">
        <v>41.2035135763864</v>
      </c>
      <c r="AB720" s="20">
        <v>41.3049799531829</v>
      </c>
    </row>
    <row r="721" ht="20.05" customHeight="1">
      <c r="A721" s="17">
        <f>$A720+C720</f>
        <v>3580</v>
      </c>
      <c r="B721" s="18"/>
      <c r="C721" s="19">
        <v>5</v>
      </c>
      <c r="D721" t="b" s="20">
        <v>1</v>
      </c>
      <c r="E721" s="21"/>
      <c r="F721" s="22">
        <v>616.124946451483</v>
      </c>
      <c r="G721" s="20">
        <f>$E721+($F721/60+H721*'data'!$C$16+I721*OFFSET('data'!$C$17,0,D721)-G720*(OFFSET('data'!$C$18,0,D721)+'data'!$C$19+OFFSET('data'!$C$20,0,D721)))*$C721/60+G720</f>
        <v>27.8673347819694</v>
      </c>
      <c r="H721" s="20">
        <f>H720+('data'!$C$19*G720-'data'!$C$16*H720)*$C721/60</f>
        <v>111.203316939087</v>
      </c>
      <c r="I721" s="20">
        <f>I720+(OFFSET('data'!$C$20,0,D721)*G720-OFFSET('data'!$C$17,0,D721)*I720)*$C721/60</f>
        <v>178.628501952034</v>
      </c>
      <c r="J721" s="23">
        <f>$A721/60</f>
        <v>59.6666666666667</v>
      </c>
      <c r="K721" s="20">
        <f>G721/'data'!$C$15*1000</f>
        <v>4.25757610931481</v>
      </c>
      <c r="L721" s="20">
        <f>L720+'data'!$G$21*(K720-L720)/60*C720</f>
        <v>4.23301228980124</v>
      </c>
      <c r="M721" s="20">
        <f>IF(L721&lt;='data'!$G$22,1.89,1.47)</f>
        <v>1.47</v>
      </c>
      <c r="N721" s="19">
        <f>$A721</f>
        <v>3580</v>
      </c>
      <c r="O721" s="20">
        <f>'data'!$G$23-'data'!$G$23*(1-('data'!$G$22^M721)/('data'!$G$22^M721+L721^M721))</f>
        <v>34.8034539430345</v>
      </c>
      <c r="P721" s="20">
        <f>VLOOKUP(IF(N721-'data'!$G$24&lt;0,0,N721-'data'!$G$24),N3:O725,2)</f>
        <v>34.8122941330182</v>
      </c>
      <c r="Q721" s="20">
        <v>3.5</v>
      </c>
      <c r="R721" s="20">
        <v>3.49751922237318</v>
      </c>
      <c r="S721" s="20">
        <v>3.49349648933837</v>
      </c>
      <c r="T721" s="20">
        <v>3.48773666718451</v>
      </c>
      <c r="U721" s="20">
        <v>3.49926767498649</v>
      </c>
      <c r="V721" s="20">
        <v>3.49402855363165</v>
      </c>
      <c r="W721" s="20">
        <v>3.48651641698763</v>
      </c>
      <c r="X721" s="20">
        <v>3.47664735340578</v>
      </c>
      <c r="Y721" s="20">
        <v>41.0781115329768</v>
      </c>
      <c r="Z721" s="20">
        <v>41.1309378123843</v>
      </c>
      <c r="AA721" s="20">
        <v>41.2027019434317</v>
      </c>
      <c r="AB721" s="20">
        <v>41.3036525594529</v>
      </c>
    </row>
    <row r="722" ht="20.05" customHeight="1">
      <c r="A722" s="17">
        <f>$A721+C721</f>
        <v>3585</v>
      </c>
      <c r="B722" s="18"/>
      <c r="C722" s="19">
        <v>5</v>
      </c>
      <c r="D722" t="b" s="20">
        <v>1</v>
      </c>
      <c r="E722" s="21"/>
      <c r="F722" s="22">
        <v>616.025039278175</v>
      </c>
      <c r="G722" s="20">
        <f>$E722+($F722/60+H722*'data'!$C$16+I722*OFFSET('data'!$C$17,0,D722)-G721*(OFFSET('data'!$C$18,0,D722)+'data'!$C$19+OFFSET('data'!$C$20,0,D722)))*$C722/60+G721</f>
        <v>27.8685415255325</v>
      </c>
      <c r="H722" s="20">
        <f>H721+('data'!$C$19*G721-'data'!$C$16*H721)*$C722/60</f>
        <v>111.224233857725</v>
      </c>
      <c r="I722" s="20">
        <f>I721+(OFFSET('data'!$C$20,0,D722)*G721-OFFSET('data'!$C$17,0,D722)*I721)*$C722/60</f>
        <v>178.836069305269</v>
      </c>
      <c r="J722" s="23">
        <f>$A722/60</f>
        <v>59.75</v>
      </c>
      <c r="K722" s="20">
        <f>G722/'data'!$C$15*1000</f>
        <v>4.25776047579996</v>
      </c>
      <c r="L722" s="20">
        <f>L721+'data'!$G$21*(K721-L721)/60*C721</f>
        <v>4.23330133750303</v>
      </c>
      <c r="M722" s="20">
        <f>IF(L722&lt;='data'!$G$22,1.89,1.47)</f>
        <v>1.47</v>
      </c>
      <c r="N722" s="19">
        <f>$A722</f>
        <v>3585</v>
      </c>
      <c r="O722" s="20">
        <f>'data'!$G$23-'data'!$G$23*(1-('data'!$G$22^M722)/('data'!$G$22^M722+L722^M722))</f>
        <v>34.8012679255886</v>
      </c>
      <c r="P722" s="20">
        <f>VLOOKUP(IF(N722-'data'!$G$24&lt;0,0,N722-'data'!$G$24),N3:O725,2)</f>
        <v>34.810069573728</v>
      </c>
      <c r="Q722" s="20">
        <v>3.5</v>
      </c>
      <c r="R722" s="20">
        <v>3.49754193972235</v>
      </c>
      <c r="S722" s="20">
        <v>3.49354750445854</v>
      </c>
      <c r="T722" s="20">
        <v>3.48782163435095</v>
      </c>
      <c r="U722" s="20">
        <v>3.49927629241107</v>
      </c>
      <c r="V722" s="20">
        <v>3.49406989639492</v>
      </c>
      <c r="W722" s="20">
        <v>3.48659915329309</v>
      </c>
      <c r="X722" s="20">
        <v>3.47678016324299</v>
      </c>
      <c r="Y722" s="20">
        <v>41.0780244842591</v>
      </c>
      <c r="Z722" s="20">
        <v>41.1305241428432</v>
      </c>
      <c r="AA722" s="20">
        <v>41.2018940537058</v>
      </c>
      <c r="AB722" s="20">
        <v>41.3023310036753</v>
      </c>
    </row>
    <row r="723" ht="20.05" customHeight="1">
      <c r="A723" s="17">
        <f>$A722+C722</f>
        <v>3590</v>
      </c>
      <c r="B723" s="18"/>
      <c r="C723" s="19">
        <v>5</v>
      </c>
      <c r="D723" t="b" s="20">
        <v>1</v>
      </c>
      <c r="E723" s="21"/>
      <c r="F723" s="22">
        <v>615.925358344907</v>
      </c>
      <c r="G723" s="20">
        <f>$E723+($F723/60+H723*'data'!$C$16+I723*OFFSET('data'!$C$17,0,D723)-G722*(OFFSET('data'!$C$18,0,D723)+'data'!$C$19+OFFSET('data'!$C$20,0,D723)))*$C723/60+G722</f>
        <v>27.8697433898083</v>
      </c>
      <c r="H723" s="20">
        <f>H722+('data'!$C$19*G722-'data'!$C$16*H722)*$C723/60</f>
        <v>111.245057192985</v>
      </c>
      <c r="I723" s="20">
        <f>I722+(OFFSET('data'!$C$20,0,D723)*G722-OFFSET('data'!$C$17,0,D723)*I722)*$C723/60</f>
        <v>179.043568988109</v>
      </c>
      <c r="J723" s="23">
        <f>$A723/60</f>
        <v>59.8333333333333</v>
      </c>
      <c r="K723" s="20">
        <f>G723/'data'!$C$15*1000</f>
        <v>4.25794409682678</v>
      </c>
      <c r="L723" s="20">
        <f>L722+'data'!$G$21*(K722-L722)/60*C722</f>
        <v>4.23358915339863</v>
      </c>
      <c r="M723" s="20">
        <f>IF(L723&lt;='data'!$G$22,1.89,1.47)</f>
        <v>1.47</v>
      </c>
      <c r="N723" s="19">
        <f>$A723</f>
        <v>3590</v>
      </c>
      <c r="O723" s="20">
        <f>'data'!$G$23-'data'!$G$23*(1-('data'!$G$22^M723)/('data'!$G$22^M723+L723^M723))</f>
        <v>34.7990914272251</v>
      </c>
      <c r="P723" s="20">
        <f>VLOOKUP(IF(N723-'data'!$G$24&lt;0,0,N723-'data'!$G$24),N3:O725,2)</f>
        <v>34.8078547203887</v>
      </c>
      <c r="Q723" s="20">
        <v>3.5</v>
      </c>
      <c r="R723" s="20">
        <v>3.49756457879572</v>
      </c>
      <c r="S723" s="20">
        <v>3.49359834459693</v>
      </c>
      <c r="T723" s="20">
        <v>3.48790631130508</v>
      </c>
      <c r="U723" s="20">
        <v>3.49928480843258</v>
      </c>
      <c r="V723" s="20">
        <v>3.49411101906788</v>
      </c>
      <c r="W723" s="20">
        <v>3.48668151426955</v>
      </c>
      <c r="X723" s="20">
        <v>3.47691239938629</v>
      </c>
      <c r="Y723" s="20">
        <v>41.0779384601207</v>
      </c>
      <c r="Z723" s="20">
        <v>41.130112691663</v>
      </c>
      <c r="AA723" s="20">
        <v>41.201089883104</v>
      </c>
      <c r="AB723" s="20">
        <v>41.3010152506746</v>
      </c>
    </row>
    <row r="724" ht="20.05" customHeight="1">
      <c r="A724" s="17">
        <f>$A723+C723</f>
        <v>3595</v>
      </c>
      <c r="B724" s="18"/>
      <c r="C724" s="19">
        <v>5</v>
      </c>
      <c r="D724" t="b" s="20">
        <v>1</v>
      </c>
      <c r="E724" s="21"/>
      <c r="F724" s="22">
        <v>615.825902444338</v>
      </c>
      <c r="G724" s="20">
        <f>$E724+($F724/60+H724*'data'!$C$16+I724*OFFSET('data'!$C$17,0,D724)-G723*(OFFSET('data'!$C$18,0,D724)+'data'!$C$19+OFFSET('data'!$C$20,0,D724)))*$C724/60+G723</f>
        <v>27.8709403906118</v>
      </c>
      <c r="H724" s="20">
        <f>H723+('data'!$C$19*G723-'data'!$C$16*H723)*$C724/60</f>
        <v>111.265787376125</v>
      </c>
      <c r="I724" s="20">
        <f>I723+(OFFSET('data'!$C$20,0,D724)*G723-OFFSET('data'!$C$17,0,D724)*I723)*$C724/60</f>
        <v>179.251000978172</v>
      </c>
      <c r="J724" s="23">
        <f>$A724/60</f>
        <v>59.9166666666667</v>
      </c>
      <c r="K724" s="20">
        <f>G724/'data'!$C$15*1000</f>
        <v>4.25812697481148</v>
      </c>
      <c r="L724" s="20">
        <f>L723+'data'!$G$21*(K723-L723)/60*C723</f>
        <v>4.23387574321099</v>
      </c>
      <c r="M724" s="20">
        <f>IF(L724&lt;='data'!$G$22,1.89,1.47)</f>
        <v>1.47</v>
      </c>
      <c r="N724" s="19">
        <f>$A724</f>
        <v>3595</v>
      </c>
      <c r="O724" s="20">
        <f>'data'!$G$23-'data'!$G$23*(1-('data'!$G$22^M724)/('data'!$G$22^M724+L724^M724))</f>
        <v>34.7969244020472</v>
      </c>
      <c r="P724" s="20">
        <f>VLOOKUP(IF(N724-'data'!$G$24&lt;0,0,N724-'data'!$G$24),N3:O725,2)</f>
        <v>34.8056495257846</v>
      </c>
      <c r="Q724" s="20">
        <v>3.5</v>
      </c>
      <c r="R724" s="20">
        <v>3.49758713985087</v>
      </c>
      <c r="S724" s="20">
        <v>3.49364901032918</v>
      </c>
      <c r="T724" s="20">
        <v>3.48799069900128</v>
      </c>
      <c r="U724" s="20">
        <v>3.49929322424425</v>
      </c>
      <c r="V724" s="20">
        <v>3.49415192332232</v>
      </c>
      <c r="W724" s="20">
        <v>3.48676350228132</v>
      </c>
      <c r="X724" s="20">
        <v>3.47704406520742</v>
      </c>
      <c r="Y724" s="20">
        <v>41.0778534484994</v>
      </c>
      <c r="Z724" s="20">
        <v>41.129703441859</v>
      </c>
      <c r="AA724" s="20">
        <v>41.200289407740</v>
      </c>
      <c r="AB724" s="20">
        <v>41.2997052655792</v>
      </c>
    </row>
    <row r="725" ht="20.05" customHeight="1">
      <c r="A725" s="24">
        <f>$A724+C724</f>
        <v>3600</v>
      </c>
      <c r="B725" s="18"/>
      <c r="C725" s="19">
        <v>5</v>
      </c>
      <c r="D725" t="b" s="20">
        <v>1</v>
      </c>
      <c r="E725" s="21"/>
      <c r="F725" s="22">
        <v>615.726670376173</v>
      </c>
      <c r="G725" s="20">
        <f>$E725+($F725/60+H725*'data'!$C$16+I725*OFFSET('data'!$C$17,0,D725)-G724*(OFFSET('data'!$C$18,0,D725)+'data'!$C$19+OFFSET('data'!$C$20,0,D725)))*$C725/60+G724</f>
        <v>27.8721325437064</v>
      </c>
      <c r="H725" s="20">
        <f>H724+('data'!$C$19*G724-'data'!$C$16*H724)*$C725/60</f>
        <v>111.286424836254</v>
      </c>
      <c r="I725" s="20">
        <f>I724+(OFFSET('data'!$C$20,0,D725)*G724-OFFSET('data'!$C$17,0,D725)*I724)*$C725/60</f>
        <v>179.458365253243</v>
      </c>
      <c r="J725" s="23">
        <f>$A725/60</f>
        <v>60</v>
      </c>
      <c r="K725" s="20">
        <f>G725/'data'!$C$15*1000</f>
        <v>4.25830911216239</v>
      </c>
      <c r="L725" s="20">
        <f>L724+'data'!$G$21*(K724-L724)/60*C724</f>
        <v>4.23416111262416</v>
      </c>
      <c r="M725" s="20">
        <f>IF(L725&lt;='data'!$G$22,1.89,1.47)</f>
        <v>1.47</v>
      </c>
      <c r="N725" s="19">
        <f>$A725</f>
        <v>3600</v>
      </c>
      <c r="O725" s="20">
        <f>'data'!$G$23-'data'!$G$23*(1-('data'!$G$22^M725)/('data'!$G$22^M725+L725^M725))</f>
        <v>34.7947668044801</v>
      </c>
      <c r="P725" s="20">
        <f>VLOOKUP(IF(N725-'data'!$G$24&lt;0,0,N725-'data'!$G$24),N3:O725,2)</f>
        <v>34.8034539430345</v>
      </c>
      <c r="Q725" s="20">
        <v>3.5</v>
      </c>
      <c r="R725" s="20">
        <v>3.49760962314454</v>
      </c>
      <c r="S725" s="20">
        <v>3.493699502229</v>
      </c>
      <c r="T725" s="20">
        <v>3.48807479839079</v>
      </c>
      <c r="U725" s="20">
        <v>3.49930154102527</v>
      </c>
      <c r="V725" s="20">
        <v>3.49419261081339</v>
      </c>
      <c r="W725" s="20">
        <v>3.48684511967162</v>
      </c>
      <c r="X725" s="20">
        <v>3.47717516404955</v>
      </c>
      <c r="Y725" s="20">
        <v>41.0777694374746</v>
      </c>
      <c r="Z725" s="20">
        <v>41.1292963766165</v>
      </c>
      <c r="AA725" s="20">
        <v>41.1994926039433</v>
      </c>
      <c r="AB725" s="20">
        <v>41.2984010138182</v>
      </c>
    </row>
  </sheetData>
  <mergeCells count="4">
    <mergeCell ref="A2:AB2"/>
    <mergeCell ref="R3:T3"/>
    <mergeCell ref="U3:W3"/>
    <mergeCell ref="Y3:AB3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3:AB1097"/>
  <sheetViews>
    <sheetView workbookViewId="0" showGridLines="0" defaultGridColor="1">
      <pane topLeftCell="B5" xSplit="1" ySplit="4" activePane="bottomRight" state="frozen"/>
    </sheetView>
  </sheetViews>
  <sheetFormatPr defaultColWidth="16.3333" defaultRowHeight="19.9" customHeight="1" outlineLevelRow="0" outlineLevelCol="0"/>
  <cols>
    <col min="1" max="1" width="12" style="25" customWidth="1"/>
    <col min="2" max="2" width="12.0312" style="25" customWidth="1"/>
    <col min="3" max="3" width="7.91406" style="25" customWidth="1"/>
    <col min="4" max="4" width="6.875" style="25" customWidth="1"/>
    <col min="5" max="5" width="9.57812" style="25" customWidth="1"/>
    <col min="6" max="6" width="11.8281" style="25" customWidth="1"/>
    <col min="7" max="7" width="10.7891" style="25" customWidth="1"/>
    <col min="8" max="8" width="9.19531" style="25" customWidth="1"/>
    <col min="9" max="9" width="10.9531" style="25" customWidth="1"/>
    <col min="10" max="10" width="9.40625" style="25" customWidth="1"/>
    <col min="11" max="11" width="16.3516" style="25" customWidth="1"/>
    <col min="12" max="12" width="18.0781" style="25" customWidth="1"/>
    <col min="13" max="13" width="7.72656" style="25" customWidth="1"/>
    <col min="14" max="14" width="9.72656" style="25" customWidth="1"/>
    <col min="15" max="16" width="8.03906" style="25" customWidth="1"/>
    <col min="17" max="17" width="9.03125" style="25" customWidth="1"/>
    <col min="18" max="18" width="10.7812" style="25" customWidth="1"/>
    <col min="19" max="19" width="11.3359" style="25" customWidth="1"/>
    <col min="20" max="20" width="12.0469" style="25" customWidth="1"/>
    <col min="21" max="28" width="16.3516" style="25" customWidth="1"/>
    <col min="29" max="16384" width="16.3516" style="25" customWidth="1"/>
  </cols>
  <sheetData>
    <row r="1" ht="10.7" customHeight="1"/>
    <row r="2" ht="27.65" customHeight="1">
      <c r="A2" t="s" s="2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20.05" customHeight="1">
      <c r="A3" s="3"/>
      <c r="B3" s="3"/>
      <c r="C3" s="3"/>
      <c r="D3" s="3"/>
      <c r="E3" s="3"/>
      <c r="F3" s="4"/>
      <c r="G3" s="4"/>
      <c r="H3" s="4"/>
      <c r="I3" s="4"/>
      <c r="J3" s="3"/>
      <c r="K3" s="26"/>
      <c r="L3" s="27"/>
      <c r="M3" s="3"/>
      <c r="N3" s="3"/>
      <c r="O3" s="28"/>
      <c r="P3" s="28"/>
      <c r="Q3" s="3"/>
      <c r="R3" s="26"/>
      <c r="S3" s="26"/>
      <c r="T3" s="26"/>
      <c r="U3" s="26"/>
      <c r="V3" s="26"/>
      <c r="W3" s="26"/>
      <c r="X3" s="6"/>
      <c r="Y3" s="29"/>
      <c r="Z3" s="29"/>
      <c r="AA3" s="29"/>
      <c r="AB3" s="29"/>
    </row>
    <row r="4" ht="32.25" customHeight="1">
      <c r="A4" t="s" s="7">
        <v>4</v>
      </c>
      <c r="B4" s="8"/>
      <c r="C4" t="s" s="7">
        <v>5</v>
      </c>
      <c r="D4" t="s" s="7">
        <v>6</v>
      </c>
      <c r="E4" t="s" s="7">
        <v>7</v>
      </c>
      <c r="F4" t="s" s="7">
        <v>22</v>
      </c>
      <c r="G4" t="s" s="7">
        <v>9</v>
      </c>
      <c r="H4" t="s" s="7">
        <v>10</v>
      </c>
      <c r="I4" t="s" s="7">
        <v>11</v>
      </c>
      <c r="J4" t="s" s="7">
        <v>12</v>
      </c>
      <c r="K4" t="s" s="9">
        <v>1</v>
      </c>
      <c r="L4" t="s" s="7">
        <v>13</v>
      </c>
      <c r="M4" t="s" s="7">
        <v>14</v>
      </c>
      <c r="N4" t="s" s="7">
        <v>15</v>
      </c>
      <c r="O4" t="s" s="7">
        <v>16</v>
      </c>
      <c r="P4" t="s" s="7">
        <v>3</v>
      </c>
      <c r="Q4" t="s" s="7">
        <v>17</v>
      </c>
      <c r="R4" t="s" s="9">
        <v>23</v>
      </c>
      <c r="S4" t="s" s="9">
        <v>24</v>
      </c>
      <c r="T4" t="s" s="9">
        <v>25</v>
      </c>
      <c r="U4" t="s" s="9">
        <v>21</v>
      </c>
      <c r="V4" t="s" s="9">
        <v>23</v>
      </c>
      <c r="W4" t="s" s="9">
        <v>26</v>
      </c>
      <c r="X4" t="s" s="9">
        <v>25</v>
      </c>
      <c r="Y4" t="s" s="9">
        <v>21</v>
      </c>
      <c r="Z4" t="s" s="9">
        <v>23</v>
      </c>
      <c r="AA4" t="s" s="9">
        <v>24</v>
      </c>
      <c r="AB4" t="s" s="9">
        <v>27</v>
      </c>
    </row>
    <row r="5" ht="20.25" customHeight="1">
      <c r="A5" s="10">
        <v>0</v>
      </c>
      <c r="B5" s="11"/>
      <c r="C5" s="12">
        <v>5</v>
      </c>
      <c r="D5" t="b" s="13">
        <v>0</v>
      </c>
      <c r="E5" s="14"/>
      <c r="F5" s="15">
        <v>0</v>
      </c>
      <c r="G5" s="15">
        <f>$E5+($F5/60+H5*'data'!$C$16+I5*OFFSET('data'!$C$17,0,D5)-0*(OFFSET('data'!$C$18,0,D5)+'data'!$C$19+OFFSET('data'!$C$20,0,D5)))*$C5/60</f>
        <v>0</v>
      </c>
      <c r="H5" s="15">
        <v>0</v>
      </c>
      <c r="I5" s="15">
        <v>0</v>
      </c>
      <c r="J5" s="16">
        <f>$A5/60</f>
        <v>0</v>
      </c>
      <c r="K5" s="12">
        <f>G5/'data'!$C$15*1000</f>
        <v>0</v>
      </c>
      <c r="L5" s="12">
        <v>0</v>
      </c>
      <c r="M5" s="13">
        <f>IF(L5&lt;='data'!$G$22,1.89,1.47)</f>
        <v>1.89</v>
      </c>
      <c r="N5" s="13">
        <f>$A5</f>
        <v>0</v>
      </c>
      <c r="O5" s="30">
        <f>'data'!$G$23-'data'!$G$23*(1-('data'!$G$22^M5)/('data'!$G$22^M5+L5^M5))</f>
        <v>93</v>
      </c>
      <c r="P5" s="30">
        <f>VLOOKUP(IF(N5-'data'!$G$24&lt;0,0,N5-'data'!$G$24),N3:O1097,2)</f>
        <v>93</v>
      </c>
      <c r="Q5" s="13">
        <v>2.5</v>
      </c>
      <c r="R5" s="12">
        <v>1.69845851011703e-05</v>
      </c>
      <c r="S5" s="12">
        <v>1.69845851011703e-05</v>
      </c>
      <c r="T5" s="12">
        <v>1.69845851011703e-05</v>
      </c>
      <c r="U5" s="12">
        <v>0</v>
      </c>
      <c r="V5" s="12">
        <v>0</v>
      </c>
      <c r="W5" s="12">
        <v>0</v>
      </c>
      <c r="X5" s="12">
        <v>0</v>
      </c>
      <c r="Y5" s="30">
        <v>93</v>
      </c>
      <c r="Z5" s="30">
        <v>93</v>
      </c>
      <c r="AA5" s="30">
        <v>93</v>
      </c>
      <c r="AB5" s="30">
        <v>93</v>
      </c>
    </row>
    <row r="6" ht="20.05" customHeight="1">
      <c r="A6" s="17">
        <f>$A5+C5</f>
        <v>5</v>
      </c>
      <c r="B6" s="18"/>
      <c r="C6" s="19">
        <v>5</v>
      </c>
      <c r="D6" t="b" s="20">
        <v>0</v>
      </c>
      <c r="E6" s="21"/>
      <c r="F6" s="22">
        <v>11781.6338028112</v>
      </c>
      <c r="G6" s="22">
        <f>$E6+($F6/60+H6*'data'!$C$16+I6*OFFSET('data'!$C$17,0,D6)-G5*(OFFSET('data'!$C$18,0,D6)+'data'!$C$19+OFFSET('data'!$C$20,0,D6)))*$C6/60+G5</f>
        <v>16.3633802816822</v>
      </c>
      <c r="H6" s="22">
        <f>H5+('data'!$C$19*G5-'data'!$C$16*H5)*$C6/60</f>
        <v>0</v>
      </c>
      <c r="I6" s="22">
        <f>I5+(OFFSET('data'!$C$20,0,D6)*G5-OFFSET('data'!$C$17,0,D6)*I5)*$C6/60</f>
        <v>0</v>
      </c>
      <c r="J6" s="23">
        <f>$A6/60</f>
        <v>0.0833333333333333</v>
      </c>
      <c r="K6" s="19">
        <f>G6/'data'!$C$15*1000</f>
        <v>2.49999999999999</v>
      </c>
      <c r="L6" s="19">
        <f>L5+'data'!$G$21*(K5-L5)/60*C5</f>
        <v>0</v>
      </c>
      <c r="M6" s="20">
        <f>IF(L6&lt;='data'!$G$22,1.89,1.47)</f>
        <v>1.89</v>
      </c>
      <c r="N6" s="19">
        <f>$A6</f>
        <v>5</v>
      </c>
      <c r="O6" s="31">
        <f>'data'!$G$23-'data'!$G$23*(1-('data'!$G$22^M6)/('data'!$G$22^M6+L6^M6))</f>
        <v>93</v>
      </c>
      <c r="P6" s="31">
        <f>VLOOKUP(IF(N6-'data'!$G$24&lt;0,0,N6-'data'!$G$24),N3:O1097,2)</f>
        <v>93</v>
      </c>
      <c r="Q6" s="20">
        <v>2.5</v>
      </c>
      <c r="R6" s="19">
        <v>2.50003295269118</v>
      </c>
      <c r="S6" s="19">
        <v>2.50003295269118</v>
      </c>
      <c r="T6" s="19">
        <v>2.50003295269118</v>
      </c>
      <c r="U6" s="19">
        <v>1.9986123439467e-07</v>
      </c>
      <c r="V6" s="19">
        <v>1.9986123439467e-07</v>
      </c>
      <c r="W6" s="19">
        <v>1.9986123439467e-07</v>
      </c>
      <c r="X6" s="19">
        <v>1.9986123439467e-07</v>
      </c>
      <c r="Y6" s="31">
        <v>93</v>
      </c>
      <c r="Z6" s="31">
        <v>93</v>
      </c>
      <c r="AA6" s="31">
        <v>93</v>
      </c>
      <c r="AB6" s="31">
        <v>93</v>
      </c>
    </row>
    <row r="7" ht="20.05" customHeight="1">
      <c r="A7" s="17">
        <f>$A6+C6</f>
        <v>10</v>
      </c>
      <c r="B7" s="18"/>
      <c r="C7" s="19">
        <v>5</v>
      </c>
      <c r="D7" t="b" s="20">
        <v>0</v>
      </c>
      <c r="E7" s="21"/>
      <c r="F7" s="22">
        <v>756.379303530959</v>
      </c>
      <c r="G7" s="22">
        <f>$E7+($F7/60+H7*'data'!$C$16+I7*OFFSET('data'!$C$17,0,D7)-G6*(OFFSET('data'!$C$18,0,D7)+'data'!$C$19+OFFSET('data'!$C$20,0,D7)))*$C7/60+G6</f>
        <v>16.3633802816823</v>
      </c>
      <c r="H7" s="22">
        <f>H6+('data'!$C$19*G6-'data'!$C$16*H6)*$C7/60</f>
        <v>0.39547016814039</v>
      </c>
      <c r="I7" s="22">
        <f>I6+(OFFSET('data'!$C$20,0,D7)*G6-OFFSET('data'!$C$17,0,D7)*I6)*$C7/60</f>
        <v>0.245261480887192</v>
      </c>
      <c r="J7" s="23">
        <f>$A7/60</f>
        <v>0.166666666666667</v>
      </c>
      <c r="K7" s="19">
        <f>G7/'data'!$C$15*1000</f>
        <v>2.5</v>
      </c>
      <c r="L7" s="19">
        <f>L6+'data'!$G$21*(K6-L6)/60*C6</f>
        <v>0.0294180330582374</v>
      </c>
      <c r="M7" s="20">
        <f>IF(L7&lt;='data'!$G$22,1.89,1.47)</f>
        <v>1.89</v>
      </c>
      <c r="N7" s="19">
        <f>$A7</f>
        <v>10</v>
      </c>
      <c r="O7" s="31">
        <f>'data'!$G$23-'data'!$G$23*(1-('data'!$G$22^M7)/('data'!$G$22^M7+L7^M7))</f>
        <v>92.98497575635101</v>
      </c>
      <c r="P7" s="31">
        <f>VLOOKUP(IF(N7-'data'!$G$24&lt;0,0,N7-'data'!$G$24),N3:O1097,2)</f>
        <v>93</v>
      </c>
      <c r="Q7" s="20">
        <v>2.5</v>
      </c>
      <c r="R7" s="19">
        <v>2.50004780216039</v>
      </c>
      <c r="S7" s="19">
        <v>2.50004780216039</v>
      </c>
      <c r="T7" s="19">
        <v>2.50004780216039</v>
      </c>
      <c r="U7" s="19">
        <v>0.0294186183290055</v>
      </c>
      <c r="V7" s="19">
        <v>0.0294186183290055</v>
      </c>
      <c r="W7" s="19">
        <v>0.0294186183290055</v>
      </c>
      <c r="X7" s="19">
        <v>0.0294186183290055</v>
      </c>
      <c r="Y7" s="31">
        <v>93</v>
      </c>
      <c r="Z7" s="31">
        <v>93</v>
      </c>
      <c r="AA7" s="31">
        <v>93</v>
      </c>
      <c r="AB7" s="31">
        <v>93</v>
      </c>
    </row>
    <row r="8" ht="20.05" customHeight="1">
      <c r="A8" s="17">
        <f>$A7+C7</f>
        <v>15</v>
      </c>
      <c r="B8" s="18"/>
      <c r="C8" s="19">
        <v>5</v>
      </c>
      <c r="D8" t="b" s="20">
        <v>0</v>
      </c>
      <c r="E8" s="21"/>
      <c r="F8" s="22">
        <v>754.659171574052</v>
      </c>
      <c r="G8" s="22">
        <f>$E8+($F8/60+H8*'data'!$C$16+I8*OFFSET('data'!$C$17,0,D8)-G7*(OFFSET('data'!$C$18,0,D8)+'data'!$C$19+OFFSET('data'!$C$20,0,D8)))*$C8/60+G7</f>
        <v>16.3633802816823</v>
      </c>
      <c r="H8" s="22">
        <f>H7+('data'!$C$19*G7-'data'!$C$16*H7)*$C8/60</f>
        <v>0.788619575959572</v>
      </c>
      <c r="I8" s="22">
        <f>I7+(OFFSET('data'!$C$20,0,D8)*G7-OFFSET('data'!$C$17,0,D8)*I7)*$C8/60</f>
        <v>0.490441003494375</v>
      </c>
      <c r="J8" s="23">
        <f>$A8/60</f>
        <v>0.25</v>
      </c>
      <c r="K8" s="19">
        <f>G8/'data'!$C$15*1000</f>
        <v>2.5</v>
      </c>
      <c r="L8" s="19">
        <f>L7+'data'!$G$21*(K7-L7)/60*C7</f>
        <v>0.0584898978488687</v>
      </c>
      <c r="M8" s="20">
        <f>IF(L8&lt;='data'!$G$22,1.89,1.47)</f>
        <v>1.89</v>
      </c>
      <c r="N8" s="19">
        <f>$A8</f>
        <v>15</v>
      </c>
      <c r="O8" s="31">
        <f>'data'!$G$23-'data'!$G$23*(1-('data'!$G$22^M8)/('data'!$G$22^M8+L8^M8))</f>
        <v>92.9449561592525</v>
      </c>
      <c r="P8" s="31">
        <f>VLOOKUP(IF(N8-'data'!$G$24&lt;0,0,N8-'data'!$G$24),N3:O1097,2)</f>
        <v>93</v>
      </c>
      <c r="Q8" s="20">
        <v>2.5</v>
      </c>
      <c r="R8" s="19">
        <v>2.50006160768812</v>
      </c>
      <c r="S8" s="19">
        <v>2.50006160768812</v>
      </c>
      <c r="T8" s="19">
        <v>2.50006160768812</v>
      </c>
      <c r="U8" s="19">
        <v>0.0584910387308447</v>
      </c>
      <c r="V8" s="19">
        <v>0.0584910387308447</v>
      </c>
      <c r="W8" s="19">
        <v>0.0584910387308447</v>
      </c>
      <c r="X8" s="19">
        <v>0.0584910387308447</v>
      </c>
      <c r="Y8" s="31">
        <v>93</v>
      </c>
      <c r="Z8" s="31">
        <v>93</v>
      </c>
      <c r="AA8" s="31">
        <v>93</v>
      </c>
      <c r="AB8" s="31">
        <v>93</v>
      </c>
    </row>
    <row r="9" ht="20.05" customHeight="1">
      <c r="A9" s="17">
        <f>$A8+C8</f>
        <v>20</v>
      </c>
      <c r="B9" s="18"/>
      <c r="C9" s="19">
        <v>5</v>
      </c>
      <c r="D9" t="b" s="20">
        <v>0</v>
      </c>
      <c r="E9" s="21"/>
      <c r="F9" s="22">
        <v>752.948807503223</v>
      </c>
      <c r="G9" s="22">
        <f>$E9+($F9/60+H9*'data'!$C$16+I9*OFFSET('data'!$C$17,0,D9)-G8*(OFFSET('data'!$C$18,0,D9)+'data'!$C$19+OFFSET('data'!$C$20,0,D9)))*$C9/60+G8</f>
        <v>16.3633802816823</v>
      </c>
      <c r="H9" s="22">
        <f>H8+('data'!$C$19*G8-'data'!$C$16*H8)*$C9/60</f>
        <v>1.17946184250875</v>
      </c>
      <c r="I9" s="22">
        <f>I8+(OFFSET('data'!$C$20,0,D9)*G8-OFFSET('data'!$C$17,0,D9)*I8)*$C9/60</f>
        <v>0.735538595209296</v>
      </c>
      <c r="J9" s="23">
        <f>$A9/60</f>
        <v>0.333333333333333</v>
      </c>
      <c r="K9" s="19">
        <f>G9/'data'!$C$15*1000</f>
        <v>2.5</v>
      </c>
      <c r="L9" s="19">
        <f>L8+'data'!$G$21*(K8-L8)/60*C8</f>
        <v>0.0872196678077098</v>
      </c>
      <c r="M9" s="20">
        <f>IF(L9&lt;='data'!$G$22,1.89,1.47)</f>
        <v>1.89</v>
      </c>
      <c r="N9" s="19">
        <f>$A9</f>
        <v>20</v>
      </c>
      <c r="O9" s="31">
        <f>'data'!$G$23-'data'!$G$23*(1-('data'!$G$22^M9)/('data'!$G$22^M9+L9^M9))</f>
        <v>92.8829430217163</v>
      </c>
      <c r="P9" s="31">
        <f>VLOOKUP(IF(N9-'data'!$G$24&lt;0,0,N9-'data'!$G$24),N3:O1097,2)</f>
        <v>93</v>
      </c>
      <c r="Q9" s="20">
        <v>2.5</v>
      </c>
      <c r="R9" s="19">
        <v>2.50007443899456</v>
      </c>
      <c r="S9" s="19">
        <v>2.50007443899456</v>
      </c>
      <c r="T9" s="19">
        <v>2.50007443899456</v>
      </c>
      <c r="U9" s="19">
        <v>0.0872215202154866</v>
      </c>
      <c r="V9" s="19">
        <v>0.0872215202154866</v>
      </c>
      <c r="W9" s="19">
        <v>0.0872215202154866</v>
      </c>
      <c r="X9" s="19">
        <v>0.0872215202154866</v>
      </c>
      <c r="Y9" s="31">
        <v>93</v>
      </c>
      <c r="Z9" s="31">
        <v>93</v>
      </c>
      <c r="AA9" s="31">
        <v>93</v>
      </c>
      <c r="AB9" s="31">
        <v>93</v>
      </c>
    </row>
    <row r="10" ht="20.05" customHeight="1">
      <c r="A10" s="17">
        <f>$A9+C9</f>
        <v>25</v>
      </c>
      <c r="B10" s="18"/>
      <c r="C10" s="19">
        <v>5</v>
      </c>
      <c r="D10" t="b" s="20">
        <v>0</v>
      </c>
      <c r="E10" s="21"/>
      <c r="F10" s="22">
        <v>751.248154106039</v>
      </c>
      <c r="G10" s="22">
        <f>$E10+($F10/60+H10*'data'!$C$16+I10*OFFSET('data'!$C$17,0,D10)-G9*(OFFSET('data'!$C$18,0,D10)+'data'!$C$19+OFFSET('data'!$C$20,0,D10)))*$C10/60+G9</f>
        <v>16.3633802816823</v>
      </c>
      <c r="H10" s="22">
        <f>H9+('data'!$C$19*G9-'data'!$C$16*H9)*$C10/60</f>
        <v>1.56801050691766</v>
      </c>
      <c r="I10" s="22">
        <f>I9+(OFFSET('data'!$C$20,0,D10)*G9-OFFSET('data'!$C$17,0,D10)*I9)*$C10/60</f>
        <v>0.98055428341055</v>
      </c>
      <c r="J10" s="23">
        <f>$A10/60</f>
        <v>0.416666666666667</v>
      </c>
      <c r="K10" s="19">
        <f>G10/'data'!$C$15*1000</f>
        <v>2.5</v>
      </c>
      <c r="L10" s="19">
        <f>L9+'data'!$G$21*(K9-L9)/60*C9</f>
        <v>0.115611368437589</v>
      </c>
      <c r="M10" s="20">
        <f>IF(L10&lt;='data'!$G$22,1.89,1.47)</f>
        <v>1.89</v>
      </c>
      <c r="N10" s="19">
        <f>$A10</f>
        <v>25</v>
      </c>
      <c r="O10" s="31">
        <f>'data'!$G$23-'data'!$G$23*(1-('data'!$G$22^M10)/('data'!$G$22^M10+L10^M10))</f>
        <v>92.80078467500149</v>
      </c>
      <c r="P10" s="31">
        <f>VLOOKUP(IF(N10-'data'!$G$24&lt;0,0,N10-'data'!$G$24),N3:O1097,2)</f>
        <v>93</v>
      </c>
      <c r="Q10" s="20">
        <v>2.5</v>
      </c>
      <c r="R10" s="19">
        <v>2.50008636115604</v>
      </c>
      <c r="S10" s="19">
        <v>2.50008636115604</v>
      </c>
      <c r="T10" s="19">
        <v>2.50008636115604</v>
      </c>
      <c r="U10" s="19">
        <v>0.11561407498721</v>
      </c>
      <c r="V10" s="19">
        <v>0.11561407498721</v>
      </c>
      <c r="W10" s="19">
        <v>0.11561407498721</v>
      </c>
      <c r="X10" s="19">
        <v>0.11561407498721</v>
      </c>
      <c r="Y10" s="31">
        <v>92.9999999999974</v>
      </c>
      <c r="Z10" s="31">
        <v>92.9999999999974</v>
      </c>
      <c r="AA10" s="31">
        <v>92.9999999999974</v>
      </c>
      <c r="AB10" s="31">
        <v>92.9999999999974</v>
      </c>
    </row>
    <row r="11" ht="20.05" customHeight="1">
      <c r="A11" s="17">
        <f>$A10+C10</f>
        <v>30</v>
      </c>
      <c r="B11" s="18"/>
      <c r="C11" s="19">
        <v>5</v>
      </c>
      <c r="D11" t="b" s="20">
        <v>0</v>
      </c>
      <c r="E11" s="21"/>
      <c r="F11" s="22">
        <v>749.557154505856</v>
      </c>
      <c r="G11" s="22">
        <f>$E11+($F11/60+H11*'data'!$C$16+I11*OFFSET('data'!$C$17,0,D11)-G10*(OFFSET('data'!$C$18,0,D11)+'data'!$C$19+OFFSET('data'!$C$20,0,D11)))*$C11/60+G10</f>
        <v>16.3633802816823</v>
      </c>
      <c r="H11" s="22">
        <f>H10+('data'!$C$19*G10-'data'!$C$16*H10)*$C11/60</f>
        <v>1.95427902886358</v>
      </c>
      <c r="I11" s="22">
        <f>I10+(OFFSET('data'!$C$20,0,D11)*G10-OFFSET('data'!$C$17,0,D11)*I10)*$C11/60</f>
        <v>1.22548809546758</v>
      </c>
      <c r="J11" s="23">
        <f>$A11/60</f>
        <v>0.5</v>
      </c>
      <c r="K11" s="19">
        <f>G11/'data'!$C$15*1000</f>
        <v>2.5</v>
      </c>
      <c r="L11" s="19">
        <f>L10+'data'!$G$21*(K10-L10)/60*C10</f>
        <v>0.143668977872384</v>
      </c>
      <c r="M11" s="20">
        <f>IF(L11&lt;='data'!$G$22,1.89,1.47)</f>
        <v>1.89</v>
      </c>
      <c r="N11" s="19">
        <f>$A11</f>
        <v>30</v>
      </c>
      <c r="O11" s="31">
        <f>'data'!$G$23-'data'!$G$23*(1-('data'!$G$22^M11)/('data'!$G$22^M11+L11^M11))</f>
        <v>92.6999486126781</v>
      </c>
      <c r="P11" s="31">
        <f>VLOOKUP(IF(N11-'data'!$G$24&lt;0,0,N11-'data'!$G$24),N3:O1097,2)</f>
        <v>92.98497575635101</v>
      </c>
      <c r="Q11" s="20">
        <v>2.5</v>
      </c>
      <c r="R11" s="19">
        <v>2.50009743491426</v>
      </c>
      <c r="S11" s="19">
        <v>2.50009743491426</v>
      </c>
      <c r="T11" s="19">
        <v>2.50009743491426</v>
      </c>
      <c r="U11" s="19">
        <v>0.143672668803596</v>
      </c>
      <c r="V11" s="19">
        <v>0.143672668803596</v>
      </c>
      <c r="W11" s="19">
        <v>0.143672668803596</v>
      </c>
      <c r="X11" s="19">
        <v>0.143672668803596</v>
      </c>
      <c r="Y11" s="31">
        <v>92.98497519150339</v>
      </c>
      <c r="Z11" s="31">
        <v>92.98497519150339</v>
      </c>
      <c r="AA11" s="31">
        <v>92.98497519150339</v>
      </c>
      <c r="AB11" s="31">
        <v>92.98497519150339</v>
      </c>
    </row>
    <row r="12" ht="20.05" customHeight="1">
      <c r="A12" s="17">
        <f>$A11+C11</f>
        <v>35</v>
      </c>
      <c r="B12" s="18"/>
      <c r="C12" s="19">
        <v>5</v>
      </c>
      <c r="D12" t="b" s="20">
        <v>0</v>
      </c>
      <c r="E12" s="21"/>
      <c r="F12" s="22">
        <v>747.875752159763</v>
      </c>
      <c r="G12" s="22">
        <f>$E12+($F12/60+H12*'data'!$C$16+I12*OFFSET('data'!$C$17,0,D12)-G11*(OFFSET('data'!$C$18,0,D12)+'data'!$C$19+OFFSET('data'!$C$20,0,D12)))*$C12/60+G11</f>
        <v>16.3633802816823</v>
      </c>
      <c r="H12" s="22">
        <f>H11+('data'!$C$19*G11-'data'!$C$16*H11)*$C12/60</f>
        <v>2.33828078903761</v>
      </c>
      <c r="I12" s="22">
        <f>I11+(OFFSET('data'!$C$20,0,D12)*G11-OFFSET('data'!$C$17,0,D12)*I11)*$C12/60</f>
        <v>1.4703400587407</v>
      </c>
      <c r="J12" s="23">
        <f>$A12/60</f>
        <v>0.583333333333333</v>
      </c>
      <c r="K12" s="19">
        <f>G12/'data'!$C$15*1000</f>
        <v>2.5</v>
      </c>
      <c r="L12" s="19">
        <f>L11+'data'!$G$21*(K11-L11)/60*C11</f>
        <v>0.171396427434424</v>
      </c>
      <c r="M12" s="20">
        <f>IF(L12&lt;='data'!$G$22,1.89,1.47)</f>
        <v>1.89</v>
      </c>
      <c r="N12" s="19">
        <f>$A12</f>
        <v>35</v>
      </c>
      <c r="O12" s="31">
        <f>'data'!$G$23-'data'!$G$23*(1-('data'!$G$22^M12)/('data'!$G$22^M12+L12^M12))</f>
        <v>92.5816993337195</v>
      </c>
      <c r="P12" s="31">
        <f>VLOOKUP(IF(N12-'data'!$G$24&lt;0,0,N12-'data'!$G$24),N3:O1097,2)</f>
        <v>92.9449561592525</v>
      </c>
      <c r="Q12" s="20">
        <v>2.5</v>
      </c>
      <c r="R12" s="19">
        <v>2.50010771696503</v>
      </c>
      <c r="S12" s="19">
        <v>2.50010771696503</v>
      </c>
      <c r="T12" s="19">
        <v>2.50010771696503</v>
      </c>
      <c r="U12" s="19">
        <v>0.171401221471073</v>
      </c>
      <c r="V12" s="19">
        <v>0.171401221471073</v>
      </c>
      <c r="W12" s="19">
        <v>0.171401221471073</v>
      </c>
      <c r="X12" s="19">
        <v>0.171401221471073</v>
      </c>
      <c r="Y12" s="31">
        <v>92.9449541312101</v>
      </c>
      <c r="Z12" s="31">
        <v>92.9449541312101</v>
      </c>
      <c r="AA12" s="31">
        <v>92.9449541312101</v>
      </c>
      <c r="AB12" s="31">
        <v>92.9449541312101</v>
      </c>
    </row>
    <row r="13" ht="20.05" customHeight="1">
      <c r="A13" s="17">
        <f>$A12+C12</f>
        <v>40</v>
      </c>
      <c r="B13" s="18"/>
      <c r="C13" s="19">
        <v>5</v>
      </c>
      <c r="D13" t="b" s="20">
        <v>0</v>
      </c>
      <c r="E13" s="21"/>
      <c r="F13" s="22">
        <v>746.203890856619</v>
      </c>
      <c r="G13" s="22">
        <f>$E13+($F13/60+H13*'data'!$C$16+I13*OFFSET('data'!$C$17,0,D13)-G12*(OFFSET('data'!$C$18,0,D13)+'data'!$C$19+OFFSET('data'!$C$20,0,D13)))*$C13/60+G12</f>
        <v>16.3633802816823</v>
      </c>
      <c r="H13" s="22">
        <f>H12+('data'!$C$19*G12-'data'!$C$16*H12)*$C13/60</f>
        <v>2.72002908960816</v>
      </c>
      <c r="I13" s="22">
        <f>I12+(OFFSET('data'!$C$20,0,D13)*G12-OFFSET('data'!$C$17,0,D13)*I12)*$C13/60</f>
        <v>1.71511020058106</v>
      </c>
      <c r="J13" s="23">
        <f>$A13/60</f>
        <v>0.666666666666667</v>
      </c>
      <c r="K13" s="19">
        <f>G13/'data'!$C$15*1000</f>
        <v>2.5</v>
      </c>
      <c r="L13" s="19">
        <f>L12+'data'!$G$21*(K12-L12)/60*C12</f>
        <v>0.19879760218533</v>
      </c>
      <c r="M13" s="20">
        <f>IF(L13&lt;='data'!$G$22,1.89,1.47)</f>
        <v>1.89</v>
      </c>
      <c r="N13" s="19">
        <f>$A13</f>
        <v>40</v>
      </c>
      <c r="O13" s="31">
        <f>'data'!$G$23-'data'!$G$23*(1-('data'!$G$22^M13)/('data'!$G$22^M13+L13^M13))</f>
        <v>92.4471710774958</v>
      </c>
      <c r="P13" s="31">
        <f>VLOOKUP(IF(N13-'data'!$G$24&lt;0,0,N13-'data'!$G$24),N3:O1097,2)</f>
        <v>92.8829430217163</v>
      </c>
      <c r="Q13" s="20">
        <v>2.5</v>
      </c>
      <c r="R13" s="19">
        <v>2.50011726022764</v>
      </c>
      <c r="S13" s="19">
        <v>2.50011726022764</v>
      </c>
      <c r="T13" s="19">
        <v>2.50011726022764</v>
      </c>
      <c r="U13" s="19">
        <v>0.198803607338022</v>
      </c>
      <c r="V13" s="19">
        <v>0.198803607338022</v>
      </c>
      <c r="W13" s="19">
        <v>0.198803607338022</v>
      </c>
      <c r="X13" s="19">
        <v>0.198803607338022</v>
      </c>
      <c r="Y13" s="31">
        <v>92.8829383288478</v>
      </c>
      <c r="Z13" s="31">
        <v>92.8829383288478</v>
      </c>
      <c r="AA13" s="31">
        <v>92.8829383288478</v>
      </c>
      <c r="AB13" s="31">
        <v>92.8829383288478</v>
      </c>
    </row>
    <row r="14" ht="20.05" customHeight="1">
      <c r="A14" s="17">
        <f>$A13+C13</f>
        <v>45</v>
      </c>
      <c r="B14" s="18"/>
      <c r="C14" s="19">
        <v>5</v>
      </c>
      <c r="D14" t="b" s="20">
        <v>0</v>
      </c>
      <c r="E14" s="21"/>
      <c r="F14" s="22">
        <v>744.541514715136</v>
      </c>
      <c r="G14" s="22">
        <f>$E14+($F14/60+H14*'data'!$C$16+I14*OFFSET('data'!$C$17,0,D14)-G13*(OFFSET('data'!$C$18,0,D14)+'data'!$C$19+OFFSET('data'!$C$20,0,D14)))*$C14/60+G13</f>
        <v>16.3633802816823</v>
      </c>
      <c r="H14" s="22">
        <f>H13+('data'!$C$19*G13-'data'!$C$16*H13)*$C14/60</f>
        <v>3.09953715468176</v>
      </c>
      <c r="I14" s="22">
        <f>I13+(OFFSET('data'!$C$20,0,D14)*G13-OFFSET('data'!$C$17,0,D14)*I13)*$C14/60</f>
        <v>1.95979854833067</v>
      </c>
      <c r="J14" s="23">
        <f>$A14/60</f>
        <v>0.75</v>
      </c>
      <c r="K14" s="19">
        <f>G14/'data'!$C$15*1000</f>
        <v>2.5</v>
      </c>
      <c r="L14" s="19">
        <f>L13+'data'!$G$21*(K13-L13)/60*C13</f>
        <v>0.225876341470373</v>
      </c>
      <c r="M14" s="20">
        <f>IF(L14&lt;='data'!$G$22,1.89,1.47)</f>
        <v>1.89</v>
      </c>
      <c r="N14" s="19">
        <f>$A14</f>
        <v>45</v>
      </c>
      <c r="O14" s="31">
        <f>'data'!$G$23-'data'!$G$23*(1-('data'!$G$22^M14)/('data'!$G$22^M14+L14^M14))</f>
        <v>92.2974046538646</v>
      </c>
      <c r="P14" s="31">
        <f>VLOOKUP(IF(N14-'data'!$G$24&lt;0,0,N14-'data'!$G$24),N3:O1097,2)</f>
        <v>92.80078467500149</v>
      </c>
      <c r="Q14" s="20">
        <v>2.5</v>
      </c>
      <c r="R14" s="19">
        <v>2.50012611409645</v>
      </c>
      <c r="S14" s="19">
        <v>2.50012611409645</v>
      </c>
      <c r="T14" s="19">
        <v>2.50012611409645</v>
      </c>
      <c r="U14" s="19">
        <v>0.225883655785254</v>
      </c>
      <c r="V14" s="19">
        <v>0.225883655785254</v>
      </c>
      <c r="W14" s="19">
        <v>0.225883655785254</v>
      </c>
      <c r="X14" s="19">
        <v>0.225883655785254</v>
      </c>
      <c r="Y14" s="31">
        <v>92.80077587924529</v>
      </c>
      <c r="Z14" s="31">
        <v>92.80077587924529</v>
      </c>
      <c r="AA14" s="31">
        <v>92.80077587924529</v>
      </c>
      <c r="AB14" s="31">
        <v>92.80077587924529</v>
      </c>
    </row>
    <row r="15" ht="20.05" customHeight="1">
      <c r="A15" s="17">
        <f>$A14+C14</f>
        <v>50</v>
      </c>
      <c r="B15" s="18"/>
      <c r="C15" s="19">
        <v>5</v>
      </c>
      <c r="D15" t="b" s="20">
        <v>0</v>
      </c>
      <c r="E15" s="21"/>
      <c r="F15" s="22">
        <v>742.888568181892</v>
      </c>
      <c r="G15" s="22">
        <f>$E15+($F15/60+H15*'data'!$C$16+I15*OFFSET('data'!$C$17,0,D15)-G14*(OFFSET('data'!$C$18,0,D15)+'data'!$C$19+OFFSET('data'!$C$20,0,D15)))*$C15/60+G14</f>
        <v>16.3633802816823</v>
      </c>
      <c r="H15" s="22">
        <f>H14+('data'!$C$19*G14-'data'!$C$16*H14)*$C15/60</f>
        <v>3.47681813076115</v>
      </c>
      <c r="I15" s="22">
        <f>I14+(OFFSET('data'!$C$20,0,D15)*G14-OFFSET('data'!$C$17,0,D15)*I14)*$C15/60</f>
        <v>2.20440512932242</v>
      </c>
      <c r="J15" s="23">
        <f>$A15/60</f>
        <v>0.833333333333333</v>
      </c>
      <c r="K15" s="19">
        <f>G15/'data'!$C$15*1000</f>
        <v>2.5</v>
      </c>
      <c r="L15" s="19">
        <f>L14+'data'!$G$21*(K14-L14)/60*C14</f>
        <v>0.252636439456431</v>
      </c>
      <c r="M15" s="20">
        <f>IF(L15&lt;='data'!$G$22,1.89,1.47)</f>
        <v>1.89</v>
      </c>
      <c r="N15" s="19">
        <f>$A15</f>
        <v>50</v>
      </c>
      <c r="O15" s="31">
        <f>'data'!$G$23-'data'!$G$23*(1-('data'!$G$22^M15)/('data'!$G$22^M15+L15^M15))</f>
        <v>92.13336854759039</v>
      </c>
      <c r="P15" s="31">
        <f>VLOOKUP(IF(N15-'data'!$G$24&lt;0,0,N15-'data'!$G$24),N3:O1097,2)</f>
        <v>92.6999486126781</v>
      </c>
      <c r="Q15" s="20">
        <v>2.5</v>
      </c>
      <c r="R15" s="19">
        <v>2.50013432467557</v>
      </c>
      <c r="S15" s="19">
        <v>2.50013432467557</v>
      </c>
      <c r="T15" s="19">
        <v>2.50013432467557</v>
      </c>
      <c r="U15" s="19">
        <v>0.252645151713672</v>
      </c>
      <c r="V15" s="19">
        <v>0.252645151713672</v>
      </c>
      <c r="W15" s="19">
        <v>0.252645151713672</v>
      </c>
      <c r="X15" s="19">
        <v>0.252645151713672</v>
      </c>
      <c r="Y15" s="31">
        <v>92.69993409049739</v>
      </c>
      <c r="Z15" s="31">
        <v>92.69993409049739</v>
      </c>
      <c r="AA15" s="31">
        <v>92.69993409049739</v>
      </c>
      <c r="AB15" s="31">
        <v>92.69993409049739</v>
      </c>
    </row>
    <row r="16" ht="20.05" customHeight="1">
      <c r="A16" s="17">
        <f>$A15+C15</f>
        <v>55</v>
      </c>
      <c r="B16" s="18"/>
      <c r="C16" s="19">
        <v>5</v>
      </c>
      <c r="D16" t="b" s="20">
        <v>0</v>
      </c>
      <c r="E16" s="21"/>
      <c r="F16" s="22">
        <v>741.244996029452</v>
      </c>
      <c r="G16" s="22">
        <f>$E16+($F16/60+H16*'data'!$C$16+I16*OFFSET('data'!$C$17,0,D16)-G15*(OFFSET('data'!$C$18,0,D16)+'data'!$C$19+OFFSET('data'!$C$20,0,D16)))*$C16/60+G15</f>
        <v>16.3633802816823</v>
      </c>
      <c r="H16" s="22">
        <f>H15+('data'!$C$19*G15-'data'!$C$16*H15)*$C16/60</f>
        <v>3.85188508720071</v>
      </c>
      <c r="I16" s="22">
        <f>I15+(OFFSET('data'!$C$20,0,D16)*G15-OFFSET('data'!$C$17,0,D16)*I15)*$C16/60</f>
        <v>2.44892997088006</v>
      </c>
      <c r="J16" s="23">
        <f>$A16/60</f>
        <v>0.916666666666667</v>
      </c>
      <c r="K16" s="19">
        <f>G16/'data'!$C$15*1000</f>
        <v>2.5</v>
      </c>
      <c r="L16" s="19">
        <f>L15+'data'!$G$21*(K15-L15)/60*C15</f>
        <v>0.279081645663611</v>
      </c>
      <c r="M16" s="20">
        <f>IF(L16&lt;='data'!$G$22,1.89,1.47)</f>
        <v>1.89</v>
      </c>
      <c r="N16" s="19">
        <f>$A16</f>
        <v>55</v>
      </c>
      <c r="O16" s="31">
        <f>'data'!$G$23-'data'!$G$23*(1-('data'!$G$22^M16)/('data'!$G$22^M16+L16^M16))</f>
        <v>91.95597205890409</v>
      </c>
      <c r="P16" s="31">
        <f>VLOOKUP(IF(N16-'data'!$G$24&lt;0,0,N16-'data'!$G$24),N3:O1097,2)</f>
        <v>92.5816993337195</v>
      </c>
      <c r="Q16" s="20">
        <v>2.5</v>
      </c>
      <c r="R16" s="19">
        <v>2.50014193499803</v>
      </c>
      <c r="S16" s="19">
        <v>2.50014193499803</v>
      </c>
      <c r="T16" s="19">
        <v>2.50014193499803</v>
      </c>
      <c r="U16" s="19">
        <v>0.279091836028962</v>
      </c>
      <c r="V16" s="19">
        <v>0.279091836028962</v>
      </c>
      <c r="W16" s="19">
        <v>0.279091836028962</v>
      </c>
      <c r="X16" s="19">
        <v>0.279091836028962</v>
      </c>
      <c r="Y16" s="31">
        <v>92.5816773197963</v>
      </c>
      <c r="Z16" s="31">
        <v>92.5816773197963</v>
      </c>
      <c r="AA16" s="31">
        <v>92.5816773197963</v>
      </c>
      <c r="AB16" s="31">
        <v>92.5816773197963</v>
      </c>
    </row>
    <row r="17" ht="20.05" customHeight="1">
      <c r="A17" s="17">
        <f>$A16+C16</f>
        <v>60</v>
      </c>
      <c r="B17" s="18"/>
      <c r="C17" s="19">
        <v>5</v>
      </c>
      <c r="D17" t="b" s="20">
        <v>0</v>
      </c>
      <c r="E17" s="21"/>
      <c r="F17" s="22">
        <v>739.610743354441</v>
      </c>
      <c r="G17" s="22">
        <f>$E17+($F17/60+H17*'data'!$C$16+I17*OFFSET('data'!$C$17,0,D17)-G16*(OFFSET('data'!$C$18,0,D17)+'data'!$C$19+OFFSET('data'!$C$20,0,D17)))*$C17/60+G16</f>
        <v>16.3633802816823</v>
      </c>
      <c r="H17" s="22">
        <f>H16+('data'!$C$19*G16-'data'!$C$16*H16)*$C17/60</f>
        <v>4.22475101665916</v>
      </c>
      <c r="I17" s="22">
        <f>I16+(OFFSET('data'!$C$20,0,D17)*G16-OFFSET('data'!$C$17,0,D17)*I16)*$C17/60</f>
        <v>2.6933731003182</v>
      </c>
      <c r="J17" s="23">
        <f>$A17/60</f>
        <v>1</v>
      </c>
      <c r="K17" s="19">
        <f>G17/'data'!$C$15*1000</f>
        <v>2.5</v>
      </c>
      <c r="L17" s="19">
        <f>L16+'data'!$G$21*(K16-L16)/60*C16</f>
        <v>0.305215665490617</v>
      </c>
      <c r="M17" s="20">
        <f>IF(L17&lt;='data'!$G$22,1.89,1.47)</f>
        <v>1.89</v>
      </c>
      <c r="N17" s="19">
        <f>$A17</f>
        <v>60</v>
      </c>
      <c r="O17" s="31">
        <f>'data'!$G$23-'data'!$G$23*(1-('data'!$G$22^M17)/('data'!$G$22^M17+L17^M17))</f>
        <v>91.76607400263801</v>
      </c>
      <c r="P17" s="31">
        <f>VLOOKUP(IF(N17-'data'!$G$24&lt;0,0,N17-'data'!$G$24),N3:O1097,2)</f>
        <v>92.4471710774958</v>
      </c>
      <c r="Q17" s="20">
        <v>2.5</v>
      </c>
      <c r="R17" s="19">
        <v>2.5001489852303</v>
      </c>
      <c r="S17" s="19">
        <v>2.5001489852303</v>
      </c>
      <c r="T17" s="19">
        <v>2.5001489852303</v>
      </c>
      <c r="U17" s="19">
        <v>0.305227406123151</v>
      </c>
      <c r="V17" s="19">
        <v>0.305227406123151</v>
      </c>
      <c r="W17" s="19">
        <v>0.305227406123151</v>
      </c>
      <c r="X17" s="19">
        <v>0.305227406123151</v>
      </c>
      <c r="Y17" s="31">
        <v>92.4471397026326</v>
      </c>
      <c r="Z17" s="31">
        <v>92.4471397026326</v>
      </c>
      <c r="AA17" s="31">
        <v>92.4471397026326</v>
      </c>
      <c r="AB17" s="31">
        <v>92.4471397026326</v>
      </c>
    </row>
    <row r="18" ht="20.05" customHeight="1">
      <c r="A18" s="17">
        <f>$A17+C17</f>
        <v>65</v>
      </c>
      <c r="B18" s="18"/>
      <c r="C18" s="19">
        <v>5</v>
      </c>
      <c r="D18" t="b" s="20">
        <v>0</v>
      </c>
      <c r="E18" s="21"/>
      <c r="F18" s="22">
        <v>737.9857555756309</v>
      </c>
      <c r="G18" s="22">
        <f>$E18+($F18/60+H18*'data'!$C$16+I18*OFFSET('data'!$C$17,0,D18)-G17*(OFFSET('data'!$C$18,0,D18)+'data'!$C$19+OFFSET('data'!$C$20,0,D18)))*$C18/60+G17</f>
        <v>16.3633802816823</v>
      </c>
      <c r="H18" s="22">
        <f>H17+('data'!$C$19*G17-'data'!$C$16*H17)*$C18/60</f>
        <v>4.59542883554965</v>
      </c>
      <c r="I18" s="22">
        <f>I17+(OFFSET('data'!$C$20,0,D18)*G17-OFFSET('data'!$C$17,0,D18)*I17)*$C18/60</f>
        <v>2.93773454494234</v>
      </c>
      <c r="J18" s="23">
        <f>$A18/60</f>
        <v>1.08333333333333</v>
      </c>
      <c r="K18" s="19">
        <f>G18/'data'!$C$15*1000</f>
        <v>2.5</v>
      </c>
      <c r="L18" s="19">
        <f>L17+'data'!$G$21*(K17-L17)/60*C17</f>
        <v>0.331042160733937</v>
      </c>
      <c r="M18" s="20">
        <f>IF(L18&lt;='data'!$G$22,1.89,1.47)</f>
        <v>1.89</v>
      </c>
      <c r="N18" s="19">
        <f>$A18</f>
        <v>65</v>
      </c>
      <c r="O18" s="31">
        <f>'data'!$G$23-'data'!$G$23*(1-('data'!$G$22^M18)/('data'!$G$22^M18+L18^M18))</f>
        <v>91.56448875474381</v>
      </c>
      <c r="P18" s="31">
        <f>VLOOKUP(IF(N18-'data'!$G$24&lt;0,0,N18-'data'!$G$24),N3:O1097,2)</f>
        <v>92.2974046538646</v>
      </c>
      <c r="Q18" s="20">
        <v>2.5</v>
      </c>
      <c r="R18" s="19">
        <v>2.50015551286319</v>
      </c>
      <c r="S18" s="19">
        <v>2.50015551286319</v>
      </c>
      <c r="T18" s="19">
        <v>2.50015551286319</v>
      </c>
      <c r="U18" s="19">
        <v>0.331055516352916</v>
      </c>
      <c r="V18" s="19">
        <v>0.331055516352916</v>
      </c>
      <c r="W18" s="19">
        <v>0.331055516352916</v>
      </c>
      <c r="X18" s="19">
        <v>0.331055516352916</v>
      </c>
      <c r="Y18" s="31">
        <v>92.2973619779754</v>
      </c>
      <c r="Z18" s="31">
        <v>92.2973619779754</v>
      </c>
      <c r="AA18" s="31">
        <v>92.2973619779754</v>
      </c>
      <c r="AB18" s="31">
        <v>92.2973619779754</v>
      </c>
    </row>
    <row r="19" ht="20.05" customHeight="1">
      <c r="A19" s="17">
        <f>$A18+C18</f>
        <v>70</v>
      </c>
      <c r="B19" s="18"/>
      <c r="C19" s="19">
        <v>5</v>
      </c>
      <c r="D19" t="b" s="20">
        <v>0</v>
      </c>
      <c r="E19" s="21"/>
      <c r="F19" s="22">
        <v>736.369978432072</v>
      </c>
      <c r="G19" s="22">
        <f>$E19+($F19/60+H19*'data'!$C$16+I19*OFFSET('data'!$C$17,0,D19)-G18*(OFFSET('data'!$C$18,0,D19)+'data'!$C$19+OFFSET('data'!$C$20,0,D19)))*$C19/60+G18</f>
        <v>16.3633802816823</v>
      </c>
      <c r="H19" s="22">
        <f>H18+('data'!$C$19*G18-'data'!$C$16*H18)*$C19/60</f>
        <v>4.96393138448722</v>
      </c>
      <c r="I19" s="22">
        <f>I18+(OFFSET('data'!$C$20,0,D19)*G18-OFFSET('data'!$C$17,0,D19)*I18)*$C19/60</f>
        <v>3.18201433204884</v>
      </c>
      <c r="J19" s="23">
        <f>$A19/60</f>
        <v>1.16666666666667</v>
      </c>
      <c r="K19" s="19">
        <f>G19/'data'!$C$15*1000</f>
        <v>2.5</v>
      </c>
      <c r="L19" s="19">
        <f>L18+'data'!$G$21*(K18-L18)/60*C18</f>
        <v>0.356564750100918</v>
      </c>
      <c r="M19" s="20">
        <f>IF(L19&lt;='data'!$G$22,1.89,1.47)</f>
        <v>1.89</v>
      </c>
      <c r="N19" s="19">
        <f>$A19</f>
        <v>70</v>
      </c>
      <c r="O19" s="31">
        <f>'data'!$G$23-'data'!$G$23*(1-('data'!$G$22^M19)/('data'!$G$22^M19+L19^M19))</f>
        <v>91.35199063213069</v>
      </c>
      <c r="P19" s="31">
        <f>VLOOKUP(IF(N19-'data'!$G$24&lt;0,0,N19-'data'!$G$24),N3:O1097,2)</f>
        <v>92.13336854759039</v>
      </c>
      <c r="Q19" s="20">
        <v>2.5</v>
      </c>
      <c r="R19" s="19">
        <v>2.50016155289004</v>
      </c>
      <c r="S19" s="19">
        <v>2.50016155289004</v>
      </c>
      <c r="T19" s="19">
        <v>2.50016155289004</v>
      </c>
      <c r="U19" s="19">
        <v>0.356579778514501</v>
      </c>
      <c r="V19" s="19">
        <v>0.356579778514501</v>
      </c>
      <c r="W19" s="19">
        <v>0.356579778514501</v>
      </c>
      <c r="X19" s="19">
        <v>0.356579778514501</v>
      </c>
      <c r="Y19" s="31">
        <v>92.1333125884092</v>
      </c>
      <c r="Z19" s="31">
        <v>92.1333125884092</v>
      </c>
      <c r="AA19" s="31">
        <v>92.1333125884092</v>
      </c>
      <c r="AB19" s="31">
        <v>92.1333125884092</v>
      </c>
    </row>
    <row r="20" ht="20.05" customHeight="1">
      <c r="A20" s="17">
        <f>$A19+C19</f>
        <v>75</v>
      </c>
      <c r="B20" s="18"/>
      <c r="C20" s="19">
        <v>5</v>
      </c>
      <c r="D20" t="b" s="20">
        <v>0</v>
      </c>
      <c r="E20" s="21"/>
      <c r="F20" s="22">
        <v>734.763357981184</v>
      </c>
      <c r="G20" s="22">
        <f>$E20+($F20/60+H20*'data'!$C$16+I20*OFFSET('data'!$C$17,0,D20)-G19*(OFFSET('data'!$C$18,0,D20)+'data'!$C$19+OFFSET('data'!$C$20,0,D20)))*$C20/60+G19</f>
        <v>16.3633802816823</v>
      </c>
      <c r="H20" s="22">
        <f>H19+('data'!$C$19*G19-'data'!$C$16*H19)*$C20/60</f>
        <v>5.33027142873357</v>
      </c>
      <c r="I20" s="22">
        <f>I19+(OFFSET('data'!$C$20,0,D20)*G19-OFFSET('data'!$C$17,0,D20)*I19)*$C20/60</f>
        <v>3.42621248892494</v>
      </c>
      <c r="J20" s="23">
        <f>$A20/60</f>
        <v>1.25</v>
      </c>
      <c r="K20" s="19">
        <f>G20/'data'!$C$15*1000</f>
        <v>2.5</v>
      </c>
      <c r="L20" s="19">
        <f>L19+'data'!$G$21*(K19-L19)/60*C19</f>
        <v>0.381787009716807</v>
      </c>
      <c r="M20" s="20">
        <f>IF(L20&lt;='data'!$G$22,1.89,1.47)</f>
        <v>1.89</v>
      </c>
      <c r="N20" s="19">
        <f>$A20</f>
        <v>75</v>
      </c>
      <c r="O20" s="31">
        <f>'data'!$G$23-'data'!$G$23*(1-('data'!$G$22^M20)/('data'!$G$22^M20+L20^M20))</f>
        <v>91.12931718408871</v>
      </c>
      <c r="P20" s="31">
        <f>VLOOKUP(IF(N20-'data'!$G$24&lt;0,0,N20-'data'!$G$24),N3:O1097,2)</f>
        <v>91.95597205890409</v>
      </c>
      <c r="Q20" s="20">
        <v>2.5</v>
      </c>
      <c r="R20" s="19">
        <v>2.50016713797304</v>
      </c>
      <c r="S20" s="19">
        <v>2.50016713797304</v>
      </c>
      <c r="T20" s="19">
        <v>2.50016713797304</v>
      </c>
      <c r="U20" s="19">
        <v>0.381803762315147</v>
      </c>
      <c r="V20" s="19">
        <v>0.381803762315147</v>
      </c>
      <c r="W20" s="19">
        <v>0.381803762315147</v>
      </c>
      <c r="X20" s="19">
        <v>0.381803762315147</v>
      </c>
      <c r="Y20" s="31">
        <v>91.9559008169019</v>
      </c>
      <c r="Z20" s="31">
        <v>91.9559008169019</v>
      </c>
      <c r="AA20" s="31">
        <v>91.9559008169019</v>
      </c>
      <c r="AB20" s="31">
        <v>91.9559008169019</v>
      </c>
    </row>
    <row r="21" ht="20.05" customHeight="1">
      <c r="A21" s="17">
        <f>$A20+C20</f>
        <v>80</v>
      </c>
      <c r="B21" s="18"/>
      <c r="C21" s="19">
        <v>5</v>
      </c>
      <c r="D21" t="b" s="20">
        <v>0</v>
      </c>
      <c r="E21" s="21"/>
      <c r="F21" s="22">
        <v>733.165840596920</v>
      </c>
      <c r="G21" s="22">
        <f>$E21+($F21/60+H21*'data'!$C$16+I21*OFFSET('data'!$C$17,0,D21)-G20*(OFFSET('data'!$C$18,0,D21)+'data'!$C$19+OFFSET('data'!$C$20,0,D21)))*$C21/60+G20</f>
        <v>16.3633802816823</v>
      </c>
      <c r="H21" s="22">
        <f>H20+('data'!$C$19*G20-'data'!$C$16*H20)*$C21/60</f>
        <v>5.6944616586393</v>
      </c>
      <c r="I21" s="22">
        <f>I20+(OFFSET('data'!$C$20,0,D21)*G20-OFFSET('data'!$C$17,0,D21)*I20)*$C21/60</f>
        <v>3.67032904284876</v>
      </c>
      <c r="J21" s="23">
        <f>$A21/60</f>
        <v>1.33333333333333</v>
      </c>
      <c r="K21" s="19">
        <f>G21/'data'!$C$15*1000</f>
        <v>2.5</v>
      </c>
      <c r="L21" s="19">
        <f>L20+'data'!$G$21*(K20-L20)/60*C20</f>
        <v>0.406712473625823</v>
      </c>
      <c r="M21" s="20">
        <f>IF(L21&lt;='data'!$G$22,1.89,1.47)</f>
        <v>1.89</v>
      </c>
      <c r="N21" s="19">
        <f>$A21</f>
        <v>80</v>
      </c>
      <c r="O21" s="31">
        <f>'data'!$G$23-'data'!$G$23*(1-('data'!$G$22^M21)/('data'!$G$22^M21+L21^M21))</f>
        <v>90.8971717512932</v>
      </c>
      <c r="P21" s="31">
        <f>VLOOKUP(IF(N21-'data'!$G$24&lt;0,0,N21-'data'!$G$24),N3:O1097,2)</f>
        <v>91.76607400263801</v>
      </c>
      <c r="Q21" s="20">
        <v>2.5</v>
      </c>
      <c r="R21" s="19">
        <v>2.5001722985985</v>
      </c>
      <c r="S21" s="19">
        <v>2.5001722985985</v>
      </c>
      <c r="T21" s="19">
        <v>2.5001722985985</v>
      </c>
      <c r="U21" s="19">
        <v>0.406730995840932</v>
      </c>
      <c r="V21" s="19">
        <v>0.406730995840932</v>
      </c>
      <c r="W21" s="19">
        <v>0.406730995840932</v>
      </c>
      <c r="X21" s="19">
        <v>0.406730995840932</v>
      </c>
      <c r="Y21" s="31">
        <v>91.7659854825551</v>
      </c>
      <c r="Z21" s="31">
        <v>91.7659854825551</v>
      </c>
      <c r="AA21" s="31">
        <v>91.7659854825551</v>
      </c>
      <c r="AB21" s="31">
        <v>91.7659854825551</v>
      </c>
    </row>
    <row r="22" ht="20.05" customHeight="1">
      <c r="A22" s="17">
        <f>$A21+C21</f>
        <v>85</v>
      </c>
      <c r="B22" s="18"/>
      <c r="C22" s="19">
        <v>5</v>
      </c>
      <c r="D22" t="b" s="20">
        <v>0</v>
      </c>
      <c r="E22" s="21"/>
      <c r="F22" s="22">
        <v>731.577372967890</v>
      </c>
      <c r="G22" s="22">
        <f>$E22+($F22/60+H22*'data'!$C$16+I22*OFFSET('data'!$C$17,0,D22)-G21*(OFFSET('data'!$C$18,0,D22)+'data'!$C$19+OFFSET('data'!$C$20,0,D22)))*$C22/60+G21</f>
        <v>16.3633802816823</v>
      </c>
      <c r="H22" s="22">
        <f>H21+('data'!$C$19*G21-'data'!$C$16*H21)*$C22/60</f>
        <v>6.05651469008348</v>
      </c>
      <c r="I22" s="22">
        <f>I21+(OFFSET('data'!$C$20,0,D22)*G21-OFFSET('data'!$C$17,0,D22)*I21)*$C22/60</f>
        <v>3.91436402108932</v>
      </c>
      <c r="J22" s="23">
        <f>$A22/60</f>
        <v>1.41666666666667</v>
      </c>
      <c r="K22" s="19">
        <f>G22/'data'!$C$15*1000</f>
        <v>2.5</v>
      </c>
      <c r="L22" s="19">
        <f>L21+'data'!$G$21*(K21-L21)/60*C21</f>
        <v>0.431344634286332</v>
      </c>
      <c r="M22" s="20">
        <f>IF(L22&lt;='data'!$G$22,1.89,1.47)</f>
        <v>1.89</v>
      </c>
      <c r="N22" s="19">
        <f>$A22</f>
        <v>85</v>
      </c>
      <c r="O22" s="31">
        <f>'data'!$G$23-'data'!$G$23*(1-('data'!$G$22^M22)/('data'!$G$22^M22+L22^M22))</f>
        <v>90.6562255201153</v>
      </c>
      <c r="P22" s="31">
        <f>VLOOKUP(IF(N22-'data'!$G$24&lt;0,0,N22-'data'!$G$24),N3:O1097,2)</f>
        <v>91.56448875474381</v>
      </c>
      <c r="Q22" s="20">
        <v>2.5</v>
      </c>
      <c r="R22" s="19">
        <v>2.50017706322176</v>
      </c>
      <c r="S22" s="19">
        <v>2.50017706322176</v>
      </c>
      <c r="T22" s="19">
        <v>2.50017706322176</v>
      </c>
      <c r="U22" s="19">
        <v>0.431364966020933</v>
      </c>
      <c r="V22" s="19">
        <v>0.431364966020933</v>
      </c>
      <c r="W22" s="19">
        <v>0.431364966020933</v>
      </c>
      <c r="X22" s="19">
        <v>0.431364966020933</v>
      </c>
      <c r="Y22" s="31">
        <v>91.56438098408751</v>
      </c>
      <c r="Z22" s="31">
        <v>91.56438098408751</v>
      </c>
      <c r="AA22" s="31">
        <v>91.56438098408751</v>
      </c>
      <c r="AB22" s="31">
        <v>91.56438098408751</v>
      </c>
    </row>
    <row r="23" ht="20.05" customHeight="1">
      <c r="A23" s="17">
        <f>$A22+C22</f>
        <v>90</v>
      </c>
      <c r="B23" s="18"/>
      <c r="C23" s="19">
        <v>5</v>
      </c>
      <c r="D23" t="b" s="20">
        <v>0</v>
      </c>
      <c r="E23" s="21"/>
      <c r="F23" s="22">
        <v>729.9979020955039</v>
      </c>
      <c r="G23" s="22">
        <f>$E23+($F23/60+H23*'data'!$C$16+I23*OFFSET('data'!$C$17,0,D23)-G22*(OFFSET('data'!$C$18,0,D23)+'data'!$C$19+OFFSET('data'!$C$20,0,D23)))*$C23/60+G22</f>
        <v>16.3633802816823</v>
      </c>
      <c r="H23" s="22">
        <f>H22+('data'!$C$19*G22-'data'!$C$16*H22)*$C23/60</f>
        <v>6.4164430649107</v>
      </c>
      <c r="I23" s="22">
        <f>I22+(OFFSET('data'!$C$20,0,D23)*G22-OFFSET('data'!$C$17,0,D23)*I22)*$C23/60</f>
        <v>4.15831745090651</v>
      </c>
      <c r="J23" s="23">
        <f>$A23/60</f>
        <v>1.5</v>
      </c>
      <c r="K23" s="19">
        <f>G23/'data'!$C$15*1000</f>
        <v>2.5</v>
      </c>
      <c r="L23" s="19">
        <f>L22+'data'!$G$21*(K22-L22)/60*C22</f>
        <v>0.455686943060198</v>
      </c>
      <c r="M23" s="20">
        <f>IF(L23&lt;='data'!$G$22,1.89,1.47)</f>
        <v>1.89</v>
      </c>
      <c r="N23" s="19">
        <f>$A23</f>
        <v>90</v>
      </c>
      <c r="O23" s="31">
        <f>'data'!$G$23-'data'!$G$23*(1-('data'!$G$22^M23)/('data'!$G$22^M23+L23^M23))</f>
        <v>90.40711922243911</v>
      </c>
      <c r="P23" s="31">
        <f>VLOOKUP(IF(N23-'data'!$G$24&lt;0,0,N23-'data'!$G$24),N3:O1097,2)</f>
        <v>91.35199063213069</v>
      </c>
      <c r="Q23" s="20">
        <v>2.5</v>
      </c>
      <c r="R23" s="19">
        <v>2.50018145840243</v>
      </c>
      <c r="S23" s="19">
        <v>2.50018145840243</v>
      </c>
      <c r="T23" s="19">
        <v>2.50018145840243</v>
      </c>
      <c r="U23" s="19">
        <v>0.455709119087627</v>
      </c>
      <c r="V23" s="19">
        <v>0.455709119087627</v>
      </c>
      <c r="W23" s="19">
        <v>0.455709119087627</v>
      </c>
      <c r="X23" s="19">
        <v>0.455709119087627</v>
      </c>
      <c r="Y23" s="31">
        <v>91.35186167694501</v>
      </c>
      <c r="Z23" s="31">
        <v>91.35186167694501</v>
      </c>
      <c r="AA23" s="31">
        <v>91.35186167694501</v>
      </c>
      <c r="AB23" s="31">
        <v>91.35186167694501</v>
      </c>
    </row>
    <row r="24" ht="20.05" customHeight="1">
      <c r="A24" s="17">
        <f>$A23+C23</f>
        <v>95</v>
      </c>
      <c r="B24" s="18"/>
      <c r="C24" s="19">
        <v>5</v>
      </c>
      <c r="D24" t="b" s="20">
        <v>0</v>
      </c>
      <c r="E24" s="21"/>
      <c r="F24" s="22">
        <v>728.427375292172</v>
      </c>
      <c r="G24" s="22">
        <f>$E24+($F24/60+H24*'data'!$C$16+I24*OFFSET('data'!$C$17,0,D24)-G23*(OFFSET('data'!$C$18,0,D24)+'data'!$C$19+OFFSET('data'!$C$20,0,D24)))*$C24/60+G23</f>
        <v>16.3633802816823</v>
      </c>
      <c r="H24" s="22">
        <f>H23+('data'!$C$19*G23-'data'!$C$16*H23)*$C24/60</f>
        <v>6.77425925136552</v>
      </c>
      <c r="I24" s="22">
        <f>I23+(OFFSET('data'!$C$20,0,D24)*G23-OFFSET('data'!$C$17,0,D24)*I23)*$C24/60</f>
        <v>4.40218935955112</v>
      </c>
      <c r="J24" s="23">
        <f>$A24/60</f>
        <v>1.58333333333333</v>
      </c>
      <c r="K24" s="19">
        <f>G24/'data'!$C$15*1000</f>
        <v>2.5</v>
      </c>
      <c r="L24" s="19">
        <f>L23+'data'!$G$21*(K23-L23)/60*C23</f>
        <v>0.479742810696375</v>
      </c>
      <c r="M24" s="20">
        <f>IF(L24&lt;='data'!$G$22,1.89,1.47)</f>
        <v>1.89</v>
      </c>
      <c r="N24" s="19">
        <f>$A24</f>
        <v>95</v>
      </c>
      <c r="O24" s="31">
        <f>'data'!$G$23-'data'!$G$23*(1-('data'!$G$22^M24)/('data'!$G$22^M24+L24^M24))</f>
        <v>90.15046458250541</v>
      </c>
      <c r="P24" s="31">
        <f>VLOOKUP(IF(N24-'data'!$G$24&lt;0,0,N24-'data'!$G$24),N3:O1097,2)</f>
        <v>91.12931718408871</v>
      </c>
      <c r="Q24" s="20">
        <v>2.5</v>
      </c>
      <c r="R24" s="19">
        <v>2.50018550893066</v>
      </c>
      <c r="S24" s="19">
        <v>2.50018550893066</v>
      </c>
      <c r="T24" s="19">
        <v>2.50018550893066</v>
      </c>
      <c r="U24" s="19">
        <v>0.479766861033473</v>
      </c>
      <c r="V24" s="19">
        <v>0.479766861033473</v>
      </c>
      <c r="W24" s="19">
        <v>0.479766861033473</v>
      </c>
      <c r="X24" s="19">
        <v>0.479766861033473</v>
      </c>
      <c r="Y24" s="31">
        <v>91.12916516227391</v>
      </c>
      <c r="Z24" s="31">
        <v>91.12916516227391</v>
      </c>
      <c r="AA24" s="31">
        <v>91.12916516227391</v>
      </c>
      <c r="AB24" s="31">
        <v>91.12916516227391</v>
      </c>
    </row>
    <row r="25" ht="20.05" customHeight="1">
      <c r="A25" s="17">
        <f>$A24+C24</f>
        <v>100</v>
      </c>
      <c r="B25" s="18"/>
      <c r="C25" s="19">
        <v>5</v>
      </c>
      <c r="D25" t="b" s="20">
        <v>0</v>
      </c>
      <c r="E25" s="21"/>
      <c r="F25" s="22">
        <v>726.865740179442</v>
      </c>
      <c r="G25" s="22">
        <f>$E25+($F25/60+H25*'data'!$C$16+I25*OFFSET('data'!$C$17,0,D25)-G24*(OFFSET('data'!$C$18,0,D25)+'data'!$C$19+OFFSET('data'!$C$20,0,D25)))*$C25/60+G24</f>
        <v>16.3633802816823</v>
      </c>
      <c r="H25" s="22">
        <f>H24+('data'!$C$19*G24-'data'!$C$16*H24)*$C25/60</f>
        <v>7.12997564452439</v>
      </c>
      <c r="I25" s="22">
        <f>I24+(OFFSET('data'!$C$20,0,D25)*G24-OFFSET('data'!$C$17,0,D25)*I24)*$C25/60</f>
        <v>4.64597977426484</v>
      </c>
      <c r="J25" s="23">
        <f>$A25/60</f>
        <v>1.66666666666667</v>
      </c>
      <c r="K25" s="19">
        <f>G25/'data'!$C$15*1000</f>
        <v>2.5</v>
      </c>
      <c r="L25" s="19">
        <f>L24+'data'!$G$21*(K24-L24)/60*C24</f>
        <v>0.503515607808805</v>
      </c>
      <c r="M25" s="20">
        <f>IF(L25&lt;='data'!$G$22,1.89,1.47)</f>
        <v>1.89</v>
      </c>
      <c r="N25" s="19">
        <f>$A25</f>
        <v>100</v>
      </c>
      <c r="O25" s="31">
        <f>'data'!$G$23-'data'!$G$23*(1-('data'!$G$22^M25)/('data'!$G$22^M25+L25^M25))</f>
        <v>89.8868455807382</v>
      </c>
      <c r="P25" s="31">
        <f>VLOOKUP(IF(N25-'data'!$G$24&lt;0,0,N25-'data'!$G$24),N3:O1097,2)</f>
        <v>90.8971717512932</v>
      </c>
      <c r="Q25" s="20">
        <v>2.5</v>
      </c>
      <c r="R25" s="19">
        <v>2.50018923794499</v>
      </c>
      <c r="S25" s="19">
        <v>2.50018923794499</v>
      </c>
      <c r="T25" s="19">
        <v>2.50018923794499</v>
      </c>
      <c r="U25" s="19">
        <v>0.503541558063601</v>
      </c>
      <c r="V25" s="19">
        <v>0.503541558063601</v>
      </c>
      <c r="W25" s="19">
        <v>0.503541558063601</v>
      </c>
      <c r="X25" s="19">
        <v>0.503541558063601</v>
      </c>
      <c r="Y25" s="31">
        <v>90.8969948437236</v>
      </c>
      <c r="Z25" s="31">
        <v>90.8969948437236</v>
      </c>
      <c r="AA25" s="31">
        <v>90.8969948437236</v>
      </c>
      <c r="AB25" s="31">
        <v>90.8969948437236</v>
      </c>
    </row>
    <row r="26" ht="20.05" customHeight="1">
      <c r="A26" s="17">
        <f>$A25+C25</f>
        <v>105</v>
      </c>
      <c r="B26" s="18"/>
      <c r="C26" s="19">
        <v>5</v>
      </c>
      <c r="D26" t="b" s="20">
        <v>0</v>
      </c>
      <c r="E26" s="21"/>
      <c r="F26" s="22">
        <v>725.312944686208</v>
      </c>
      <c r="G26" s="22">
        <f>$E26+($F26/60+H26*'data'!$C$16+I26*OFFSET('data'!$C$17,0,D26)-G25*(OFFSET('data'!$C$18,0,D26)+'data'!$C$19+OFFSET('data'!$C$20,0,D26)))*$C26/60+G25</f>
        <v>16.3633802816823</v>
      </c>
      <c r="H26" s="22">
        <f>H25+('data'!$C$19*G25-'data'!$C$16*H25)*$C26/60</f>
        <v>7.48360456672501</v>
      </c>
      <c r="I26" s="22">
        <f>I25+(OFFSET('data'!$C$20,0,D26)*G25-OFFSET('data'!$C$17,0,D26)*I25)*$C26/60</f>
        <v>4.88968872228024</v>
      </c>
      <c r="J26" s="23">
        <f>$A26/60</f>
        <v>1.75</v>
      </c>
      <c r="K26" s="19">
        <f>G26/'data'!$C$15*1000</f>
        <v>2.5</v>
      </c>
      <c r="L26" s="19">
        <f>L25+'data'!$G$21*(K25-L25)/60*C25</f>
        <v>0.5270086653486989</v>
      </c>
      <c r="M26" s="20">
        <f>IF(L26&lt;='data'!$G$22,1.89,1.47)</f>
        <v>1.89</v>
      </c>
      <c r="N26" s="19">
        <f>$A26</f>
        <v>105</v>
      </c>
      <c r="O26" s="31">
        <f>'data'!$G$23-'data'!$G$23*(1-('data'!$G$22^M26)/('data'!$G$22^M26+L26^M26))</f>
        <v>89.6168195834959</v>
      </c>
      <c r="P26" s="31">
        <f>VLOOKUP(IF(N26-'data'!$G$24&lt;0,0,N26-'data'!$G$24),N3:O1097,2)</f>
        <v>90.6562255201153</v>
      </c>
      <c r="Q26" s="20">
        <v>2.5</v>
      </c>
      <c r="R26" s="19">
        <v>2.50019266704229</v>
      </c>
      <c r="S26" s="19">
        <v>2.50019266704229</v>
      </c>
      <c r="T26" s="19">
        <v>2.50019266704229</v>
      </c>
      <c r="U26" s="19">
        <v>0.527036537044563</v>
      </c>
      <c r="V26" s="19">
        <v>0.527036537044563</v>
      </c>
      <c r="W26" s="19">
        <v>0.527036537044563</v>
      </c>
      <c r="X26" s="19">
        <v>0.527036537044563</v>
      </c>
      <c r="Y26" s="31">
        <v>90.6560219797843</v>
      </c>
      <c r="Z26" s="31">
        <v>90.6560219797843</v>
      </c>
      <c r="AA26" s="31">
        <v>90.6560219797843</v>
      </c>
      <c r="AB26" s="31">
        <v>90.6560219797843</v>
      </c>
    </row>
    <row r="27" ht="20.05" customHeight="1">
      <c r="A27" s="17">
        <f>$A26+C26</f>
        <v>110</v>
      </c>
      <c r="B27" s="18"/>
      <c r="C27" s="19">
        <v>5</v>
      </c>
      <c r="D27" t="b" s="20">
        <v>0</v>
      </c>
      <c r="E27" s="21"/>
      <c r="F27" s="22">
        <v>723.768937046896</v>
      </c>
      <c r="G27" s="22">
        <f>$E27+($F27/60+H27*'data'!$C$16+I27*OFFSET('data'!$C$17,0,D27)-G26*(OFFSET('data'!$C$18,0,D27)+'data'!$C$19+OFFSET('data'!$C$20,0,D27)))*$C27/60+G26</f>
        <v>16.3633802816823</v>
      </c>
      <c r="H27" s="22">
        <f>H26+('data'!$C$19*G26-'data'!$C$16*H26)*$C27/60</f>
        <v>7.8351582679932</v>
      </c>
      <c r="I27" s="22">
        <f>I26+(OFFSET('data'!$C$20,0,D27)*G26-OFFSET('data'!$C$17,0,D27)*I26)*$C27/60</f>
        <v>5.13331623082079</v>
      </c>
      <c r="J27" s="23">
        <f>$A27/60</f>
        <v>1.83333333333333</v>
      </c>
      <c r="K27" s="19">
        <f>G27/'data'!$C$15*1000</f>
        <v>2.5</v>
      </c>
      <c r="L27" s="19">
        <f>L26+'data'!$G$21*(K26-L26)/60*C26</f>
        <v>0.550225275071254</v>
      </c>
      <c r="M27" s="20">
        <f>IF(L27&lt;='data'!$G$22,1.89,1.47)</f>
        <v>1.89</v>
      </c>
      <c r="N27" s="19">
        <f>$A27</f>
        <v>110</v>
      </c>
      <c r="O27" s="31">
        <f>'data'!$G$23-'data'!$G$23*(1-('data'!$G$22^M27)/('data'!$G$22^M27+L27^M27))</f>
        <v>89.34091837337201</v>
      </c>
      <c r="P27" s="31">
        <f>VLOOKUP(IF(N27-'data'!$G$24&lt;0,0,N27-'data'!$G$24),N3:O1097,2)</f>
        <v>90.40711922243911</v>
      </c>
      <c r="Q27" s="20">
        <v>2.5</v>
      </c>
      <c r="R27" s="19">
        <v>2.50019581638052</v>
      </c>
      <c r="S27" s="19">
        <v>2.50019581638052</v>
      </c>
      <c r="T27" s="19">
        <v>2.50019581638052</v>
      </c>
      <c r="U27" s="19">
        <v>0.550255085949098</v>
      </c>
      <c r="V27" s="19">
        <v>0.550255085949098</v>
      </c>
      <c r="W27" s="19">
        <v>0.550255085949098</v>
      </c>
      <c r="X27" s="19">
        <v>0.550255085949098</v>
      </c>
      <c r="Y27" s="31">
        <v>90.4068873818396</v>
      </c>
      <c r="Z27" s="31">
        <v>90.4068873818396</v>
      </c>
      <c r="AA27" s="31">
        <v>90.4068873818396</v>
      </c>
      <c r="AB27" s="31">
        <v>90.4068873818396</v>
      </c>
    </row>
    <row r="28" ht="20.05" customHeight="1">
      <c r="A28" s="17">
        <f>$A27+C27</f>
        <v>115</v>
      </c>
      <c r="B28" s="18"/>
      <c r="C28" s="19">
        <v>5</v>
      </c>
      <c r="D28" t="b" s="20">
        <v>0</v>
      </c>
      <c r="E28" s="21"/>
      <c r="F28" s="22">
        <v>722.233665799679</v>
      </c>
      <c r="G28" s="22">
        <f>$E28+($F28/60+H28*'data'!$C$16+I28*OFFSET('data'!$C$17,0,D28)-G27*(OFFSET('data'!$C$18,0,D28)+'data'!$C$19+OFFSET('data'!$C$20,0,D28)))*$C28/60+G27</f>
        <v>16.3633802816823</v>
      </c>
      <c r="H28" s="22">
        <f>H27+('data'!$C$19*G27-'data'!$C$16*H27)*$C28/60</f>
        <v>8.184648926467259</v>
      </c>
      <c r="I28" s="22">
        <f>I27+(OFFSET('data'!$C$20,0,D28)*G27-OFFSET('data'!$C$17,0,D28)*I27)*$C28/60</f>
        <v>5.37686232710088</v>
      </c>
      <c r="J28" s="23">
        <f>$A28/60</f>
        <v>1.91666666666667</v>
      </c>
      <c r="K28" s="19">
        <f>G28/'data'!$C$15*1000</f>
        <v>2.5</v>
      </c>
      <c r="L28" s="19">
        <f>L27+'data'!$G$21*(K27-L27)/60*C27</f>
        <v>0.573168689996882</v>
      </c>
      <c r="M28" s="20">
        <f>IF(L28&lt;='data'!$G$22,1.89,1.47)</f>
        <v>1.89</v>
      </c>
      <c r="N28" s="19">
        <f>$A28</f>
        <v>115</v>
      </c>
      <c r="O28" s="31">
        <f>'data'!$G$23-'data'!$G$23*(1-('data'!$G$22^M28)/('data'!$G$22^M28+L28^M28))</f>
        <v>89.05964910473951</v>
      </c>
      <c r="P28" s="31">
        <f>VLOOKUP(IF(N28-'data'!$G$24&lt;0,0,N28-'data'!$G$24),N3:O1097,2)</f>
        <v>90.15046458250541</v>
      </c>
      <c r="Q28" s="20">
        <v>2.5</v>
      </c>
      <c r="R28" s="19">
        <v>2.50019870477449</v>
      </c>
      <c r="S28" s="19">
        <v>2.50019870477449</v>
      </c>
      <c r="T28" s="19">
        <v>2.50019870477449</v>
      </c>
      <c r="U28" s="19">
        <v>0.5732004542968721</v>
      </c>
      <c r="V28" s="19">
        <v>0.5732004542968721</v>
      </c>
      <c r="W28" s="19">
        <v>0.5732004542968721</v>
      </c>
      <c r="X28" s="19">
        <v>0.5732004542968721</v>
      </c>
      <c r="Y28" s="31">
        <v>90.15020285943631</v>
      </c>
      <c r="Z28" s="31">
        <v>90.15020285943631</v>
      </c>
      <c r="AA28" s="31">
        <v>90.15020285943631</v>
      </c>
      <c r="AB28" s="31">
        <v>90.15020285943631</v>
      </c>
    </row>
    <row r="29" ht="20.05" customHeight="1">
      <c r="A29" s="17">
        <f>$A28+C28</f>
        <v>120</v>
      </c>
      <c r="B29" s="18"/>
      <c r="C29" s="19">
        <v>5</v>
      </c>
      <c r="D29" t="b" s="20">
        <v>0</v>
      </c>
      <c r="E29" s="21"/>
      <c r="F29" s="22">
        <v>720.707079784691</v>
      </c>
      <c r="G29" s="22">
        <f>$E29+($F29/60+H29*'data'!$C$16+I29*OFFSET('data'!$C$17,0,D29)-G28*(OFFSET('data'!$C$18,0,D29)+'data'!$C$19+OFFSET('data'!$C$20,0,D29)))*$C29/60+G28</f>
        <v>16.3633802816823</v>
      </c>
      <c r="H29" s="22">
        <f>H28+('data'!$C$19*G28-'data'!$C$16*H28)*$C29/60</f>
        <v>8.53208864881981</v>
      </c>
      <c r="I29" s="22">
        <f>I28+(OFFSET('data'!$C$20,0,D29)*G28-OFFSET('data'!$C$17,0,D29)*I28)*$C29/60</f>
        <v>5.62032703832579</v>
      </c>
      <c r="J29" s="23">
        <f>$A29/60</f>
        <v>2</v>
      </c>
      <c r="K29" s="19">
        <f>G29/'data'!$C$15*1000</f>
        <v>2.5</v>
      </c>
      <c r="L29" s="19">
        <f>L28+'data'!$G$21*(K28-L28)/60*C28</f>
        <v>0.59584212486701</v>
      </c>
      <c r="M29" s="20">
        <f>IF(L29&lt;='data'!$G$22,1.89,1.47)</f>
        <v>1.89</v>
      </c>
      <c r="N29" s="19">
        <f>$A29</f>
        <v>120</v>
      </c>
      <c r="O29" s="31">
        <f>'data'!$G$23-'data'!$G$23*(1-('data'!$G$22^M29)/('data'!$G$22^M29+L29^M29))</f>
        <v>88.773495202231</v>
      </c>
      <c r="P29" s="31">
        <f>VLOOKUP(IF(N29-'data'!$G$24&lt;0,0,N29-'data'!$G$24),N3:O1097,2)</f>
        <v>89.8868455807382</v>
      </c>
      <c r="Q29" s="20">
        <v>2.5</v>
      </c>
      <c r="R29" s="19">
        <v>2.50020134978535</v>
      </c>
      <c r="S29" s="19">
        <v>2.50020134978535</v>
      </c>
      <c r="T29" s="19">
        <v>2.50020134978535</v>
      </c>
      <c r="U29" s="19">
        <v>0.595875853591159</v>
      </c>
      <c r="V29" s="19">
        <v>0.595875853591159</v>
      </c>
      <c r="W29" s="19">
        <v>0.595875853591159</v>
      </c>
      <c r="X29" s="19">
        <v>0.595875853591159</v>
      </c>
      <c r="Y29" s="31">
        <v>89.8865524827132</v>
      </c>
      <c r="Z29" s="31">
        <v>89.8865524827132</v>
      </c>
      <c r="AA29" s="31">
        <v>89.8865524827132</v>
      </c>
      <c r="AB29" s="31">
        <v>89.8865524827132</v>
      </c>
    </row>
    <row r="30" ht="20.05" customHeight="1">
      <c r="A30" s="17">
        <f>$A29+C29</f>
        <v>125</v>
      </c>
      <c r="B30" s="18"/>
      <c r="C30" s="19">
        <v>5</v>
      </c>
      <c r="D30" t="b" s="20">
        <v>0</v>
      </c>
      <c r="E30" s="21"/>
      <c r="F30" s="22">
        <v>719.189128142241</v>
      </c>
      <c r="G30" s="22">
        <f>$E30+($F30/60+H30*'data'!$C$16+I30*OFFSET('data'!$C$17,0,D30)-G29*(OFFSET('data'!$C$18,0,D30)+'data'!$C$19+OFFSET('data'!$C$20,0,D30)))*$C30/60+G29</f>
        <v>16.3633802816823</v>
      </c>
      <c r="H30" s="22">
        <f>H29+('data'!$C$19*G29-'data'!$C$16*H29)*$C30/60</f>
        <v>8.87748947067718</v>
      </c>
      <c r="I30" s="22">
        <f>I29+(OFFSET('data'!$C$20,0,D30)*G29-OFFSET('data'!$C$17,0,D30)*I29)*$C30/60</f>
        <v>5.86371039169172</v>
      </c>
      <c r="J30" s="23">
        <f>$A30/60</f>
        <v>2.08333333333333</v>
      </c>
      <c r="K30" s="19">
        <f>G30/'data'!$C$15*1000</f>
        <v>2.5</v>
      </c>
      <c r="L30" s="19">
        <f>L29+'data'!$G$21*(K29-L29)/60*C29</f>
        <v>0.6182487565945159</v>
      </c>
      <c r="M30" s="20">
        <f>IF(L30&lt;='data'!$G$22,1.89,1.47)</f>
        <v>1.89</v>
      </c>
      <c r="N30" s="19">
        <f>$A30</f>
        <v>125</v>
      </c>
      <c r="O30" s="31">
        <f>'data'!$G$23-'data'!$G$23*(1-('data'!$G$22^M30)/('data'!$G$22^M30+L30^M30))</f>
        <v>88.4829172148511</v>
      </c>
      <c r="P30" s="31">
        <f>VLOOKUP(IF(N30-'data'!$G$24&lt;0,0,N30-'data'!$G$24),N3:O1097,2)</f>
        <v>89.6168195834959</v>
      </c>
      <c r="Q30" s="20">
        <v>2.5</v>
      </c>
      <c r="R30" s="19">
        <v>2.50020376780405</v>
      </c>
      <c r="S30" s="19">
        <v>2.50020376780405</v>
      </c>
      <c r="T30" s="19">
        <v>2.50020376780405</v>
      </c>
      <c r="U30" s="19">
        <v>0.618284457751433</v>
      </c>
      <c r="V30" s="19">
        <v>0.618284457751433</v>
      </c>
      <c r="W30" s="19">
        <v>0.618284457751433</v>
      </c>
      <c r="X30" s="19">
        <v>0.618284457751433</v>
      </c>
      <c r="Y30" s="31">
        <v>89.6164937109146</v>
      </c>
      <c r="Z30" s="31">
        <v>89.6164937109146</v>
      </c>
      <c r="AA30" s="31">
        <v>89.6164937109146</v>
      </c>
      <c r="AB30" s="31">
        <v>89.6164937109146</v>
      </c>
    </row>
    <row r="31" ht="20.05" customHeight="1">
      <c r="A31" s="17">
        <f>$A30+C30</f>
        <v>130</v>
      </c>
      <c r="B31" s="18"/>
      <c r="C31" s="19">
        <v>5</v>
      </c>
      <c r="D31" t="b" s="20">
        <v>0</v>
      </c>
      <c r="E31" s="21"/>
      <c r="F31" s="22">
        <v>717.679760311084</v>
      </c>
      <c r="G31" s="22">
        <f>$E31+($F31/60+H31*'data'!$C$16+I31*OFFSET('data'!$C$17,0,D31)-G30*(OFFSET('data'!$C$18,0,D31)+'data'!$C$19+OFFSET('data'!$C$20,0,D31)))*$C31/60+G30</f>
        <v>16.3633802816823</v>
      </c>
      <c r="H31" s="22">
        <f>H30+('data'!$C$19*G30-'data'!$C$16*H30)*$C31/60</f>
        <v>9.220863357036359</v>
      </c>
      <c r="I31" s="22">
        <f>I30+(OFFSET('data'!$C$20,0,D31)*G30-OFFSET('data'!$C$17,0,D31)*I30)*$C31/60</f>
        <v>6.10701241438578</v>
      </c>
      <c r="J31" s="23">
        <f>$A31/60</f>
        <v>2.16666666666667</v>
      </c>
      <c r="K31" s="19">
        <f>G31/'data'!$C$15*1000</f>
        <v>2.5</v>
      </c>
      <c r="L31" s="19">
        <f>L30+'data'!$G$21*(K30-L30)/60*C30</f>
        <v>0.640391724708869</v>
      </c>
      <c r="M31" s="20">
        <f>IF(L31&lt;='data'!$G$22,1.89,1.47)</f>
        <v>1.89</v>
      </c>
      <c r="N31" s="19">
        <f>$A31</f>
        <v>130</v>
      </c>
      <c r="O31" s="31">
        <f>'data'!$G$23-'data'!$G$23*(1-('data'!$G$22^M31)/('data'!$G$22^M31+L31^M31))</f>
        <v>88.1883536348159</v>
      </c>
      <c r="P31" s="31">
        <f>VLOOKUP(IF(N31-'data'!$G$24&lt;0,0,N31-'data'!$G$24),N3:O1097,2)</f>
        <v>89.34091837337201</v>
      </c>
      <c r="Q31" s="20">
        <v>2.5</v>
      </c>
      <c r="R31" s="19">
        <v>2.50020597412931</v>
      </c>
      <c r="S31" s="19">
        <v>2.50020597412931</v>
      </c>
      <c r="T31" s="19">
        <v>2.50020597412931</v>
      </c>
      <c r="U31" s="19">
        <v>0.640429403541858</v>
      </c>
      <c r="V31" s="19">
        <v>0.640429403541858</v>
      </c>
      <c r="W31" s="19">
        <v>0.640429403541858</v>
      </c>
      <c r="X31" s="19">
        <v>0.640429403541858</v>
      </c>
      <c r="Y31" s="31">
        <v>89.34055842160031</v>
      </c>
      <c r="Z31" s="31">
        <v>89.34055842160031</v>
      </c>
      <c r="AA31" s="31">
        <v>89.34055842160031</v>
      </c>
      <c r="AB31" s="31">
        <v>89.34055842160031</v>
      </c>
    </row>
    <row r="32" ht="20.05" customHeight="1">
      <c r="A32" s="17">
        <f>$A31+C31</f>
        <v>135</v>
      </c>
      <c r="B32" s="18"/>
      <c r="C32" s="19">
        <v>5</v>
      </c>
      <c r="D32" t="b" s="20">
        <v>0</v>
      </c>
      <c r="E32" s="21"/>
      <c r="F32" s="22">
        <v>716.178926026637</v>
      </c>
      <c r="G32" s="22">
        <f>$E32+($F32/60+H32*'data'!$C$16+I32*OFFSET('data'!$C$17,0,D32)-G31*(OFFSET('data'!$C$18,0,D32)+'data'!$C$19+OFFSET('data'!$C$20,0,D32)))*$C32/60+G31</f>
        <v>16.3633802816823</v>
      </c>
      <c r="H32" s="22">
        <f>H31+('data'!$C$19*G31-'data'!$C$16*H31)*$C32/60</f>
        <v>9.56222220267945</v>
      </c>
      <c r="I32" s="22">
        <f>I31+(OFFSET('data'!$C$20,0,D32)*G31-OFFSET('data'!$C$17,0,D32)*I31)*$C32/60</f>
        <v>6.35023313358599</v>
      </c>
      <c r="J32" s="23">
        <f>$A32/60</f>
        <v>2.25</v>
      </c>
      <c r="K32" s="19">
        <f>G32/'data'!$C$15*1000</f>
        <v>2.5</v>
      </c>
      <c r="L32" s="19">
        <f>L31+'data'!$G$21*(K31-L31)/60*C31</f>
        <v>0.662274131796024</v>
      </c>
      <c r="M32" s="20">
        <f>IF(L32&lt;='data'!$G$22,1.89,1.47)</f>
        <v>1.89</v>
      </c>
      <c r="N32" s="19">
        <f>$A32</f>
        <v>135</v>
      </c>
      <c r="O32" s="31">
        <f>'data'!$G$23-'data'!$G$23*(1-('data'!$G$22^M32)/('data'!$G$22^M32+L32^M32))</f>
        <v>87.8902216876004</v>
      </c>
      <c r="P32" s="31">
        <f>VLOOKUP(IF(N32-'data'!$G$24&lt;0,0,N32-'data'!$G$24),N3:O1097,2)</f>
        <v>89.05964910473951</v>
      </c>
      <c r="Q32" s="20">
        <v>2.5</v>
      </c>
      <c r="R32" s="19">
        <v>2.50020798304035</v>
      </c>
      <c r="S32" s="19">
        <v>2.50020798304035</v>
      </c>
      <c r="T32" s="19">
        <v>2.50020798304035</v>
      </c>
      <c r="U32" s="19">
        <v>0.662313790995649</v>
      </c>
      <c r="V32" s="19">
        <v>0.662313790995649</v>
      </c>
      <c r="W32" s="19">
        <v>0.662313790995649</v>
      </c>
      <c r="X32" s="19">
        <v>0.662313790995649</v>
      </c>
      <c r="Y32" s="31">
        <v>89.0592538652345</v>
      </c>
      <c r="Z32" s="31">
        <v>89.0592538652345</v>
      </c>
      <c r="AA32" s="31">
        <v>89.0592538652345</v>
      </c>
      <c r="AB32" s="31">
        <v>89.0592538652345</v>
      </c>
    </row>
    <row r="33" ht="20.05" customHeight="1">
      <c r="A33" s="17">
        <f>$A32+C32</f>
        <v>140</v>
      </c>
      <c r="B33" s="18"/>
      <c r="C33" s="19">
        <v>5</v>
      </c>
      <c r="D33" t="b" s="20">
        <v>0</v>
      </c>
      <c r="E33" s="21"/>
      <c r="F33" s="22">
        <v>714.686575319254</v>
      </c>
      <c r="G33" s="22">
        <f>$E33+($F33/60+H33*'data'!$C$16+I33*OFFSET('data'!$C$17,0,D33)-G32*(OFFSET('data'!$C$18,0,D33)+'data'!$C$19+OFFSET('data'!$C$20,0,D33)))*$C33/60+G32</f>
        <v>16.3633802816823</v>
      </c>
      <c r="H33" s="22">
        <f>H32+('data'!$C$19*G32-'data'!$C$16*H32)*$C33/60</f>
        <v>9.901577832585721</v>
      </c>
      <c r="I33" s="22">
        <f>I32+(OFFSET('data'!$C$20,0,D33)*G32-OFFSET('data'!$C$17,0,D33)*I32)*$C33/60</f>
        <v>6.59337257646129</v>
      </c>
      <c r="J33" s="23">
        <f>$A33/60</f>
        <v>2.33333333333333</v>
      </c>
      <c r="K33" s="19">
        <f>G33/'data'!$C$15*1000</f>
        <v>2.5</v>
      </c>
      <c r="L33" s="19">
        <f>L32+'data'!$G$21*(K32-L32)/60*C32</f>
        <v>0.683899043933145</v>
      </c>
      <c r="M33" s="20">
        <f>IF(L33&lt;='data'!$G$22,1.89,1.47)</f>
        <v>1.89</v>
      </c>
      <c r="N33" s="19">
        <f>$A33</f>
        <v>140</v>
      </c>
      <c r="O33" s="31">
        <f>'data'!$G$23-'data'!$G$23*(1-('data'!$G$22^M33)/('data'!$G$22^M33+L33^M33))</f>
        <v>87.58891809776971</v>
      </c>
      <c r="P33" s="31">
        <f>VLOOKUP(IF(N33-'data'!$G$24&lt;0,0,N33-'data'!$G$24),N3:O1097,2)</f>
        <v>88.773495202231</v>
      </c>
      <c r="Q33" s="20">
        <v>2.5</v>
      </c>
      <c r="R33" s="19">
        <v>2.50020980786475</v>
      </c>
      <c r="S33" s="19">
        <v>2.50020980786475</v>
      </c>
      <c r="T33" s="19">
        <v>2.50020980786475</v>
      </c>
      <c r="U33" s="19">
        <v>0.683940683835294</v>
      </c>
      <c r="V33" s="19">
        <v>0.683940683835294</v>
      </c>
      <c r="W33" s="19">
        <v>0.683940683835294</v>
      </c>
      <c r="X33" s="19">
        <v>0.683940683835294</v>
      </c>
      <c r="Y33" s="31">
        <v>88.77306356283211</v>
      </c>
      <c r="Z33" s="31">
        <v>88.77306356283211</v>
      </c>
      <c r="AA33" s="31">
        <v>88.77306356283211</v>
      </c>
      <c r="AB33" s="31">
        <v>88.77306356283211</v>
      </c>
    </row>
    <row r="34" ht="20.05" customHeight="1">
      <c r="A34" s="17">
        <f>$A33+C33</f>
        <v>145</v>
      </c>
      <c r="B34" s="18"/>
      <c r="C34" s="19">
        <v>5</v>
      </c>
      <c r="D34" t="b" s="20">
        <v>0</v>
      </c>
      <c r="E34" s="21"/>
      <c r="F34" s="22">
        <v>713.202658512497</v>
      </c>
      <c r="G34" s="22">
        <f>$E34+($F34/60+H34*'data'!$C$16+I34*OFFSET('data'!$C$17,0,D34)-G33*(OFFSET('data'!$C$18,0,D34)+'data'!$C$19+OFFSET('data'!$C$20,0,D34)))*$C34/60+G33</f>
        <v>16.3633802816823</v>
      </c>
      <c r="H34" s="22">
        <f>H33+('data'!$C$19*G33-'data'!$C$16*H33)*$C34/60</f>
        <v>10.2389420023412</v>
      </c>
      <c r="I34" s="22">
        <f>I33+(OFFSET('data'!$C$20,0,D34)*G33-OFFSET('data'!$C$17,0,D34)*I33)*$C34/60</f>
        <v>6.83643077017154</v>
      </c>
      <c r="J34" s="23">
        <f>$A34/60</f>
        <v>2.41666666666667</v>
      </c>
      <c r="K34" s="19">
        <f>G34/'data'!$C$15*1000</f>
        <v>2.5</v>
      </c>
      <c r="L34" s="19">
        <f>L33+'data'!$G$21*(K33-L33)/60*C33</f>
        <v>0.705269491118214</v>
      </c>
      <c r="M34" s="20">
        <f>IF(L34&lt;='data'!$G$22,1.89,1.47)</f>
        <v>1.89</v>
      </c>
      <c r="N34" s="19">
        <f>$A34</f>
        <v>145</v>
      </c>
      <c r="O34" s="31">
        <f>'data'!$G$23-'data'!$G$23*(1-('data'!$G$22^M34)/('data'!$G$22^M34+L34^M34))</f>
        <v>87.2848198337728</v>
      </c>
      <c r="P34" s="31">
        <f>VLOOKUP(IF(N34-'data'!$G$24&lt;0,0,N34-'data'!$G$24),N3:O1097,2)</f>
        <v>88.4829172148511</v>
      </c>
      <c r="Q34" s="20">
        <v>2.5</v>
      </c>
      <c r="R34" s="19">
        <v>2.50021146104193</v>
      </c>
      <c r="S34" s="19">
        <v>2.50021146104193</v>
      </c>
      <c r="T34" s="19">
        <v>2.50021146104193</v>
      </c>
      <c r="U34" s="19">
        <v>0.705313109888636</v>
      </c>
      <c r="V34" s="19">
        <v>0.705313109888636</v>
      </c>
      <c r="W34" s="19">
        <v>0.705313109888636</v>
      </c>
      <c r="X34" s="19">
        <v>0.705313109888636</v>
      </c>
      <c r="Y34" s="31">
        <v>88.4824481593497</v>
      </c>
      <c r="Z34" s="31">
        <v>88.4824481593497</v>
      </c>
      <c r="AA34" s="31">
        <v>88.4824481593497</v>
      </c>
      <c r="AB34" s="31">
        <v>88.4824481593497</v>
      </c>
    </row>
    <row r="35" ht="20.05" customHeight="1">
      <c r="A35" s="17">
        <f>$A34+C34</f>
        <v>150</v>
      </c>
      <c r="B35" s="18"/>
      <c r="C35" s="19">
        <v>5</v>
      </c>
      <c r="D35" t="b" s="20">
        <v>0</v>
      </c>
      <c r="E35" s="21"/>
      <c r="F35" s="22">
        <v>711.727126221404</v>
      </c>
      <c r="G35" s="22">
        <f>$E35+($F35/60+H35*'data'!$C$16+I35*OFFSET('data'!$C$17,0,D35)-G34*(OFFSET('data'!$C$18,0,D35)+'data'!$C$19+OFFSET('data'!$C$20,0,D35)))*$C35/60+G34</f>
        <v>16.3633802816823</v>
      </c>
      <c r="H35" s="22">
        <f>H34+('data'!$C$19*G34-'data'!$C$16*H34)*$C35/60</f>
        <v>10.574326398546</v>
      </c>
      <c r="I35" s="22">
        <f>I34+(OFFSET('data'!$C$20,0,D35)*G34-OFFSET('data'!$C$17,0,D35)*I34)*$C35/60</f>
        <v>7.07940774186753</v>
      </c>
      <c r="J35" s="23">
        <f>$A35/60</f>
        <v>2.5</v>
      </c>
      <c r="K35" s="19">
        <f>G35/'data'!$C$15*1000</f>
        <v>2.5</v>
      </c>
      <c r="L35" s="19">
        <f>L34+'data'!$G$21*(K34-L34)/60*C34</f>
        <v>0.726388467694579</v>
      </c>
      <c r="M35" s="20">
        <f>IF(L35&lt;='data'!$G$22,1.89,1.47)</f>
        <v>1.89</v>
      </c>
      <c r="N35" s="19">
        <f>$A35</f>
        <v>150</v>
      </c>
      <c r="O35" s="31">
        <f>'data'!$G$23-'data'!$G$23*(1-('data'!$G$22^M35)/('data'!$G$22^M35+L35^M35))</f>
        <v>86.9782848338676</v>
      </c>
      <c r="P35" s="31">
        <f>VLOOKUP(IF(N35-'data'!$G$24&lt;0,0,N35-'data'!$G$24),N3:O1097,2)</f>
        <v>88.1883536348159</v>
      </c>
      <c r="Q35" s="20">
        <v>2.5</v>
      </c>
      <c r="R35" s="19">
        <v>2.50021295418215</v>
      </c>
      <c r="S35" s="19">
        <v>2.50021295418215</v>
      </c>
      <c r="T35" s="19">
        <v>2.50021295418215</v>
      </c>
      <c r="U35" s="19">
        <v>0.726434061500797</v>
      </c>
      <c r="V35" s="19">
        <v>0.726434061500797</v>
      </c>
      <c r="W35" s="19">
        <v>0.726434061500797</v>
      </c>
      <c r="X35" s="19">
        <v>0.726434061500797</v>
      </c>
      <c r="Y35" s="31">
        <v>88.1878462419044</v>
      </c>
      <c r="Z35" s="31">
        <v>88.1878462419044</v>
      </c>
      <c r="AA35" s="31">
        <v>88.1878462419044</v>
      </c>
      <c r="AB35" s="31">
        <v>88.1878462419044</v>
      </c>
    </row>
    <row r="36" ht="20.05" customHeight="1">
      <c r="A36" s="17">
        <f>$A35+C35</f>
        <v>155</v>
      </c>
      <c r="B36" s="18"/>
      <c r="C36" s="19">
        <v>5</v>
      </c>
      <c r="D36" t="b" s="20">
        <v>0</v>
      </c>
      <c r="E36" s="21"/>
      <c r="F36" s="22">
        <v>710.259929350791</v>
      </c>
      <c r="G36" s="22">
        <f>$E36+($F36/60+H36*'data'!$C$16+I36*OFFSET('data'!$C$17,0,D36)-G35*(OFFSET('data'!$C$18,0,D36)+'data'!$C$19+OFFSET('data'!$C$20,0,D36)))*$C36/60+G35</f>
        <v>16.3633802816823</v>
      </c>
      <c r="H36" s="22">
        <f>H35+('data'!$C$19*G35-'data'!$C$16*H35)*$C36/60</f>
        <v>10.9077426392191</v>
      </c>
      <c r="I36" s="22">
        <f>I35+(OFFSET('data'!$C$20,0,D36)*G35-OFFSET('data'!$C$17,0,D36)*I35)*$C36/60</f>
        <v>7.32230351869097</v>
      </c>
      <c r="J36" s="23">
        <f>$A36/60</f>
        <v>2.58333333333333</v>
      </c>
      <c r="K36" s="19">
        <f>G36/'data'!$C$15*1000</f>
        <v>2.5</v>
      </c>
      <c r="L36" s="19">
        <f>L35+'data'!$G$21*(K35-L35)/60*C35</f>
        <v>0.747258932770512</v>
      </c>
      <c r="M36" s="20">
        <f>IF(L36&lt;='data'!$G$22,1.89,1.47)</f>
        <v>1.89</v>
      </c>
      <c r="N36" s="19">
        <f>$A36</f>
        <v>155</v>
      </c>
      <c r="O36" s="31">
        <f>'data'!$G$23-'data'!$G$23*(1-('data'!$G$22^M36)/('data'!$G$22^M36+L36^M36))</f>
        <v>86.66965271459939</v>
      </c>
      <c r="P36" s="31">
        <f>VLOOKUP(IF(N36-'data'!$G$24&lt;0,0,N36-'data'!$G$24),N3:O1097,2)</f>
        <v>87.8902216876004</v>
      </c>
      <c r="Q36" s="20">
        <v>2.5</v>
      </c>
      <c r="R36" s="19">
        <v>2.50021429812187</v>
      </c>
      <c r="S36" s="19">
        <v>2.50021429812187</v>
      </c>
      <c r="T36" s="19">
        <v>2.50021429812187</v>
      </c>
      <c r="U36" s="19">
        <v>0.747306495941959</v>
      </c>
      <c r="V36" s="19">
        <v>0.747306495941959</v>
      </c>
      <c r="W36" s="19">
        <v>0.747306495941959</v>
      </c>
      <c r="X36" s="19">
        <v>0.747306495941959</v>
      </c>
      <c r="Y36" s="31">
        <v>87.889675129293</v>
      </c>
      <c r="Z36" s="31">
        <v>87.889675129293</v>
      </c>
      <c r="AA36" s="31">
        <v>87.889675129293</v>
      </c>
      <c r="AB36" s="31">
        <v>87.889675129293</v>
      </c>
    </row>
    <row r="37" ht="20.05" customHeight="1">
      <c r="A37" s="17">
        <f>$A36+C36</f>
        <v>160</v>
      </c>
      <c r="B37" s="18"/>
      <c r="C37" s="19">
        <v>5</v>
      </c>
      <c r="D37" t="b" s="20">
        <v>0</v>
      </c>
      <c r="E37" s="21"/>
      <c r="F37" s="22">
        <v>708.801019093544</v>
      </c>
      <c r="G37" s="22">
        <f>$E37+($F37/60+H37*'data'!$C$16+I37*OFFSET('data'!$C$17,0,D37)-G36*(OFFSET('data'!$C$18,0,D37)+'data'!$C$19+OFFSET('data'!$C$20,0,D37)))*$C37/60+G36</f>
        <v>16.3633802816823</v>
      </c>
      <c r="H37" s="22">
        <f>H36+('data'!$C$19*G36-'data'!$C$16*H36)*$C37/60</f>
        <v>11.2392022742007</v>
      </c>
      <c r="I37" s="22">
        <f>I36+(OFFSET('data'!$C$20,0,D37)*G36-OFFSET('data'!$C$17,0,D37)*I36)*$C37/60</f>
        <v>7.5651181277745</v>
      </c>
      <c r="J37" s="23">
        <f>$A37/60</f>
        <v>2.66666666666667</v>
      </c>
      <c r="K37" s="19">
        <f>G37/'data'!$C$15*1000</f>
        <v>2.5</v>
      </c>
      <c r="L37" s="19">
        <f>L36+'data'!$G$21*(K36-L36)/60*C36</f>
        <v>0.767883810633827</v>
      </c>
      <c r="M37" s="20">
        <f>IF(L37&lt;='data'!$G$22,1.89,1.47)</f>
        <v>1.89</v>
      </c>
      <c r="N37" s="19">
        <f>$A37</f>
        <v>160</v>
      </c>
      <c r="O37" s="31">
        <f>'data'!$G$23-'data'!$G$23*(1-('data'!$G$22^M37)/('data'!$G$22^M37+L37^M37))</f>
        <v>86.3592454627278</v>
      </c>
      <c r="P37" s="31">
        <f>VLOOKUP(IF(N37-'data'!$G$24&lt;0,0,N37-'data'!$G$24),N3:O1097,2)</f>
        <v>87.58891809776971</v>
      </c>
      <c r="Q37" s="20">
        <v>2.5</v>
      </c>
      <c r="R37" s="19">
        <v>2.50021550297523</v>
      </c>
      <c r="S37" s="19">
        <v>2.50021550297523</v>
      </c>
      <c r="T37" s="19">
        <v>2.50021550297523</v>
      </c>
      <c r="U37" s="19">
        <v>0.767933335810987</v>
      </c>
      <c r="V37" s="19">
        <v>0.767933335810987</v>
      </c>
      <c r="W37" s="19">
        <v>0.767933335810987</v>
      </c>
      <c r="X37" s="19">
        <v>0.767933335810987</v>
      </c>
      <c r="Y37" s="31">
        <v>87.588331637376</v>
      </c>
      <c r="Z37" s="31">
        <v>87.588331637376</v>
      </c>
      <c r="AA37" s="31">
        <v>87.588331637376</v>
      </c>
      <c r="AB37" s="31">
        <v>87.588331637376</v>
      </c>
    </row>
    <row r="38" ht="20.05" customHeight="1">
      <c r="A38" s="17">
        <f>$A37+C37</f>
        <v>165</v>
      </c>
      <c r="B38" s="18"/>
      <c r="C38" s="19">
        <v>5</v>
      </c>
      <c r="D38" t="b" s="20">
        <v>0</v>
      </c>
      <c r="E38" s="21"/>
      <c r="F38" s="22">
        <v>707.350346928930</v>
      </c>
      <c r="G38" s="22">
        <f>$E38+($F38/60+H38*'data'!$C$16+I38*OFFSET('data'!$C$17,0,D38)-G37*(OFFSET('data'!$C$18,0,D38)+'data'!$C$19+OFFSET('data'!$C$20,0,D38)))*$C38/60+G37</f>
        <v>16.3633802816823</v>
      </c>
      <c r="H38" s="22">
        <f>H37+('data'!$C$19*G37-'data'!$C$16*H37)*$C38/60</f>
        <v>11.5687167855524</v>
      </c>
      <c r="I38" s="22">
        <f>I37+(OFFSET('data'!$C$20,0,D38)*G37-OFFSET('data'!$C$17,0,D38)*I37)*$C38/60</f>
        <v>7.80785159624169</v>
      </c>
      <c r="J38" s="23">
        <f>$A38/60</f>
        <v>2.75</v>
      </c>
      <c r="K38" s="19">
        <f>G38/'data'!$C$15*1000</f>
        <v>2.5</v>
      </c>
      <c r="L38" s="19">
        <f>L37+'data'!$G$21*(K37-L37)/60*C37</f>
        <v>0.78826599116162</v>
      </c>
      <c r="M38" s="20">
        <f>IF(L38&lt;='data'!$G$22,1.89,1.47)</f>
        <v>1.89</v>
      </c>
      <c r="N38" s="19">
        <f>$A38</f>
        <v>165</v>
      </c>
      <c r="O38" s="31">
        <f>'data'!$G$23-'data'!$G$23*(1-('data'!$G$22^M38)/('data'!$G$22^M38+L38^M38))</f>
        <v>86.0473681111152</v>
      </c>
      <c r="P38" s="31">
        <f>VLOOKUP(IF(N38-'data'!$G$24&lt;0,0,N38-'data'!$G$24),N3:O1097,2)</f>
        <v>87.2848198337728</v>
      </c>
      <c r="Q38" s="20">
        <v>2.5</v>
      </c>
      <c r="R38" s="19">
        <v>2.50021657818214</v>
      </c>
      <c r="S38" s="19">
        <v>2.50021657818214</v>
      </c>
      <c r="T38" s="19">
        <v>2.50021657818214</v>
      </c>
      <c r="U38" s="19">
        <v>0.78831746943492</v>
      </c>
      <c r="V38" s="19">
        <v>0.78831746943492</v>
      </c>
      <c r="W38" s="19">
        <v>0.78831746943492</v>
      </c>
      <c r="X38" s="19">
        <v>0.78831746943492</v>
      </c>
      <c r="Y38" s="31">
        <v>87.2841928235011</v>
      </c>
      <c r="Z38" s="31">
        <v>87.2841928235011</v>
      </c>
      <c r="AA38" s="31">
        <v>87.2841928235011</v>
      </c>
      <c r="AB38" s="31">
        <v>87.2841928235011</v>
      </c>
    </row>
    <row r="39" ht="20.05" customHeight="1">
      <c r="A39" s="17">
        <f>$A38+C38</f>
        <v>170</v>
      </c>
      <c r="B39" s="18"/>
      <c r="C39" s="19">
        <v>5</v>
      </c>
      <c r="D39" t="b" s="20">
        <v>0</v>
      </c>
      <c r="E39" s="21"/>
      <c r="F39" s="22">
        <v>705.907864620919</v>
      </c>
      <c r="G39" s="22">
        <f>$E39+($F39/60+H39*'data'!$C$16+I39*OFFSET('data'!$C$17,0,D39)-G38*(OFFSET('data'!$C$18,0,D39)+'data'!$C$19+OFFSET('data'!$C$20,0,D39)))*$C39/60+G38</f>
        <v>16.3633802816823</v>
      </c>
      <c r="H39" s="22">
        <f>H38+('data'!$C$19*G38-'data'!$C$16*H38)*$C39/60</f>
        <v>11.8962975879551</v>
      </c>
      <c r="I39" s="22">
        <f>I38+(OFFSET('data'!$C$20,0,D39)*G38-OFFSET('data'!$C$17,0,D39)*I38)*$C39/60</f>
        <v>8.050503951207061</v>
      </c>
      <c r="J39" s="23">
        <f>$A39/60</f>
        <v>2.83333333333333</v>
      </c>
      <c r="K39" s="19">
        <f>G39/'data'!$C$15*1000</f>
        <v>2.5</v>
      </c>
      <c r="L39" s="19">
        <f>L38+'data'!$G$21*(K38-L38)/60*C38</f>
        <v>0.808408330225187</v>
      </c>
      <c r="M39" s="20">
        <f>IF(L39&lt;='data'!$G$22,1.89,1.47)</f>
        <v>1.89</v>
      </c>
      <c r="N39" s="19">
        <f>$A39</f>
        <v>170</v>
      </c>
      <c r="O39" s="31">
        <f>'data'!$G$23-'data'!$G$23*(1-('data'!$G$22^M39)/('data'!$G$22^M39+L39^M39))</f>
        <v>85.734309398828</v>
      </c>
      <c r="P39" s="31">
        <f>VLOOKUP(IF(N39-'data'!$G$24&lt;0,0,N39-'data'!$G$24),N3:O1097,2)</f>
        <v>86.9782848338676</v>
      </c>
      <c r="Q39" s="20">
        <v>2.5</v>
      </c>
      <c r="R39" s="19">
        <v>2.50021753255319</v>
      </c>
      <c r="S39" s="19">
        <v>2.50021753255319</v>
      </c>
      <c r="T39" s="19">
        <v>2.50021753255319</v>
      </c>
      <c r="U39" s="19">
        <v>0.808461751264317</v>
      </c>
      <c r="V39" s="19">
        <v>0.808461751264317</v>
      </c>
      <c r="W39" s="19">
        <v>0.808461751264317</v>
      </c>
      <c r="X39" s="19">
        <v>0.808461751264317</v>
      </c>
      <c r="Y39" s="31">
        <v>86.9776167121225</v>
      </c>
      <c r="Z39" s="31">
        <v>86.9776167121225</v>
      </c>
      <c r="AA39" s="31">
        <v>86.9776167121225</v>
      </c>
      <c r="AB39" s="31">
        <v>86.9776167121225</v>
      </c>
    </row>
    <row r="40" ht="20.05" customHeight="1">
      <c r="A40" s="17">
        <f>$A39+C39</f>
        <v>175</v>
      </c>
      <c r="B40" s="18"/>
      <c r="C40" s="19">
        <v>5</v>
      </c>
      <c r="D40" t="b" s="20">
        <v>0</v>
      </c>
      <c r="E40" s="21"/>
      <c r="F40" s="22">
        <v>704.473524216506</v>
      </c>
      <c r="G40" s="22">
        <f>$E40+($F40/60+H40*'data'!$C$16+I40*OFFSET('data'!$C$17,0,D40)-G39*(OFFSET('data'!$C$18,0,D40)+'data'!$C$19+OFFSET('data'!$C$20,0,D40)))*$C40/60+G39</f>
        <v>16.3633802816823</v>
      </c>
      <c r="H40" s="22">
        <f>H39+('data'!$C$19*G39-'data'!$C$16*H39)*$C40/60</f>
        <v>12.2219560291042</v>
      </c>
      <c r="I40" s="22">
        <f>I39+(OFFSET('data'!$C$20,0,D40)*G39-OFFSET('data'!$C$17,0,D40)*I39)*$C40/60</f>
        <v>8.29307521977606</v>
      </c>
      <c r="J40" s="23">
        <f>$A40/60</f>
        <v>2.91666666666667</v>
      </c>
      <c r="K40" s="19">
        <f>G40/'data'!$C$15*1000</f>
        <v>2.5</v>
      </c>
      <c r="L40" s="19">
        <f>L39+'data'!$G$21*(K39-L39)/60*C39</f>
        <v>0.828313650090177</v>
      </c>
      <c r="M40" s="20">
        <f>IF(L40&lt;='data'!$G$22,1.89,1.47)</f>
        <v>1.89</v>
      </c>
      <c r="N40" s="19">
        <f>$A40</f>
        <v>175</v>
      </c>
      <c r="O40" s="31">
        <f>'data'!$G$23-'data'!$G$23*(1-('data'!$G$22^M40)/('data'!$G$22^M40+L40^M40))</f>
        <v>85.42034241552329</v>
      </c>
      <c r="P40" s="31">
        <f>VLOOKUP(IF(N40-'data'!$G$24&lt;0,0,N40-'data'!$G$24),N3:O1097,2)</f>
        <v>86.66965271459939</v>
      </c>
      <c r="Q40" s="20">
        <v>2.5</v>
      </c>
      <c r="R40" s="19">
        <v>2.50021837431162</v>
      </c>
      <c r="S40" s="19">
        <v>2.50021837431162</v>
      </c>
      <c r="T40" s="19">
        <v>2.50021837431162</v>
      </c>
      <c r="U40" s="19">
        <v>0.828369002264485</v>
      </c>
      <c r="V40" s="19">
        <v>0.828369002264485</v>
      </c>
      <c r="W40" s="19">
        <v>0.828369002264485</v>
      </c>
      <c r="X40" s="19">
        <v>0.828369002264485</v>
      </c>
      <c r="Y40" s="31">
        <v>86.668943003034</v>
      </c>
      <c r="Z40" s="31">
        <v>86.668943003034</v>
      </c>
      <c r="AA40" s="31">
        <v>86.668943003034</v>
      </c>
      <c r="AB40" s="31">
        <v>86.668943003034</v>
      </c>
    </row>
    <row r="41" ht="20.05" customHeight="1">
      <c r="A41" s="17">
        <f>$A40+C40</f>
        <v>180</v>
      </c>
      <c r="B41" s="18"/>
      <c r="C41" s="19">
        <v>5</v>
      </c>
      <c r="D41" t="b" s="20">
        <v>0</v>
      </c>
      <c r="E41" s="21"/>
      <c r="F41" s="22">
        <v>703.047278044062</v>
      </c>
      <c r="G41" s="22">
        <f>$E41+($F41/60+H41*'data'!$C$16+I41*OFFSET('data'!$C$17,0,D41)-G40*(OFFSET('data'!$C$18,0,D41)+'data'!$C$19+OFFSET('data'!$C$20,0,D41)))*$C41/60+G40</f>
        <v>16.3633802816823</v>
      </c>
      <c r="H41" s="22">
        <f>H40+('data'!$C$19*G40-'data'!$C$16*H40)*$C41/60</f>
        <v>12.5457033901027</v>
      </c>
      <c r="I41" s="22">
        <f>I40+(OFFSET('data'!$C$20,0,D41)*G40-OFFSET('data'!$C$17,0,D41)*I40)*$C41/60</f>
        <v>8.535565429045089</v>
      </c>
      <c r="J41" s="23">
        <f>$A41/60</f>
        <v>3</v>
      </c>
      <c r="K41" s="19">
        <f>G41/'data'!$C$15*1000</f>
        <v>2.5</v>
      </c>
      <c r="L41" s="19">
        <f>L40+'data'!$G$21*(K40-L40)/60*C40</f>
        <v>0.847984739812038</v>
      </c>
      <c r="M41" s="20">
        <f>IF(L41&lt;='data'!$G$22,1.89,1.47)</f>
        <v>1.89</v>
      </c>
      <c r="N41" s="19">
        <f>$A41</f>
        <v>180</v>
      </c>
      <c r="O41" s="31">
        <f>'data'!$G$23-'data'!$G$23*(1-('data'!$G$22^M41)/('data'!$G$22^M41+L41^M41))</f>
        <v>85.1057252300791</v>
      </c>
      <c r="P41" s="31">
        <f>VLOOKUP(IF(N41-'data'!$G$24&lt;0,0,N41-'data'!$G$24),N3:O1097,2)</f>
        <v>86.3592454627278</v>
      </c>
      <c r="Q41" s="20">
        <v>2.5</v>
      </c>
      <c r="R41" s="19">
        <v>2.50021911113235</v>
      </c>
      <c r="S41" s="19">
        <v>2.50021911113235</v>
      </c>
      <c r="T41" s="19">
        <v>2.50021911113235</v>
      </c>
      <c r="U41" s="19">
        <v>0.848042010302595</v>
      </c>
      <c r="V41" s="19">
        <v>0.848042010302595</v>
      </c>
      <c r="W41" s="19">
        <v>0.848042010302595</v>
      </c>
      <c r="X41" s="19">
        <v>0.848042010302595</v>
      </c>
      <c r="Y41" s="31">
        <v>86.35849376310409</v>
      </c>
      <c r="Z41" s="31">
        <v>86.35849376310409</v>
      </c>
      <c r="AA41" s="31">
        <v>86.35849376310409</v>
      </c>
      <c r="AB41" s="31">
        <v>86.35849376310409</v>
      </c>
    </row>
    <row r="42" ht="20.05" customHeight="1">
      <c r="A42" s="17">
        <f>$A41+C41</f>
        <v>185</v>
      </c>
      <c r="B42" s="18"/>
      <c r="C42" s="19">
        <v>5</v>
      </c>
      <c r="D42" t="b" s="20">
        <v>0</v>
      </c>
      <c r="E42" s="21"/>
      <c r="F42" s="22">
        <v>701.629078711672</v>
      </c>
      <c r="G42" s="22">
        <f>$E42+($F42/60+H42*'data'!$C$16+I42*OFFSET('data'!$C$17,0,D42)-G41*(OFFSET('data'!$C$18,0,D42)+'data'!$C$19+OFFSET('data'!$C$20,0,D42)))*$C42/60+G41</f>
        <v>16.3633802816823</v>
      </c>
      <c r="H42" s="22">
        <f>H41+('data'!$C$19*G41-'data'!$C$16*H41)*$C42/60</f>
        <v>12.8675508858521</v>
      </c>
      <c r="I42" s="22">
        <f>I41+(OFFSET('data'!$C$20,0,D42)*G41-OFFSET('data'!$C$17,0,D42)*I41)*$C42/60</f>
        <v>8.777974606101481</v>
      </c>
      <c r="J42" s="23">
        <f>$A42/60</f>
        <v>3.08333333333333</v>
      </c>
      <c r="K42" s="19">
        <f>G42/'data'!$C$15*1000</f>
        <v>2.5</v>
      </c>
      <c r="L42" s="19">
        <f>L41+'data'!$G$21*(K41-L41)/60*C41</f>
        <v>0.867424355626807</v>
      </c>
      <c r="M42" s="20">
        <f>IF(L42&lt;='data'!$G$22,1.89,1.47)</f>
        <v>1.89</v>
      </c>
      <c r="N42" s="19">
        <f>$A42</f>
        <v>185</v>
      </c>
      <c r="O42" s="31">
        <f>'data'!$G$23-'data'!$G$23*(1-('data'!$G$22^M42)/('data'!$G$22^M42+L42^M42))</f>
        <v>84.7907015033645</v>
      </c>
      <c r="P42" s="31">
        <f>VLOOKUP(IF(N42-'data'!$G$24&lt;0,0,N42-'data'!$G$24),N3:O1097,2)</f>
        <v>86.0473681111152</v>
      </c>
      <c r="Q42" s="20">
        <v>2.5</v>
      </c>
      <c r="R42" s="19">
        <v>2.50021975017855</v>
      </c>
      <c r="S42" s="19">
        <v>2.50021975017855</v>
      </c>
      <c r="T42" s="19">
        <v>2.50021975017855</v>
      </c>
      <c r="U42" s="19">
        <v>0.867483530530704</v>
      </c>
      <c r="V42" s="19">
        <v>0.867483530530704</v>
      </c>
      <c r="W42" s="19">
        <v>0.867483530530704</v>
      </c>
      <c r="X42" s="19">
        <v>0.867483530530704</v>
      </c>
      <c r="Y42" s="31">
        <v>86.04657410201909</v>
      </c>
      <c r="Z42" s="31">
        <v>86.04657410201909</v>
      </c>
      <c r="AA42" s="31">
        <v>86.04657410201909</v>
      </c>
      <c r="AB42" s="31">
        <v>86.04657410201909</v>
      </c>
    </row>
    <row r="43" ht="20.05" customHeight="1">
      <c r="A43" s="17">
        <f>$A42+C42</f>
        <v>190</v>
      </c>
      <c r="B43" s="18"/>
      <c r="C43" s="19">
        <v>5</v>
      </c>
      <c r="D43" t="b" s="20">
        <v>0</v>
      </c>
      <c r="E43" s="21"/>
      <c r="F43" s="22">
        <v>700.218879105499</v>
      </c>
      <c r="G43" s="22">
        <f>$E43+($F43/60+H43*'data'!$C$16+I43*OFFSET('data'!$C$17,0,D43)-G42*(OFFSET('data'!$C$18,0,D43)+'data'!$C$19+OFFSET('data'!$C$20,0,D43)))*$C43/60+G42</f>
        <v>16.3633802816823</v>
      </c>
      <c r="H43" s="22">
        <f>H42+('data'!$C$19*G42-'data'!$C$16*H42)*$C43/60</f>
        <v>13.1875096654408</v>
      </c>
      <c r="I43" s="22">
        <f>I42+(OFFSET('data'!$C$20,0,D43)*G42-OFFSET('data'!$C$17,0,D43)*I42)*$C43/60</f>
        <v>9.02030277802352</v>
      </c>
      <c r="J43" s="23">
        <f>$A43/60</f>
        <v>3.16666666666667</v>
      </c>
      <c r="K43" s="19">
        <f>G43/'data'!$C$15*1000</f>
        <v>2.5</v>
      </c>
      <c r="L43" s="19">
        <f>L42+'data'!$G$21*(K42-L42)/60*C42</f>
        <v>0.886635221337305</v>
      </c>
      <c r="M43" s="20">
        <f>IF(L43&lt;='data'!$G$22,1.89,1.47)</f>
        <v>1.89</v>
      </c>
      <c r="N43" s="19">
        <f>$A43</f>
        <v>190</v>
      </c>
      <c r="O43" s="31">
        <f>'data'!$G$23-'data'!$G$23*(1-('data'!$G$22^M43)/('data'!$G$22^M43+L43^M43))</f>
        <v>84.4755010850097</v>
      </c>
      <c r="P43" s="31">
        <f>VLOOKUP(IF(N43-'data'!$G$24&lt;0,0,N43-'data'!$G$24),N3:O1097,2)</f>
        <v>85.734309398828</v>
      </c>
      <c r="Q43" s="20">
        <v>2.5</v>
      </c>
      <c r="R43" s="19">
        <v>2.50022029813573</v>
      </c>
      <c r="S43" s="19">
        <v>2.50022029813573</v>
      </c>
      <c r="T43" s="19">
        <v>2.50022029813573</v>
      </c>
      <c r="U43" s="19">
        <v>0.8866962857646969</v>
      </c>
      <c r="V43" s="19">
        <v>0.8866962857646969</v>
      </c>
      <c r="W43" s="19">
        <v>0.8866962857646969</v>
      </c>
      <c r="X43" s="19">
        <v>0.8866962857646969</v>
      </c>
      <c r="Y43" s="31">
        <v>85.7334728322803</v>
      </c>
      <c r="Z43" s="31">
        <v>85.7334728322803</v>
      </c>
      <c r="AA43" s="31">
        <v>85.7334728322803</v>
      </c>
      <c r="AB43" s="31">
        <v>85.7334728322803</v>
      </c>
    </row>
    <row r="44" ht="20.05" customHeight="1">
      <c r="A44" s="17">
        <f>$A43+C43</f>
        <v>195</v>
      </c>
      <c r="B44" s="18"/>
      <c r="C44" s="19">
        <v>5</v>
      </c>
      <c r="D44" t="b" s="20">
        <v>0</v>
      </c>
      <c r="E44" s="21"/>
      <c r="F44" s="22">
        <v>698.8166323881489</v>
      </c>
      <c r="G44" s="22">
        <f>$E44+($F44/60+H44*'data'!$C$16+I44*OFFSET('data'!$C$17,0,D44)-G43*(OFFSET('data'!$C$18,0,D44)+'data'!$C$19+OFFSET('data'!$C$20,0,D44)))*$C44/60+G43</f>
        <v>16.3633802816823</v>
      </c>
      <c r="H44" s="22">
        <f>H43+('data'!$C$19*G43-'data'!$C$16*H43)*$C44/60</f>
        <v>13.5055908125305</v>
      </c>
      <c r="I44" s="22">
        <f>I43+(OFFSET('data'!$C$20,0,D44)*G43-OFFSET('data'!$C$17,0,D44)*I43)*$C44/60</f>
        <v>9.262549971880439</v>
      </c>
      <c r="J44" s="23">
        <f>$A44/60</f>
        <v>3.25</v>
      </c>
      <c r="K44" s="19">
        <f>G44/'data'!$C$15*1000</f>
        <v>2.5</v>
      </c>
      <c r="L44" s="19">
        <f>L43+'data'!$G$21*(K43-L43)/60*C43</f>
        <v>0.905620028694783</v>
      </c>
      <c r="M44" s="20">
        <f>IF(L44&lt;='data'!$G$22,1.89,1.47)</f>
        <v>1.89</v>
      </c>
      <c r="N44" s="19">
        <f>$A44</f>
        <v>195</v>
      </c>
      <c r="O44" s="31">
        <f>'data'!$G$23-'data'!$G$23*(1-('data'!$G$22^M44)/('data'!$G$22^M44+L44^M44))</f>
        <v>84.1603405940368</v>
      </c>
      <c r="P44" s="31">
        <f>VLOOKUP(IF(N44-'data'!$G$24&lt;0,0,N44-'data'!$G$24),N3:O1097,2)</f>
        <v>85.42034241552329</v>
      </c>
      <c r="Q44" s="20">
        <v>2.5</v>
      </c>
      <c r="R44" s="19">
        <v>2.50022076124353</v>
      </c>
      <c r="S44" s="19">
        <v>2.50022076124353</v>
      </c>
      <c r="T44" s="19">
        <v>2.50022076124353</v>
      </c>
      <c r="U44" s="19">
        <v>0.905682966859173</v>
      </c>
      <c r="V44" s="19">
        <v>0.905682966859173</v>
      </c>
      <c r="W44" s="19">
        <v>0.905682966859173</v>
      </c>
      <c r="X44" s="19">
        <v>0.905682966859173</v>
      </c>
      <c r="Y44" s="31">
        <v>85.41946311352319</v>
      </c>
      <c r="Z44" s="31">
        <v>85.41946311352319</v>
      </c>
      <c r="AA44" s="31">
        <v>85.41946311352319</v>
      </c>
      <c r="AB44" s="31">
        <v>85.41946311352319</v>
      </c>
    </row>
    <row r="45" ht="20.05" customHeight="1">
      <c r="A45" s="17">
        <f>$A44+C44</f>
        <v>200</v>
      </c>
      <c r="B45" s="18"/>
      <c r="C45" s="19">
        <v>5</v>
      </c>
      <c r="D45" t="b" s="20">
        <v>0</v>
      </c>
      <c r="E45" s="21"/>
      <c r="F45" s="22">
        <v>697.422291997054</v>
      </c>
      <c r="G45" s="22">
        <f>$E45+($F45/60+H45*'data'!$C$16+I45*OFFSET('data'!$C$17,0,D45)-G44*(OFFSET('data'!$C$18,0,D45)+'data'!$C$19+OFFSET('data'!$C$20,0,D45)))*$C45/60+G44</f>
        <v>16.3633802816823</v>
      </c>
      <c r="H45" s="22">
        <f>H44+('data'!$C$19*G44-'data'!$C$16*H44)*$C45/60</f>
        <v>13.8218053457399</v>
      </c>
      <c r="I45" s="22">
        <f>I44+(OFFSET('data'!$C$20,0,D45)*G44-OFFSET('data'!$C$17,0,D45)*I44)*$C45/60</f>
        <v>9.50471621473244</v>
      </c>
      <c r="J45" s="23">
        <f>$A45/60</f>
        <v>3.33333333333333</v>
      </c>
      <c r="K45" s="19">
        <f>G45/'data'!$C$15*1000</f>
        <v>2.5</v>
      </c>
      <c r="L45" s="19">
        <f>L44+'data'!$G$21*(K44-L44)/60*C44</f>
        <v>0.9243814377760819</v>
      </c>
      <c r="M45" s="20">
        <f>IF(L45&lt;='data'!$G$22,1.89,1.47)</f>
        <v>1.89</v>
      </c>
      <c r="N45" s="19">
        <f>$A45</f>
        <v>200</v>
      </c>
      <c r="O45" s="31">
        <f>'data'!$G$23-'data'!$G$23*(1-('data'!$G$22^M45)/('data'!$G$22^M45+L45^M45))</f>
        <v>83.8454239832195</v>
      </c>
      <c r="P45" s="31">
        <f>VLOOKUP(IF(N45-'data'!$G$24&lt;0,0,N45-'data'!$G$24),N3:O1097,2)</f>
        <v>85.1057252300791</v>
      </c>
      <c r="Q45" s="20">
        <v>2.5</v>
      </c>
      <c r="R45" s="19">
        <v>2.50022114532542</v>
      </c>
      <c r="S45" s="19">
        <v>2.50022114532542</v>
      </c>
      <c r="T45" s="19">
        <v>2.50022114532542</v>
      </c>
      <c r="U45" s="19">
        <v>0.924446233078296</v>
      </c>
      <c r="V45" s="19">
        <v>0.924446233078296</v>
      </c>
      <c r="W45" s="19">
        <v>0.924446233078296</v>
      </c>
      <c r="X45" s="19">
        <v>0.924446233078296</v>
      </c>
      <c r="Y45" s="31">
        <v>85.1048030811131</v>
      </c>
      <c r="Z45" s="31">
        <v>85.1048030811131</v>
      </c>
      <c r="AA45" s="31">
        <v>85.1048030811131</v>
      </c>
      <c r="AB45" s="31">
        <v>85.1048030811131</v>
      </c>
    </row>
    <row r="46" ht="20.05" customHeight="1">
      <c r="A46" s="17">
        <f>$A45+C45</f>
        <v>205</v>
      </c>
      <c r="B46" s="18"/>
      <c r="C46" s="19">
        <v>5</v>
      </c>
      <c r="D46" t="b" s="20">
        <v>0</v>
      </c>
      <c r="E46" s="21"/>
      <c r="F46" s="22">
        <v>696.0358116428509</v>
      </c>
      <c r="G46" s="22">
        <f>$E46+($F46/60+H46*'data'!$C$16+I46*OFFSET('data'!$C$17,0,D46)-G45*(OFFSET('data'!$C$18,0,D46)+'data'!$C$19+OFFSET('data'!$C$20,0,D46)))*$C46/60+G45</f>
        <v>16.3633802816823</v>
      </c>
      <c r="H46" s="22">
        <f>H45+('data'!$C$19*G45-'data'!$C$16*H45)*$C46/60</f>
        <v>14.1361642190266</v>
      </c>
      <c r="I46" s="22">
        <f>I45+(OFFSET('data'!$C$20,0,D46)*G45-OFFSET('data'!$C$17,0,D46)*I45)*$C46/60</f>
        <v>9.746801533630681</v>
      </c>
      <c r="J46" s="23">
        <f>$A46/60</f>
        <v>3.41666666666667</v>
      </c>
      <c r="K46" s="19">
        <f>G46/'data'!$C$15*1000</f>
        <v>2.5</v>
      </c>
      <c r="L46" s="19">
        <f>L45+'data'!$G$21*(K45-L45)/60*C45</f>
        <v>0.942922077356352</v>
      </c>
      <c r="M46" s="20">
        <f>IF(L46&lt;='data'!$G$22,1.89,1.47)</f>
        <v>1.89</v>
      </c>
      <c r="N46" s="19">
        <f>$A46</f>
        <v>205</v>
      </c>
      <c r="O46" s="31">
        <f>'data'!$G$23-'data'!$G$23*(1-('data'!$G$22^M46)/('data'!$G$22^M46+L46^M46))</f>
        <v>83.53094308707141</v>
      </c>
      <c r="P46" s="31">
        <f>VLOOKUP(IF(N46-'data'!$G$24&lt;0,0,N46-'data'!$G$24),N3:O1097,2)</f>
        <v>84.7907015033645</v>
      </c>
      <c r="Q46" s="20">
        <v>2.5</v>
      </c>
      <c r="R46" s="19">
        <v>2.50022145581643</v>
      </c>
      <c r="S46" s="19">
        <v>2.50022145581643</v>
      </c>
      <c r="T46" s="19">
        <v>2.50022145581643</v>
      </c>
      <c r="U46" s="19">
        <v>0.9429887124626271</v>
      </c>
      <c r="V46" s="19">
        <v>0.9429887124626271</v>
      </c>
      <c r="W46" s="19">
        <v>0.9429887124626271</v>
      </c>
      <c r="X46" s="19">
        <v>0.9429887124626271</v>
      </c>
      <c r="Y46" s="31">
        <v>84.78973645890601</v>
      </c>
      <c r="Z46" s="31">
        <v>84.78973645890601</v>
      </c>
      <c r="AA46" s="31">
        <v>84.78973645890601</v>
      </c>
      <c r="AB46" s="31">
        <v>84.78973645890601</v>
      </c>
    </row>
    <row r="47" ht="20.05" customHeight="1">
      <c r="A47" s="17">
        <f>$A46+C46</f>
        <v>210</v>
      </c>
      <c r="B47" s="18"/>
      <c r="C47" s="19">
        <v>5</v>
      </c>
      <c r="D47" t="b" s="20">
        <v>0</v>
      </c>
      <c r="E47" s="21"/>
      <c r="F47" s="22">
        <v>694.657145307787</v>
      </c>
      <c r="G47" s="22">
        <f>$E47+($F47/60+H47*'data'!$C$16+I47*OFFSET('data'!$C$17,0,D47)-G46*(OFFSET('data'!$C$18,0,D47)+'data'!$C$19+OFFSET('data'!$C$20,0,D47)))*$C47/60+G46</f>
        <v>16.3633802816823</v>
      </c>
      <c r="H47" s="22">
        <f>H46+('data'!$C$19*G46-'data'!$C$16*H46)*$C47/60</f>
        <v>14.4486783220663</v>
      </c>
      <c r="I47" s="22">
        <f>I46+(OFFSET('data'!$C$20,0,D47)*G46-OFFSET('data'!$C$17,0,D47)*I46)*$C47/60</f>
        <v>9.988805955617259</v>
      </c>
      <c r="J47" s="23">
        <f>$A47/60</f>
        <v>3.5</v>
      </c>
      <c r="K47" s="19">
        <f>G47/'data'!$C$15*1000</f>
        <v>2.5</v>
      </c>
      <c r="L47" s="19">
        <f>L46+'data'!$G$21*(K46-L46)/60*C46</f>
        <v>0.961244545277385</v>
      </c>
      <c r="M47" s="20">
        <f>IF(L47&lt;='data'!$G$22,1.89,1.47)</f>
        <v>1.89</v>
      </c>
      <c r="N47" s="19">
        <f>$A47</f>
        <v>210</v>
      </c>
      <c r="O47" s="31">
        <f>'data'!$G$23-'data'!$G$23*(1-('data'!$G$22^M47)/('data'!$G$22^M47+L47^M47))</f>
        <v>83.2170781533908</v>
      </c>
      <c r="P47" s="31">
        <f>VLOOKUP(IF(N47-'data'!$G$24&lt;0,0,N47-'data'!$G$24),N3:O1097,2)</f>
        <v>84.4755010850097</v>
      </c>
      <c r="Q47" s="20">
        <v>2.5</v>
      </c>
      <c r="R47" s="19">
        <v>2.500221697789</v>
      </c>
      <c r="S47" s="19">
        <v>2.500221697789</v>
      </c>
      <c r="T47" s="19">
        <v>2.500221697789</v>
      </c>
      <c r="U47" s="19">
        <v>0.961313002191968</v>
      </c>
      <c r="V47" s="19">
        <v>0.961313002191968</v>
      </c>
      <c r="W47" s="19">
        <v>0.961313002191968</v>
      </c>
      <c r="X47" s="19">
        <v>0.961313002191968</v>
      </c>
      <c r="Y47" s="31">
        <v>84.47449315603561</v>
      </c>
      <c r="Z47" s="31">
        <v>84.47449315603561</v>
      </c>
      <c r="AA47" s="31">
        <v>84.47449315603561</v>
      </c>
      <c r="AB47" s="31">
        <v>84.47449315603561</v>
      </c>
    </row>
    <row r="48" ht="20.05" customHeight="1">
      <c r="A48" s="17">
        <f>$A47+C47</f>
        <v>215</v>
      </c>
      <c r="B48" s="18"/>
      <c r="C48" s="19">
        <v>5</v>
      </c>
      <c r="D48" t="b" s="20">
        <v>0</v>
      </c>
      <c r="E48" s="21"/>
      <c r="F48" s="22">
        <v>693.286247244122</v>
      </c>
      <c r="G48" s="22">
        <f>$E48+($F48/60+H48*'data'!$C$16+I48*OFFSET('data'!$C$17,0,D48)-G47*(OFFSET('data'!$C$18,0,D48)+'data'!$C$19+OFFSET('data'!$C$20,0,D48)))*$C48/60+G47</f>
        <v>16.3633802816823</v>
      </c>
      <c r="H48" s="22">
        <f>H47+('data'!$C$19*G47-'data'!$C$16*H47)*$C48/60</f>
        <v>14.7593584806304</v>
      </c>
      <c r="I48" s="22">
        <f>I47+(OFFSET('data'!$C$20,0,D48)*G47-OFFSET('data'!$C$17,0,D48)*I47)*$C48/60</f>
        <v>10.2307295077253</v>
      </c>
      <c r="J48" s="23">
        <f>$A48/60</f>
        <v>3.58333333333333</v>
      </c>
      <c r="K48" s="19">
        <f>G48/'data'!$C$15*1000</f>
        <v>2.5</v>
      </c>
      <c r="L48" s="19">
        <f>L47+'data'!$G$21*(K47-L47)/60*C47</f>
        <v>0.979351408811614</v>
      </c>
      <c r="M48" s="20">
        <f>IF(L48&lt;='data'!$G$22,1.89,1.47)</f>
        <v>1.89</v>
      </c>
      <c r="N48" s="19">
        <f>$A48</f>
        <v>215</v>
      </c>
      <c r="O48" s="31">
        <f>'data'!$G$23-'data'!$G$23*(1-('data'!$G$22^M48)/('data'!$G$22^M48+L48^M48))</f>
        <v>82.9039983583318</v>
      </c>
      <c r="P48" s="31">
        <f>VLOOKUP(IF(N48-'data'!$G$24&lt;0,0,N48-'data'!$G$24),N3:O1097,2)</f>
        <v>84.1603405940368</v>
      </c>
      <c r="Q48" s="20">
        <v>2.5</v>
      </c>
      <c r="R48" s="19">
        <v>2.50022187597717</v>
      </c>
      <c r="S48" s="19">
        <v>2.50022187597717</v>
      </c>
      <c r="T48" s="19">
        <v>2.50022187597717</v>
      </c>
      <c r="U48" s="19">
        <v>0.979421668944241</v>
      </c>
      <c r="V48" s="19">
        <v>0.979421668944241</v>
      </c>
      <c r="W48" s="19">
        <v>0.979421668944241</v>
      </c>
      <c r="X48" s="19">
        <v>0.979421668944241</v>
      </c>
      <c r="Y48" s="31">
        <v>84.159289847580</v>
      </c>
      <c r="Z48" s="31">
        <v>84.159289847580</v>
      </c>
      <c r="AA48" s="31">
        <v>84.159289847580</v>
      </c>
      <c r="AB48" s="31">
        <v>84.159289847580</v>
      </c>
    </row>
    <row r="49" ht="20.05" customHeight="1">
      <c r="A49" s="17">
        <f>$A48+C48</f>
        <v>220</v>
      </c>
      <c r="B49" s="18"/>
      <c r="C49" s="19">
        <v>5</v>
      </c>
      <c r="D49" t="b" s="20">
        <v>0</v>
      </c>
      <c r="E49" s="21"/>
      <c r="F49" s="22">
        <v>691.9230719725419</v>
      </c>
      <c r="G49" s="22">
        <f>$E49+($F49/60+H49*'data'!$C$16+I49*OFFSET('data'!$C$17,0,D49)-G48*(OFFSET('data'!$C$18,0,D49)+'data'!$C$19+OFFSET('data'!$C$20,0,D49)))*$C49/60+G48</f>
        <v>16.3633802816823</v>
      </c>
      <c r="H49" s="22">
        <f>H48+('data'!$C$19*G48-'data'!$C$16*H48)*$C49/60</f>
        <v>15.0682154569606</v>
      </c>
      <c r="I49" s="22">
        <f>I48+(OFFSET('data'!$C$20,0,D49)*G48-OFFSET('data'!$C$17,0,D49)*I48)*$C49/60</f>
        <v>10.4725722169787</v>
      </c>
      <c r="J49" s="23">
        <f>$A49/60</f>
        <v>3.66666666666667</v>
      </c>
      <c r="K49" s="19">
        <f>G49/'data'!$C$15*1000</f>
        <v>2.5</v>
      </c>
      <c r="L49" s="19">
        <f>L48+'data'!$G$21*(K48-L48)/60*C48</f>
        <v>0.997245205021831</v>
      </c>
      <c r="M49" s="20">
        <f>IF(L49&lt;='data'!$G$22,1.89,1.47)</f>
        <v>1.89</v>
      </c>
      <c r="N49" s="19">
        <f>$A49</f>
        <v>220</v>
      </c>
      <c r="O49" s="31">
        <f>'data'!$G$23-'data'!$G$23*(1-('data'!$G$22^M49)/('data'!$G$22^M49+L49^M49))</f>
        <v>82.5918623050144</v>
      </c>
      <c r="P49" s="31">
        <f>VLOOKUP(IF(N49-'data'!$G$24&lt;0,0,N49-'data'!$G$24),N3:O1097,2)</f>
        <v>83.8454239832195</v>
      </c>
      <c r="Q49" s="20">
        <v>2.5</v>
      </c>
      <c r="R49" s="19">
        <v>2.50022199479907</v>
      </c>
      <c r="S49" s="19">
        <v>2.50022199479907</v>
      </c>
      <c r="T49" s="19">
        <v>2.50022199479907</v>
      </c>
      <c r="U49" s="19">
        <v>0.997317249250429</v>
      </c>
      <c r="V49" s="19">
        <v>0.997317249250429</v>
      </c>
      <c r="W49" s="19">
        <v>0.997317249250429</v>
      </c>
      <c r="X49" s="19">
        <v>0.997317249250429</v>
      </c>
      <c r="Y49" s="31">
        <v>83.8443305389756</v>
      </c>
      <c r="Z49" s="31">
        <v>83.8443305389756</v>
      </c>
      <c r="AA49" s="31">
        <v>83.8443305389756</v>
      </c>
      <c r="AB49" s="31">
        <v>83.8443305389756</v>
      </c>
    </row>
    <row r="50" ht="20.05" customHeight="1">
      <c r="A50" s="17">
        <f>$A49+C49</f>
        <v>225</v>
      </c>
      <c r="B50" s="18"/>
      <c r="C50" s="19">
        <v>5</v>
      </c>
      <c r="D50" t="b" s="20">
        <v>0</v>
      </c>
      <c r="E50" s="21"/>
      <c r="F50" s="22">
        <v>690.567574280586</v>
      </c>
      <c r="G50" s="22">
        <f>$E50+($F50/60+H50*'data'!$C$16+I50*OFFSET('data'!$C$17,0,D50)-G49*(OFFSET('data'!$C$18,0,D50)+'data'!$C$19+OFFSET('data'!$C$20,0,D50)))*$C50/60+G49</f>
        <v>16.3633802816823</v>
      </c>
      <c r="H50" s="22">
        <f>H49+('data'!$C$19*G49-'data'!$C$16*H49)*$C50/60</f>
        <v>15.375259950142</v>
      </c>
      <c r="I50" s="22">
        <f>I49+(OFFSET('data'!$C$20,0,D50)*G49-OFFSET('data'!$C$17,0,D50)*I49)*$C50/60</f>
        <v>10.7143341103926</v>
      </c>
      <c r="J50" s="23">
        <f>$A50/60</f>
        <v>3.75</v>
      </c>
      <c r="K50" s="19">
        <f>G50/'data'!$C$15*1000</f>
        <v>2.5</v>
      </c>
      <c r="L50" s="19">
        <f>L49+'data'!$G$21*(K49-L49)/60*C49</f>
        <v>1.01492844111667</v>
      </c>
      <c r="M50" s="20">
        <f>IF(L50&lt;='data'!$G$22,1.89,1.47)</f>
        <v>1.89</v>
      </c>
      <c r="N50" s="19">
        <f>$A50</f>
        <v>225</v>
      </c>
      <c r="O50" s="31">
        <f>'data'!$G$23-'data'!$G$23*(1-('data'!$G$22^M50)/('data'!$G$22^M50+L50^M50))</f>
        <v>82.2808185057236</v>
      </c>
      <c r="P50" s="31">
        <f>VLOOKUP(IF(N50-'data'!$G$24&lt;0,0,N50-'data'!$G$24),N3:O1097,2)</f>
        <v>83.53094308707141</v>
      </c>
      <c r="Q50" s="20">
        <v>2.5</v>
      </c>
      <c r="R50" s="19">
        <v>2.50022205837799</v>
      </c>
      <c r="S50" s="19">
        <v>2.50022205837799</v>
      </c>
      <c r="T50" s="19">
        <v>2.50022205837799</v>
      </c>
      <c r="U50" s="19">
        <v>1.0150022498456</v>
      </c>
      <c r="V50" s="19">
        <v>1.0150022498456</v>
      </c>
      <c r="W50" s="19">
        <v>1.0150022498456</v>
      </c>
      <c r="X50" s="19">
        <v>1.0150022498456</v>
      </c>
      <c r="Y50" s="31">
        <v>83.5298071140727</v>
      </c>
      <c r="Z50" s="31">
        <v>83.5298071140727</v>
      </c>
      <c r="AA50" s="31">
        <v>83.5298071140727</v>
      </c>
      <c r="AB50" s="31">
        <v>83.5298071140727</v>
      </c>
    </row>
    <row r="51" ht="20.05" customHeight="1">
      <c r="A51" s="17">
        <f>$A50+C50</f>
        <v>230</v>
      </c>
      <c r="B51" s="18"/>
      <c r="C51" s="19">
        <v>5</v>
      </c>
      <c r="D51" t="b" s="20">
        <v>0</v>
      </c>
      <c r="E51" s="21"/>
      <c r="F51" s="22">
        <v>689.219709221082</v>
      </c>
      <c r="G51" s="22">
        <f>$E51+($F51/60+H51*'data'!$C$16+I51*OFFSET('data'!$C$17,0,D51)-G50*(OFFSET('data'!$C$18,0,D51)+'data'!$C$19+OFFSET('data'!$C$20,0,D51)))*$C51/60+G50</f>
        <v>16.3633802816823</v>
      </c>
      <c r="H51" s="22">
        <f>H50+('data'!$C$19*G50-'data'!$C$16*H50)*$C51/60</f>
        <v>15.6805025964737</v>
      </c>
      <c r="I51" s="22">
        <f>I50+(OFFSET('data'!$C$20,0,D51)*G50-OFFSET('data'!$C$17,0,D51)*I50)*$C51/60</f>
        <v>10.956015214973</v>
      </c>
      <c r="J51" s="23">
        <f>$A51/60</f>
        <v>3.83333333333333</v>
      </c>
      <c r="K51" s="19">
        <f>G51/'data'!$C$15*1000</f>
        <v>2.5</v>
      </c>
      <c r="L51" s="19">
        <f>L50+'data'!$G$21*(K50-L50)/60*C50</f>
        <v>1.0324035948019</v>
      </c>
      <c r="M51" s="20">
        <f>IF(L51&lt;='data'!$G$22,1.89,1.47)</f>
        <v>1.89</v>
      </c>
      <c r="N51" s="19">
        <f>$A51</f>
        <v>230</v>
      </c>
      <c r="O51" s="31">
        <f>'data'!$G$23-'data'!$G$23*(1-('data'!$G$22^M51)/('data'!$G$22^M51+L51^M51))</f>
        <v>81.9710058477947</v>
      </c>
      <c r="P51" s="31">
        <f>VLOOKUP(IF(N51-'data'!$G$24&lt;0,0,N51-'data'!$G$24),N3:O1097,2)</f>
        <v>83.2170781533908</v>
      </c>
      <c r="Q51" s="20">
        <v>2.5</v>
      </c>
      <c r="R51" s="19">
        <v>2.500222070562</v>
      </c>
      <c r="S51" s="19">
        <v>2.500222070562</v>
      </c>
      <c r="T51" s="19">
        <v>2.500222070562</v>
      </c>
      <c r="U51" s="19">
        <v>1.03247914801606</v>
      </c>
      <c r="V51" s="19">
        <v>1.03247914801606</v>
      </c>
      <c r="W51" s="19">
        <v>1.03247914801606</v>
      </c>
      <c r="X51" s="19">
        <v>1.03247914801606</v>
      </c>
      <c r="Y51" s="31">
        <v>83.2158998667613</v>
      </c>
      <c r="Z51" s="31">
        <v>83.2158998667613</v>
      </c>
      <c r="AA51" s="31">
        <v>83.2158998667613</v>
      </c>
      <c r="AB51" s="31">
        <v>83.2158998667613</v>
      </c>
    </row>
    <row r="52" ht="20.05" customHeight="1">
      <c r="A52" s="17">
        <f>$A51+C51</f>
        <v>235</v>
      </c>
      <c r="B52" s="18"/>
      <c r="C52" s="19">
        <v>5</v>
      </c>
      <c r="D52" t="b" s="20">
        <v>0</v>
      </c>
      <c r="E52" s="21"/>
      <c r="F52" s="22">
        <v>687.879432110587</v>
      </c>
      <c r="G52" s="22">
        <f>$E52+($F52/60+H52*'data'!$C$16+I52*OFFSET('data'!$C$17,0,D52)-G51*(OFFSET('data'!$C$18,0,D52)+'data'!$C$19+OFFSET('data'!$C$20,0,D52)))*$C52/60+G51</f>
        <v>16.3633802816823</v>
      </c>
      <c r="H52" s="22">
        <f>H51+('data'!$C$19*G51-'data'!$C$16*H51)*$C52/60</f>
        <v>15.9839539698371</v>
      </c>
      <c r="I52" s="22">
        <f>I51+(OFFSET('data'!$C$20,0,D52)*G51-OFFSET('data'!$C$17,0,D52)*I51)*$C52/60</f>
        <v>11.1976155577168</v>
      </c>
      <c r="J52" s="23">
        <f>$A52/60</f>
        <v>3.91666666666667</v>
      </c>
      <c r="K52" s="19">
        <f>G52/'data'!$C$15*1000</f>
        <v>2.5</v>
      </c>
      <c r="L52" s="19">
        <f>L51+'data'!$G$21*(K51-L51)/60*C51</f>
        <v>1.04967311462761</v>
      </c>
      <c r="M52" s="20">
        <f>IF(L52&lt;='data'!$G$22,1.89,1.47)</f>
        <v>1.89</v>
      </c>
      <c r="N52" s="19">
        <f>$A52</f>
        <v>235</v>
      </c>
      <c r="O52" s="31">
        <f>'data'!$G$23-'data'!$G$23*(1-('data'!$G$22^M52)/('data'!$G$22^M52+L52^M52))</f>
        <v>81.6625540433164</v>
      </c>
      <c r="P52" s="31">
        <f>VLOOKUP(IF(N52-'data'!$G$24&lt;0,0,N52-'data'!$G$24),N3:O1097,2)</f>
        <v>82.9039983583318</v>
      </c>
      <c r="Q52" s="20">
        <v>2.5</v>
      </c>
      <c r="R52" s="19">
        <v>2.50022203494229</v>
      </c>
      <c r="S52" s="19">
        <v>2.50022203494229</v>
      </c>
      <c r="T52" s="19">
        <v>2.50022203494229</v>
      </c>
      <c r="U52" s="19">
        <v>1.04975039194264</v>
      </c>
      <c r="V52" s="19">
        <v>1.04975039194264</v>
      </c>
      <c r="W52" s="19">
        <v>1.04975039194264</v>
      </c>
      <c r="X52" s="19">
        <v>1.04975039194264</v>
      </c>
      <c r="Y52" s="31">
        <v>82.9027780161328</v>
      </c>
      <c r="Z52" s="31">
        <v>82.9027780161328</v>
      </c>
      <c r="AA52" s="31">
        <v>82.9027780161328</v>
      </c>
      <c r="AB52" s="31">
        <v>82.9027780161328</v>
      </c>
    </row>
    <row r="53" ht="20.05" customHeight="1">
      <c r="A53" s="17">
        <f>$A52+C52</f>
        <v>240</v>
      </c>
      <c r="B53" s="18"/>
      <c r="C53" s="19">
        <v>5</v>
      </c>
      <c r="D53" t="b" s="20">
        <v>0</v>
      </c>
      <c r="E53" s="21"/>
      <c r="F53" s="22">
        <v>686.546698527838</v>
      </c>
      <c r="G53" s="22">
        <f>$E53+($F53/60+H53*'data'!$C$16+I53*OFFSET('data'!$C$17,0,D53)-G52*(OFFSET('data'!$C$18,0,D53)+'data'!$C$19+OFFSET('data'!$C$20,0,D53)))*$C53/60+G52</f>
        <v>16.3633802816823</v>
      </c>
      <c r="H53" s="22">
        <f>H52+('data'!$C$19*G52-'data'!$C$16*H52)*$C53/60</f>
        <v>16.2856245820624</v>
      </c>
      <c r="I53" s="22">
        <f>I52+(OFFSET('data'!$C$20,0,D53)*G52-OFFSET('data'!$C$17,0,D53)*I52)*$C53/60</f>
        <v>11.4391351656119</v>
      </c>
      <c r="J53" s="23">
        <f>$A53/60</f>
        <v>4</v>
      </c>
      <c r="K53" s="19">
        <f>G53/'data'!$C$15*1000</f>
        <v>2.5</v>
      </c>
      <c r="L53" s="19">
        <f>L52+'data'!$G$21*(K52-L52)/60*C52</f>
        <v>1.06673942033126</v>
      </c>
      <c r="M53" s="20">
        <f>IF(L53&lt;='data'!$G$22,1.89,1.47)</f>
        <v>1.89</v>
      </c>
      <c r="N53" s="19">
        <f>$A53</f>
        <v>240</v>
      </c>
      <c r="O53" s="31">
        <f>'data'!$G$23-'data'!$G$23*(1-('data'!$G$22^M53)/('data'!$G$22^M53+L53^M53))</f>
        <v>81.35558406282701</v>
      </c>
      <c r="P53" s="31">
        <f>VLOOKUP(IF(N53-'data'!$G$24&lt;0,0,N53-'data'!$G$24),N3:O1097,2)</f>
        <v>82.5918623050144</v>
      </c>
      <c r="Q53" s="20">
        <v>2.5</v>
      </c>
      <c r="R53" s="19">
        <v>2.50022195487031</v>
      </c>
      <c r="S53" s="19">
        <v>2.50022195487031</v>
      </c>
      <c r="T53" s="19">
        <v>2.50022195487031</v>
      </c>
      <c r="U53" s="19">
        <v>1.06681840104016</v>
      </c>
      <c r="V53" s="19">
        <v>1.06681840104016</v>
      </c>
      <c r="W53" s="19">
        <v>1.06681840104016</v>
      </c>
      <c r="X53" s="19">
        <v>1.06681840104016</v>
      </c>
      <c r="Y53" s="31">
        <v>82.5906002051871</v>
      </c>
      <c r="Z53" s="31">
        <v>82.5906002051871</v>
      </c>
      <c r="AA53" s="31">
        <v>82.5906002051871</v>
      </c>
      <c r="AB53" s="31">
        <v>82.5906002051871</v>
      </c>
    </row>
    <row r="54" ht="20.05" customHeight="1">
      <c r="A54" s="17">
        <f>$A53+C53</f>
        <v>245</v>
      </c>
      <c r="B54" s="18"/>
      <c r="C54" s="19">
        <v>5</v>
      </c>
      <c r="D54" t="b" s="20">
        <v>0</v>
      </c>
      <c r="E54" s="21"/>
      <c r="F54" s="22">
        <v>685.221464312220</v>
      </c>
      <c r="G54" s="22">
        <f>$E54+($F54/60+H54*'data'!$C$16+I54*OFFSET('data'!$C$17,0,D54)-G53*(OFFSET('data'!$C$18,0,D54)+'data'!$C$19+OFFSET('data'!$C$20,0,D54)))*$C54/60+G53</f>
        <v>16.3633802816823</v>
      </c>
      <c r="H54" s="22">
        <f>H53+('data'!$C$19*G53-'data'!$C$16*H53)*$C54/60</f>
        <v>16.5855248832925</v>
      </c>
      <c r="I54" s="22">
        <f>I53+(OFFSET('data'!$C$20,0,D54)*G53-OFFSET('data'!$C$17,0,D54)*I53)*$C54/60</f>
        <v>11.6805740656373</v>
      </c>
      <c r="J54" s="23">
        <f>$A54/60</f>
        <v>4.08333333333333</v>
      </c>
      <c r="K54" s="19">
        <f>G54/'data'!$C$15*1000</f>
        <v>2.5</v>
      </c>
      <c r="L54" s="19">
        <f>L53+'data'!$G$21*(K53-L53)/60*C53</f>
        <v>1.08360490317677</v>
      </c>
      <c r="M54" s="20">
        <f>IF(L54&lt;='data'!$G$22,1.89,1.47)</f>
        <v>1.89</v>
      </c>
      <c r="N54" s="19">
        <f>$A54</f>
        <v>245</v>
      </c>
      <c r="O54" s="31">
        <f>'data'!$G$23-'data'!$G$23*(1-('data'!$G$22^M54)/('data'!$G$22^M54+L54^M54))</f>
        <v>81.0502085532072</v>
      </c>
      <c r="P54" s="31">
        <f>VLOOKUP(IF(N54-'data'!$G$24&lt;0,0,N54-'data'!$G$24),N3:O1097,2)</f>
        <v>82.2808185057236</v>
      </c>
      <c r="Q54" s="20">
        <v>2.5</v>
      </c>
      <c r="R54" s="19">
        <v>2.50022183347368</v>
      </c>
      <c r="S54" s="19">
        <v>2.50022183347368</v>
      </c>
      <c r="T54" s="19">
        <v>2.50022183347368</v>
      </c>
      <c r="U54" s="19">
        <v>1.08368556629311</v>
      </c>
      <c r="V54" s="19">
        <v>1.08368556629311</v>
      </c>
      <c r="W54" s="19">
        <v>1.08368556629311</v>
      </c>
      <c r="X54" s="19">
        <v>1.08368556629311</v>
      </c>
      <c r="Y54" s="31">
        <v>82.27951498313701</v>
      </c>
      <c r="Z54" s="31">
        <v>82.27951498313701</v>
      </c>
      <c r="AA54" s="31">
        <v>82.27951498313701</v>
      </c>
      <c r="AB54" s="31">
        <v>82.27951498313701</v>
      </c>
    </row>
    <row r="55" ht="20.05" customHeight="1">
      <c r="A55" s="17">
        <f>$A54+C54</f>
        <v>250</v>
      </c>
      <c r="B55" s="18"/>
      <c r="C55" s="19">
        <v>5</v>
      </c>
      <c r="D55" t="b" s="20">
        <v>0</v>
      </c>
      <c r="E55" s="21"/>
      <c r="F55" s="22">
        <v>683.903685562230</v>
      </c>
      <c r="G55" s="22">
        <f>$E55+($F55/60+H55*'data'!$C$16+I55*OFFSET('data'!$C$17,0,D55)-G54*(OFFSET('data'!$C$18,0,D55)+'data'!$C$19+OFFSET('data'!$C$20,0,D55)))*$C55/60+G54</f>
        <v>16.3633802816823</v>
      </c>
      <c r="H55" s="22">
        <f>H54+('data'!$C$19*G54-'data'!$C$16*H54)*$C55/60</f>
        <v>16.8836652623452</v>
      </c>
      <c r="I55" s="22">
        <f>I54+(OFFSET('data'!$C$20,0,D55)*G54-OFFSET('data'!$C$17,0,D55)*I54)*$C55/60</f>
        <v>11.9219322847628</v>
      </c>
      <c r="J55" s="23">
        <f>$A55/60</f>
        <v>4.16666666666667</v>
      </c>
      <c r="K55" s="19">
        <f>G55/'data'!$C$15*1000</f>
        <v>2.5</v>
      </c>
      <c r="L55" s="19">
        <f>L54+'data'!$G$21*(K54-L54)/60*C54</f>
        <v>1.10027192628952</v>
      </c>
      <c r="M55" s="20">
        <f>IF(L55&lt;='data'!$G$22,1.89,1.47)</f>
        <v>1.89</v>
      </c>
      <c r="N55" s="19">
        <f>$A55</f>
        <v>250</v>
      </c>
      <c r="O55" s="31">
        <f>'data'!$G$23-'data'!$G$23*(1-('data'!$G$22^M55)/('data'!$G$22^M55+L55^M55))</f>
        <v>80.74653224001079</v>
      </c>
      <c r="P55" s="31">
        <f>VLOOKUP(IF(N55-'data'!$G$24&lt;0,0,N55-'data'!$G$24),N3:O1097,2)</f>
        <v>81.9710058477947</v>
      </c>
      <c r="Q55" s="20">
        <v>2.5</v>
      </c>
      <c r="R55" s="19">
        <v>2.50022167367114</v>
      </c>
      <c r="S55" s="19">
        <v>2.50022167367114</v>
      </c>
      <c r="T55" s="19">
        <v>2.50022167367114</v>
      </c>
      <c r="U55" s="19">
        <v>1.10035425058755</v>
      </c>
      <c r="V55" s="19">
        <v>1.10035425058755</v>
      </c>
      <c r="W55" s="19">
        <v>1.10035425058755</v>
      </c>
      <c r="X55" s="19">
        <v>1.10035425058755</v>
      </c>
      <c r="Y55" s="31">
        <v>81.96966127140151</v>
      </c>
      <c r="Z55" s="31">
        <v>81.96966127140151</v>
      </c>
      <c r="AA55" s="31">
        <v>81.96966127140151</v>
      </c>
      <c r="AB55" s="31">
        <v>81.96966127140151</v>
      </c>
    </row>
    <row r="56" ht="20.05" customHeight="1">
      <c r="A56" s="17">
        <f>$A55+C55</f>
        <v>255</v>
      </c>
      <c r="B56" s="18"/>
      <c r="C56" s="19">
        <v>5</v>
      </c>
      <c r="D56" t="b" s="20">
        <v>0</v>
      </c>
      <c r="E56" s="21"/>
      <c r="F56" s="22">
        <v>682.5933186339601</v>
      </c>
      <c r="G56" s="22">
        <f>$E56+($F56/60+H56*'data'!$C$16+I56*OFFSET('data'!$C$17,0,D56)-G55*(OFFSET('data'!$C$18,0,D56)+'data'!$C$19+OFFSET('data'!$C$20,0,D56)))*$C56/60+G55</f>
        <v>16.3633802816823</v>
      </c>
      <c r="H56" s="22">
        <f>H55+('data'!$C$19*G55-'data'!$C$16*H55)*$C56/60</f>
        <v>17.180056047073</v>
      </c>
      <c r="I56" s="22">
        <f>I55+(OFFSET('data'!$C$20,0,D56)*G55-OFFSET('data'!$C$17,0,D56)*I55)*$C56/60</f>
        <v>12.1632098499494</v>
      </c>
      <c r="J56" s="23">
        <f>$A56/60</f>
        <v>4.25</v>
      </c>
      <c r="K56" s="19">
        <f>G56/'data'!$C$15*1000</f>
        <v>2.5</v>
      </c>
      <c r="L56" s="19">
        <f>L55+'data'!$G$21*(K55-L55)/60*C55</f>
        <v>1.1167428249875</v>
      </c>
      <c r="M56" s="20">
        <f>IF(L56&lt;='data'!$G$22,1.89,1.47)</f>
        <v>1.89</v>
      </c>
      <c r="N56" s="19">
        <f>$A56</f>
        <v>255</v>
      </c>
      <c r="O56" s="31">
        <f>'data'!$G$23-'data'!$G$23*(1-('data'!$G$22^M56)/('data'!$G$22^M56+L56^M56))</f>
        <v>80.4446523144983</v>
      </c>
      <c r="P56" s="31">
        <f>VLOOKUP(IF(N56-'data'!$G$24&lt;0,0,N56-'data'!$G$24),N3:O1097,2)</f>
        <v>81.6625540433164</v>
      </c>
      <c r="Q56" s="20">
        <v>2.5</v>
      </c>
      <c r="R56" s="19">
        <v>2.50022147818646</v>
      </c>
      <c r="S56" s="19">
        <v>2.50022147818646</v>
      </c>
      <c r="T56" s="19">
        <v>2.50022147818646</v>
      </c>
      <c r="U56" s="19">
        <v>1.11682678903932</v>
      </c>
      <c r="V56" s="19">
        <v>1.11682678903932</v>
      </c>
      <c r="W56" s="19">
        <v>1.11682678903932</v>
      </c>
      <c r="X56" s="19">
        <v>1.11682678903932</v>
      </c>
      <c r="Y56" s="31">
        <v>81.66116881342199</v>
      </c>
      <c r="Z56" s="31">
        <v>81.66116881342199</v>
      </c>
      <c r="AA56" s="31">
        <v>81.66116881342199</v>
      </c>
      <c r="AB56" s="31">
        <v>81.66116881342199</v>
      </c>
    </row>
    <row r="57" ht="20.05" customHeight="1">
      <c r="A57" s="17">
        <f>$A56+C56</f>
        <v>260</v>
      </c>
      <c r="B57" s="18"/>
      <c r="C57" s="19">
        <v>5</v>
      </c>
      <c r="D57" t="b" s="20">
        <v>0</v>
      </c>
      <c r="E57" s="21"/>
      <c r="F57" s="22">
        <v>681.290320139582</v>
      </c>
      <c r="G57" s="22">
        <f>$E57+($F57/60+H57*'data'!$C$16+I57*OFFSET('data'!$C$17,0,D57)-G56*(OFFSET('data'!$C$18,0,D57)+'data'!$C$19+OFFSET('data'!$C$20,0,D57)))*$C57/60+G56</f>
        <v>16.3633802816823</v>
      </c>
      <c r="H57" s="22">
        <f>H56+('data'!$C$19*G56-'data'!$C$16*H56)*$C57/60</f>
        <v>17.4747075047208</v>
      </c>
      <c r="I57" s="22">
        <f>I56+(OFFSET('data'!$C$20,0,D57)*G56-OFFSET('data'!$C$17,0,D57)*I56)*$C57/60</f>
        <v>12.4044067881489</v>
      </c>
      <c r="J57" s="23">
        <f>$A57/60</f>
        <v>4.33333333333333</v>
      </c>
      <c r="K57" s="19">
        <f>G57/'data'!$C$15*1000</f>
        <v>2.5</v>
      </c>
      <c r="L57" s="19">
        <f>L56+'data'!$G$21*(K56-L56)/60*C56</f>
        <v>1.13301990710852</v>
      </c>
      <c r="M57" s="20">
        <f>IF(L57&lt;='data'!$G$22,1.89,1.47)</f>
        <v>1.89</v>
      </c>
      <c r="N57" s="19">
        <f>$A57</f>
        <v>260</v>
      </c>
      <c r="O57" s="31">
        <f>'data'!$G$23-'data'!$G$23*(1-('data'!$G$22^M57)/('data'!$G$22^M57+L57^M57))</f>
        <v>80.1446588056679</v>
      </c>
      <c r="P57" s="31">
        <f>VLOOKUP(IF(N57-'data'!$G$24&lt;0,0,N57-'data'!$G$24),N3:O1097,2)</f>
        <v>81.35558406282701</v>
      </c>
      <c r="Q57" s="20">
        <v>2.5</v>
      </c>
      <c r="R57" s="19">
        <v>2.50022124956138</v>
      </c>
      <c r="S57" s="19">
        <v>2.50022124956138</v>
      </c>
      <c r="T57" s="19">
        <v>2.50022124956138</v>
      </c>
      <c r="U57" s="19">
        <v>1.13310548931849</v>
      </c>
      <c r="V57" s="19">
        <v>1.13310548931849</v>
      </c>
      <c r="W57" s="19">
        <v>1.13310548931849</v>
      </c>
      <c r="X57" s="19">
        <v>1.13310548931849</v>
      </c>
      <c r="Y57" s="31">
        <v>81.35415860847181</v>
      </c>
      <c r="Z57" s="31">
        <v>81.35415860847181</v>
      </c>
      <c r="AA57" s="31">
        <v>81.35415860847181</v>
      </c>
      <c r="AB57" s="31">
        <v>81.35415860847181</v>
      </c>
    </row>
    <row r="58" ht="20.05" customHeight="1">
      <c r="A58" s="17">
        <f>$A57+C57</f>
        <v>265</v>
      </c>
      <c r="B58" s="18"/>
      <c r="C58" s="19">
        <v>5</v>
      </c>
      <c r="D58" t="b" s="20">
        <v>0</v>
      </c>
      <c r="E58" s="21"/>
      <c r="F58" s="22">
        <v>679.994646945850</v>
      </c>
      <c r="G58" s="22">
        <f>$E58+($F58/60+H58*'data'!$C$16+I58*OFFSET('data'!$C$17,0,D58)-G57*(OFFSET('data'!$C$18,0,D58)+'data'!$C$19+OFFSET('data'!$C$20,0,D58)))*$C58/60+G57</f>
        <v>16.3633802816823</v>
      </c>
      <c r="H58" s="22">
        <f>H57+('data'!$C$19*G57-'data'!$C$16*H57)*$C58/60</f>
        <v>17.7676298422817</v>
      </c>
      <c r="I58" s="22">
        <f>I57+(OFFSET('data'!$C$20,0,D58)*G57-OFFSET('data'!$C$17,0,D58)*I57)*$C58/60</f>
        <v>12.6455231263042</v>
      </c>
      <c r="J58" s="23">
        <f>$A58/60</f>
        <v>4.41666666666667</v>
      </c>
      <c r="K58" s="19">
        <f>G58/'data'!$C$15*1000</f>
        <v>2.5</v>
      </c>
      <c r="L58" s="19">
        <f>L57+'data'!$G$21*(K57-L57)/60*C57</f>
        <v>1.14910545333357</v>
      </c>
      <c r="M58" s="20">
        <f>IF(L58&lt;='data'!$G$22,1.89,1.47)</f>
        <v>1.89</v>
      </c>
      <c r="N58" s="19">
        <f>$A58</f>
        <v>265</v>
      </c>
      <c r="O58" s="31">
        <f>'data'!$G$23-'data'!$G$23*(1-('data'!$G$22^M58)/('data'!$G$22^M58+L58^M58))</f>
        <v>79.8466349375968</v>
      </c>
      <c r="P58" s="31">
        <f>VLOOKUP(IF(N58-'data'!$G$24&lt;0,0,N58-'data'!$G$24),N3:O1097,2)</f>
        <v>81.0502085532072</v>
      </c>
      <c r="Q58" s="20">
        <v>2.5</v>
      </c>
      <c r="R58" s="19">
        <v>2.50022099016781</v>
      </c>
      <c r="S58" s="19">
        <v>2.50022099016781</v>
      </c>
      <c r="T58" s="19">
        <v>2.50022099016781</v>
      </c>
      <c r="U58" s="19">
        <v>1.1491926319702</v>
      </c>
      <c r="V58" s="19">
        <v>1.1491926319702</v>
      </c>
      <c r="W58" s="19">
        <v>1.1491926319702</v>
      </c>
      <c r="X58" s="19">
        <v>1.1491926319702</v>
      </c>
      <c r="Y58" s="31">
        <v>81.0487433296651</v>
      </c>
      <c r="Z58" s="31">
        <v>81.0487433296651</v>
      </c>
      <c r="AA58" s="31">
        <v>81.0487433296651</v>
      </c>
      <c r="AB58" s="31">
        <v>81.0487433296651</v>
      </c>
    </row>
    <row r="59" ht="20.05" customHeight="1">
      <c r="A59" s="17">
        <f>$A58+C58</f>
        <v>270</v>
      </c>
      <c r="B59" s="18"/>
      <c r="C59" s="19">
        <v>5</v>
      </c>
      <c r="D59" t="b" s="20">
        <v>0</v>
      </c>
      <c r="E59" s="21"/>
      <c r="F59" s="22">
        <v>678.706256172602</v>
      </c>
      <c r="G59" s="22">
        <f>$E59+($F59/60+H59*'data'!$C$16+I59*OFFSET('data'!$C$17,0,D59)-G58*(OFFSET('data'!$C$18,0,D59)+'data'!$C$19+OFFSET('data'!$C$20,0,D59)))*$C59/60+G58</f>
        <v>16.3633802816823</v>
      </c>
      <c r="H59" s="22">
        <f>H58+('data'!$C$19*G58-'data'!$C$16*H58)*$C59/60</f>
        <v>18.0588332068505</v>
      </c>
      <c r="I59" s="22">
        <f>I58+(OFFSET('data'!$C$20,0,D59)*G58-OFFSET('data'!$C$17,0,D59)*I58)*$C59/60</f>
        <v>12.8865588913492</v>
      </c>
      <c r="J59" s="23">
        <f>$A59/60</f>
        <v>4.5</v>
      </c>
      <c r="K59" s="19">
        <f>G59/'data'!$C$15*1000</f>
        <v>2.5</v>
      </c>
      <c r="L59" s="19">
        <f>L58+'data'!$G$21*(K58-L58)/60*C58</f>
        <v>1.16500171750638</v>
      </c>
      <c r="M59" s="20">
        <f>IF(L59&lt;='data'!$G$22,1.89,1.47)</f>
        <v>1.89</v>
      </c>
      <c r="N59" s="19">
        <f>$A59</f>
        <v>270</v>
      </c>
      <c r="O59" s="31">
        <f>'data'!$G$23-'data'!$G$23*(1-('data'!$G$22^M59)/('data'!$G$22^M59+L59^M59))</f>
        <v>79.5506574724284</v>
      </c>
      <c r="P59" s="31">
        <f>VLOOKUP(IF(N59-'data'!$G$24&lt;0,0,N59-'data'!$G$24),N3:O1097,2)</f>
        <v>80.74653224001079</v>
      </c>
      <c r="Q59" s="20">
        <v>2.5</v>
      </c>
      <c r="R59" s="19">
        <v>2.50022070221908</v>
      </c>
      <c r="S59" s="19">
        <v>2.50022070221908</v>
      </c>
      <c r="T59" s="19">
        <v>2.50022070221908</v>
      </c>
      <c r="U59" s="19">
        <v>1.16509047073183</v>
      </c>
      <c r="V59" s="19">
        <v>1.16509047073183</v>
      </c>
      <c r="W59" s="19">
        <v>1.16509047073183</v>
      </c>
      <c r="X59" s="19">
        <v>1.16509047073183</v>
      </c>
      <c r="Y59" s="31">
        <v>80.7450277264028</v>
      </c>
      <c r="Z59" s="31">
        <v>80.7450277264028</v>
      </c>
      <c r="AA59" s="31">
        <v>80.7450277264028</v>
      </c>
      <c r="AB59" s="31">
        <v>80.7450277264028</v>
      </c>
    </row>
    <row r="60" ht="20.05" customHeight="1">
      <c r="A60" s="17">
        <f>$A59+C59</f>
        <v>275</v>
      </c>
      <c r="B60" s="18"/>
      <c r="C60" s="19">
        <v>5</v>
      </c>
      <c r="D60" t="b" s="20">
        <v>0</v>
      </c>
      <c r="E60" s="21"/>
      <c r="F60" s="22">
        <v>677.425105191277</v>
      </c>
      <c r="G60" s="22">
        <f>$E60+($F60/60+H60*'data'!$C$16+I60*OFFSET('data'!$C$17,0,D60)-G59*(OFFSET('data'!$C$18,0,D60)+'data'!$C$19+OFFSET('data'!$C$20,0,D60)))*$C60/60+G59</f>
        <v>16.3633802816823</v>
      </c>
      <c r="H60" s="22">
        <f>H59+('data'!$C$19*G59-'data'!$C$16*H59)*$C60/60</f>
        <v>18.3483276859753</v>
      </c>
      <c r="I60" s="22">
        <f>I59+(OFFSET('data'!$C$20,0,D60)*G59-OFFSET('data'!$C$17,0,D60)*I59)*$C60/60</f>
        <v>13.1275141102087</v>
      </c>
      <c r="J60" s="23">
        <f>$A60/60</f>
        <v>4.58333333333333</v>
      </c>
      <c r="K60" s="19">
        <f>G60/'data'!$C$15*1000</f>
        <v>2.5</v>
      </c>
      <c r="L60" s="19">
        <f>L59+'data'!$G$21*(K59-L59)/60*C59</f>
        <v>1.18071092694922</v>
      </c>
      <c r="M60" s="20">
        <f>IF(L60&lt;='data'!$G$22,1.89,1.47)</f>
        <v>1.89</v>
      </c>
      <c r="N60" s="19">
        <f>$A60</f>
        <v>275</v>
      </c>
      <c r="O60" s="31">
        <f>'data'!$G$23-'data'!$G$23*(1-('data'!$G$22^M60)/('data'!$G$22^M60+L60^M60))</f>
        <v>79.25679703935209</v>
      </c>
      <c r="P60" s="31">
        <f>VLOOKUP(IF(N60-'data'!$G$24&lt;0,0,N60-'data'!$G$24),N3:O1097,2)</f>
        <v>80.4446523144983</v>
      </c>
      <c r="Q60" s="20">
        <v>2.5</v>
      </c>
      <c r="R60" s="19">
        <v>2.50022038778056</v>
      </c>
      <c r="S60" s="19">
        <v>2.50022038778056</v>
      </c>
      <c r="T60" s="19">
        <v>2.50022038778056</v>
      </c>
      <c r="U60" s="19">
        <v>1.18080123284661</v>
      </c>
      <c r="V60" s="19">
        <v>1.18080123284661</v>
      </c>
      <c r="W60" s="19">
        <v>1.18080123284661</v>
      </c>
      <c r="X60" s="19">
        <v>1.18080123284661</v>
      </c>
      <c r="Y60" s="31">
        <v>80.4431090115209</v>
      </c>
      <c r="Z60" s="31">
        <v>80.4431090115209</v>
      </c>
      <c r="AA60" s="31">
        <v>80.4431090115209</v>
      </c>
      <c r="AB60" s="31">
        <v>80.4431090115209</v>
      </c>
    </row>
    <row r="61" ht="20.05" customHeight="1">
      <c r="A61" s="17">
        <f>$A60+C60</f>
        <v>280</v>
      </c>
      <c r="B61" s="18"/>
      <c r="C61" s="19">
        <v>5</v>
      </c>
      <c r="D61" t="b" s="20">
        <v>0</v>
      </c>
      <c r="E61" s="21"/>
      <c r="F61" s="22">
        <v>676.151151623436</v>
      </c>
      <c r="G61" s="22">
        <f>$E61+($F61/60+H61*'data'!$C$16+I61*OFFSET('data'!$C$17,0,D61)-G60*(OFFSET('data'!$C$18,0,D61)+'data'!$C$19+OFFSET('data'!$C$20,0,D61)))*$C61/60+G60</f>
        <v>16.3633802816823</v>
      </c>
      <c r="H61" s="22">
        <f>H60+('data'!$C$19*G60-'data'!$C$16*H60)*$C61/60</f>
        <v>18.6361233080067</v>
      </c>
      <c r="I61" s="22">
        <f>I60+(OFFSET('data'!$C$20,0,D61)*G60-OFFSET('data'!$C$17,0,D61)*I60)*$C61/60</f>
        <v>13.3683888097987</v>
      </c>
      <c r="J61" s="23">
        <f>$A61/60</f>
        <v>4.66666666666667</v>
      </c>
      <c r="K61" s="19">
        <f>G61/'data'!$C$15*1000</f>
        <v>2.5</v>
      </c>
      <c r="L61" s="19">
        <f>L60+'data'!$G$21*(K60-L60)/60*C60</f>
        <v>1.19623528277497</v>
      </c>
      <c r="M61" s="20">
        <f>IF(L61&lt;='data'!$G$22,1.89,1.47)</f>
        <v>1.89</v>
      </c>
      <c r="N61" s="19">
        <f>$A61</f>
        <v>280</v>
      </c>
      <c r="O61" s="31">
        <f>'data'!$G$23-'data'!$G$23*(1-('data'!$G$22^M61)/('data'!$G$22^M61+L61^M61))</f>
        <v>78.96511844994239</v>
      </c>
      <c r="P61" s="31">
        <f>VLOOKUP(IF(N61-'data'!$G$24&lt;0,0,N61-'data'!$G$24),N3:O1097,2)</f>
        <v>80.1446588056679</v>
      </c>
      <c r="Q61" s="20">
        <v>2.5</v>
      </c>
      <c r="R61" s="19">
        <v>2.50022004877946</v>
      </c>
      <c r="S61" s="19">
        <v>2.50022004877946</v>
      </c>
      <c r="T61" s="19">
        <v>2.50022004877946</v>
      </c>
      <c r="U61" s="19">
        <v>1.19632711937362</v>
      </c>
      <c r="V61" s="19">
        <v>1.19632711937362</v>
      </c>
      <c r="W61" s="19">
        <v>1.19632711937362</v>
      </c>
      <c r="X61" s="19">
        <v>1.19632711937362</v>
      </c>
      <c r="Y61" s="31">
        <v>80.1430772334357</v>
      </c>
      <c r="Z61" s="31">
        <v>80.1430772334357</v>
      </c>
      <c r="AA61" s="31">
        <v>80.1430772334357</v>
      </c>
      <c r="AB61" s="31">
        <v>80.1430772334357</v>
      </c>
    </row>
    <row r="62" ht="20.05" customHeight="1">
      <c r="A62" s="17">
        <f>$A61+C61</f>
        <v>285</v>
      </c>
      <c r="B62" s="18"/>
      <c r="C62" s="19">
        <v>5</v>
      </c>
      <c r="D62" t="b" s="20">
        <v>0</v>
      </c>
      <c r="E62" s="21"/>
      <c r="F62" s="22">
        <v>674.8843533392979</v>
      </c>
      <c r="G62" s="22">
        <f>$E62+($F62/60+H62*'data'!$C$16+I62*OFFSET('data'!$C$17,0,D62)-G61*(OFFSET('data'!$C$18,0,D62)+'data'!$C$19+OFFSET('data'!$C$20,0,D62)))*$C62/60+G61</f>
        <v>16.3633802816823</v>
      </c>
      <c r="H62" s="22">
        <f>H61+('data'!$C$19*G61-'data'!$C$16*H61)*$C62/60</f>
        <v>18.9222300424455</v>
      </c>
      <c r="I62" s="22">
        <f>I61+(OFFSET('data'!$C$20,0,D62)*G61-OFFSET('data'!$C$17,0,D62)*I61)*$C62/60</f>
        <v>13.609183017026</v>
      </c>
      <c r="J62" s="23">
        <f>$A62/60</f>
        <v>4.75</v>
      </c>
      <c r="K62" s="19">
        <f>G62/'data'!$C$15*1000</f>
        <v>2.5</v>
      </c>
      <c r="L62" s="19">
        <f>L61+'data'!$G$21*(K61-L61)/60*C61</f>
        <v>1.21157696019557</v>
      </c>
      <c r="M62" s="20">
        <f>IF(L62&lt;='data'!$G$22,1.89,1.47)</f>
        <v>1.89</v>
      </c>
      <c r="N62" s="19">
        <f>$A62</f>
        <v>285</v>
      </c>
      <c r="O62" s="31">
        <f>'data'!$G$23-'data'!$G$23*(1-('data'!$G$22^M62)/('data'!$G$22^M62+L62^M62))</f>
        <v>78.6756810002254</v>
      </c>
      <c r="P62" s="31">
        <f>VLOOKUP(IF(N62-'data'!$G$24&lt;0,0,N62-'data'!$G$24),N3:O1097,2)</f>
        <v>79.8466349375968</v>
      </c>
      <c r="Q62" s="20">
        <v>2.5</v>
      </c>
      <c r="R62" s="19">
        <v>2.50021968701405</v>
      </c>
      <c r="S62" s="19">
        <v>2.50021968701405</v>
      </c>
      <c r="T62" s="19">
        <v>2.50021968701405</v>
      </c>
      <c r="U62" s="19">
        <v>1.21167030549429</v>
      </c>
      <c r="V62" s="19">
        <v>1.21167030549429</v>
      </c>
      <c r="W62" s="19">
        <v>1.21167030549429</v>
      </c>
      <c r="X62" s="19">
        <v>1.21167030549429</v>
      </c>
      <c r="Y62" s="31">
        <v>79.8450156335969</v>
      </c>
      <c r="Z62" s="31">
        <v>79.8450156335969</v>
      </c>
      <c r="AA62" s="31">
        <v>79.8450156335969</v>
      </c>
      <c r="AB62" s="31">
        <v>79.8450156335969</v>
      </c>
    </row>
    <row r="63" ht="20.05" customHeight="1">
      <c r="A63" s="17">
        <f>$A62+C62</f>
        <v>290</v>
      </c>
      <c r="B63" s="18"/>
      <c r="C63" s="19">
        <v>5</v>
      </c>
      <c r="D63" t="b" s="20">
        <v>0</v>
      </c>
      <c r="E63" s="21"/>
      <c r="F63" s="22">
        <v>673.624668456279</v>
      </c>
      <c r="G63" s="22">
        <f>$E63+($F63/60+H63*'data'!$C$16+I63*OFFSET('data'!$C$17,0,D63)-G62*(OFFSET('data'!$C$18,0,D63)+'data'!$C$19+OFFSET('data'!$C$20,0,D63)))*$C63/60+G62</f>
        <v>16.3633802816823</v>
      </c>
      <c r="H63" s="22">
        <f>H62+('data'!$C$19*G62-'data'!$C$16*H62)*$C63/60</f>
        <v>19.2066578002878</v>
      </c>
      <c r="I63" s="22">
        <f>I62+(OFFSET('data'!$C$20,0,D63)*G62-OFFSET('data'!$C$17,0,D63)*I62)*$C63/60</f>
        <v>13.8498967587884</v>
      </c>
      <c r="J63" s="23">
        <f>$A63/60</f>
        <v>4.83333333333333</v>
      </c>
      <c r="K63" s="19">
        <f>G63/'data'!$C$15*1000</f>
        <v>2.5</v>
      </c>
      <c r="L63" s="19">
        <f>L62+'data'!$G$21*(K62-L62)/60*C62</f>
        <v>1.22673810882675</v>
      </c>
      <c r="M63" s="20">
        <f>IF(L63&lt;='data'!$G$22,1.89,1.47)</f>
        <v>1.89</v>
      </c>
      <c r="N63" s="19">
        <f>$A63</f>
        <v>290</v>
      </c>
      <c r="O63" s="31">
        <f>'data'!$G$23-'data'!$G$23*(1-('data'!$G$22^M63)/('data'!$G$22^M63+L63^M63))</f>
        <v>78.3885387598594</v>
      </c>
      <c r="P63" s="31">
        <f>VLOOKUP(IF(N63-'data'!$G$24&lt;0,0,N63-'data'!$G$24),N3:O1097,2)</f>
        <v>79.5506574724284</v>
      </c>
      <c r="Q63" s="20">
        <v>2.5</v>
      </c>
      <c r="R63" s="19">
        <v>2.50021930416227</v>
      </c>
      <c r="S63" s="19">
        <v>2.50021930416227</v>
      </c>
      <c r="T63" s="19">
        <v>2.50021930416227</v>
      </c>
      <c r="U63" s="19">
        <v>1.22683294081538</v>
      </c>
      <c r="V63" s="19">
        <v>1.22683294081538</v>
      </c>
      <c r="W63" s="19">
        <v>1.22683294081538</v>
      </c>
      <c r="X63" s="19">
        <v>1.22683294081538</v>
      </c>
      <c r="Y63" s="31">
        <v>79.5490009895846</v>
      </c>
      <c r="Z63" s="31">
        <v>79.5490009895846</v>
      </c>
      <c r="AA63" s="31">
        <v>79.5490009895846</v>
      </c>
      <c r="AB63" s="31">
        <v>79.5490009895846</v>
      </c>
    </row>
    <row r="64" ht="20.05" customHeight="1">
      <c r="A64" s="17">
        <f>$A63+C63</f>
        <v>295</v>
      </c>
      <c r="B64" s="18"/>
      <c r="C64" s="19">
        <v>5</v>
      </c>
      <c r="D64" t="b" s="20">
        <v>0</v>
      </c>
      <c r="E64" s="21"/>
      <c r="F64" s="22">
        <v>672.372055337539</v>
      </c>
      <c r="G64" s="22">
        <f>$E64+($F64/60+H64*'data'!$C$16+I64*OFFSET('data'!$C$17,0,D64)-G63*(OFFSET('data'!$C$18,0,D64)+'data'!$C$19+OFFSET('data'!$C$20,0,D64)))*$C64/60+G63</f>
        <v>16.3633802816823</v>
      </c>
      <c r="H64" s="22">
        <f>H63+('data'!$C$19*G63-'data'!$C$16*H63)*$C64/60</f>
        <v>19.4894164343685</v>
      </c>
      <c r="I64" s="22">
        <f>I63+(OFFSET('data'!$C$20,0,D64)*G63-OFFSET('data'!$C$17,0,D64)*I63)*$C64/60</f>
        <v>14.0905300619749</v>
      </c>
      <c r="J64" s="23">
        <f>$A64/60</f>
        <v>4.91666666666667</v>
      </c>
      <c r="K64" s="19">
        <f>G64/'data'!$C$15*1000</f>
        <v>2.5</v>
      </c>
      <c r="L64" s="19">
        <f>L63+'data'!$G$21*(K63-L63)/60*C63</f>
        <v>1.24172085298928</v>
      </c>
      <c r="M64" s="20">
        <f>IF(L64&lt;='data'!$G$22,1.89,1.47)</f>
        <v>1.89</v>
      </c>
      <c r="N64" s="19">
        <f>$A64</f>
        <v>295</v>
      </c>
      <c r="O64" s="31">
        <f>'data'!$G$23-'data'!$G$23*(1-('data'!$G$22^M64)/('data'!$G$22^M64+L64^M64))</f>
        <v>78.1037408488108</v>
      </c>
      <c r="P64" s="31">
        <f>VLOOKUP(IF(N64-'data'!$G$24&lt;0,0,N64-'data'!$G$24),N3:O1097,2)</f>
        <v>79.25679703935209</v>
      </c>
      <c r="Q64" s="20">
        <v>2.5</v>
      </c>
      <c r="R64" s="19">
        <v>2.50021890178972</v>
      </c>
      <c r="S64" s="19">
        <v>2.50021890178972</v>
      </c>
      <c r="T64" s="19">
        <v>2.50021890178972</v>
      </c>
      <c r="U64" s="19">
        <v>1.24181714966852</v>
      </c>
      <c r="V64" s="19">
        <v>1.24181714966852</v>
      </c>
      <c r="W64" s="19">
        <v>1.24181714966852</v>
      </c>
      <c r="X64" s="19">
        <v>1.24181714966852</v>
      </c>
      <c r="Y64" s="31">
        <v>79.25510394419641</v>
      </c>
      <c r="Z64" s="31">
        <v>79.25510394419641</v>
      </c>
      <c r="AA64" s="31">
        <v>79.25510394419641</v>
      </c>
      <c r="AB64" s="31">
        <v>79.25510394419641</v>
      </c>
    </row>
    <row r="65" ht="20.05" customHeight="1">
      <c r="A65" s="17">
        <f>$A64+C64</f>
        <v>300</v>
      </c>
      <c r="B65" s="18"/>
      <c r="C65" s="19">
        <v>5</v>
      </c>
      <c r="D65" t="b" s="20">
        <v>0</v>
      </c>
      <c r="E65" s="21"/>
      <c r="F65" s="22">
        <v>671.126472590544</v>
      </c>
      <c r="G65" s="22">
        <f>$E65+($F65/60+H65*'data'!$C$16+I65*OFFSET('data'!$C$17,0,D65)-G64*(OFFSET('data'!$C$18,0,D65)+'data'!$C$19+OFFSET('data'!$C$20,0,D65)))*$C65/60+G64</f>
        <v>16.3633802816823</v>
      </c>
      <c r="H65" s="22">
        <f>H64+('data'!$C$19*G64-'data'!$C$16*H64)*$C65/60</f>
        <v>19.7705157397025</v>
      </c>
      <c r="I65" s="22">
        <f>I64+(OFFSET('data'!$C$20,0,D65)*G64-OFFSET('data'!$C$17,0,D65)*I64)*$C65/60</f>
        <v>14.3310829534654</v>
      </c>
      <c r="J65" s="23">
        <f>$A65/60</f>
        <v>5</v>
      </c>
      <c r="K65" s="19">
        <f>G65/'data'!$C$15*1000</f>
        <v>2.5</v>
      </c>
      <c r="L65" s="19">
        <f>L64+'data'!$G$21*(K64-L64)/60*C64</f>
        <v>1.25652729200658</v>
      </c>
      <c r="M65" s="20">
        <f>IF(L65&lt;='data'!$G$22,1.89,1.47)</f>
        <v>1.89</v>
      </c>
      <c r="N65" s="19">
        <f>$A65</f>
        <v>300</v>
      </c>
      <c r="O65" s="31">
        <f>'data'!$G$23-'data'!$G$23*(1-('data'!$G$22^M65)/('data'!$G$22^M65+L65^M65))</f>
        <v>77.8213317019212</v>
      </c>
      <c r="P65" s="31">
        <f>VLOOKUP(IF(N65-'data'!$G$24&lt;0,0,N65-'data'!$G$24),N3:O1097,2)</f>
        <v>78.96511844994239</v>
      </c>
      <c r="Q65" s="20">
        <v>2.5</v>
      </c>
      <c r="R65" s="19">
        <v>2.50021848135718</v>
      </c>
      <c r="S65" s="19">
        <v>2.50021848135718</v>
      </c>
      <c r="T65" s="19">
        <v>2.50021848135718</v>
      </c>
      <c r="U65" s="19">
        <v>1.2566250314063</v>
      </c>
      <c r="V65" s="19">
        <v>1.2566250314063</v>
      </c>
      <c r="W65" s="19">
        <v>1.2566250314063</v>
      </c>
      <c r="X65" s="19">
        <v>1.2566250314063</v>
      </c>
      <c r="Y65" s="31">
        <v>78.9633893208901</v>
      </c>
      <c r="Z65" s="31">
        <v>78.9633893208901</v>
      </c>
      <c r="AA65" s="31">
        <v>78.9633893208901</v>
      </c>
      <c r="AB65" s="31">
        <v>78.9633893208901</v>
      </c>
    </row>
    <row r="66" ht="20.05" customHeight="1">
      <c r="A66" s="17">
        <f>$A65+C65</f>
        <v>305</v>
      </c>
      <c r="B66" s="18"/>
      <c r="C66" s="19">
        <v>5</v>
      </c>
      <c r="D66" t="b" s="20">
        <v>0</v>
      </c>
      <c r="E66" s="21"/>
      <c r="F66" s="22">
        <v>669.887879065630</v>
      </c>
      <c r="G66" s="22">
        <f>$E66+($F66/60+H66*'data'!$C$16+I66*OFFSET('data'!$C$17,0,D66)-G65*(OFFSET('data'!$C$18,0,D66)+'data'!$C$19+OFFSET('data'!$C$20,0,D66)))*$C66/60+G65</f>
        <v>16.3633802816823</v>
      </c>
      <c r="H66" s="22">
        <f>H65+('data'!$C$19*G65-'data'!$C$16*H65)*$C66/60</f>
        <v>20.0499654538241</v>
      </c>
      <c r="I66" s="22">
        <f>I65+(OFFSET('data'!$C$20,0,D66)*G65-OFFSET('data'!$C$17,0,D66)*I65)*$C66/60</f>
        <v>14.5715554601308</v>
      </c>
      <c r="J66" s="23">
        <f>$A66/60</f>
        <v>5.08333333333333</v>
      </c>
      <c r="K66" s="19">
        <f>G66/'data'!$C$15*1000</f>
        <v>2.5</v>
      </c>
      <c r="L66" s="19">
        <f>L65+'data'!$G$21*(K65-L65)/60*C65</f>
        <v>1.27115950049889</v>
      </c>
      <c r="M66" s="20">
        <f>IF(L66&lt;='data'!$G$22,1.89,1.47)</f>
        <v>1.89</v>
      </c>
      <c r="N66" s="19">
        <f>$A66</f>
        <v>305</v>
      </c>
      <c r="O66" s="31">
        <f>'data'!$G$23-'data'!$G$23*(1-('data'!$G$22^M66)/('data'!$G$22^M66+L66^M66))</f>
        <v>77.5413513217527</v>
      </c>
      <c r="P66" s="31">
        <f>VLOOKUP(IF(N66-'data'!$G$24&lt;0,0,N66-'data'!$G$24),N3:O1097,2)</f>
        <v>78.6756810002254</v>
      </c>
      <c r="Q66" s="20">
        <v>2.5</v>
      </c>
      <c r="R66" s="19">
        <v>2.50021804422755</v>
      </c>
      <c r="S66" s="19">
        <v>2.50021804422755</v>
      </c>
      <c r="T66" s="19">
        <v>2.50021804422755</v>
      </c>
      <c r="U66" s="19">
        <v>1.27125866069497</v>
      </c>
      <c r="V66" s="19">
        <v>1.27125866069497</v>
      </c>
      <c r="W66" s="19">
        <v>1.27125866069497</v>
      </c>
      <c r="X66" s="19">
        <v>1.27125866069497</v>
      </c>
      <c r="Y66" s="31">
        <v>78.6739164259525</v>
      </c>
      <c r="Z66" s="31">
        <v>78.6739164259525</v>
      </c>
      <c r="AA66" s="31">
        <v>78.6739164259525</v>
      </c>
      <c r="AB66" s="31">
        <v>78.6739164259525</v>
      </c>
    </row>
    <row r="67" ht="20.05" customHeight="1">
      <c r="A67" s="17">
        <f>$A66+C66</f>
        <v>310</v>
      </c>
      <c r="B67" s="18"/>
      <c r="C67" s="19">
        <v>5</v>
      </c>
      <c r="D67" t="b" s="20">
        <v>0</v>
      </c>
      <c r="E67" s="21"/>
      <c r="F67" s="22">
        <v>668.656233854577</v>
      </c>
      <c r="G67" s="22">
        <f>$E67+($F67/60+H67*'data'!$C$16+I67*OFFSET('data'!$C$17,0,D67)-G66*(OFFSET('data'!$C$18,0,D67)+'data'!$C$19+OFFSET('data'!$C$20,0,D67)))*$C67/60+G66</f>
        <v>16.3633802816823</v>
      </c>
      <c r="H67" s="22">
        <f>H66+('data'!$C$19*G66-'data'!$C$16*H66)*$C67/60</f>
        <v>20.3277752571242</v>
      </c>
      <c r="I67" s="22">
        <f>I66+(OFFSET('data'!$C$20,0,D67)*G66-OFFSET('data'!$C$17,0,D67)*I66)*$C67/60</f>
        <v>14.8119476088331</v>
      </c>
      <c r="J67" s="23">
        <f>$A67/60</f>
        <v>5.16666666666667</v>
      </c>
      <c r="K67" s="19">
        <f>G67/'data'!$C$15*1000</f>
        <v>2.5</v>
      </c>
      <c r="L67" s="19">
        <f>L66+'data'!$G$21*(K66-L66)/60*C66</f>
        <v>1.28561952867394</v>
      </c>
      <c r="M67" s="20">
        <f>IF(L67&lt;='data'!$G$22,1.89,1.47)</f>
        <v>1.89</v>
      </c>
      <c r="N67" s="19">
        <f>$A67</f>
        <v>310</v>
      </c>
      <c r="O67" s="31">
        <f>'data'!$G$23-'data'!$G$23*(1-('data'!$G$22^M67)/('data'!$G$22^M67+L67^M67))</f>
        <v>77.26383552010689</v>
      </c>
      <c r="P67" s="31">
        <f>VLOOKUP(IF(N67-'data'!$G$24&lt;0,0,N67-'data'!$G$24),N3:O1097,2)</f>
        <v>78.3885387598594</v>
      </c>
      <c r="Q67" s="20">
        <v>2.5</v>
      </c>
      <c r="R67" s="19">
        <v>2.50021759167237</v>
      </c>
      <c r="S67" s="19">
        <v>2.50021759167237</v>
      </c>
      <c r="T67" s="19">
        <v>2.50021759167237</v>
      </c>
      <c r="U67" s="19">
        <v>1.28572008780377</v>
      </c>
      <c r="V67" s="19">
        <v>1.28572008780377</v>
      </c>
      <c r="W67" s="19">
        <v>1.28572008780377</v>
      </c>
      <c r="X67" s="19">
        <v>1.28572008780377</v>
      </c>
      <c r="Y67" s="31">
        <v>78.3867393377766</v>
      </c>
      <c r="Z67" s="31">
        <v>78.3867393377766</v>
      </c>
      <c r="AA67" s="31">
        <v>78.3867393377766</v>
      </c>
      <c r="AB67" s="31">
        <v>78.3867393377766</v>
      </c>
    </row>
    <row r="68" ht="20.05" customHeight="1">
      <c r="A68" s="17">
        <f>$A67+C67</f>
        <v>315</v>
      </c>
      <c r="B68" s="18"/>
      <c r="C68" s="19">
        <v>5</v>
      </c>
      <c r="D68" t="b" s="20">
        <v>0</v>
      </c>
      <c r="E68" s="21"/>
      <c r="F68" s="22">
        <v>667.431496289195</v>
      </c>
      <c r="G68" s="22">
        <f>$E68+($F68/60+H68*'data'!$C$16+I68*OFFSET('data'!$C$17,0,D68)-G67*(OFFSET('data'!$C$18,0,D68)+'data'!$C$19+OFFSET('data'!$C$20,0,D68)))*$C68/60+G67</f>
        <v>16.3633802816823</v>
      </c>
      <c r="H68" s="22">
        <f>H67+('data'!$C$19*G67-'data'!$C$16*H67)*$C68/60</f>
        <v>20.6039547731857</v>
      </c>
      <c r="I68" s="22">
        <f>I67+(OFFSET('data'!$C$20,0,D68)*G67-OFFSET('data'!$C$17,0,D68)*I67)*$C68/60</f>
        <v>15.0522594264253</v>
      </c>
      <c r="J68" s="23">
        <f>$A68/60</f>
        <v>5.25</v>
      </c>
      <c r="K68" s="19">
        <f>G68/'data'!$C$15*1000</f>
        <v>2.5</v>
      </c>
      <c r="L68" s="19">
        <f>L67+'data'!$G$21*(K67-L67)/60*C67</f>
        <v>1.29990940261424</v>
      </c>
      <c r="M68" s="20">
        <f>IF(L68&lt;='data'!$G$22,1.89,1.47)</f>
        <v>1.89</v>
      </c>
      <c r="N68" s="19">
        <f>$A68</f>
        <v>315</v>
      </c>
      <c r="O68" s="31">
        <f>'data'!$G$23-'data'!$G$23*(1-('data'!$G$22^M68)/('data'!$G$22^M68+L68^M68))</f>
        <v>76.9888161486062</v>
      </c>
      <c r="P68" s="31">
        <f>VLOOKUP(IF(N68-'data'!$G$24&lt;0,0,N68-'data'!$G$24),N3:O1097,2)</f>
        <v>78.1037408488108</v>
      </c>
      <c r="Q68" s="20">
        <v>2.5</v>
      </c>
      <c r="R68" s="19">
        <v>2.50021712487795</v>
      </c>
      <c r="S68" s="19">
        <v>2.50021712487795</v>
      </c>
      <c r="T68" s="19">
        <v>2.50021712487795</v>
      </c>
      <c r="U68" s="19">
        <v>1.30001133889095</v>
      </c>
      <c r="V68" s="19">
        <v>1.30001133889095</v>
      </c>
      <c r="W68" s="19">
        <v>1.30001133889095</v>
      </c>
      <c r="X68" s="19">
        <v>1.30001133889095</v>
      </c>
      <c r="Y68" s="31">
        <v>78.1019071836335</v>
      </c>
      <c r="Z68" s="31">
        <v>78.1019071836335</v>
      </c>
      <c r="AA68" s="31">
        <v>78.1019071836335</v>
      </c>
      <c r="AB68" s="31">
        <v>78.1019071836335</v>
      </c>
    </row>
    <row r="69" ht="20.05" customHeight="1">
      <c r="A69" s="17">
        <f>$A68+C68</f>
        <v>320</v>
      </c>
      <c r="B69" s="18"/>
      <c r="C69" s="19">
        <v>5</v>
      </c>
      <c r="D69" t="b" s="20">
        <v>0</v>
      </c>
      <c r="E69" s="21"/>
      <c r="F69" s="22">
        <v>666.213625939913</v>
      </c>
      <c r="G69" s="22">
        <f>$E69+($F69/60+H69*'data'!$C$16+I69*OFFSET('data'!$C$17,0,D69)-G68*(OFFSET('data'!$C$18,0,D69)+'data'!$C$19+OFFSET('data'!$C$20,0,D69)))*$C69/60+G68</f>
        <v>16.3633802816823</v>
      </c>
      <c r="H69" s="22">
        <f>H68+('data'!$C$19*G68-'data'!$C$16*H68)*$C69/60</f>
        <v>20.878513569117</v>
      </c>
      <c r="I69" s="22">
        <f>I68+(OFFSET('data'!$C$20,0,D69)*G68-OFFSET('data'!$C$17,0,D69)*I68)*$C69/60</f>
        <v>15.2924909397513</v>
      </c>
      <c r="J69" s="23">
        <f>$A69/60</f>
        <v>5.33333333333333</v>
      </c>
      <c r="K69" s="19">
        <f>G69/'data'!$C$15*1000</f>
        <v>2.5</v>
      </c>
      <c r="L69" s="19">
        <f>L68+'data'!$G$21*(K68-L68)/60*C68</f>
        <v>1.31403112456095</v>
      </c>
      <c r="M69" s="20">
        <f>IF(L69&lt;='data'!$G$22,1.89,1.47)</f>
        <v>1.89</v>
      </c>
      <c r="N69" s="19">
        <f>$A69</f>
        <v>320</v>
      </c>
      <c r="O69" s="31">
        <f>'data'!$G$23-'data'!$G$23*(1-('data'!$G$22^M69)/('data'!$G$22^M69+L69^M69))</f>
        <v>76.7163213187257</v>
      </c>
      <c r="P69" s="31">
        <f>VLOOKUP(IF(N69-'data'!$G$24&lt;0,0,N69-'data'!$G$24),N3:O1097,2)</f>
        <v>77.8213317019212</v>
      </c>
      <c r="Q69" s="20">
        <v>2.5</v>
      </c>
      <c r="R69" s="19">
        <v>2.50021664495103</v>
      </c>
      <c r="S69" s="19">
        <v>2.50021664495103</v>
      </c>
      <c r="T69" s="19">
        <v>2.50021664495103</v>
      </c>
      <c r="U69" s="19">
        <v>1.31413441628649</v>
      </c>
      <c r="V69" s="19">
        <v>1.31413441628649</v>
      </c>
      <c r="W69" s="19">
        <v>1.31413441628649</v>
      </c>
      <c r="X69" s="19">
        <v>1.31413441628649</v>
      </c>
      <c r="Y69" s="31">
        <v>77.8194644043281</v>
      </c>
      <c r="Z69" s="31">
        <v>77.8194644043281</v>
      </c>
      <c r="AA69" s="31">
        <v>77.8194644043281</v>
      </c>
      <c r="AB69" s="31">
        <v>77.8194644043281</v>
      </c>
    </row>
    <row r="70" ht="20.05" customHeight="1">
      <c r="A70" s="17">
        <f>$A69+C69</f>
        <v>325</v>
      </c>
      <c r="B70" s="18"/>
      <c r="C70" s="19">
        <v>5</v>
      </c>
      <c r="D70" t="b" s="20">
        <v>0</v>
      </c>
      <c r="E70" s="21"/>
      <c r="F70" s="22">
        <v>665.002582614377</v>
      </c>
      <c r="G70" s="22">
        <f>$E70+($F70/60+H70*'data'!$C$16+I70*OFFSET('data'!$C$17,0,D70)-G69*(OFFSET('data'!$C$18,0,D70)+'data'!$C$19+OFFSET('data'!$C$20,0,D70)))*$C70/60+G69</f>
        <v>16.3633802816823</v>
      </c>
      <c r="H70" s="22">
        <f>H69+('data'!$C$19*G69-'data'!$C$16*H69)*$C70/60</f>
        <v>21.1514611558832</v>
      </c>
      <c r="I70" s="22">
        <f>I69+(OFFSET('data'!$C$20,0,D70)*G69-OFFSET('data'!$C$17,0,D70)*I69)*$C70/60</f>
        <v>15.5326421756462</v>
      </c>
      <c r="J70" s="23">
        <f>$A70/60</f>
        <v>5.41666666666667</v>
      </c>
      <c r="K70" s="19">
        <f>G70/'data'!$C$15*1000</f>
        <v>2.5</v>
      </c>
      <c r="L70" s="19">
        <f>L69+'data'!$G$21*(K69-L69)/60*C69</f>
        <v>1.32798667319443</v>
      </c>
      <c r="M70" s="20">
        <f>IF(L70&lt;='data'!$G$22,1.89,1.47)</f>
        <v>1.89</v>
      </c>
      <c r="N70" s="19">
        <f>$A70</f>
        <v>325</v>
      </c>
      <c r="O70" s="31">
        <f>'data'!$G$23-'data'!$G$23*(1-('data'!$G$22^M70)/('data'!$G$22^M70+L70^M70))</f>
        <v>76.44637561165869</v>
      </c>
      <c r="P70" s="31">
        <f>VLOOKUP(IF(N70-'data'!$G$24&lt;0,0,N70-'data'!$G$24),N3:O1097,2)</f>
        <v>77.5413513217527</v>
      </c>
      <c r="Q70" s="20">
        <v>2.5</v>
      </c>
      <c r="R70" s="19">
        <v>2.50021615292406</v>
      </c>
      <c r="S70" s="19">
        <v>2.50021615292406</v>
      </c>
      <c r="T70" s="19">
        <v>2.50021615292406</v>
      </c>
      <c r="U70" s="19">
        <v>1.32809129877155</v>
      </c>
      <c r="V70" s="19">
        <v>1.32809129877155</v>
      </c>
      <c r="W70" s="19">
        <v>1.32809129877155</v>
      </c>
      <c r="X70" s="19">
        <v>1.32809129877155</v>
      </c>
      <c r="Y70" s="31">
        <v>77.53945100713339</v>
      </c>
      <c r="Z70" s="31">
        <v>77.53945100713339</v>
      </c>
      <c r="AA70" s="31">
        <v>77.53945100713339</v>
      </c>
      <c r="AB70" s="31">
        <v>77.53945100713339</v>
      </c>
    </row>
    <row r="71" ht="20.05" customHeight="1">
      <c r="A71" s="17">
        <f>$A70+C70</f>
        <v>330</v>
      </c>
      <c r="B71" s="18"/>
      <c r="C71" s="19">
        <v>5</v>
      </c>
      <c r="D71" t="b" s="20">
        <v>0</v>
      </c>
      <c r="E71" s="21"/>
      <c r="F71" s="22">
        <v>663.798326356066</v>
      </c>
      <c r="G71" s="22">
        <f>$E71+($F71/60+H71*'data'!$C$16+I71*OFFSET('data'!$C$17,0,D71)-G70*(OFFSET('data'!$C$18,0,D71)+'data'!$C$19+OFFSET('data'!$C$20,0,D71)))*$C71/60+G70</f>
        <v>16.3633802816823</v>
      </c>
      <c r="H71" s="22">
        <f>H70+('data'!$C$19*G70-'data'!$C$16*H70)*$C71/60</f>
        <v>21.4228069886357</v>
      </c>
      <c r="I71" s="22">
        <f>I70+(OFFSET('data'!$C$20,0,D71)*G70-OFFSET('data'!$C$17,0,D71)*I70)*$C71/60</f>
        <v>15.7727131609361</v>
      </c>
      <c r="J71" s="23">
        <f>$A71/60</f>
        <v>5.5</v>
      </c>
      <c r="K71" s="19">
        <f>G71/'data'!$C$15*1000</f>
        <v>2.5</v>
      </c>
      <c r="L71" s="19">
        <f>L70+'data'!$G$21*(K70-L70)/60*C70</f>
        <v>1.34177800391149</v>
      </c>
      <c r="M71" s="20">
        <f>IF(L71&lt;='data'!$G$22,1.89,1.47)</f>
        <v>1.89</v>
      </c>
      <c r="N71" s="19">
        <f>$A71</f>
        <v>330</v>
      </c>
      <c r="O71" s="31">
        <f>'data'!$G$23-'data'!$G$23*(1-('data'!$G$22^M71)/('data'!$G$22^M71+L71^M71))</f>
        <v>76.1790002783939</v>
      </c>
      <c r="P71" s="31">
        <f>VLOOKUP(IF(N71-'data'!$G$24&lt;0,0,N71-'data'!$G$24),N3:O1097,2)</f>
        <v>77.26383552010689</v>
      </c>
      <c r="Q71" s="20">
        <v>2.5</v>
      </c>
      <c r="R71" s="19">
        <v>2.50021564976015</v>
      </c>
      <c r="S71" s="19">
        <v>2.50021564976015</v>
      </c>
      <c r="T71" s="19">
        <v>2.50021564976015</v>
      </c>
      <c r="U71" s="19">
        <v>1.34188394185469</v>
      </c>
      <c r="V71" s="19">
        <v>1.34188394185469</v>
      </c>
      <c r="W71" s="19">
        <v>1.34188394185469</v>
      </c>
      <c r="X71" s="19">
        <v>1.34188394185469</v>
      </c>
      <c r="Y71" s="31">
        <v>77.261902807392</v>
      </c>
      <c r="Z71" s="31">
        <v>77.261902807392</v>
      </c>
      <c r="AA71" s="31">
        <v>77.261902807392</v>
      </c>
      <c r="AB71" s="31">
        <v>77.261902807392</v>
      </c>
    </row>
    <row r="72" ht="20.05" customHeight="1">
      <c r="A72" s="17">
        <f>$A71+C71</f>
        <v>335</v>
      </c>
      <c r="B72" s="18"/>
      <c r="C72" s="19">
        <v>5</v>
      </c>
      <c r="D72" t="b" s="20">
        <v>0</v>
      </c>
      <c r="E72" s="21"/>
      <c r="F72" s="22">
        <v>662.600817442898</v>
      </c>
      <c r="G72" s="22">
        <f>$E72+($F72/60+H72*'data'!$C$16+I72*OFFSET('data'!$C$17,0,D72)-G71*(OFFSET('data'!$C$18,0,D72)+'data'!$C$19+OFFSET('data'!$C$20,0,D72)))*$C72/60+G71</f>
        <v>16.3633802816823</v>
      </c>
      <c r="H72" s="22">
        <f>H71+('data'!$C$19*G71-'data'!$C$16*H71)*$C72/60</f>
        <v>21.6925604670396</v>
      </c>
      <c r="I72" s="22">
        <f>I71+(OFFSET('data'!$C$20,0,D72)*G71-OFFSET('data'!$C$17,0,D72)*I71)*$C72/60</f>
        <v>16.012703922438</v>
      </c>
      <c r="J72" s="23">
        <f>$A72/60</f>
        <v>5.58333333333333</v>
      </c>
      <c r="K72" s="19">
        <f>G72/'data'!$C$15*1000</f>
        <v>2.5</v>
      </c>
      <c r="L72" s="19">
        <f>L71+'data'!$G$21*(K71-L71)/60*C71</f>
        <v>1.35540704909937</v>
      </c>
      <c r="M72" s="20">
        <f>IF(L72&lt;='data'!$G$22,1.89,1.47)</f>
        <v>1.89</v>
      </c>
      <c r="N72" s="19">
        <f>$A72</f>
        <v>335</v>
      </c>
      <c r="O72" s="31">
        <f>'data'!$G$23-'data'!$G$23*(1-('data'!$G$22^M72)/('data'!$G$22^M72+L72^M72))</f>
        <v>75.91421343037629</v>
      </c>
      <c r="P72" s="31">
        <f>VLOOKUP(IF(N72-'data'!$G$24&lt;0,0,N72-'data'!$G$24),N3:O1097,2)</f>
        <v>76.9888161486062</v>
      </c>
      <c r="Q72" s="20">
        <v>2.5</v>
      </c>
      <c r="R72" s="19">
        <v>2.50021513635774</v>
      </c>
      <c r="S72" s="19">
        <v>2.50021513635774</v>
      </c>
      <c r="T72" s="19">
        <v>2.50021513635774</v>
      </c>
      <c r="U72" s="19">
        <v>1.35551427804492</v>
      </c>
      <c r="V72" s="19">
        <v>1.35551427804492</v>
      </c>
      <c r="W72" s="19">
        <v>1.35551427804492</v>
      </c>
      <c r="X72" s="19">
        <v>1.35551427804492</v>
      </c>
      <c r="Y72" s="31">
        <v>76.9868516591776</v>
      </c>
      <c r="Z72" s="31">
        <v>76.9868516591776</v>
      </c>
      <c r="AA72" s="31">
        <v>76.9868516591776</v>
      </c>
      <c r="AB72" s="31">
        <v>76.9868516591776</v>
      </c>
    </row>
    <row r="73" ht="20.05" customHeight="1">
      <c r="A73" s="17">
        <f>$A72+C72</f>
        <v>340</v>
      </c>
      <c r="B73" s="18"/>
      <c r="C73" s="19">
        <v>5</v>
      </c>
      <c r="D73" t="b" s="20">
        <v>0</v>
      </c>
      <c r="E73" s="21"/>
      <c r="F73" s="22">
        <v>661.410016385859</v>
      </c>
      <c r="G73" s="22">
        <f>$E73+($F73/60+H73*'data'!$C$16+I73*OFFSET('data'!$C$17,0,D73)-G72*(OFFSET('data'!$C$18,0,D73)+'data'!$C$19+OFFSET('data'!$C$20,0,D73)))*$C73/60+G72</f>
        <v>16.3633802816823</v>
      </c>
      <c r="H73" s="22">
        <f>H72+('data'!$C$19*G72-'data'!$C$16*H72)*$C73/60</f>
        <v>21.9607309355994</v>
      </c>
      <c r="I73" s="22">
        <f>I72+(OFFSET('data'!$C$20,0,D73)*G72-OFFSET('data'!$C$17,0,D73)*I72)*$C73/60</f>
        <v>16.2526144869601</v>
      </c>
      <c r="J73" s="23">
        <f>$A73/60</f>
        <v>5.66666666666667</v>
      </c>
      <c r="K73" s="19">
        <f>G73/'data'!$C$15*1000</f>
        <v>2.5</v>
      </c>
      <c r="L73" s="19">
        <f>L72+'data'!$G$21*(K72-L72)/60*C72</f>
        <v>1.3688757184065</v>
      </c>
      <c r="M73" s="20">
        <f>IF(L73&lt;='data'!$G$22,1.89,1.47)</f>
        <v>1.89</v>
      </c>
      <c r="N73" s="19">
        <f>$A73</f>
        <v>340</v>
      </c>
      <c r="O73" s="31">
        <f>'data'!$G$23-'data'!$G$23*(1-('data'!$G$22^M73)/('data'!$G$22^M73+L73^M73))</f>
        <v>75.652030221117</v>
      </c>
      <c r="P73" s="31">
        <f>VLOOKUP(IF(N73-'data'!$G$24&lt;0,0,N73-'data'!$G$24),N3:O1097,2)</f>
        <v>76.7163213187257</v>
      </c>
      <c r="Q73" s="20">
        <v>2.5</v>
      </c>
      <c r="R73" s="19">
        <v>2.50021461355483</v>
      </c>
      <c r="S73" s="19">
        <v>2.50021461355483</v>
      </c>
      <c r="T73" s="19">
        <v>2.50021461355483</v>
      </c>
      <c r="U73" s="19">
        <v>1.36898421712158</v>
      </c>
      <c r="V73" s="19">
        <v>1.36898421712158</v>
      </c>
      <c r="W73" s="19">
        <v>1.36898421712158</v>
      </c>
      <c r="X73" s="19">
        <v>1.36898421712158</v>
      </c>
      <c r="Y73" s="31">
        <v>76.714325675403</v>
      </c>
      <c r="Z73" s="31">
        <v>76.714325675403</v>
      </c>
      <c r="AA73" s="31">
        <v>76.714325675403</v>
      </c>
      <c r="AB73" s="31">
        <v>76.714325675403</v>
      </c>
    </row>
    <row r="74" ht="20.05" customHeight="1">
      <c r="A74" s="17">
        <f>$A73+C73</f>
        <v>345</v>
      </c>
      <c r="B74" s="18"/>
      <c r="C74" s="19">
        <v>5</v>
      </c>
      <c r="D74" t="b" s="20">
        <v>0</v>
      </c>
      <c r="E74" s="21"/>
      <c r="F74" s="22">
        <v>660.225883927636</v>
      </c>
      <c r="G74" s="22">
        <f>$E74+($F74/60+H74*'data'!$C$16+I74*OFFSET('data'!$C$17,0,D74)-G73*(OFFSET('data'!$C$18,0,D74)+'data'!$C$19+OFFSET('data'!$C$20,0,D74)))*$C74/60+G73</f>
        <v>16.3633802816823</v>
      </c>
      <c r="H74" s="22">
        <f>H73+('data'!$C$19*G73-'data'!$C$16*H73)*$C74/60</f>
        <v>22.2273276839829</v>
      </c>
      <c r="I74" s="22">
        <f>I73+(OFFSET('data'!$C$20,0,D74)*G73-OFFSET('data'!$C$17,0,D74)*I73)*$C74/60</f>
        <v>16.4924448813016</v>
      </c>
      <c r="J74" s="23">
        <f>$A74/60</f>
        <v>5.75</v>
      </c>
      <c r="K74" s="19">
        <f>G74/'data'!$C$15*1000</f>
        <v>2.5</v>
      </c>
      <c r="L74" s="19">
        <f>L73+'data'!$G$21*(K73-L73)/60*C73</f>
        <v>1.38218589901006</v>
      </c>
      <c r="M74" s="20">
        <f>IF(L74&lt;='data'!$G$22,1.89,1.47)</f>
        <v>1.89</v>
      </c>
      <c r="N74" s="19">
        <f>$A74</f>
        <v>345</v>
      </c>
      <c r="O74" s="31">
        <f>'data'!$G$23-'data'!$G$23*(1-('data'!$G$22^M74)/('data'!$G$22^M74+L74^M74))</f>
        <v>75.3924630191091</v>
      </c>
      <c r="P74" s="31">
        <f>VLOOKUP(IF(N74-'data'!$G$24&lt;0,0,N74-'data'!$G$24),N3:O1097,2)</f>
        <v>76.44637561165869</v>
      </c>
      <c r="Q74" s="20">
        <v>2.5</v>
      </c>
      <c r="R74" s="19">
        <v>2.50021408213309</v>
      </c>
      <c r="S74" s="19">
        <v>2.50021408213309</v>
      </c>
      <c r="T74" s="19">
        <v>2.50021408213309</v>
      </c>
      <c r="U74" s="19">
        <v>1.38229564640108</v>
      </c>
      <c r="V74" s="19">
        <v>1.38229564640108</v>
      </c>
      <c r="W74" s="19">
        <v>1.38229564640108</v>
      </c>
      <c r="X74" s="19">
        <v>1.38229564640108</v>
      </c>
      <c r="Y74" s="31">
        <v>76.44434943775811</v>
      </c>
      <c r="Z74" s="31">
        <v>76.44434943775811</v>
      </c>
      <c r="AA74" s="31">
        <v>76.44434943775811</v>
      </c>
      <c r="AB74" s="31">
        <v>76.44434943775811</v>
      </c>
    </row>
    <row r="75" ht="20.05" customHeight="1">
      <c r="A75" s="17">
        <f>$A74+C74</f>
        <v>350</v>
      </c>
      <c r="B75" s="18"/>
      <c r="C75" s="19">
        <v>5</v>
      </c>
      <c r="D75" t="b" s="20">
        <v>0</v>
      </c>
      <c r="E75" s="21"/>
      <c r="F75" s="22">
        <v>659.048381041256</v>
      </c>
      <c r="G75" s="22">
        <f>$E75+($F75/60+H75*'data'!$C$16+I75*OFFSET('data'!$C$17,0,D75)-G74*(OFFSET('data'!$C$18,0,D75)+'data'!$C$19+OFFSET('data'!$C$20,0,D75)))*$C75/60+G74</f>
        <v>16.3633802816823</v>
      </c>
      <c r="H75" s="22">
        <f>H74+('data'!$C$19*G74-'data'!$C$16*H74)*$C75/60</f>
        <v>22.4923599473426</v>
      </c>
      <c r="I75" s="22">
        <f>I74+(OFFSET('data'!$C$20,0,D75)*G74-OFFSET('data'!$C$17,0,D75)*I74)*$C75/60</f>
        <v>16.7321951322527</v>
      </c>
      <c r="J75" s="23">
        <f>$A75/60</f>
        <v>5.83333333333333</v>
      </c>
      <c r="K75" s="19">
        <f>G75/'data'!$C$15*1000</f>
        <v>2.5</v>
      </c>
      <c r="L75" s="19">
        <f>L74+'data'!$G$21*(K74-L74)/60*C74</f>
        <v>1.39533945588041</v>
      </c>
      <c r="M75" s="20">
        <f>IF(L75&lt;='data'!$G$22,1.89,1.47)</f>
        <v>1.89</v>
      </c>
      <c r="N75" s="19">
        <f>$A75</f>
        <v>350</v>
      </c>
      <c r="O75" s="31">
        <f>'data'!$G$23-'data'!$G$23*(1-('data'!$G$22^M75)/('data'!$G$22^M75+L75^M75))</f>
        <v>75.1355215723998</v>
      </c>
      <c r="P75" s="31">
        <f>VLOOKUP(IF(N75-'data'!$G$24&lt;0,0,N75-'data'!$G$24),N3:O1097,2)</f>
        <v>76.1790002783939</v>
      </c>
      <c r="Q75" s="20">
        <v>2.5</v>
      </c>
      <c r="R75" s="19">
        <v>2.50021354282154</v>
      </c>
      <c r="S75" s="19">
        <v>2.50021354282154</v>
      </c>
      <c r="T75" s="19">
        <v>2.50021354282154</v>
      </c>
      <c r="U75" s="19">
        <v>1.39545043100059</v>
      </c>
      <c r="V75" s="19">
        <v>1.39545043100059</v>
      </c>
      <c r="W75" s="19">
        <v>1.39545043100059</v>
      </c>
      <c r="X75" s="19">
        <v>1.39545043100059</v>
      </c>
      <c r="Y75" s="31">
        <v>76.1769441968563</v>
      </c>
      <c r="Z75" s="31">
        <v>76.1769441968563</v>
      </c>
      <c r="AA75" s="31">
        <v>76.1769441968563</v>
      </c>
      <c r="AB75" s="31">
        <v>76.1769441968563</v>
      </c>
    </row>
    <row r="76" ht="20.05" customHeight="1">
      <c r="A76" s="17">
        <f>$A75+C75</f>
        <v>355</v>
      </c>
      <c r="B76" s="18"/>
      <c r="C76" s="19">
        <v>5</v>
      </c>
      <c r="D76" t="b" s="20">
        <v>0</v>
      </c>
      <c r="E76" s="21"/>
      <c r="F76" s="22">
        <v>657.877468928736</v>
      </c>
      <c r="G76" s="22">
        <f>$E76+($F76/60+H76*'data'!$C$16+I76*OFFSET('data'!$C$17,0,D76)-G75*(OFFSET('data'!$C$18,0,D76)+'data'!$C$19+OFFSET('data'!$C$20,0,D76)))*$C76/60+G75</f>
        <v>16.3633802816823</v>
      </c>
      <c r="H76" s="22">
        <f>H75+('data'!$C$19*G75-'data'!$C$16*H75)*$C76/60</f>
        <v>22.7558369066359</v>
      </c>
      <c r="I76" s="22">
        <f>I75+(OFFSET('data'!$C$20,0,D76)*G75-OFFSET('data'!$C$17,0,D76)*I75)*$C76/60</f>
        <v>16.9718652665946</v>
      </c>
      <c r="J76" s="23">
        <f>$A76/60</f>
        <v>5.91666666666667</v>
      </c>
      <c r="K76" s="19">
        <f>G76/'data'!$C$15*1000</f>
        <v>2.5</v>
      </c>
      <c r="L76" s="19">
        <f>L75+'data'!$G$21*(K75-L75)/60*C75</f>
        <v>1.40833823204243</v>
      </c>
      <c r="M76" s="20">
        <f>IF(L76&lt;='data'!$G$22,1.89,1.47)</f>
        <v>1.89</v>
      </c>
      <c r="N76" s="19">
        <f>$A76</f>
        <v>355</v>
      </c>
      <c r="O76" s="31">
        <f>'data'!$G$23-'data'!$G$23*(1-('data'!$G$22^M76)/('data'!$G$22^M76+L76^M76))</f>
        <v>74.88121316515711</v>
      </c>
      <c r="P76" s="31">
        <f>VLOOKUP(IF(N76-'data'!$G$24&lt;0,0,N76-'data'!$G$24),N3:O1097,2)</f>
        <v>75.91421343037629</v>
      </c>
      <c r="Q76" s="20">
        <v>2.5</v>
      </c>
      <c r="R76" s="19">
        <v>2.50021299630013</v>
      </c>
      <c r="S76" s="19">
        <v>2.50021299630013</v>
      </c>
      <c r="T76" s="19">
        <v>2.50021299630013</v>
      </c>
      <c r="U76" s="19">
        <v>1.40845041409862</v>
      </c>
      <c r="V76" s="19">
        <v>1.40845041409862</v>
      </c>
      <c r="W76" s="19">
        <v>1.40845041409862</v>
      </c>
      <c r="X76" s="19">
        <v>1.40845041409862</v>
      </c>
      <c r="Y76" s="31">
        <v>75.9121280629612</v>
      </c>
      <c r="Z76" s="31">
        <v>75.9121280629612</v>
      </c>
      <c r="AA76" s="31">
        <v>75.9121280629612</v>
      </c>
      <c r="AB76" s="31">
        <v>75.9121280629612</v>
      </c>
    </row>
    <row r="77" ht="20.05" customHeight="1">
      <c r="A77" s="17">
        <f>$A76+C76</f>
        <v>360</v>
      </c>
      <c r="B77" s="18"/>
      <c r="C77" s="19">
        <v>5</v>
      </c>
      <c r="D77" t="b" s="20">
        <v>0</v>
      </c>
      <c r="E77" s="21"/>
      <c r="F77" s="22">
        <v>656.713109019734</v>
      </c>
      <c r="G77" s="22">
        <f>$E77+($F77/60+H77*'data'!$C$16+I77*OFFSET('data'!$C$17,0,D77)-G76*(OFFSET('data'!$C$18,0,D77)+'data'!$C$19+OFFSET('data'!$C$20,0,D77)))*$C77/60+G76</f>
        <v>16.3633802816823</v>
      </c>
      <c r="H77" s="22">
        <f>H76+('data'!$C$19*G76-'data'!$C$16*H76)*$C77/60</f>
        <v>23.017767688943</v>
      </c>
      <c r="I77" s="22">
        <f>I76+(OFFSET('data'!$C$20,0,D77)*G76-OFFSET('data'!$C$17,0,D77)*I76)*$C77/60</f>
        <v>17.2114553110997</v>
      </c>
      <c r="J77" s="23">
        <f>$A77/60</f>
        <v>6</v>
      </c>
      <c r="K77" s="19">
        <f>G77/'data'!$C$15*1000</f>
        <v>2.5</v>
      </c>
      <c r="L77" s="19">
        <f>L76+'data'!$G$21*(K76-L76)/60*C76</f>
        <v>1.42118404883371</v>
      </c>
      <c r="M77" s="20">
        <f>IF(L77&lt;='data'!$G$22,1.89,1.47)</f>
        <v>1.89</v>
      </c>
      <c r="N77" s="19">
        <f>$A77</f>
        <v>360</v>
      </c>
      <c r="O77" s="31">
        <f>'data'!$G$23-'data'!$G$23*(1-('data'!$G$22^M77)/('data'!$G$22^M77+L77^M77))</f>
        <v>74.6295427665669</v>
      </c>
      <c r="P77" s="31">
        <f>VLOOKUP(IF(N77-'data'!$G$24&lt;0,0,N77-'data'!$G$24),N3:O1097,2)</f>
        <v>75.652030221117</v>
      </c>
      <c r="Q77" s="20">
        <v>2.5</v>
      </c>
      <c r="R77" s="19">
        <v>2.50021244320292</v>
      </c>
      <c r="S77" s="19">
        <v>2.50021244320292</v>
      </c>
      <c r="T77" s="19">
        <v>2.50021244320292</v>
      </c>
      <c r="U77" s="19">
        <v>1.4212974171926</v>
      </c>
      <c r="V77" s="19">
        <v>1.4212974171926</v>
      </c>
      <c r="W77" s="19">
        <v>1.4212974171926</v>
      </c>
      <c r="X77" s="19">
        <v>1.4212974171926</v>
      </c>
      <c r="Y77" s="31">
        <v>75.64991618765811</v>
      </c>
      <c r="Z77" s="31">
        <v>75.64991618765811</v>
      </c>
      <c r="AA77" s="31">
        <v>75.64991618765811</v>
      </c>
      <c r="AB77" s="31">
        <v>75.64991618765811</v>
      </c>
    </row>
    <row r="78" ht="20.05" customHeight="1">
      <c r="A78" s="17">
        <f>$A77+C77</f>
        <v>365</v>
      </c>
      <c r="B78" s="18"/>
      <c r="C78" s="19">
        <v>5</v>
      </c>
      <c r="D78" t="b" s="20">
        <v>0</v>
      </c>
      <c r="E78" s="21"/>
      <c r="F78" s="22">
        <v>655.555262970221</v>
      </c>
      <c r="G78" s="22">
        <f>$E78+($F78/60+H78*'data'!$C$16+I78*OFFSET('data'!$C$17,0,D78)-G77*(OFFSET('data'!$C$18,0,D78)+'data'!$C$19+OFFSET('data'!$C$20,0,D78)))*$C78/60+G77</f>
        <v>16.3633802816823</v>
      </c>
      <c r="H78" s="22">
        <f>H77+('data'!$C$19*G77-'data'!$C$16*H77)*$C78/60</f>
        <v>23.2781613677833</v>
      </c>
      <c r="I78" s="22">
        <f>I77+(OFFSET('data'!$C$20,0,D78)*G77-OFFSET('data'!$C$17,0,D78)*I77)*$C78/60</f>
        <v>17.4509652925314</v>
      </c>
      <c r="J78" s="23">
        <f>$A78/60</f>
        <v>6.08333333333333</v>
      </c>
      <c r="K78" s="19">
        <f>G78/'data'!$C$15*1000</f>
        <v>2.5</v>
      </c>
      <c r="L78" s="19">
        <f>L77+'data'!$G$21*(K77-L77)/60*C77</f>
        <v>1.43387870615978</v>
      </c>
      <c r="M78" s="20">
        <f>IF(L78&lt;='data'!$G$22,1.89,1.47)</f>
        <v>1.89</v>
      </c>
      <c r="N78" s="19">
        <f>$A78</f>
        <v>365</v>
      </c>
      <c r="O78" s="31">
        <f>'data'!$G$23-'data'!$G$23*(1-('data'!$G$22^M78)/('data'!$G$22^M78+L78^M78))</f>
        <v>74.380513172379</v>
      </c>
      <c r="P78" s="31">
        <f>VLOOKUP(IF(N78-'data'!$G$24&lt;0,0,N78-'data'!$G$24),N3:O1097,2)</f>
        <v>75.3924630191091</v>
      </c>
      <c r="Q78" s="20">
        <v>2.5</v>
      </c>
      <c r="R78" s="19">
        <v>2.50021188412123</v>
      </c>
      <c r="S78" s="19">
        <v>2.50021188412123</v>
      </c>
      <c r="T78" s="19">
        <v>2.50021188412123</v>
      </c>
      <c r="U78" s="19">
        <v>1.43399324035348</v>
      </c>
      <c r="V78" s="19">
        <v>1.43399324035348</v>
      </c>
      <c r="W78" s="19">
        <v>1.43399324035348</v>
      </c>
      <c r="X78" s="19">
        <v>1.43399324035348</v>
      </c>
      <c r="Y78" s="31">
        <v>75.3903209368295</v>
      </c>
      <c r="Z78" s="31">
        <v>75.3903209368295</v>
      </c>
      <c r="AA78" s="31">
        <v>75.3903209368295</v>
      </c>
      <c r="AB78" s="31">
        <v>75.3903209368295</v>
      </c>
    </row>
    <row r="79" ht="20.05" customHeight="1">
      <c r="A79" s="17">
        <f>$A78+C78</f>
        <v>370</v>
      </c>
      <c r="B79" s="18"/>
      <c r="C79" s="19">
        <v>5</v>
      </c>
      <c r="D79" t="b" s="20">
        <v>0</v>
      </c>
      <c r="E79" s="21"/>
      <c r="F79" s="22">
        <v>654.403892661146</v>
      </c>
      <c r="G79" s="22">
        <f>$E79+($F79/60+H79*'data'!$C$16+I79*OFFSET('data'!$C$17,0,D79)-G78*(OFFSET('data'!$C$18,0,D79)+'data'!$C$19+OFFSET('data'!$C$20,0,D79)))*$C79/60+G78</f>
        <v>16.3633802816823</v>
      </c>
      <c r="H79" s="22">
        <f>H78+('data'!$C$19*G78-'data'!$C$16*H78)*$C79/60</f>
        <v>23.5370269634294</v>
      </c>
      <c r="I79" s="22">
        <f>I78+(OFFSET('data'!$C$20,0,D79)*G78-OFFSET('data'!$C$17,0,D79)*I78)*$C79/60</f>
        <v>17.6903952376441</v>
      </c>
      <c r="J79" s="23">
        <f>$A79/60</f>
        <v>6.16666666666667</v>
      </c>
      <c r="K79" s="19">
        <f>G79/'data'!$C$15*1000</f>
        <v>2.5</v>
      </c>
      <c r="L79" s="19">
        <f>L78+'data'!$G$21*(K78-L78)/60*C78</f>
        <v>1.44642398274629</v>
      </c>
      <c r="M79" s="20">
        <f>IF(L79&lt;='data'!$G$22,1.89,1.47)</f>
        <v>1.89</v>
      </c>
      <c r="N79" s="19">
        <f>$A79</f>
        <v>370</v>
      </c>
      <c r="O79" s="31">
        <f>'data'!$G$23-'data'!$G$23*(1-('data'!$G$22^M79)/('data'!$G$22^M79+L79^M79))</f>
        <v>74.13412513941751</v>
      </c>
      <c r="P79" s="31">
        <f>VLOOKUP(IF(N79-'data'!$G$24&lt;0,0,N79-'data'!$G$24),N3:O1097,2)</f>
        <v>75.1355215723998</v>
      </c>
      <c r="Q79" s="20">
        <v>2.5</v>
      </c>
      <c r="R79" s="19">
        <v>2.50021131960643</v>
      </c>
      <c r="S79" s="19">
        <v>2.50021131960643</v>
      </c>
      <c r="T79" s="19">
        <v>2.50021131960643</v>
      </c>
      <c r="U79" s="19">
        <v>1.44653966247735</v>
      </c>
      <c r="V79" s="19">
        <v>1.44653966247735</v>
      </c>
      <c r="W79" s="19">
        <v>1.44653966247735</v>
      </c>
      <c r="X79" s="19">
        <v>1.44653966247735</v>
      </c>
      <c r="Y79" s="31">
        <v>75.13335205528151</v>
      </c>
      <c r="Z79" s="31">
        <v>75.13335205528151</v>
      </c>
      <c r="AA79" s="31">
        <v>75.13335205528151</v>
      </c>
      <c r="AB79" s="31">
        <v>75.13335205528151</v>
      </c>
    </row>
    <row r="80" ht="20.05" customHeight="1">
      <c r="A80" s="17">
        <f>$A79+C79</f>
        <v>375</v>
      </c>
      <c r="B80" s="18"/>
      <c r="C80" s="19">
        <v>5</v>
      </c>
      <c r="D80" t="b" s="20">
        <v>0</v>
      </c>
      <c r="E80" s="21"/>
      <c r="F80" s="22">
        <v>653.258960197121</v>
      </c>
      <c r="G80" s="22">
        <f>$E80+($F80/60+H80*'data'!$C$16+I80*OFFSET('data'!$C$17,0,D80)-G79*(OFFSET('data'!$C$18,0,D80)+'data'!$C$19+OFFSET('data'!$C$20,0,D80)))*$C80/60+G79</f>
        <v>16.3633802816823</v>
      </c>
      <c r="H80" s="22">
        <f>H79+('data'!$C$19*G79-'data'!$C$16*H79)*$C80/60</f>
        <v>23.7943734432197</v>
      </c>
      <c r="I80" s="22">
        <f>I79+(OFFSET('data'!$C$20,0,D80)*G79-OFFSET('data'!$C$17,0,D80)*I79)*$C80/60</f>
        <v>17.9297451731833</v>
      </c>
      <c r="J80" s="23">
        <f>$A80/60</f>
        <v>6.25</v>
      </c>
      <c r="K80" s="19">
        <f>G80/'data'!$C$15*1000</f>
        <v>2.5</v>
      </c>
      <c r="L80" s="19">
        <f>L79+'data'!$G$21*(K79-L79)/60*C79</f>
        <v>1.45882163638826</v>
      </c>
      <c r="M80" s="20">
        <f>IF(L80&lt;='data'!$G$22,1.89,1.47)</f>
        <v>1.89</v>
      </c>
      <c r="N80" s="19">
        <f>$A80</f>
        <v>375</v>
      </c>
      <c r="O80" s="31">
        <f>'data'!$G$23-'data'!$G$23*(1-('data'!$G$22^M80)/('data'!$G$22^M80+L80^M80))</f>
        <v>73.89037751335771</v>
      </c>
      <c r="P80" s="31">
        <f>VLOOKUP(IF(N80-'data'!$G$24&lt;0,0,N80-'data'!$G$24),N3:O1097,2)</f>
        <v>74.88121316515711</v>
      </c>
      <c r="Q80" s="20">
        <v>2.5</v>
      </c>
      <c r="R80" s="19">
        <v>2.50021075017264</v>
      </c>
      <c r="S80" s="19">
        <v>2.50021075017264</v>
      </c>
      <c r="T80" s="19">
        <v>2.50021075017264</v>
      </c>
      <c r="U80" s="19">
        <v>1.45893844153413</v>
      </c>
      <c r="V80" s="19">
        <v>1.45893844153413</v>
      </c>
      <c r="W80" s="19">
        <v>1.45893844153413</v>
      </c>
      <c r="X80" s="19">
        <v>1.45893844153413</v>
      </c>
      <c r="Y80" s="31">
        <v>74.8790168233653</v>
      </c>
      <c r="Z80" s="31">
        <v>74.8790168233653</v>
      </c>
      <c r="AA80" s="31">
        <v>74.8790168233653</v>
      </c>
      <c r="AB80" s="31">
        <v>74.8790168233653</v>
      </c>
    </row>
    <row r="81" ht="20.05" customHeight="1">
      <c r="A81" s="17">
        <f>$A80+C80</f>
        <v>380</v>
      </c>
      <c r="B81" s="18"/>
      <c r="C81" s="19">
        <v>5</v>
      </c>
      <c r="D81" t="b" s="20">
        <v>0</v>
      </c>
      <c r="E81" s="21"/>
      <c r="F81" s="22">
        <v>652.120427905104</v>
      </c>
      <c r="G81" s="22">
        <f>$E81+($F81/60+H81*'data'!$C$16+I81*OFFSET('data'!$C$17,0,D81)-G80*(OFFSET('data'!$C$18,0,D81)+'data'!$C$19+OFFSET('data'!$C$20,0,D81)))*$C81/60+G80</f>
        <v>16.3633802816823</v>
      </c>
      <c r="H81" s="22">
        <f>H80+('data'!$C$19*G80-'data'!$C$16*H80)*$C81/60</f>
        <v>24.0502097218692</v>
      </c>
      <c r="I81" s="22">
        <f>I80+(OFFSET('data'!$C$20,0,D81)*G80-OFFSET('data'!$C$17,0,D81)*I80)*$C81/60</f>
        <v>18.1690151258855</v>
      </c>
      <c r="J81" s="23">
        <f>$A81/60</f>
        <v>6.33333333333333</v>
      </c>
      <c r="K81" s="19">
        <f>G81/'data'!$C$15*1000</f>
        <v>2.5</v>
      </c>
      <c r="L81" s="19">
        <f>L80+'data'!$G$21*(K80-L80)/60*C80</f>
        <v>1.47107340419636</v>
      </c>
      <c r="M81" s="20">
        <f>IF(L81&lt;='data'!$G$22,1.89,1.47)</f>
        <v>1.89</v>
      </c>
      <c r="N81" s="19">
        <f>$A81</f>
        <v>380</v>
      </c>
      <c r="O81" s="31">
        <f>'data'!$G$23-'data'!$G$23*(1-('data'!$G$22^M81)/('data'!$G$22^M81+L81^M81))</f>
        <v>73.64926735006441</v>
      </c>
      <c r="P81" s="31">
        <f>VLOOKUP(IF(N81-'data'!$G$24&lt;0,0,N81-'data'!$G$24),N3:O1097,2)</f>
        <v>74.6295427665669</v>
      </c>
      <c r="Q81" s="20">
        <v>2.5</v>
      </c>
      <c r="R81" s="19">
        <v>2.50021017629917</v>
      </c>
      <c r="S81" s="19">
        <v>2.50021017629917</v>
      </c>
      <c r="T81" s="19">
        <v>2.50021017629917</v>
      </c>
      <c r="U81" s="19">
        <v>1.47119131481339</v>
      </c>
      <c r="V81" s="19">
        <v>1.47119131481339</v>
      </c>
      <c r="W81" s="19">
        <v>1.47119131481339</v>
      </c>
      <c r="X81" s="19">
        <v>1.47119131481339</v>
      </c>
      <c r="Y81" s="31">
        <v>74.6273202059221</v>
      </c>
      <c r="Z81" s="31">
        <v>74.6273202059221</v>
      </c>
      <c r="AA81" s="31">
        <v>74.6273202059221</v>
      </c>
      <c r="AB81" s="31">
        <v>74.6273202059221</v>
      </c>
    </row>
    <row r="82" ht="20.05" customHeight="1">
      <c r="A82" s="17">
        <f>$A81+C81</f>
        <v>385</v>
      </c>
      <c r="B82" s="18"/>
      <c r="C82" s="19">
        <v>5</v>
      </c>
      <c r="D82" t="b" s="20">
        <v>0</v>
      </c>
      <c r="E82" s="21"/>
      <c r="F82" s="22">
        <v>650.988258333096</v>
      </c>
      <c r="G82" s="22">
        <f>$E82+($F82/60+H82*'data'!$C$16+I82*OFFSET('data'!$C$17,0,D82)-G81*(OFFSET('data'!$C$18,0,D82)+'data'!$C$19+OFFSET('data'!$C$20,0,D82)))*$C82/60+G81</f>
        <v>16.3633802816823</v>
      </c>
      <c r="H82" s="22">
        <f>H81+('data'!$C$19*G81-'data'!$C$16*H81)*$C82/60</f>
        <v>24.304544661778</v>
      </c>
      <c r="I82" s="22">
        <f>I81+(OFFSET('data'!$C$20,0,D82)*G81-OFFSET('data'!$C$17,0,D82)*I81)*$C82/60</f>
        <v>18.4082051224784</v>
      </c>
      <c r="J82" s="23">
        <f>$A82/60</f>
        <v>6.41666666666667</v>
      </c>
      <c r="K82" s="19">
        <f>G82/'data'!$C$15*1000</f>
        <v>2.5</v>
      </c>
      <c r="L82" s="19">
        <f>L81+'data'!$G$21*(K81-L81)/60*C81</f>
        <v>1.4831810028403</v>
      </c>
      <c r="M82" s="20">
        <f>IF(L82&lt;='data'!$G$22,1.89,1.47)</f>
        <v>1.89</v>
      </c>
      <c r="N82" s="19">
        <f>$A82</f>
        <v>385</v>
      </c>
      <c r="O82" s="31">
        <f>'data'!$G$23-'data'!$G$23*(1-('data'!$G$22^M82)/('data'!$G$22^M82+L82^M82))</f>
        <v>73.4107900307752</v>
      </c>
      <c r="P82" s="31">
        <f>VLOOKUP(IF(N82-'data'!$G$24&lt;0,0,N82-'data'!$G$24),N3:O1097,2)</f>
        <v>74.380513172379</v>
      </c>
      <c r="Q82" s="20">
        <v>2.5</v>
      </c>
      <c r="R82" s="19">
        <v>2.50020959843287</v>
      </c>
      <c r="S82" s="19">
        <v>2.50020959843287</v>
      </c>
      <c r="T82" s="19">
        <v>2.50020959843287</v>
      </c>
      <c r="U82" s="19">
        <v>1.48329999916729</v>
      </c>
      <c r="V82" s="19">
        <v>1.48329999916729</v>
      </c>
      <c r="W82" s="19">
        <v>1.48329999916729</v>
      </c>
      <c r="X82" s="19">
        <v>1.48329999916729</v>
      </c>
      <c r="Y82" s="31">
        <v>74.3782649938769</v>
      </c>
      <c r="Z82" s="31">
        <v>74.3782649938769</v>
      </c>
      <c r="AA82" s="31">
        <v>74.3782649938769</v>
      </c>
      <c r="AB82" s="31">
        <v>74.3782649938769</v>
      </c>
    </row>
    <row r="83" ht="20.05" customHeight="1">
      <c r="A83" s="17">
        <f>$A82+C82</f>
        <v>390</v>
      </c>
      <c r="B83" s="18"/>
      <c r="C83" s="19">
        <v>5</v>
      </c>
      <c r="D83" t="b" s="20">
        <v>0</v>
      </c>
      <c r="E83" s="21"/>
      <c r="F83" s="22">
        <v>649.862414248847</v>
      </c>
      <c r="G83" s="22">
        <f>$E83+($F83/60+H83*'data'!$C$16+I83*OFFSET('data'!$C$17,0,D83)-G82*(OFFSET('data'!$C$18,0,D83)+'data'!$C$19+OFFSET('data'!$C$20,0,D83)))*$C83/60+G82</f>
        <v>16.3633802816823</v>
      </c>
      <c r="H83" s="22">
        <f>H82+('data'!$C$19*G82-'data'!$C$16*H82)*$C83/60</f>
        <v>24.5573870733385</v>
      </c>
      <c r="I83" s="22">
        <f>I82+(OFFSET('data'!$C$20,0,D83)*G82-OFFSET('data'!$C$17,0,D83)*I82)*$C83/60</f>
        <v>18.6473151896806</v>
      </c>
      <c r="J83" s="23">
        <f>$A83/60</f>
        <v>6.5</v>
      </c>
      <c r="K83" s="19">
        <f>G83/'data'!$C$15*1000</f>
        <v>2.5</v>
      </c>
      <c r="L83" s="19">
        <f>L82+'data'!$G$21*(K82-L82)/60*C82</f>
        <v>1.49514612878938</v>
      </c>
      <c r="M83" s="20">
        <f>IF(L83&lt;='data'!$G$22,1.89,1.47)</f>
        <v>1.89</v>
      </c>
      <c r="N83" s="19">
        <f>$A83</f>
        <v>390</v>
      </c>
      <c r="O83" s="31">
        <f>'data'!$G$23-'data'!$G$23*(1-('data'!$G$22^M83)/('data'!$G$22^M83+L83^M83))</f>
        <v>73.1749393714019</v>
      </c>
      <c r="P83" s="31">
        <f>VLOOKUP(IF(N83-'data'!$G$24&lt;0,0,N83-'data'!$G$24),N3:O1097,2)</f>
        <v>74.13412513941751</v>
      </c>
      <c r="Q83" s="20">
        <v>2.5</v>
      </c>
      <c r="R83" s="19">
        <v>2.50020901699031</v>
      </c>
      <c r="S83" s="19">
        <v>2.50020901699031</v>
      </c>
      <c r="T83" s="19">
        <v>2.50020901699031</v>
      </c>
      <c r="U83" s="19">
        <v>1.49526619125066</v>
      </c>
      <c r="V83" s="19">
        <v>1.49526619125066</v>
      </c>
      <c r="W83" s="19">
        <v>1.49526619125066</v>
      </c>
      <c r="X83" s="19">
        <v>1.49526619125066</v>
      </c>
      <c r="Y83" s="31">
        <v>74.1318519387921</v>
      </c>
      <c r="Z83" s="31">
        <v>74.1318519387921</v>
      </c>
      <c r="AA83" s="31">
        <v>74.1318519387921</v>
      </c>
      <c r="AB83" s="31">
        <v>74.1318519387921</v>
      </c>
    </row>
    <row r="84" ht="20.05" customHeight="1">
      <c r="A84" s="17">
        <f>$A83+C83</f>
        <v>395</v>
      </c>
      <c r="B84" s="18"/>
      <c r="C84" s="19">
        <v>5</v>
      </c>
      <c r="D84" t="b" s="20">
        <v>0</v>
      </c>
      <c r="E84" s="21"/>
      <c r="F84" s="22">
        <v>648.7428586385601</v>
      </c>
      <c r="G84" s="22">
        <f>$E84+($F84/60+H84*'data'!$C$16+I84*OFFSET('data'!$C$17,0,D84)-G83*(OFFSET('data'!$C$18,0,D84)+'data'!$C$19+OFFSET('data'!$C$20,0,D84)))*$C84/60+G83</f>
        <v>16.3633802816823</v>
      </c>
      <c r="H84" s="22">
        <f>H83+('data'!$C$19*G83-'data'!$C$16*H83)*$C84/60</f>
        <v>24.8087457152407</v>
      </c>
      <c r="I84" s="22">
        <f>I83+(OFFSET('data'!$C$20,0,D84)*G83-OFFSET('data'!$C$17,0,D84)*I83)*$C84/60</f>
        <v>18.8863453542019</v>
      </c>
      <c r="J84" s="23">
        <f>$A84/60</f>
        <v>6.58333333333333</v>
      </c>
      <c r="K84" s="19">
        <f>G84/'data'!$C$15*1000</f>
        <v>2.5</v>
      </c>
      <c r="L84" s="19">
        <f>L83+'data'!$G$21*(K83-L83)/60*C83</f>
        <v>1.50697045855017</v>
      </c>
      <c r="M84" s="20">
        <f>IF(L84&lt;='data'!$G$22,1.89,1.47)</f>
        <v>1.89</v>
      </c>
      <c r="N84" s="19">
        <f>$A84</f>
        <v>395</v>
      </c>
      <c r="O84" s="31">
        <f>'data'!$G$23-'data'!$G$23*(1-('data'!$G$22^M84)/('data'!$G$22^M84+L84^M84))</f>
        <v>72.9417077262169</v>
      </c>
      <c r="P84" s="31">
        <f>VLOOKUP(IF(N84-'data'!$G$24&lt;0,0,N84-'data'!$G$24),N3:O1097,2)</f>
        <v>73.89037751335771</v>
      </c>
      <c r="Q84" s="20">
        <v>2.5</v>
      </c>
      <c r="R84" s="19">
        <v>2.50020843235973</v>
      </c>
      <c r="S84" s="19">
        <v>2.50020843235973</v>
      </c>
      <c r="T84" s="19">
        <v>2.50020843235973</v>
      </c>
      <c r="U84" s="19">
        <v>1.50709156775836</v>
      </c>
      <c r="V84" s="19">
        <v>1.50709156775836</v>
      </c>
      <c r="W84" s="19">
        <v>1.50709156775836</v>
      </c>
      <c r="X84" s="19">
        <v>1.50709156775836</v>
      </c>
      <c r="Y84" s="31">
        <v>73.8880798806872</v>
      </c>
      <c r="Z84" s="31">
        <v>73.8880798806872</v>
      </c>
      <c r="AA84" s="31">
        <v>73.8880798806872</v>
      </c>
      <c r="AB84" s="31">
        <v>73.8880798806872</v>
      </c>
    </row>
    <row r="85" ht="20.05" customHeight="1">
      <c r="A85" s="17">
        <f>$A84+C84</f>
        <v>400</v>
      </c>
      <c r="B85" s="18"/>
      <c r="C85" s="19">
        <v>5</v>
      </c>
      <c r="D85" t="b" s="20">
        <v>0</v>
      </c>
      <c r="E85" s="21"/>
      <c r="F85" s="22">
        <v>647.629554705616</v>
      </c>
      <c r="G85" s="22">
        <f>$E85+($F85/60+H85*'data'!$C$16+I85*OFFSET('data'!$C$17,0,D85)-G84*(OFFSET('data'!$C$18,0,D85)+'data'!$C$19+OFFSET('data'!$C$20,0,D85)))*$C85/60+G84</f>
        <v>16.3633802816823</v>
      </c>
      <c r="H85" s="22">
        <f>H84+('data'!$C$19*G84-'data'!$C$16*H84)*$C85/60</f>
        <v>25.0586292947753</v>
      </c>
      <c r="I85" s="22">
        <f>I84+(OFFSET('data'!$C$20,0,D85)*G84-OFFSET('data'!$C$17,0,D85)*I84)*$C85/60</f>
        <v>19.1252956427432</v>
      </c>
      <c r="J85" s="23">
        <f>$A85/60</f>
        <v>6.66666666666667</v>
      </c>
      <c r="K85" s="19">
        <f>G85/'data'!$C$15*1000</f>
        <v>2.5</v>
      </c>
      <c r="L85" s="19">
        <f>L84+'data'!$G$21*(K84-L84)/60*C84</f>
        <v>1.51865564890144</v>
      </c>
      <c r="M85" s="20">
        <f>IF(L85&lt;='data'!$G$22,1.89,1.47)</f>
        <v>1.89</v>
      </c>
      <c r="N85" s="19">
        <f>$A85</f>
        <v>400</v>
      </c>
      <c r="O85" s="31">
        <f>'data'!$G$23-'data'!$G$23*(1-('data'!$G$22^M85)/('data'!$G$22^M85+L85^M85))</f>
        <v>72.7110860861775</v>
      </c>
      <c r="P85" s="31">
        <f>VLOOKUP(IF(N85-'data'!$G$24&lt;0,0,N85-'data'!$G$24),N3:O1097,2)</f>
        <v>73.64926735006441</v>
      </c>
      <c r="Q85" s="20">
        <v>2.5</v>
      </c>
      <c r="R85" s="19">
        <v>2.50020784490303</v>
      </c>
      <c r="S85" s="19">
        <v>2.50020784490303</v>
      </c>
      <c r="T85" s="19">
        <v>2.50020784490303</v>
      </c>
      <c r="U85" s="19">
        <v>1.51877778565977</v>
      </c>
      <c r="V85" s="19">
        <v>1.51877778565977</v>
      </c>
      <c r="W85" s="19">
        <v>1.51877778565977</v>
      </c>
      <c r="X85" s="19">
        <v>1.51877778565977</v>
      </c>
      <c r="Y85" s="31">
        <v>73.64694586941459</v>
      </c>
      <c r="Z85" s="31">
        <v>73.64694586941459</v>
      </c>
      <c r="AA85" s="31">
        <v>73.64694586941459</v>
      </c>
      <c r="AB85" s="31">
        <v>73.64694586941459</v>
      </c>
    </row>
    <row r="86" ht="20.05" customHeight="1">
      <c r="A86" s="17">
        <f>$A85+C85</f>
        <v>405</v>
      </c>
      <c r="B86" s="18"/>
      <c r="C86" s="19">
        <v>5</v>
      </c>
      <c r="D86" t="b" s="20">
        <v>0</v>
      </c>
      <c r="E86" s="21"/>
      <c r="F86" s="22">
        <v>646.522465869294</v>
      </c>
      <c r="G86" s="22">
        <f>$E86+($F86/60+H86*'data'!$C$16+I86*OFFSET('data'!$C$17,0,D86)-G85*(OFFSET('data'!$C$18,0,D86)+'data'!$C$19+OFFSET('data'!$C$20,0,D86)))*$C86/60+G85</f>
        <v>16.3633802816823</v>
      </c>
      <c r="H86" s="22">
        <f>H85+('data'!$C$19*G85-'data'!$C$16*H85)*$C86/60</f>
        <v>25.3070464681356</v>
      </c>
      <c r="I86" s="22">
        <f>I85+(OFFSET('data'!$C$20,0,D86)*G85-OFFSET('data'!$C$17,0,D86)*I85)*$C86/60</f>
        <v>19.3641660819964</v>
      </c>
      <c r="J86" s="23">
        <f>$A86/60</f>
        <v>6.75</v>
      </c>
      <c r="K86" s="19">
        <f>G86/'data'!$C$15*1000</f>
        <v>2.5</v>
      </c>
      <c r="L86" s="19">
        <f>L85+'data'!$G$21*(K85-L85)/60*C85</f>
        <v>1.53020333712629</v>
      </c>
      <c r="M86" s="20">
        <f>IF(L86&lt;='data'!$G$22,1.89,1.47)</f>
        <v>1.89</v>
      </c>
      <c r="N86" s="19">
        <f>$A86</f>
        <v>405</v>
      </c>
      <c r="O86" s="31">
        <f>'data'!$G$23-'data'!$G$23*(1-('data'!$G$22^M86)/('data'!$G$22^M86+L86^M86))</f>
        <v>72.4830641721352</v>
      </c>
      <c r="P86" s="31">
        <f>VLOOKUP(IF(N86-'data'!$G$24&lt;0,0,N86-'data'!$G$24),N3:O1097,2)</f>
        <v>73.4107900307752</v>
      </c>
      <c r="Q86" s="20">
        <v>2.5</v>
      </c>
      <c r="R86" s="19">
        <v>2.50020725495741</v>
      </c>
      <c r="S86" s="19">
        <v>2.50020725495741</v>
      </c>
      <c r="T86" s="19">
        <v>2.50020725495741</v>
      </c>
      <c r="U86" s="19">
        <v>1.53032648243064</v>
      </c>
      <c r="V86" s="19">
        <v>1.53032648243064</v>
      </c>
      <c r="W86" s="19">
        <v>1.53032648243064</v>
      </c>
      <c r="X86" s="19">
        <v>1.53032648243064</v>
      </c>
      <c r="Y86" s="31">
        <v>73.4084452798795</v>
      </c>
      <c r="Z86" s="31">
        <v>73.4084452798795</v>
      </c>
      <c r="AA86" s="31">
        <v>73.4084452798795</v>
      </c>
      <c r="AB86" s="31">
        <v>73.4084452798795</v>
      </c>
    </row>
    <row r="87" ht="20.05" customHeight="1">
      <c r="A87" s="17">
        <f>$A86+C86</f>
        <v>410</v>
      </c>
      <c r="B87" s="18"/>
      <c r="C87" s="19">
        <v>5</v>
      </c>
      <c r="D87" t="b" s="20">
        <v>0</v>
      </c>
      <c r="E87" s="21"/>
      <c r="F87" s="22">
        <v>645.421555763505</v>
      </c>
      <c r="G87" s="22">
        <f>$E87+($F87/60+H87*'data'!$C$16+I87*OFFSET('data'!$C$17,0,D87)-G86*(OFFSET('data'!$C$18,0,D87)+'data'!$C$19+OFFSET('data'!$C$20,0,D87)))*$C87/60+G86</f>
        <v>16.3633802816823</v>
      </c>
      <c r="H87" s="22">
        <f>H86+('data'!$C$19*G86-'data'!$C$16*H86)*$C87/60</f>
        <v>25.5540058407173</v>
      </c>
      <c r="I87" s="22">
        <f>I86+(OFFSET('data'!$C$20,0,D87)*G86-OFFSET('data'!$C$17,0,D87)*I86)*$C87/60</f>
        <v>19.6029566986444</v>
      </c>
      <c r="J87" s="23">
        <f>$A87/60</f>
        <v>6.83333333333333</v>
      </c>
      <c r="K87" s="19">
        <f>G87/'data'!$C$15*1000</f>
        <v>2.5</v>
      </c>
      <c r="L87" s="19">
        <f>L86+'data'!$G$21*(K86-L86)/60*C86</f>
        <v>1.54161514124156</v>
      </c>
      <c r="M87" s="20">
        <f>IF(L87&lt;='data'!$G$22,1.89,1.47)</f>
        <v>1.89</v>
      </c>
      <c r="N87" s="19">
        <f>$A87</f>
        <v>410</v>
      </c>
      <c r="O87" s="31">
        <f>'data'!$G$23-'data'!$G$23*(1-('data'!$G$22^M87)/('data'!$G$22^M87+L87^M87))</f>
        <v>72.2576305231656</v>
      </c>
      <c r="P87" s="31">
        <f>VLOOKUP(IF(N87-'data'!$G$24&lt;0,0,N87-'data'!$G$24),N3:O1097,2)</f>
        <v>73.1749393714019</v>
      </c>
      <c r="Q87" s="20">
        <v>2.5</v>
      </c>
      <c r="R87" s="19">
        <v>2.50020666283712</v>
      </c>
      <c r="S87" s="19">
        <v>2.50020666283712</v>
      </c>
      <c r="T87" s="19">
        <v>2.50020666283712</v>
      </c>
      <c r="U87" s="19">
        <v>1.54173927628214</v>
      </c>
      <c r="V87" s="19">
        <v>1.54173927628214</v>
      </c>
      <c r="W87" s="19">
        <v>1.54173927628214</v>
      </c>
      <c r="X87" s="19">
        <v>1.54173927628214</v>
      </c>
      <c r="Y87" s="31">
        <v>73.1725719213765</v>
      </c>
      <c r="Z87" s="31">
        <v>73.1725719213765</v>
      </c>
      <c r="AA87" s="31">
        <v>73.1725719213765</v>
      </c>
      <c r="AB87" s="31">
        <v>73.1725719213765</v>
      </c>
    </row>
    <row r="88" ht="20.05" customHeight="1">
      <c r="A88" s="17">
        <f>$A87+C87</f>
        <v>415</v>
      </c>
      <c r="B88" s="18"/>
      <c r="C88" s="19">
        <v>5</v>
      </c>
      <c r="D88" t="b" s="20">
        <v>0</v>
      </c>
      <c r="E88" s="21"/>
      <c r="F88" s="22">
        <v>644.3267882355379</v>
      </c>
      <c r="G88" s="22">
        <f>$E88+($F88/60+H88*'data'!$C$16+I88*OFFSET('data'!$C$17,0,D88)-G87*(OFFSET('data'!$C$18,0,D88)+'data'!$C$19+OFFSET('data'!$C$20,0,D88)))*$C88/60+G87</f>
        <v>16.3633802816823</v>
      </c>
      <c r="H88" s="22">
        <f>H87+('data'!$C$19*G87-'data'!$C$16*H87)*$C88/60</f>
        <v>25.7995159674165</v>
      </c>
      <c r="I88" s="22">
        <f>I87+(OFFSET('data'!$C$20,0,D88)*G87-OFFSET('data'!$C$17,0,D88)*I87)*$C88/60</f>
        <v>19.8416675193613</v>
      </c>
      <c r="J88" s="23">
        <f>$A88/60</f>
        <v>6.91666666666667</v>
      </c>
      <c r="K88" s="19">
        <f>G88/'data'!$C$15*1000</f>
        <v>2.5</v>
      </c>
      <c r="L88" s="19">
        <f>L87+'data'!$G$21*(K87-L87)/60*C87</f>
        <v>1.55289266022455</v>
      </c>
      <c r="M88" s="20">
        <f>IF(L88&lt;='data'!$G$22,1.89,1.47)</f>
        <v>1.89</v>
      </c>
      <c r="N88" s="19">
        <f>$A88</f>
        <v>415</v>
      </c>
      <c r="O88" s="31">
        <f>'data'!$G$23-'data'!$G$23*(1-('data'!$G$22^M88)/('data'!$G$22^M88+L88^M88))</f>
        <v>72.0347725802454</v>
      </c>
      <c r="P88" s="31">
        <f>VLOOKUP(IF(N88-'data'!$G$24&lt;0,0,N88-'data'!$G$24),N3:O1097,2)</f>
        <v>72.9417077262169</v>
      </c>
      <c r="Q88" s="20">
        <v>2.5</v>
      </c>
      <c r="R88" s="19">
        <v>2.50020606883494</v>
      </c>
      <c r="S88" s="19">
        <v>2.50020606883494</v>
      </c>
      <c r="T88" s="19">
        <v>2.50020606883494</v>
      </c>
      <c r="U88" s="19">
        <v>1.55301776638731</v>
      </c>
      <c r="V88" s="19">
        <v>1.55301776638731</v>
      </c>
      <c r="W88" s="19">
        <v>1.55301776638731</v>
      </c>
      <c r="X88" s="19">
        <v>1.55301776638731</v>
      </c>
      <c r="Y88" s="31">
        <v>72.9393181413067</v>
      </c>
      <c r="Z88" s="31">
        <v>72.9393181413067</v>
      </c>
      <c r="AA88" s="31">
        <v>72.9393181413067</v>
      </c>
      <c r="AB88" s="31">
        <v>72.9393181413067</v>
      </c>
    </row>
    <row r="89" ht="20.05" customHeight="1">
      <c r="A89" s="17">
        <f>$A88+C88</f>
        <v>420</v>
      </c>
      <c r="B89" s="18"/>
      <c r="C89" s="19">
        <v>5</v>
      </c>
      <c r="D89" t="b" s="20">
        <v>0</v>
      </c>
      <c r="E89" s="21"/>
      <c r="F89" s="22">
        <v>643.2381273448</v>
      </c>
      <c r="G89" s="22">
        <f>$E89+($F89/60+H89*'data'!$C$16+I89*OFFSET('data'!$C$17,0,D89)-G88*(OFFSET('data'!$C$18,0,D89)+'data'!$C$19+OFFSET('data'!$C$20,0,D89)))*$C89/60+G88</f>
        <v>16.3633802816823</v>
      </c>
      <c r="H89" s="22">
        <f>H88+('data'!$C$19*G88-'data'!$C$16*H88)*$C89/60</f>
        <v>26.0435853529261</v>
      </c>
      <c r="I89" s="22">
        <f>I88+(OFFSET('data'!$C$20,0,D89)*G88-OFFSET('data'!$C$17,0,D89)*I88)*$C89/60</f>
        <v>20.0802985708123</v>
      </c>
      <c r="J89" s="23">
        <f>$A89/60</f>
        <v>7</v>
      </c>
      <c r="K89" s="19">
        <f>G89/'data'!$C$15*1000</f>
        <v>2.5</v>
      </c>
      <c r="L89" s="19">
        <f>L88+'data'!$G$21*(K88-L88)/60*C88</f>
        <v>1.56403747423704</v>
      </c>
      <c r="M89" s="20">
        <f>IF(L89&lt;='data'!$G$22,1.89,1.47)</f>
        <v>1.89</v>
      </c>
      <c r="N89" s="19">
        <f>$A89</f>
        <v>420</v>
      </c>
      <c r="O89" s="31">
        <f>'data'!$G$23-'data'!$G$23*(1-('data'!$G$22^M89)/('data'!$G$22^M89+L89^M89))</f>
        <v>71.8144767654975</v>
      </c>
      <c r="P89" s="31">
        <f>VLOOKUP(IF(N89-'data'!$G$24&lt;0,0,N89-'data'!$G$24),N3:O1097,2)</f>
        <v>72.7110860861775</v>
      </c>
      <c r="Q89" s="20">
        <v>2.5</v>
      </c>
      <c r="R89" s="19">
        <v>2.50020547322361</v>
      </c>
      <c r="S89" s="19">
        <v>2.50020547322361</v>
      </c>
      <c r="T89" s="19">
        <v>2.50020547322361</v>
      </c>
      <c r="U89" s="19">
        <v>1.56416353310482</v>
      </c>
      <c r="V89" s="19">
        <v>1.56416353310482</v>
      </c>
      <c r="W89" s="19">
        <v>1.56416353310482</v>
      </c>
      <c r="X89" s="19">
        <v>1.56416353310482</v>
      </c>
      <c r="Y89" s="31">
        <v>72.7086749235326</v>
      </c>
      <c r="Z89" s="31">
        <v>72.7086749235326</v>
      </c>
      <c r="AA89" s="31">
        <v>72.7086749235326</v>
      </c>
      <c r="AB89" s="31">
        <v>72.7086749235326</v>
      </c>
    </row>
    <row r="90" ht="20.05" customHeight="1">
      <c r="A90" s="17">
        <f>$A89+C89</f>
        <v>425</v>
      </c>
      <c r="B90" s="18"/>
      <c r="C90" s="19">
        <v>5</v>
      </c>
      <c r="D90" t="b" s="20">
        <v>0</v>
      </c>
      <c r="E90" s="21"/>
      <c r="F90" s="22">
        <v>642.1555373615751</v>
      </c>
      <c r="G90" s="22">
        <f>$E90+($F90/60+H90*'data'!$C$16+I90*OFFSET('data'!$C$17,0,D90)-G89*(OFFSET('data'!$C$18,0,D90)+'data'!$C$19+OFFSET('data'!$C$20,0,D90)))*$C90/60+G89</f>
        <v>16.3633802816823</v>
      </c>
      <c r="H90" s="22">
        <f>H89+('data'!$C$19*G89-'data'!$C$16*H89)*$C90/60</f>
        <v>26.2862224520304</v>
      </c>
      <c r="I90" s="22">
        <f>I89+(OFFSET('data'!$C$20,0,D90)*G89-OFFSET('data'!$C$17,0,D90)*I89)*$C90/60</f>
        <v>20.3188498796537</v>
      </c>
      <c r="J90" s="23">
        <f>$A90/60</f>
        <v>7.08333333333333</v>
      </c>
      <c r="K90" s="19">
        <f>G90/'data'!$C$15*1000</f>
        <v>2.5</v>
      </c>
      <c r="L90" s="19">
        <f>L89+'data'!$G$21*(K89-L89)/60*C89</f>
        <v>1.57505114484671</v>
      </c>
      <c r="M90" s="20">
        <f>IF(L90&lt;='data'!$G$22,1.89,1.47)</f>
        <v>1.89</v>
      </c>
      <c r="N90" s="19">
        <f>$A90</f>
        <v>425</v>
      </c>
      <c r="O90" s="31">
        <f>'data'!$G$23-'data'!$G$23*(1-('data'!$G$22^M90)/('data'!$G$22^M90+L90^M90))</f>
        <v>71.5967285572091</v>
      </c>
      <c r="P90" s="31">
        <f>VLOOKUP(IF(N90-'data'!$G$24&lt;0,0,N90-'data'!$G$24),N3:O1097,2)</f>
        <v>72.4830641721352</v>
      </c>
      <c r="Q90" s="20">
        <v>2.5</v>
      </c>
      <c r="R90" s="19">
        <v>2.50020487625717</v>
      </c>
      <c r="S90" s="19">
        <v>2.50020487625717</v>
      </c>
      <c r="T90" s="19">
        <v>2.50020487625717</v>
      </c>
      <c r="U90" s="19">
        <v>1.57517813820014</v>
      </c>
      <c r="V90" s="19">
        <v>1.57517813820014</v>
      </c>
      <c r="W90" s="19">
        <v>1.57517813820014</v>
      </c>
      <c r="X90" s="19">
        <v>1.57517813820014</v>
      </c>
      <c r="Y90" s="31">
        <v>72.48063198161491</v>
      </c>
      <c r="Z90" s="31">
        <v>72.48063198161491</v>
      </c>
      <c r="AA90" s="31">
        <v>72.48063198161491</v>
      </c>
      <c r="AB90" s="31">
        <v>72.48063198161491</v>
      </c>
    </row>
    <row r="91" ht="20.05" customHeight="1">
      <c r="A91" s="17">
        <f>$A90+C90</f>
        <v>430</v>
      </c>
      <c r="B91" s="18"/>
      <c r="C91" s="19">
        <v>5</v>
      </c>
      <c r="D91" t="b" s="20">
        <v>0</v>
      </c>
      <c r="E91" s="21"/>
      <c r="F91" s="22">
        <v>641.0789827657881</v>
      </c>
      <c r="G91" s="22">
        <f>$E91+($F91/60+H91*'data'!$C$16+I91*OFFSET('data'!$C$17,0,D91)-G90*(OFFSET('data'!$C$18,0,D91)+'data'!$C$19+OFFSET('data'!$C$20,0,D91)))*$C91/60+G90</f>
        <v>16.3633802816823</v>
      </c>
      <c r="H91" s="22">
        <f>H90+('data'!$C$19*G90-'data'!$C$16*H90)*$C91/60</f>
        <v>26.5274356698981</v>
      </c>
      <c r="I91" s="22">
        <f>I90+(OFFSET('data'!$C$20,0,D91)*G90-OFFSET('data'!$C$17,0,D91)*I90)*$C91/60</f>
        <v>20.5573214725328</v>
      </c>
      <c r="J91" s="23">
        <f>$A91/60</f>
        <v>7.16666666666667</v>
      </c>
      <c r="K91" s="19">
        <f>G91/'data'!$C$15*1000</f>
        <v>2.5</v>
      </c>
      <c r="L91" s="19">
        <f>L90+'data'!$G$21*(K90-L90)/60*C90</f>
        <v>1.58593521524594</v>
      </c>
      <c r="M91" s="20">
        <f>IF(L91&lt;='data'!$G$22,1.89,1.47)</f>
        <v>1.89</v>
      </c>
      <c r="N91" s="19">
        <f>$A91</f>
        <v>430</v>
      </c>
      <c r="O91" s="31">
        <f>'data'!$G$23-'data'!$G$23*(1-('data'!$G$22^M91)/('data'!$G$22^M91+L91^M91))</f>
        <v>71.3815125608279</v>
      </c>
      <c r="P91" s="31">
        <f>VLOOKUP(IF(N91-'data'!$G$24&lt;0,0,N91-'data'!$G$24),N3:O1097,2)</f>
        <v>72.2576305231656</v>
      </c>
      <c r="Q91" s="20">
        <v>2.5</v>
      </c>
      <c r="R91" s="19">
        <v>2.50020427817225</v>
      </c>
      <c r="S91" s="19">
        <v>2.50020427817225</v>
      </c>
      <c r="T91" s="19">
        <v>2.50020427817225</v>
      </c>
      <c r="U91" s="19">
        <v>1.58606312506411</v>
      </c>
      <c r="V91" s="19">
        <v>1.58606312506411</v>
      </c>
      <c r="W91" s="19">
        <v>1.58606312506411</v>
      </c>
      <c r="X91" s="19">
        <v>1.58606312506411</v>
      </c>
      <c r="Y91" s="31">
        <v>72.25517784716889</v>
      </c>
      <c r="Z91" s="31">
        <v>72.25517784716889</v>
      </c>
      <c r="AA91" s="31">
        <v>72.25517784716889</v>
      </c>
      <c r="AB91" s="31">
        <v>72.25517784716889</v>
      </c>
    </row>
    <row r="92" ht="20.05" customHeight="1">
      <c r="A92" s="17">
        <f>$A91+C91</f>
        <v>435</v>
      </c>
      <c r="B92" s="18"/>
      <c r="C92" s="19">
        <v>5</v>
      </c>
      <c r="D92" t="b" s="20">
        <v>0</v>
      </c>
      <c r="E92" s="21"/>
      <c r="F92" s="22">
        <v>640.008428245770</v>
      </c>
      <c r="G92" s="22">
        <f>$E92+($F92/60+H92*'data'!$C$16+I92*OFFSET('data'!$C$17,0,D92)-G91*(OFFSET('data'!$C$18,0,D92)+'data'!$C$19+OFFSET('data'!$C$20,0,D92)))*$C92/60+G91</f>
        <v>16.3633802816823</v>
      </c>
      <c r="H92" s="22">
        <f>H91+('data'!$C$19*G91-'data'!$C$16*H91)*$C92/60</f>
        <v>26.7672333623733</v>
      </c>
      <c r="I92" s="22">
        <f>I91+(OFFSET('data'!$C$20,0,D92)*G91-OFFSET('data'!$C$17,0,D92)*I91)*$C92/60</f>
        <v>20.795713376088</v>
      </c>
      <c r="J92" s="23">
        <f>$A92/60</f>
        <v>7.25</v>
      </c>
      <c r="K92" s="19">
        <f>G92/'data'!$C$15*1000</f>
        <v>2.5</v>
      </c>
      <c r="L92" s="19">
        <f>L91+'data'!$G$21*(K91-L91)/60*C91</f>
        <v>1.59669121046805</v>
      </c>
      <c r="M92" s="20">
        <f>IF(L92&lt;='data'!$G$22,1.89,1.47)</f>
        <v>1.89</v>
      </c>
      <c r="N92" s="19">
        <f>$A92</f>
        <v>435</v>
      </c>
      <c r="O92" s="31">
        <f>'data'!$G$23-'data'!$G$23*(1-('data'!$G$22^M92)/('data'!$G$22^M92+L92^M92))</f>
        <v>71.1688125761262</v>
      </c>
      <c r="P92" s="31">
        <f>VLOOKUP(IF(N92-'data'!$G$24&lt;0,0,N92-'data'!$G$24),N3:O1097,2)</f>
        <v>72.0347725802454</v>
      </c>
      <c r="Q92" s="20">
        <v>2.5</v>
      </c>
      <c r="R92" s="19">
        <v>2.50020367918917</v>
      </c>
      <c r="S92" s="19">
        <v>2.50020367918917</v>
      </c>
      <c r="T92" s="19">
        <v>2.50020367918917</v>
      </c>
      <c r="U92" s="19">
        <v>1.59682001892892</v>
      </c>
      <c r="V92" s="19">
        <v>1.59682001892892</v>
      </c>
      <c r="W92" s="19">
        <v>1.59682001892892</v>
      </c>
      <c r="X92" s="19">
        <v>1.59682001892892</v>
      </c>
      <c r="Y92" s="31">
        <v>72.0322999535655</v>
      </c>
      <c r="Z92" s="31">
        <v>72.0322999535655</v>
      </c>
      <c r="AA92" s="31">
        <v>72.0322999535655</v>
      </c>
      <c r="AB92" s="31">
        <v>72.0322999535655</v>
      </c>
    </row>
    <row r="93" ht="20.05" customHeight="1">
      <c r="A93" s="17">
        <f>$A92+C92</f>
        <v>440</v>
      </c>
      <c r="B93" s="18"/>
      <c r="C93" s="19">
        <v>5</v>
      </c>
      <c r="D93" t="b" s="20">
        <v>0</v>
      </c>
      <c r="E93" s="21"/>
      <c r="F93" s="22">
        <v>638.943838697043</v>
      </c>
      <c r="G93" s="22">
        <f>$E93+($F93/60+H93*'data'!$C$16+I93*OFFSET('data'!$C$17,0,D93)-G92*(OFFSET('data'!$C$18,0,D93)+'data'!$C$19+OFFSET('data'!$C$20,0,D93)))*$C93/60+G92</f>
        <v>16.3633802816823</v>
      </c>
      <c r="H93" s="22">
        <f>H92+('data'!$C$19*G92-'data'!$C$16*H92)*$C93/60</f>
        <v>27.005623836265</v>
      </c>
      <c r="I93" s="22">
        <f>I92+(OFFSET('data'!$C$20,0,D93)*G92-OFFSET('data'!$C$17,0,D93)*I92)*$C93/60</f>
        <v>21.0340256169489</v>
      </c>
      <c r="J93" s="23">
        <f>$A93/60</f>
        <v>7.33333333333333</v>
      </c>
      <c r="K93" s="19">
        <f>G93/'data'!$C$15*1000</f>
        <v>2.5</v>
      </c>
      <c r="L93" s="19">
        <f>L92+'data'!$G$21*(K92-L92)/60*C92</f>
        <v>1.60732063760095</v>
      </c>
      <c r="M93" s="20">
        <f>IF(L93&lt;='data'!$G$22,1.89,1.47)</f>
        <v>1.89</v>
      </c>
      <c r="N93" s="19">
        <f>$A93</f>
        <v>440</v>
      </c>
      <c r="O93" s="31">
        <f>'data'!$G$23-'data'!$G$23*(1-('data'!$G$22^M93)/('data'!$G$22^M93+L93^M93))</f>
        <v>70.9586116607196</v>
      </c>
      <c r="P93" s="31">
        <f>VLOOKUP(IF(N93-'data'!$G$24&lt;0,0,N93-'data'!$G$24),N3:O1097,2)</f>
        <v>71.8144767654975</v>
      </c>
      <c r="Q93" s="20">
        <v>2.5</v>
      </c>
      <c r="R93" s="19">
        <v>2.50020307951303</v>
      </c>
      <c r="S93" s="19">
        <v>2.50020307951303</v>
      </c>
      <c r="T93" s="19">
        <v>2.50020307951303</v>
      </c>
      <c r="U93" s="19">
        <v>1.60745032708164</v>
      </c>
      <c r="V93" s="19">
        <v>1.60745032708164</v>
      </c>
      <c r="W93" s="19">
        <v>1.60745032708164</v>
      </c>
      <c r="X93" s="19">
        <v>1.60745032708164</v>
      </c>
      <c r="Y93" s="31">
        <v>71.81198471519861</v>
      </c>
      <c r="Z93" s="31">
        <v>71.81198471519861</v>
      </c>
      <c r="AA93" s="31">
        <v>71.81198471519861</v>
      </c>
      <c r="AB93" s="31">
        <v>71.81198471519861</v>
      </c>
    </row>
    <row r="94" ht="20.05" customHeight="1">
      <c r="A94" s="17">
        <f>$A93+C93</f>
        <v>445</v>
      </c>
      <c r="B94" s="18"/>
      <c r="C94" s="19">
        <v>5</v>
      </c>
      <c r="D94" t="b" s="20">
        <v>0</v>
      </c>
      <c r="E94" s="21"/>
      <c r="F94" s="22">
        <v>637.885179221093</v>
      </c>
      <c r="G94" s="22">
        <f>$E94+($F94/60+H94*'data'!$C$16+I94*OFFSET('data'!$C$17,0,D94)-G93*(OFFSET('data'!$C$18,0,D94)+'data'!$C$19+OFFSET('data'!$C$20,0,D94)))*$C94/60+G93</f>
        <v>16.3633802816823</v>
      </c>
      <c r="H94" s="22">
        <f>H93+('data'!$C$19*G93-'data'!$C$16*H93)*$C94/60</f>
        <v>27.242615349635</v>
      </c>
      <c r="I94" s="22">
        <f>I93+(OFFSET('data'!$C$20,0,D94)*G93-OFFSET('data'!$C$17,0,D94)*I93)*$C94/60</f>
        <v>21.2722582217361</v>
      </c>
      <c r="J94" s="23">
        <f>$A94/60</f>
        <v>7.41666666666667</v>
      </c>
      <c r="K94" s="19">
        <f>G94/'data'!$C$15*1000</f>
        <v>2.5</v>
      </c>
      <c r="L94" s="19">
        <f>L93+'data'!$G$21*(K93-L93)/60*C93</f>
        <v>1.61782498599833</v>
      </c>
      <c r="M94" s="20">
        <f>IF(L94&lt;='data'!$G$22,1.89,1.47)</f>
        <v>1.89</v>
      </c>
      <c r="N94" s="19">
        <f>$A94</f>
        <v>445</v>
      </c>
      <c r="O94" s="31">
        <f>'data'!$G$23-'data'!$G$23*(1-('data'!$G$22^M94)/('data'!$G$22^M94+L94^M94))</f>
        <v>70.7508921901145</v>
      </c>
      <c r="P94" s="31">
        <f>VLOOKUP(IF(N94-'data'!$G$24&lt;0,0,N94-'data'!$G$24),N3:O1097,2)</f>
        <v>71.5967285572091</v>
      </c>
      <c r="Q94" s="20">
        <v>2.5</v>
      </c>
      <c r="R94" s="19">
        <v>2.50020247933477</v>
      </c>
      <c r="S94" s="19">
        <v>2.50020247933477</v>
      </c>
      <c r="T94" s="19">
        <v>2.50020247933477</v>
      </c>
      <c r="U94" s="19">
        <v>1.61795553907518</v>
      </c>
      <c r="V94" s="19">
        <v>1.61795553907518</v>
      </c>
      <c r="W94" s="19">
        <v>1.61795553907518</v>
      </c>
      <c r="X94" s="19">
        <v>1.61795553907518</v>
      </c>
      <c r="Y94" s="31">
        <v>71.5942176025242</v>
      </c>
      <c r="Z94" s="31">
        <v>71.5942176025242</v>
      </c>
      <c r="AA94" s="31">
        <v>71.5942176025242</v>
      </c>
      <c r="AB94" s="31">
        <v>71.5942176025242</v>
      </c>
    </row>
    <row r="95" ht="20.05" customHeight="1">
      <c r="A95" s="17">
        <f>$A94+C94</f>
        <v>450</v>
      </c>
      <c r="B95" s="18"/>
      <c r="C95" s="19">
        <v>5</v>
      </c>
      <c r="D95" t="b" s="20">
        <v>0</v>
      </c>
      <c r="E95" s="21"/>
      <c r="F95" s="22">
        <v>636.8324151241731</v>
      </c>
      <c r="G95" s="22">
        <f>$E95+($F95/60+H95*'data'!$C$16+I95*OFFSET('data'!$C$17,0,D95)-G94*(OFFSET('data'!$C$18,0,D95)+'data'!$C$19+OFFSET('data'!$C$20,0,D95)))*$C95/60+G94</f>
        <v>16.3633802816823</v>
      </c>
      <c r="H95" s="22">
        <f>H94+('data'!$C$19*G94-'data'!$C$16*H94)*$C95/60</f>
        <v>27.4782161120837</v>
      </c>
      <c r="I95" s="22">
        <f>I94+(OFFSET('data'!$C$20,0,D95)*G94-OFFSET('data'!$C$17,0,D95)*I94)*$C95/60</f>
        <v>21.5104112170613</v>
      </c>
      <c r="J95" s="23">
        <f>$A95/60</f>
        <v>7.5</v>
      </c>
      <c r="K95" s="19">
        <f>G95/'data'!$C$15*1000</f>
        <v>2.5</v>
      </c>
      <c r="L95" s="19">
        <f>L94+'data'!$G$21*(K94-L94)/60*C94</f>
        <v>1.62820572748835</v>
      </c>
      <c r="M95" s="20">
        <f>IF(L95&lt;='data'!$G$22,1.89,1.47)</f>
        <v>1.89</v>
      </c>
      <c r="N95" s="19">
        <f>$A95</f>
        <v>450</v>
      </c>
      <c r="O95" s="31">
        <f>'data'!$G$23-'data'!$G$23*(1-('data'!$G$22^M95)/('data'!$G$22^M95+L95^M95))</f>
        <v>70.5456359144554</v>
      </c>
      <c r="P95" s="31">
        <f>VLOOKUP(IF(N95-'data'!$G$24&lt;0,0,N95-'data'!$G$24),N3:O1097,2)</f>
        <v>71.3815125608279</v>
      </c>
      <c r="Q95" s="20">
        <v>2.5</v>
      </c>
      <c r="R95" s="19">
        <v>2.50020187883212</v>
      </c>
      <c r="S95" s="19">
        <v>2.50020187883212</v>
      </c>
      <c r="T95" s="19">
        <v>2.50020187883212</v>
      </c>
      <c r="U95" s="19">
        <v>1.62833712693681</v>
      </c>
      <c r="V95" s="19">
        <v>1.62833712693681</v>
      </c>
      <c r="W95" s="19">
        <v>1.62833712693681</v>
      </c>
      <c r="X95" s="19">
        <v>1.62833712693681</v>
      </c>
      <c r="Y95" s="31">
        <v>71.3789832130758</v>
      </c>
      <c r="Z95" s="31">
        <v>71.3789832130758</v>
      </c>
      <c r="AA95" s="31">
        <v>71.3789832130758</v>
      </c>
      <c r="AB95" s="31">
        <v>71.3789832130758</v>
      </c>
    </row>
    <row r="96" ht="20.05" customHeight="1">
      <c r="A96" s="17">
        <f>$A95+C95</f>
        <v>455</v>
      </c>
      <c r="B96" s="18"/>
      <c r="C96" s="19">
        <v>5</v>
      </c>
      <c r="D96" t="b" s="20">
        <v>0</v>
      </c>
      <c r="E96" s="21"/>
      <c r="F96" s="22">
        <v>635.785511916092</v>
      </c>
      <c r="G96" s="22">
        <f>$E96+($F96/60+H96*'data'!$C$16+I96*OFFSET('data'!$C$17,0,D96)-G95*(OFFSET('data'!$C$18,0,D96)+'data'!$C$19+OFFSET('data'!$C$20,0,D96)))*$C96/60+G95</f>
        <v>16.3633802816823</v>
      </c>
      <c r="H96" s="22">
        <f>H95+('data'!$C$19*G95-'data'!$C$16*H95)*$C96/60</f>
        <v>27.7124342850346</v>
      </c>
      <c r="I96" s="22">
        <f>I95+(OFFSET('data'!$C$20,0,D96)*G95-OFFSET('data'!$C$17,0,D96)*I95)*$C96/60</f>
        <v>21.7484846295274</v>
      </c>
      <c r="J96" s="23">
        <f>$A96/60</f>
        <v>7.58333333333333</v>
      </c>
      <c r="K96" s="19">
        <f>G96/'data'!$C$15*1000</f>
        <v>2.5</v>
      </c>
      <c r="L96" s="19">
        <f>L95+'data'!$G$21*(K95-L95)/60*C95</f>
        <v>1.63846431657984</v>
      </c>
      <c r="M96" s="20">
        <f>IF(L96&lt;='data'!$G$22,1.89,1.47)</f>
        <v>1.89</v>
      </c>
      <c r="N96" s="19">
        <f>$A96</f>
        <v>455</v>
      </c>
      <c r="O96" s="31">
        <f>'data'!$G$23-'data'!$G$23*(1-('data'!$G$22^M96)/('data'!$G$22^M96+L96^M96))</f>
        <v>70.34282401213341</v>
      </c>
      <c r="P96" s="31">
        <f>VLOOKUP(IF(N96-'data'!$G$24&lt;0,0,N96-'data'!$G$24),N3:O1097,2)</f>
        <v>71.1688125761262</v>
      </c>
      <c r="Q96" s="20">
        <v>2.5</v>
      </c>
      <c r="R96" s="19">
        <v>2.50020127817041</v>
      </c>
      <c r="S96" s="19">
        <v>2.50020127817041</v>
      </c>
      <c r="T96" s="19">
        <v>2.50020127817041</v>
      </c>
      <c r="U96" s="19">
        <v>1.63859654537424</v>
      </c>
      <c r="V96" s="19">
        <v>1.63859654537424</v>
      </c>
      <c r="W96" s="19">
        <v>1.63859654537424</v>
      </c>
      <c r="X96" s="19">
        <v>1.63859654537424</v>
      </c>
      <c r="Y96" s="31">
        <v>71.1662653386477</v>
      </c>
      <c r="Z96" s="31">
        <v>71.1662653386477</v>
      </c>
      <c r="AA96" s="31">
        <v>71.1662653386477</v>
      </c>
      <c r="AB96" s="31">
        <v>71.1662653386477</v>
      </c>
    </row>
    <row r="97" ht="20.05" customHeight="1">
      <c r="A97" s="17">
        <f>$A96+C96</f>
        <v>460</v>
      </c>
      <c r="B97" s="18"/>
      <c r="C97" s="19">
        <v>5</v>
      </c>
      <c r="D97" t="b" s="20">
        <v>0</v>
      </c>
      <c r="E97" s="21"/>
      <c r="F97" s="22">
        <v>634.744435309027</v>
      </c>
      <c r="G97" s="22">
        <f>$E97+($F97/60+H97*'data'!$C$16+I97*OFFSET('data'!$C$17,0,D97)-G96*(OFFSET('data'!$C$18,0,D97)+'data'!$C$19+OFFSET('data'!$C$20,0,D97)))*$C97/60+G96</f>
        <v>16.3633802816823</v>
      </c>
      <c r="H97" s="22">
        <f>H96+('data'!$C$19*G96-'data'!$C$16*H96)*$C97/60</f>
        <v>27.9452779820172</v>
      </c>
      <c r="I97" s="22">
        <f>I96+(OFFSET('data'!$C$20,0,D97)*G96-OFFSET('data'!$C$17,0,D97)*I96)*$C97/60</f>
        <v>21.9864784857284</v>
      </c>
      <c r="J97" s="23">
        <f>$A97/60</f>
        <v>7.66666666666667</v>
      </c>
      <c r="K97" s="19">
        <f>G97/'data'!$C$15*1000</f>
        <v>2.5</v>
      </c>
      <c r="L97" s="19">
        <f>L96+'data'!$G$21*(K96-L96)/60*C96</f>
        <v>1.64860219066612</v>
      </c>
      <c r="M97" s="20">
        <f>IF(L97&lt;='data'!$G$22,1.89,1.47)</f>
        <v>1.89</v>
      </c>
      <c r="N97" s="19">
        <f>$A97</f>
        <v>460</v>
      </c>
      <c r="O97" s="31">
        <f>'data'!$G$23-'data'!$G$23*(1-('data'!$G$22^M97)/('data'!$G$22^M97+L97^M97))</f>
        <v>70.142437140409</v>
      </c>
      <c r="P97" s="31">
        <f>VLOOKUP(IF(N97-'data'!$G$24&lt;0,0,N97-'data'!$G$24),N3:O1097,2)</f>
        <v>70.9586116607196</v>
      </c>
      <c r="Q97" s="20">
        <v>2.5</v>
      </c>
      <c r="R97" s="19">
        <v>2.50020067750346</v>
      </c>
      <c r="S97" s="19">
        <v>2.50020067750346</v>
      </c>
      <c r="T97" s="19">
        <v>2.50020067750346</v>
      </c>
      <c r="U97" s="19">
        <v>1.64873523197925</v>
      </c>
      <c r="V97" s="19">
        <v>1.64873523197925</v>
      </c>
      <c r="W97" s="19">
        <v>1.64873523197925</v>
      </c>
      <c r="X97" s="19">
        <v>1.64873523197925</v>
      </c>
      <c r="Y97" s="31">
        <v>70.95604702882881</v>
      </c>
      <c r="Z97" s="31">
        <v>70.95604702882881</v>
      </c>
      <c r="AA97" s="31">
        <v>70.95604702882881</v>
      </c>
      <c r="AB97" s="31">
        <v>70.95604702882881</v>
      </c>
    </row>
    <row r="98" ht="20.05" customHeight="1">
      <c r="A98" s="17">
        <f>$A97+C97</f>
        <v>465</v>
      </c>
      <c r="B98" s="18"/>
      <c r="C98" s="19">
        <v>5</v>
      </c>
      <c r="D98" t="b" s="20">
        <v>0</v>
      </c>
      <c r="E98" s="21"/>
      <c r="F98" s="22">
        <v>633.709151216331</v>
      </c>
      <c r="G98" s="22">
        <f>$E98+($F98/60+H98*'data'!$C$16+I98*OFFSET('data'!$C$17,0,D98)-G97*(OFFSET('data'!$C$18,0,D98)+'data'!$C$19+OFFSET('data'!$C$20,0,D98)))*$C98/60+G97</f>
        <v>16.3633802816823</v>
      </c>
      <c r="H98" s="22">
        <f>H97+('data'!$C$19*G97-'data'!$C$16*H97)*$C98/60</f>
        <v>28.1767552689479</v>
      </c>
      <c r="I98" s="22">
        <f>I97+(OFFSET('data'!$C$20,0,D98)*G97-OFFSET('data'!$C$17,0,D98)*I97)*$C98/60</f>
        <v>22.2243928122493</v>
      </c>
      <c r="J98" s="23">
        <f>$A98/60</f>
        <v>7.75</v>
      </c>
      <c r="K98" s="19">
        <f>G98/'data'!$C$15*1000</f>
        <v>2.5</v>
      </c>
      <c r="L98" s="19">
        <f>L97+'data'!$G$21*(K97-L97)/60*C97</f>
        <v>1.6586207702264</v>
      </c>
      <c r="M98" s="20">
        <f>IF(L98&lt;='data'!$G$22,1.89,1.47)</f>
        <v>1.89</v>
      </c>
      <c r="N98" s="19">
        <f>$A98</f>
        <v>465</v>
      </c>
      <c r="O98" s="31">
        <f>'data'!$G$23-'data'!$G$23*(1-('data'!$G$22^M98)/('data'!$G$22^M98+L98^M98))</f>
        <v>69.94445548319921</v>
      </c>
      <c r="P98" s="31">
        <f>VLOOKUP(IF(N98-'data'!$G$24&lt;0,0,N98-'data'!$G$24),N3:O1097,2)</f>
        <v>70.7508921901145</v>
      </c>
      <c r="Q98" s="20">
        <v>2.5</v>
      </c>
      <c r="R98" s="19">
        <v>2.50020007697433</v>
      </c>
      <c r="S98" s="19">
        <v>2.50020007697433</v>
      </c>
      <c r="T98" s="19">
        <v>2.50020007697433</v>
      </c>
      <c r="U98" s="19">
        <v>1.658754607429</v>
      </c>
      <c r="V98" s="19">
        <v>1.658754607429</v>
      </c>
      <c r="W98" s="19">
        <v>1.658754607429</v>
      </c>
      <c r="X98" s="19">
        <v>1.658754607429</v>
      </c>
      <c r="Y98" s="31">
        <v>70.74831065106621</v>
      </c>
      <c r="Z98" s="31">
        <v>70.74831065106621</v>
      </c>
      <c r="AA98" s="31">
        <v>70.74831065106621</v>
      </c>
      <c r="AB98" s="31">
        <v>70.74831065106621</v>
      </c>
    </row>
    <row r="99" ht="20.05" customHeight="1">
      <c r="A99" s="17">
        <f>$A98+C98</f>
        <v>470</v>
      </c>
      <c r="B99" s="18"/>
      <c r="C99" s="19">
        <v>5</v>
      </c>
      <c r="D99" t="b" s="20">
        <v>0</v>
      </c>
      <c r="E99" s="21"/>
      <c r="F99" s="22">
        <v>632.679625751355</v>
      </c>
      <c r="G99" s="22">
        <f>$E99+($F99/60+H99*'data'!$C$16+I99*OFFSET('data'!$C$17,0,D99)-G98*(OFFSET('data'!$C$18,0,D99)+'data'!$C$19+OFFSET('data'!$C$20,0,D99)))*$C99/60+G98</f>
        <v>16.3633802816823</v>
      </c>
      <c r="H99" s="22">
        <f>H98+('data'!$C$19*G98-'data'!$C$16*H98)*$C99/60</f>
        <v>28.4068741644092</v>
      </c>
      <c r="I99" s="22">
        <f>I98+(OFFSET('data'!$C$20,0,D99)*G98-OFFSET('data'!$C$17,0,D99)*I98)*$C99/60</f>
        <v>22.4622276356663</v>
      </c>
      <c r="J99" s="23">
        <f>$A99/60</f>
        <v>7.83333333333333</v>
      </c>
      <c r="K99" s="19">
        <f>G99/'data'!$C$15*1000</f>
        <v>2.5</v>
      </c>
      <c r="L99" s="19">
        <f>L98+'data'!$G$21*(K98-L98)/60*C98</f>
        <v>1.6685214590248</v>
      </c>
      <c r="M99" s="20">
        <f>IF(L99&lt;='data'!$G$22,1.89,1.47)</f>
        <v>1.89</v>
      </c>
      <c r="N99" s="19">
        <f>$A99</f>
        <v>470</v>
      </c>
      <c r="O99" s="31">
        <f>'data'!$G$23-'data'!$G$23*(1-('data'!$G$22^M99)/('data'!$G$22^M99+L99^M99))</f>
        <v>69.7488587961675</v>
      </c>
      <c r="P99" s="31">
        <f>VLOOKUP(IF(N99-'data'!$G$24&lt;0,0,N99-'data'!$G$24),N3:O1097,2)</f>
        <v>70.5456359144554</v>
      </c>
      <c r="Q99" s="20">
        <v>2.5</v>
      </c>
      <c r="R99" s="19">
        <v>2.50019947671605</v>
      </c>
      <c r="S99" s="19">
        <v>2.50019947671605</v>
      </c>
      <c r="T99" s="19">
        <v>2.50019947671605</v>
      </c>
      <c r="U99" s="19">
        <v>1.66865607568492</v>
      </c>
      <c r="V99" s="19">
        <v>1.66865607568492</v>
      </c>
      <c r="W99" s="19">
        <v>1.66865607568492</v>
      </c>
      <c r="X99" s="19">
        <v>1.66865607568492</v>
      </c>
      <c r="Y99" s="31">
        <v>70.54303794742729</v>
      </c>
      <c r="Z99" s="31">
        <v>70.54303794742729</v>
      </c>
      <c r="AA99" s="31">
        <v>70.54303794742729</v>
      </c>
      <c r="AB99" s="31">
        <v>70.54303794742729</v>
      </c>
    </row>
    <row r="100" ht="20.05" customHeight="1">
      <c r="A100" s="17">
        <f>$A99+C99</f>
        <v>475</v>
      </c>
      <c r="B100" s="18"/>
      <c r="C100" s="19">
        <v>5</v>
      </c>
      <c r="D100" t="b" s="20">
        <v>0</v>
      </c>
      <c r="E100" s="21"/>
      <c r="F100" s="22">
        <v>631.655825226273</v>
      </c>
      <c r="G100" s="22">
        <f>$E100+($F100/60+H100*'data'!$C$16+I100*OFFSET('data'!$C$17,0,D100)-G99*(OFFSET('data'!$C$18,0,D100)+'data'!$C$19+OFFSET('data'!$C$20,0,D100)))*$C100/60+G99</f>
        <v>16.3633802816823</v>
      </c>
      <c r="H100" s="22">
        <f>H99+('data'!$C$19*G99-'data'!$C$16*H99)*$C100/60</f>
        <v>28.635642639928</v>
      </c>
      <c r="I100" s="22">
        <f>I99+(OFFSET('data'!$C$20,0,D100)*G99-OFFSET('data'!$C$17,0,D100)*I99)*$C100/60</f>
        <v>22.6999829825468</v>
      </c>
      <c r="J100" s="23">
        <f>$A100/60</f>
        <v>7.91666666666667</v>
      </c>
      <c r="K100" s="19">
        <f>G100/'data'!$C$15*1000</f>
        <v>2.5</v>
      </c>
      <c r="L100" s="19">
        <f>L99+'data'!$G$21*(K99-L99)/60*C99</f>
        <v>1.67830564430705</v>
      </c>
      <c r="M100" s="20">
        <f>IF(L100&lt;='data'!$G$22,1.89,1.47)</f>
        <v>1.89</v>
      </c>
      <c r="N100" s="19">
        <f>$A100</f>
        <v>475</v>
      </c>
      <c r="O100" s="31">
        <f>'data'!$G$23-'data'!$G$23*(1-('data'!$G$22^M100)/('data'!$G$22^M100+L100^M100))</f>
        <v>69.55562644925421</v>
      </c>
      <c r="P100" s="31">
        <f>VLOOKUP(IF(N100-'data'!$G$24&lt;0,0,N100-'data'!$G$24),N3:O1097,2)</f>
        <v>70.34282401213341</v>
      </c>
      <c r="Q100" s="20">
        <v>2.5</v>
      </c>
      <c r="R100" s="19">
        <v>2.50019887685226</v>
      </c>
      <c r="S100" s="19">
        <v>2.50019887685226</v>
      </c>
      <c r="T100" s="19">
        <v>2.50019887685226</v>
      </c>
      <c r="U100" s="19">
        <v>1.67844102418928</v>
      </c>
      <c r="V100" s="19">
        <v>1.67844102418928</v>
      </c>
      <c r="W100" s="19">
        <v>1.67844102418928</v>
      </c>
      <c r="X100" s="19">
        <v>1.67844102418928</v>
      </c>
      <c r="Y100" s="31">
        <v>70.340210088220</v>
      </c>
      <c r="Z100" s="31">
        <v>70.340210088220</v>
      </c>
      <c r="AA100" s="31">
        <v>70.340210088220</v>
      </c>
      <c r="AB100" s="31">
        <v>70.340210088220</v>
      </c>
    </row>
    <row r="101" ht="20.05" customHeight="1">
      <c r="A101" s="17">
        <f>$A100+C100</f>
        <v>480</v>
      </c>
      <c r="B101" s="18"/>
      <c r="C101" s="19">
        <v>5</v>
      </c>
      <c r="D101" t="b" s="20">
        <v>0</v>
      </c>
      <c r="E101" s="21"/>
      <c r="F101" s="22">
        <v>630.637716150918</v>
      </c>
      <c r="G101" s="22">
        <f>$E101+($F101/60+H101*'data'!$C$16+I101*OFFSET('data'!$C$17,0,D101)-G100*(OFFSET('data'!$C$18,0,D101)+'data'!$C$19+OFFSET('data'!$C$20,0,D101)))*$C101/60+G100</f>
        <v>16.3633802816823</v>
      </c>
      <c r="H101" s="22">
        <f>H100+('data'!$C$19*G100-'data'!$C$16*H100)*$C101/60</f>
        <v>28.8630686202512</v>
      </c>
      <c r="I101" s="22">
        <f>I100+(OFFSET('data'!$C$20,0,D101)*G100-OFFSET('data'!$C$17,0,D101)*I100)*$C101/60</f>
        <v>22.9376588794491</v>
      </c>
      <c r="J101" s="23">
        <f>$A101/60</f>
        <v>8</v>
      </c>
      <c r="K101" s="19">
        <f>G101/'data'!$C$15*1000</f>
        <v>2.5</v>
      </c>
      <c r="L101" s="19">
        <f>L100+'data'!$G$21*(K100-L100)/60*C100</f>
        <v>1.68797469699487</v>
      </c>
      <c r="M101" s="20">
        <f>IF(L101&lt;='data'!$G$22,1.89,1.47)</f>
        <v>1.89</v>
      </c>
      <c r="N101" s="19">
        <f>$A101</f>
        <v>480</v>
      </c>
      <c r="O101" s="31">
        <f>'data'!$G$23-'data'!$G$23*(1-('data'!$G$22^M101)/('data'!$G$22^M101+L101^M101))</f>
        <v>69.3647374667725</v>
      </c>
      <c r="P101" s="31">
        <f>VLOOKUP(IF(N101-'data'!$G$24&lt;0,0,N101-'data'!$G$24),N3:O1097,2)</f>
        <v>70.142437140409</v>
      </c>
      <c r="Q101" s="20">
        <v>2.5</v>
      </c>
      <c r="R101" s="19">
        <v>2.50019827749788</v>
      </c>
      <c r="S101" s="19">
        <v>2.50019827749788</v>
      </c>
      <c r="T101" s="19">
        <v>2.50019827749788</v>
      </c>
      <c r="U101" s="19">
        <v>1.68811082405948</v>
      </c>
      <c r="V101" s="19">
        <v>1.68811082405948</v>
      </c>
      <c r="W101" s="19">
        <v>1.68811082405948</v>
      </c>
      <c r="X101" s="19">
        <v>1.68811082405948</v>
      </c>
      <c r="Y101" s="31">
        <v>70.139807722629</v>
      </c>
      <c r="Z101" s="31">
        <v>70.139807722629</v>
      </c>
      <c r="AA101" s="31">
        <v>70.139807722629</v>
      </c>
      <c r="AB101" s="31">
        <v>70.139807722629</v>
      </c>
    </row>
    <row r="102" ht="20.05" customHeight="1">
      <c r="A102" s="17">
        <f>$A101+C101</f>
        <v>485</v>
      </c>
      <c r="B102" s="18"/>
      <c r="C102" s="19">
        <v>5</v>
      </c>
      <c r="D102" t="b" s="20">
        <v>0</v>
      </c>
      <c r="E102" s="21"/>
      <c r="F102" s="22">
        <v>629.625265231617</v>
      </c>
      <c r="G102" s="22">
        <f>$E102+($F102/60+H102*'data'!$C$16+I102*OFFSET('data'!$C$17,0,D102)-G101*(OFFSET('data'!$C$18,0,D102)+'data'!$C$19+OFFSET('data'!$C$20,0,D102)))*$C102/60+G101</f>
        <v>16.3633802816823</v>
      </c>
      <c r="H102" s="22">
        <f>H101+('data'!$C$19*G101-'data'!$C$16*H101)*$C102/60</f>
        <v>29.0891599836205</v>
      </c>
      <c r="I102" s="22">
        <f>I101+(OFFSET('data'!$C$20,0,D102)*G101-OFFSET('data'!$C$17,0,D102)*I101)*$C102/60</f>
        <v>23.1752553529228</v>
      </c>
      <c r="J102" s="23">
        <f>$A102/60</f>
        <v>8.08333333333333</v>
      </c>
      <c r="K102" s="19">
        <f>G102/'data'!$C$15*1000</f>
        <v>2.5</v>
      </c>
      <c r="L102" s="19">
        <f>L101+'data'!$G$21*(K101-L101)/60*C101</f>
        <v>1.69752997187804</v>
      </c>
      <c r="M102" s="20">
        <f>IF(L102&lt;='data'!$G$22,1.89,1.47)</f>
        <v>1.89</v>
      </c>
      <c r="N102" s="19">
        <f>$A102</f>
        <v>485</v>
      </c>
      <c r="O102" s="31">
        <f>'data'!$G$23-'data'!$G$23*(1-('data'!$G$22^M102)/('data'!$G$22^M102+L102^M102))</f>
        <v>69.176170565196</v>
      </c>
      <c r="P102" s="31">
        <f>VLOOKUP(IF(N102-'data'!$G$24&lt;0,0,N102-'data'!$G$24),N3:O1097,2)</f>
        <v>69.94445548319921</v>
      </c>
      <c r="Q102" s="20">
        <v>2.5</v>
      </c>
      <c r="R102" s="19">
        <v>2.50019767875964</v>
      </c>
      <c r="S102" s="19">
        <v>2.50019767875964</v>
      </c>
      <c r="T102" s="19">
        <v>2.50019767875964</v>
      </c>
      <c r="U102" s="19">
        <v>1.69766683028005</v>
      </c>
      <c r="V102" s="19">
        <v>1.69766683028005</v>
      </c>
      <c r="W102" s="19">
        <v>1.69766683028005</v>
      </c>
      <c r="X102" s="19">
        <v>1.69766683028005</v>
      </c>
      <c r="Y102" s="31">
        <v>69.94181102651289</v>
      </c>
      <c r="Z102" s="31">
        <v>69.94181102651289</v>
      </c>
      <c r="AA102" s="31">
        <v>69.94181102651289</v>
      </c>
      <c r="AB102" s="31">
        <v>69.94181102651289</v>
      </c>
    </row>
    <row r="103" ht="20.05" customHeight="1">
      <c r="A103" s="17">
        <f>$A102+C102</f>
        <v>490</v>
      </c>
      <c r="B103" s="18"/>
      <c r="C103" s="19">
        <v>5</v>
      </c>
      <c r="D103" t="b" s="20">
        <v>0</v>
      </c>
      <c r="E103" s="21"/>
      <c r="F103" s="22">
        <v>628.618439370041</v>
      </c>
      <c r="G103" s="22">
        <f>$E103+($F103/60+H103*'data'!$C$16+I103*OFFSET('data'!$C$17,0,D103)-G102*(OFFSET('data'!$C$18,0,D103)+'data'!$C$19+OFFSET('data'!$C$20,0,D103)))*$C103/60+G102</f>
        <v>16.3633802816823</v>
      </c>
      <c r="H103" s="22">
        <f>H102+('data'!$C$19*G102-'data'!$C$16*H102)*$C103/60</f>
        <v>29.3139245620454</v>
      </c>
      <c r="I103" s="22">
        <f>I102+(OFFSET('data'!$C$20,0,D103)*G102-OFFSET('data'!$C$17,0,D103)*I102)*$C103/60</f>
        <v>23.4127724295087</v>
      </c>
      <c r="J103" s="23">
        <f>$A103/60</f>
        <v>8.16666666666667</v>
      </c>
      <c r="K103" s="19">
        <f>G103/'data'!$C$15*1000</f>
        <v>2.5</v>
      </c>
      <c r="L103" s="19">
        <f>L102+'data'!$G$21*(K102-L102)/60*C102</f>
        <v>1.70697280780425</v>
      </c>
      <c r="M103" s="20">
        <f>IF(L103&lt;='data'!$G$22,1.89,1.47)</f>
        <v>1.89</v>
      </c>
      <c r="N103" s="19">
        <f>$A103</f>
        <v>490</v>
      </c>
      <c r="O103" s="31">
        <f>'data'!$G$23-'data'!$G$23*(1-('data'!$G$22^M103)/('data'!$G$22^M103+L103^M103))</f>
        <v>68.9899041887528</v>
      </c>
      <c r="P103" s="31">
        <f>VLOOKUP(IF(N103-'data'!$G$24&lt;0,0,N103-'data'!$G$24),N3:O1097,2)</f>
        <v>69.7488587961675</v>
      </c>
      <c r="Q103" s="20">
        <v>2.5</v>
      </c>
      <c r="R103" s="19">
        <v>2.50019708073667</v>
      </c>
      <c r="S103" s="19">
        <v>2.50019708073667</v>
      </c>
      <c r="T103" s="19">
        <v>2.50019708073667</v>
      </c>
      <c r="U103" s="19">
        <v>1.70711038189238</v>
      </c>
      <c r="V103" s="19">
        <v>1.70711038189238</v>
      </c>
      <c r="W103" s="19">
        <v>1.70711038189238</v>
      </c>
      <c r="X103" s="19">
        <v>1.70711038189238</v>
      </c>
      <c r="Y103" s="31">
        <v>69.7461997475047</v>
      </c>
      <c r="Z103" s="31">
        <v>69.7461997475047</v>
      </c>
      <c r="AA103" s="31">
        <v>69.7461997475047</v>
      </c>
      <c r="AB103" s="31">
        <v>69.7461997475047</v>
      </c>
    </row>
    <row r="104" ht="20.05" customHeight="1">
      <c r="A104" s="17">
        <f>$A103+C103</f>
        <v>495</v>
      </c>
      <c r="B104" s="18"/>
      <c r="C104" s="19">
        <v>5</v>
      </c>
      <c r="D104" t="b" s="20">
        <v>0</v>
      </c>
      <c r="E104" s="21"/>
      <c r="F104" s="22">
        <v>627.617205662061</v>
      </c>
      <c r="G104" s="22">
        <f>$E104+($F104/60+H104*'data'!$C$16+I104*OFFSET('data'!$C$17,0,D104)-G103*(OFFSET('data'!$C$18,0,D104)+'data'!$C$19+OFFSET('data'!$C$20,0,D104)))*$C104/60+G103</f>
        <v>16.3633802816823</v>
      </c>
      <c r="H104" s="22">
        <f>H103+('data'!$C$19*G103-'data'!$C$16*H103)*$C104/60</f>
        <v>29.5373701415741</v>
      </c>
      <c r="I104" s="22">
        <f>I103+(OFFSET('data'!$C$20,0,D104)*G103-OFFSET('data'!$C$17,0,D104)*I103)*$C104/60</f>
        <v>23.6502101357385</v>
      </c>
      <c r="J104" s="23">
        <f>$A104/60</f>
        <v>8.25</v>
      </c>
      <c r="K104" s="19">
        <f>G104/'data'!$C$15*1000</f>
        <v>2.5</v>
      </c>
      <c r="L104" s="19">
        <f>L103+'data'!$G$21*(K103-L103)/60*C103</f>
        <v>1.71630452786669</v>
      </c>
      <c r="M104" s="20">
        <f>IF(L104&lt;='data'!$G$22,1.89,1.47)</f>
        <v>1.89</v>
      </c>
      <c r="N104" s="19">
        <f>$A104</f>
        <v>495</v>
      </c>
      <c r="O104" s="31">
        <f>'data'!$G$23-'data'!$G$23*(1-('data'!$G$22^M104)/('data'!$G$22^M104+L104^M104))</f>
        <v>68.8059165429372</v>
      </c>
      <c r="P104" s="31">
        <f>VLOOKUP(IF(N104-'data'!$G$24&lt;0,0,N104-'data'!$G$24),N3:O1097,2)</f>
        <v>69.55562644925421</v>
      </c>
      <c r="Q104" s="20">
        <v>2.5</v>
      </c>
      <c r="R104" s="19">
        <v>2.50019648352099</v>
      </c>
      <c r="S104" s="19">
        <v>2.50019648352099</v>
      </c>
      <c r="T104" s="19">
        <v>2.50019648352099</v>
      </c>
      <c r="U104" s="19">
        <v>1.71644280218224</v>
      </c>
      <c r="V104" s="19">
        <v>1.71644280218224</v>
      </c>
      <c r="W104" s="19">
        <v>1.71644280218224</v>
      </c>
      <c r="X104" s="19">
        <v>1.71644280218224</v>
      </c>
      <c r="Y104" s="31">
        <v>69.5529532475516</v>
      </c>
      <c r="Z104" s="31">
        <v>69.5529532475516</v>
      </c>
      <c r="AA104" s="31">
        <v>69.5529532475516</v>
      </c>
      <c r="AB104" s="31">
        <v>69.5529532475516</v>
      </c>
    </row>
    <row r="105" ht="20.05" customHeight="1">
      <c r="A105" s="17">
        <f>$A104+C104</f>
        <v>500</v>
      </c>
      <c r="B105" s="18"/>
      <c r="C105" s="19">
        <v>5</v>
      </c>
      <c r="D105" t="b" s="20">
        <v>0</v>
      </c>
      <c r="E105" s="21"/>
      <c r="F105" s="22">
        <v>626.621531396604</v>
      </c>
      <c r="G105" s="22">
        <f>$E105+($F105/60+H105*'data'!$C$16+I105*OFFSET('data'!$C$17,0,D105)-G104*(OFFSET('data'!$C$18,0,D105)+'data'!$C$19+OFFSET('data'!$C$20,0,D105)))*$C105/60+G104</f>
        <v>16.3633802816823</v>
      </c>
      <c r="H105" s="22">
        <f>H104+('data'!$C$19*G104-'data'!$C$16*H104)*$C105/60</f>
        <v>29.7595044625638</v>
      </c>
      <c r="I105" s="22">
        <f>I104+(OFFSET('data'!$C$20,0,D105)*G104-OFFSET('data'!$C$17,0,D105)*I104)*$C105/60</f>
        <v>23.8875684981352</v>
      </c>
      <c r="J105" s="23">
        <f>$A105/60</f>
        <v>8.33333333333333</v>
      </c>
      <c r="K105" s="19">
        <f>G105/'data'!$C$15*1000</f>
        <v>2.5</v>
      </c>
      <c r="L105" s="19">
        <f>L104+'data'!$G$21*(K104-L104)/60*C104</f>
        <v>1.72552643958941</v>
      </c>
      <c r="M105" s="20">
        <f>IF(L105&lt;='data'!$G$22,1.89,1.47)</f>
        <v>1.89</v>
      </c>
      <c r="N105" s="19">
        <f>$A105</f>
        <v>500</v>
      </c>
      <c r="O105" s="31">
        <f>'data'!$G$23-'data'!$G$23*(1-('data'!$G$22^M105)/('data'!$G$22^M105+L105^M105))</f>
        <v>68.6241856260484</v>
      </c>
      <c r="P105" s="31">
        <f>VLOOKUP(IF(N105-'data'!$G$24&lt;0,0,N105-'data'!$G$24),N3:O1097,2)</f>
        <v>69.3647374667725</v>
      </c>
      <c r="Q105" s="20">
        <v>2.5</v>
      </c>
      <c r="R105" s="19">
        <v>2.50019588719801</v>
      </c>
      <c r="S105" s="19">
        <v>2.50019588719801</v>
      </c>
      <c r="T105" s="19">
        <v>2.50019588719801</v>
      </c>
      <c r="U105" s="19">
        <v>1.7256653988651</v>
      </c>
      <c r="V105" s="19">
        <v>1.7256653988651</v>
      </c>
      <c r="W105" s="19">
        <v>1.7256653988651</v>
      </c>
      <c r="X105" s="19">
        <v>1.7256653988651</v>
      </c>
      <c r="Y105" s="31">
        <v>69.362050543019</v>
      </c>
      <c r="Z105" s="31">
        <v>69.362050543019</v>
      </c>
      <c r="AA105" s="31">
        <v>69.362050543019</v>
      </c>
      <c r="AB105" s="31">
        <v>69.362050543019</v>
      </c>
    </row>
    <row r="106" ht="20.05" customHeight="1">
      <c r="A106" s="17">
        <f>$A105+C105</f>
        <v>505</v>
      </c>
      <c r="B106" s="18"/>
      <c r="C106" s="19">
        <v>5</v>
      </c>
      <c r="D106" t="b" s="20">
        <v>0</v>
      </c>
      <c r="E106" s="21"/>
      <c r="F106" s="22">
        <v>625.631384054522</v>
      </c>
      <c r="G106" s="22">
        <f>$E106+($F106/60+H106*'data'!$C$16+I106*OFFSET('data'!$C$17,0,D106)-G105*(OFFSET('data'!$C$18,0,D106)+'data'!$C$19+OFFSET('data'!$C$20,0,D106)))*$C106/60+G105</f>
        <v>16.3633802816823</v>
      </c>
      <c r="H106" s="22">
        <f>H105+('data'!$C$19*G105-'data'!$C$16*H105)*$C106/60</f>
        <v>29.9803352199483</v>
      </c>
      <c r="I106" s="22">
        <f>I105+(OFFSET('data'!$C$20,0,D106)*G105-OFFSET('data'!$C$17,0,D106)*I105)*$C106/60</f>
        <v>24.1248475432128</v>
      </c>
      <c r="J106" s="23">
        <f>$A106/60</f>
        <v>8.41666666666667</v>
      </c>
      <c r="K106" s="19">
        <f>G106/'data'!$C$15*1000</f>
        <v>2.5</v>
      </c>
      <c r="L106" s="19">
        <f>L105+'data'!$G$21*(K105-L105)/60*C105</f>
        <v>1.73463983511057</v>
      </c>
      <c r="M106" s="20">
        <f>IF(L106&lt;='data'!$G$22,1.89,1.47)</f>
        <v>1.89</v>
      </c>
      <c r="N106" s="19">
        <f>$A106</f>
        <v>505</v>
      </c>
      <c r="O106" s="31">
        <f>'data'!$G$23-'data'!$G$23*(1-('data'!$G$22^M106)/('data'!$G$22^M106+L106^M106))</f>
        <v>68.4446892588531</v>
      </c>
      <c r="P106" s="31">
        <f>VLOOKUP(IF(N106-'data'!$G$24&lt;0,0,N106-'data'!$G$24),N3:O1097,2)</f>
        <v>69.176170565196</v>
      </c>
      <c r="Q106" s="20">
        <v>2.5</v>
      </c>
      <c r="R106" s="19">
        <v>2.50019529184694</v>
      </c>
      <c r="S106" s="19">
        <v>2.50019529184694</v>
      </c>
      <c r="T106" s="19">
        <v>2.50019529184694</v>
      </c>
      <c r="U106" s="19">
        <v>1.73477946426926</v>
      </c>
      <c r="V106" s="19">
        <v>1.73477946426926</v>
      </c>
      <c r="W106" s="19">
        <v>1.73477946426926</v>
      </c>
      <c r="X106" s="19">
        <v>1.73477946426926</v>
      </c>
      <c r="Y106" s="31">
        <v>69.1734703424863</v>
      </c>
      <c r="Z106" s="31">
        <v>69.1734703424863</v>
      </c>
      <c r="AA106" s="31">
        <v>69.1734703424863</v>
      </c>
      <c r="AB106" s="31">
        <v>69.1734703424863</v>
      </c>
    </row>
    <row r="107" ht="20.05" customHeight="1">
      <c r="A107" s="17">
        <f>$A106+C106</f>
        <v>510</v>
      </c>
      <c r="B107" s="18"/>
      <c r="C107" s="19">
        <v>5</v>
      </c>
      <c r="D107" t="b" s="20">
        <v>0</v>
      </c>
      <c r="E107" s="21"/>
      <c r="F107" s="22">
        <v>624.646731307467</v>
      </c>
      <c r="G107" s="22">
        <f>$E107+($F107/60+H107*'data'!$C$16+I107*OFFSET('data'!$C$17,0,D107)-G106*(OFFSET('data'!$C$18,0,D107)+'data'!$C$19+OFFSET('data'!$C$20,0,D107)))*$C107/60+G106</f>
        <v>16.3633802816823</v>
      </c>
      <c r="H107" s="22">
        <f>H106+('data'!$C$19*G106-'data'!$C$16*H106)*$C107/60</f>
        <v>30.1998700635048</v>
      </c>
      <c r="I107" s="22">
        <f>I106+(OFFSET('data'!$C$20,0,D107)*G106-OFFSET('data'!$C$17,0,D107)*I106)*$C107/60</f>
        <v>24.3620472974766</v>
      </c>
      <c r="J107" s="23">
        <f>$A107/60</f>
        <v>8.5</v>
      </c>
      <c r="K107" s="19">
        <f>G107/'data'!$C$15*1000</f>
        <v>2.5</v>
      </c>
      <c r="L107" s="19">
        <f>L106+'data'!$G$21*(K106-L106)/60*C106</f>
        <v>1.74364599136344</v>
      </c>
      <c r="M107" s="20">
        <f>IF(L107&lt;='data'!$G$22,1.89,1.47)</f>
        <v>1.89</v>
      </c>
      <c r="N107" s="19">
        <f>$A107</f>
        <v>510</v>
      </c>
      <c r="O107" s="31">
        <f>'data'!$G$23-'data'!$G$23*(1-('data'!$G$22^M107)/('data'!$G$22^M107+L107^M107))</f>
        <v>68.26740511247181</v>
      </c>
      <c r="P107" s="31">
        <f>VLOOKUP(IF(N107-'data'!$G$24&lt;0,0,N107-'data'!$G$24),N3:O1097,2)</f>
        <v>68.9899041887528</v>
      </c>
      <c r="Q107" s="20">
        <v>2.5</v>
      </c>
      <c r="R107" s="19">
        <v>2.50019469754118</v>
      </c>
      <c r="S107" s="19">
        <v>2.50019469754118</v>
      </c>
      <c r="T107" s="19">
        <v>2.50019469754118</v>
      </c>
      <c r="U107" s="19">
        <v>1.74378627551685</v>
      </c>
      <c r="V107" s="19">
        <v>1.74378627551685</v>
      </c>
      <c r="W107" s="19">
        <v>1.74378627551685</v>
      </c>
      <c r="X107" s="19">
        <v>1.74378627551685</v>
      </c>
      <c r="Y107" s="31">
        <v>68.9871910823471</v>
      </c>
      <c r="Z107" s="31">
        <v>68.9871910823471</v>
      </c>
      <c r="AA107" s="31">
        <v>68.9871910823471</v>
      </c>
      <c r="AB107" s="31">
        <v>68.9871910823471</v>
      </c>
    </row>
    <row r="108" ht="20.05" customHeight="1">
      <c r="A108" s="17">
        <f>$A107+C107</f>
        <v>515</v>
      </c>
      <c r="B108" s="18"/>
      <c r="C108" s="19">
        <v>5</v>
      </c>
      <c r="D108" t="b" s="20">
        <v>0</v>
      </c>
      <c r="E108" s="21"/>
      <c r="F108" s="22">
        <v>623.667541016768</v>
      </c>
      <c r="G108" s="22">
        <f>$E108+($F108/60+H108*'data'!$C$16+I108*OFFSET('data'!$C$17,0,D108)-G107*(OFFSET('data'!$C$18,0,D108)+'data'!$C$19+OFFSET('data'!$C$20,0,D108)))*$C108/60+G107</f>
        <v>16.3633802816823</v>
      </c>
      <c r="H108" s="22">
        <f>H107+('data'!$C$19*G107-'data'!$C$16*H107)*$C108/60</f>
        <v>30.418116598119</v>
      </c>
      <c r="I108" s="22">
        <f>I107+(OFFSET('data'!$C$20,0,D108)*G107-OFFSET('data'!$C$17,0,D108)*I107)*$C108/60</f>
        <v>24.5991677874229</v>
      </c>
      <c r="J108" s="23">
        <f>$A108/60</f>
        <v>8.58333333333333</v>
      </c>
      <c r="K108" s="19">
        <f>G108/'data'!$C$15*1000</f>
        <v>2.5</v>
      </c>
      <c r="L108" s="19">
        <f>L107+'data'!$G$21*(K107-L107)/60*C107</f>
        <v>1.75254617025536</v>
      </c>
      <c r="M108" s="20">
        <f>IF(L108&lt;='data'!$G$22,1.89,1.47)</f>
        <v>1.89</v>
      </c>
      <c r="N108" s="19">
        <f>$A108</f>
        <v>515</v>
      </c>
      <c r="O108" s="31">
        <f>'data'!$G$23-'data'!$G$23*(1-('data'!$G$22^M108)/('data'!$G$22^M108+L108^M108))</f>
        <v>68.0923107345796</v>
      </c>
      <c r="P108" s="31">
        <f>VLOOKUP(IF(N108-'data'!$G$24&lt;0,0,N108-'data'!$G$24),N3:O1097,2)</f>
        <v>68.8059165429372</v>
      </c>
      <c r="Q108" s="20">
        <v>2.5</v>
      </c>
      <c r="R108" s="19">
        <v>2.5001941043488</v>
      </c>
      <c r="S108" s="19">
        <v>2.5001941043488</v>
      </c>
      <c r="T108" s="19">
        <v>2.5001941043488</v>
      </c>
      <c r="U108" s="19">
        <v>1.75268709470271</v>
      </c>
      <c r="V108" s="19">
        <v>1.75268709470271</v>
      </c>
      <c r="W108" s="19">
        <v>1.75268709470271</v>
      </c>
      <c r="X108" s="19">
        <v>1.75268709470271</v>
      </c>
      <c r="Y108" s="31">
        <v>68.80319096032839</v>
      </c>
      <c r="Z108" s="31">
        <v>68.80319096032839</v>
      </c>
      <c r="AA108" s="31">
        <v>68.80319096032839</v>
      </c>
      <c r="AB108" s="31">
        <v>68.80319096032839</v>
      </c>
    </row>
    <row r="109" ht="20.05" customHeight="1">
      <c r="A109" s="17">
        <f>$A108+C108</f>
        <v>520</v>
      </c>
      <c r="B109" s="18"/>
      <c r="C109" s="19">
        <v>5</v>
      </c>
      <c r="D109" t="b" s="20">
        <v>0</v>
      </c>
      <c r="E109" s="21"/>
      <c r="F109" s="22">
        <v>622.693781232321</v>
      </c>
      <c r="G109" s="22">
        <f>$E109+($F109/60+H109*'data'!$C$16+I109*OFFSET('data'!$C$17,0,D109)-G108*(OFFSET('data'!$C$18,0,D109)+'data'!$C$19+OFFSET('data'!$C$20,0,D109)))*$C109/60+G108</f>
        <v>16.3633802816823</v>
      </c>
      <c r="H109" s="22">
        <f>H108+('data'!$C$19*G108-'data'!$C$16*H108)*$C109/60</f>
        <v>30.6350823840482</v>
      </c>
      <c r="I109" s="22">
        <f>I108+(OFFSET('data'!$C$20,0,D109)*G108-OFFSET('data'!$C$17,0,D109)*I108)*$C109/60</f>
        <v>24.8362090395393</v>
      </c>
      <c r="J109" s="23">
        <f>$A109/60</f>
        <v>8.66666666666667</v>
      </c>
      <c r="K109" s="19">
        <f>G109/'data'!$C$15*1000</f>
        <v>2.5</v>
      </c>
      <c r="L109" s="19">
        <f>L108+'data'!$G$21*(K108-L108)/60*C108</f>
        <v>1.76134161884453</v>
      </c>
      <c r="M109" s="20">
        <f>IF(L109&lt;='data'!$G$22,1.89,1.47)</f>
        <v>1.89</v>
      </c>
      <c r="N109" s="19">
        <f>$A109</f>
        <v>520</v>
      </c>
      <c r="O109" s="31">
        <f>'data'!$G$23-'data'!$G$23*(1-('data'!$G$22^M109)/('data'!$G$22^M109+L109^M109))</f>
        <v>67.91938357400799</v>
      </c>
      <c r="P109" s="31">
        <f>VLOOKUP(IF(N109-'data'!$G$24&lt;0,0,N109-'data'!$G$24),N3:O1097,2)</f>
        <v>68.6241856260484</v>
      </c>
      <c r="Q109" s="20">
        <v>2.5</v>
      </c>
      <c r="R109" s="19">
        <v>2.50019351233283</v>
      </c>
      <c r="S109" s="19">
        <v>2.50019351233283</v>
      </c>
      <c r="T109" s="19">
        <v>2.50019351233283</v>
      </c>
      <c r="U109" s="19">
        <v>1.76148316907112</v>
      </c>
      <c r="V109" s="19">
        <v>1.76148316907112</v>
      </c>
      <c r="W109" s="19">
        <v>1.76148316907112</v>
      </c>
      <c r="X109" s="19">
        <v>1.76148316907112</v>
      </c>
      <c r="Y109" s="31">
        <v>68.6214479670339</v>
      </c>
      <c r="Z109" s="31">
        <v>68.6214479670339</v>
      </c>
      <c r="AA109" s="31">
        <v>68.6214479670339</v>
      </c>
      <c r="AB109" s="31">
        <v>68.6214479670339</v>
      </c>
    </row>
    <row r="110" ht="20.05" customHeight="1">
      <c r="A110" s="17">
        <f>$A109+C109</f>
        <v>525</v>
      </c>
      <c r="B110" s="18"/>
      <c r="C110" s="19">
        <v>5</v>
      </c>
      <c r="D110" t="b" s="20">
        <v>0</v>
      </c>
      <c r="E110" s="21"/>
      <c r="F110" s="22">
        <v>621.725420191483</v>
      </c>
      <c r="G110" s="22">
        <f>$E110+($F110/60+H110*'data'!$C$16+I110*OFFSET('data'!$C$17,0,D110)-G109*(OFFSET('data'!$C$18,0,D110)+'data'!$C$19+OFFSET('data'!$C$20,0,D110)))*$C110/60+G109</f>
        <v>16.3633802816823</v>
      </c>
      <c r="H110" s="22">
        <f>H109+('data'!$C$19*G109-'data'!$C$16*H109)*$C110/60</f>
        <v>30.8507749371836</v>
      </c>
      <c r="I110" s="22">
        <f>I109+(OFFSET('data'!$C$20,0,D110)*G109-OFFSET('data'!$C$17,0,D110)*I109)*$C110/60</f>
        <v>25.0731710803044</v>
      </c>
      <c r="J110" s="23">
        <f>$A110/60</f>
        <v>8.75</v>
      </c>
      <c r="K110" s="19">
        <f>G110/'data'!$C$15*1000</f>
        <v>2.5</v>
      </c>
      <c r="L110" s="19">
        <f>L109+'data'!$G$21*(K109-L109)/60*C109</f>
        <v>1.77003356951476</v>
      </c>
      <c r="M110" s="20">
        <f>IF(L110&lt;='data'!$G$22,1.89,1.47)</f>
        <v>1.89</v>
      </c>
      <c r="N110" s="19">
        <f>$A110</f>
        <v>525</v>
      </c>
      <c r="O110" s="31">
        <f>'data'!$G$23-'data'!$G$23*(1-('data'!$G$22^M110)/('data'!$G$22^M110+L110^M110))</f>
        <v>67.7486010038329</v>
      </c>
      <c r="P110" s="31">
        <f>VLOOKUP(IF(N110-'data'!$G$24&lt;0,0,N110-'data'!$G$24),N3:O1097,2)</f>
        <v>68.4446892588531</v>
      </c>
      <c r="Q110" s="20">
        <v>2.5</v>
      </c>
      <c r="R110" s="19">
        <v>2.50019292155157</v>
      </c>
      <c r="S110" s="19">
        <v>2.50019292155157</v>
      </c>
      <c r="T110" s="19">
        <v>2.50019292155157</v>
      </c>
      <c r="U110" s="19">
        <v>1.77017573119053</v>
      </c>
      <c r="V110" s="19">
        <v>1.77017573119053</v>
      </c>
      <c r="W110" s="19">
        <v>1.77017573119053</v>
      </c>
      <c r="X110" s="19">
        <v>1.77017573119053</v>
      </c>
      <c r="Y110" s="31">
        <v>68.44193991561229</v>
      </c>
      <c r="Z110" s="31">
        <v>68.44193991561229</v>
      </c>
      <c r="AA110" s="31">
        <v>68.44193991561229</v>
      </c>
      <c r="AB110" s="31">
        <v>68.44193991561229</v>
      </c>
    </row>
    <row r="111" ht="20.05" customHeight="1">
      <c r="A111" s="17">
        <f>$A110+C110</f>
        <v>530</v>
      </c>
      <c r="B111" s="18"/>
      <c r="C111" s="19">
        <v>5</v>
      </c>
      <c r="D111" t="b" s="20">
        <v>0</v>
      </c>
      <c r="E111" s="21"/>
      <c r="F111" s="22">
        <v>620.7624263179659</v>
      </c>
      <c r="G111" s="22">
        <f>$E111+($F111/60+H111*'data'!$C$16+I111*OFFSET('data'!$C$17,0,D111)-G110*(OFFSET('data'!$C$18,0,D111)+'data'!$C$19+OFFSET('data'!$C$20,0,D111)))*$C111/60+G110</f>
        <v>16.3633802816823</v>
      </c>
      <c r="H111" s="22">
        <f>H110+('data'!$C$19*G110-'data'!$C$16*H110)*$C111/60</f>
        <v>31.0652017293104</v>
      </c>
      <c r="I111" s="22">
        <f>I110+(OFFSET('data'!$C$20,0,D111)*G110-OFFSET('data'!$C$17,0,D111)*I110)*$C111/60</f>
        <v>25.3100539361881</v>
      </c>
      <c r="J111" s="23">
        <f>$A111/60</f>
        <v>8.83333333333333</v>
      </c>
      <c r="K111" s="19">
        <f>G111/'data'!$C$15*1000</f>
        <v>2.5</v>
      </c>
      <c r="L111" s="19">
        <f>L110+'data'!$G$21*(K110-L110)/60*C110</f>
        <v>1.77862324014813</v>
      </c>
      <c r="M111" s="20">
        <f>IF(L111&lt;='data'!$G$22,1.89,1.47)</f>
        <v>1.89</v>
      </c>
      <c r="N111" s="19">
        <f>$A111</f>
        <v>530</v>
      </c>
      <c r="O111" s="31">
        <f>'data'!$G$23-'data'!$G$23*(1-('data'!$G$22^M111)/('data'!$G$22^M111+L111^M111))</f>
        <v>67.57994034302639</v>
      </c>
      <c r="P111" s="31">
        <f>VLOOKUP(IF(N111-'data'!$G$24&lt;0,0,N111-'data'!$G$24),N3:O1097,2)</f>
        <v>68.26740511247181</v>
      </c>
      <c r="Q111" s="20">
        <v>2.5</v>
      </c>
      <c r="R111" s="19">
        <v>2.50019233205899</v>
      </c>
      <c r="S111" s="19">
        <v>2.50019233205899</v>
      </c>
      <c r="T111" s="19">
        <v>2.50019233205899</v>
      </c>
      <c r="U111" s="19">
        <v>1.77876599912618</v>
      </c>
      <c r="V111" s="19">
        <v>1.77876599912618</v>
      </c>
      <c r="W111" s="19">
        <v>1.77876599912618</v>
      </c>
      <c r="X111" s="19">
        <v>1.77876599912618</v>
      </c>
      <c r="Y111" s="31">
        <v>68.264644469648</v>
      </c>
      <c r="Z111" s="31">
        <v>68.264644469648</v>
      </c>
      <c r="AA111" s="31">
        <v>68.264644469648</v>
      </c>
      <c r="AB111" s="31">
        <v>68.264644469648</v>
      </c>
    </row>
    <row r="112" ht="20.05" customHeight="1">
      <c r="A112" s="17">
        <f>$A111+C111</f>
        <v>535</v>
      </c>
      <c r="B112" s="18"/>
      <c r="C112" s="19">
        <v>5</v>
      </c>
      <c r="D112" t="b" s="20">
        <v>0</v>
      </c>
      <c r="E112" s="21"/>
      <c r="F112" s="22">
        <v>619.804768220752</v>
      </c>
      <c r="G112" s="22">
        <f>$E112+($F112/60+H112*'data'!$C$16+I112*OFFSET('data'!$C$17,0,D112)-G111*(OFFSET('data'!$C$18,0,D112)+'data'!$C$19+OFFSET('data'!$C$20,0,D112)))*$C112/60+G111</f>
        <v>16.3633802816823</v>
      </c>
      <c r="H112" s="22">
        <f>H111+('data'!$C$19*G111-'data'!$C$16*H111)*$C112/60</f>
        <v>31.2783701883667</v>
      </c>
      <c r="I112" s="22">
        <f>I111+(OFFSET('data'!$C$20,0,D112)*G111-OFFSET('data'!$C$17,0,D112)*I111)*$C112/60</f>
        <v>25.5468576336513</v>
      </c>
      <c r="J112" s="23">
        <f>$A112/60</f>
        <v>8.91666666666667</v>
      </c>
      <c r="K112" s="19">
        <f>G112/'data'!$C$15*1000</f>
        <v>2.5</v>
      </c>
      <c r="L112" s="19">
        <f>L111+'data'!$G$21*(K111-L111)/60*C111</f>
        <v>1.78711183429564</v>
      </c>
      <c r="M112" s="20">
        <f>IF(L112&lt;='data'!$G$22,1.89,1.47)</f>
        <v>1.89</v>
      </c>
      <c r="N112" s="19">
        <f>$A112</f>
        <v>535</v>
      </c>
      <c r="O112" s="31">
        <f>'data'!$G$23-'data'!$G$23*(1-('data'!$G$22^M112)/('data'!$G$22^M112+L112^M112))</f>
        <v>67.4133788767481</v>
      </c>
      <c r="P112" s="31">
        <f>VLOOKUP(IF(N112-'data'!$G$24&lt;0,0,N112-'data'!$G$24),N3:O1097,2)</f>
        <v>68.0923107345796</v>
      </c>
      <c r="Q112" s="20">
        <v>2.5</v>
      </c>
      <c r="R112" s="19">
        <v>2.50019174390495</v>
      </c>
      <c r="S112" s="19">
        <v>2.50019174390495</v>
      </c>
      <c r="T112" s="19">
        <v>2.50019174390495</v>
      </c>
      <c r="U112" s="19">
        <v>1.7872551766107</v>
      </c>
      <c r="V112" s="19">
        <v>1.7872551766107</v>
      </c>
      <c r="W112" s="19">
        <v>1.7872551766107</v>
      </c>
      <c r="X112" s="19">
        <v>1.7872551766107</v>
      </c>
      <c r="Y112" s="31">
        <v>68.08953916936569</v>
      </c>
      <c r="Z112" s="31">
        <v>68.08953916936569</v>
      </c>
      <c r="AA112" s="31">
        <v>68.08953916936569</v>
      </c>
      <c r="AB112" s="31">
        <v>68.08953916936569</v>
      </c>
    </row>
    <row r="113" ht="20.05" customHeight="1">
      <c r="A113" s="17">
        <f>$A112+C112</f>
        <v>540</v>
      </c>
      <c r="B113" s="18"/>
      <c r="C113" s="19">
        <v>5</v>
      </c>
      <c r="D113" t="b" s="20">
        <v>0</v>
      </c>
      <c r="E113" s="21"/>
      <c r="F113" s="22">
        <v>618.852414693</v>
      </c>
      <c r="G113" s="22">
        <f>$E113+($F113/60+H113*'data'!$C$16+I113*OFFSET('data'!$C$17,0,D113)-G112*(OFFSET('data'!$C$18,0,D113)+'data'!$C$19+OFFSET('data'!$C$20,0,D113)))*$C113/60+G112</f>
        <v>16.3633802816823</v>
      </c>
      <c r="H113" s="22">
        <f>H112+('data'!$C$19*G112-'data'!$C$16*H112)*$C113/60</f>
        <v>31.4902876987008</v>
      </c>
      <c r="I113" s="22">
        <f>I112+(OFFSET('data'!$C$20,0,D113)*G112-OFFSET('data'!$C$17,0,D113)*I112)*$C113/60</f>
        <v>25.7835821991462</v>
      </c>
      <c r="J113" s="23">
        <f>$A113/60</f>
        <v>9</v>
      </c>
      <c r="K113" s="19">
        <f>G113/'data'!$C$15*1000</f>
        <v>2.5</v>
      </c>
      <c r="L113" s="19">
        <f>L112+'data'!$G$21*(K112-L112)/60*C112</f>
        <v>1.79550054134585</v>
      </c>
      <c r="M113" s="20">
        <f>IF(L113&lt;='data'!$G$22,1.89,1.47)</f>
        <v>1.89</v>
      </c>
      <c r="N113" s="19">
        <f>$A113</f>
        <v>540</v>
      </c>
      <c r="O113" s="31">
        <f>'data'!$G$23-'data'!$G$23*(1-('data'!$G$22^M113)/('data'!$G$22^M113+L113^M113))</f>
        <v>67.2488938753481</v>
      </c>
      <c r="P113" s="31">
        <f>VLOOKUP(IF(N113-'data'!$G$24&lt;0,0,N113-'data'!$G$24),N3:O1097,2)</f>
        <v>67.91938357400799</v>
      </c>
      <c r="Q113" s="20">
        <v>2.5</v>
      </c>
      <c r="R113" s="19">
        <v>2.5001911571355</v>
      </c>
      <c r="S113" s="19">
        <v>2.5001911571355</v>
      </c>
      <c r="T113" s="19">
        <v>2.5001911571355</v>
      </c>
      <c r="U113" s="19">
        <v>1.79564445321274</v>
      </c>
      <c r="V113" s="19">
        <v>1.79564445321274</v>
      </c>
      <c r="W113" s="19">
        <v>1.79564445321274</v>
      </c>
      <c r="X113" s="19">
        <v>1.79564445321274</v>
      </c>
      <c r="Y113" s="31">
        <v>67.91660145623651</v>
      </c>
      <c r="Z113" s="31">
        <v>67.91660145623651</v>
      </c>
      <c r="AA113" s="31">
        <v>67.91660145623651</v>
      </c>
      <c r="AB113" s="31">
        <v>67.91660145623651</v>
      </c>
    </row>
    <row r="114" ht="20.05" customHeight="1">
      <c r="A114" s="17">
        <f>$A113+C113</f>
        <v>545</v>
      </c>
      <c r="B114" s="18"/>
      <c r="C114" s="19">
        <v>5</v>
      </c>
      <c r="D114" t="b" s="20">
        <v>0</v>
      </c>
      <c r="E114" s="21"/>
      <c r="F114" s="22">
        <v>617.905334710965</v>
      </c>
      <c r="G114" s="22">
        <f>$E114+($F114/60+H114*'data'!$C$16+I114*OFFSET('data'!$C$17,0,D114)-G113*(OFFSET('data'!$C$18,0,D114)+'data'!$C$19+OFFSET('data'!$C$20,0,D114)))*$C114/60+G113</f>
        <v>16.3633802816823</v>
      </c>
      <c r="H114" s="22">
        <f>H113+('data'!$C$19*G113-'data'!$C$16*H113)*$C114/60</f>
        <v>31.700961601327</v>
      </c>
      <c r="I114" s="22">
        <f>I113+(OFFSET('data'!$C$20,0,D114)*G113-OFFSET('data'!$C$17,0,D114)*I113)*$C114/60</f>
        <v>26.020227659116</v>
      </c>
      <c r="J114" s="23">
        <f>$A114/60</f>
        <v>9.08333333333333</v>
      </c>
      <c r="K114" s="19">
        <f>G114/'data'!$C$15*1000</f>
        <v>2.5</v>
      </c>
      <c r="L114" s="19">
        <f>L113+'data'!$G$21*(K113-L113)/60*C113</f>
        <v>1.80379053669153</v>
      </c>
      <c r="M114" s="20">
        <f>IF(L114&lt;='data'!$G$22,1.89,1.47)</f>
        <v>1.89</v>
      </c>
      <c r="N114" s="19">
        <f>$A114</f>
        <v>545</v>
      </c>
      <c r="O114" s="31">
        <f>'data'!$G$23-'data'!$G$23*(1-('data'!$G$22^M114)/('data'!$G$22^M114+L114^M114))</f>
        <v>67.0864626121493</v>
      </c>
      <c r="P114" s="31">
        <f>VLOOKUP(IF(N114-'data'!$G$24&lt;0,0,N114-'data'!$G$24),N3:O1097,2)</f>
        <v>67.7486010038329</v>
      </c>
      <c r="Q114" s="20">
        <v>2.5</v>
      </c>
      <c r="R114" s="19">
        <v>2.50019057179317</v>
      </c>
      <c r="S114" s="19">
        <v>2.50019057179317</v>
      </c>
      <c r="T114" s="19">
        <v>2.50019057179317</v>
      </c>
      <c r="U114" s="19">
        <v>1.80393500450357</v>
      </c>
      <c r="V114" s="19">
        <v>1.80393500450357</v>
      </c>
      <c r="W114" s="19">
        <v>1.80393500450357</v>
      </c>
      <c r="X114" s="19">
        <v>1.80393500450357</v>
      </c>
      <c r="Y114" s="31">
        <v>67.7458086960682</v>
      </c>
      <c r="Z114" s="31">
        <v>67.7458086960682</v>
      </c>
      <c r="AA114" s="31">
        <v>67.7458086960682</v>
      </c>
      <c r="AB114" s="31">
        <v>67.7458086960682</v>
      </c>
    </row>
    <row r="115" ht="20.05" customHeight="1">
      <c r="A115" s="17">
        <f>$A114+C114</f>
        <v>550</v>
      </c>
      <c r="B115" s="18"/>
      <c r="C115" s="19">
        <v>5</v>
      </c>
      <c r="D115" t="b" s="20">
        <v>0</v>
      </c>
      <c r="E115" s="21"/>
      <c r="F115" s="22">
        <v>616.963497432928</v>
      </c>
      <c r="G115" s="22">
        <f>$E115+($F115/60+H115*'data'!$C$16+I115*OFFSET('data'!$C$17,0,D115)-G114*(OFFSET('data'!$C$18,0,D115)+'data'!$C$19+OFFSET('data'!$C$20,0,D115)))*$C115/60+G114</f>
        <v>16.3633802816823</v>
      </c>
      <c r="H115" s="22">
        <f>H114+('data'!$C$19*G114-'data'!$C$16*H114)*$C115/60</f>
        <v>31.9103991941798</v>
      </c>
      <c r="I115" s="22">
        <f>I114+(OFFSET('data'!$C$20,0,D115)*G114-OFFSET('data'!$C$17,0,D115)*I114)*$C115/60</f>
        <v>26.2567940399952</v>
      </c>
      <c r="J115" s="23">
        <f>$A115/60</f>
        <v>9.16666666666667</v>
      </c>
      <c r="K115" s="19">
        <f>G115/'data'!$C$15*1000</f>
        <v>2.5</v>
      </c>
      <c r="L115" s="19">
        <f>L114+'data'!$G$21*(K114-L114)/60*C114</f>
        <v>1.81198298189436</v>
      </c>
      <c r="M115" s="20">
        <f>IF(L115&lt;='data'!$G$22,1.89,1.47)</f>
        <v>1.89</v>
      </c>
      <c r="N115" s="19">
        <f>$A115</f>
        <v>550</v>
      </c>
      <c r="O115" s="31">
        <f>'data'!$G$23-'data'!$G$23*(1-('data'!$G$22^M115)/('data'!$G$22^M115+L115^M115))</f>
        <v>66.926062380074</v>
      </c>
      <c r="P115" s="31">
        <f>VLOOKUP(IF(N115-'data'!$G$24&lt;0,0,N115-'data'!$G$24),N3:O1097,2)</f>
        <v>67.57994034302639</v>
      </c>
      <c r="Q115" s="20">
        <v>2.5</v>
      </c>
      <c r="R115" s="19">
        <v>2.50018998791712</v>
      </c>
      <c r="S115" s="19">
        <v>2.50018998791712</v>
      </c>
      <c r="T115" s="19">
        <v>2.50018998791712</v>
      </c>
      <c r="U115" s="19">
        <v>1.81212799222177</v>
      </c>
      <c r="V115" s="19">
        <v>1.81212799222177</v>
      </c>
      <c r="W115" s="19">
        <v>1.81212799222177</v>
      </c>
      <c r="X115" s="19">
        <v>1.81212799222177</v>
      </c>
      <c r="Y115" s="31">
        <v>67.5771382006603</v>
      </c>
      <c r="Z115" s="31">
        <v>67.5771382006603</v>
      </c>
      <c r="AA115" s="31">
        <v>67.5771382006603</v>
      </c>
      <c r="AB115" s="31">
        <v>67.5771382006603</v>
      </c>
    </row>
    <row r="116" ht="20.05" customHeight="1">
      <c r="A116" s="17">
        <f>$A115+C115</f>
        <v>555</v>
      </c>
      <c r="B116" s="18"/>
      <c r="C116" s="19">
        <v>5</v>
      </c>
      <c r="D116" t="b" s="20">
        <v>0</v>
      </c>
      <c r="E116" s="21"/>
      <c r="F116" s="22">
        <v>616.026872198123</v>
      </c>
      <c r="G116" s="22">
        <f>$E116+($F116/60+H116*'data'!$C$16+I116*OFFSET('data'!$C$17,0,D116)-G115*(OFFSET('data'!$C$18,0,D116)+'data'!$C$19+OFFSET('data'!$C$20,0,D116)))*$C116/60+G115</f>
        <v>16.3633802816823</v>
      </c>
      <c r="H116" s="22">
        <f>H115+('data'!$C$19*G115-'data'!$C$16*H115)*$C116/60</f>
        <v>32.118607732367</v>
      </c>
      <c r="I116" s="22">
        <f>I115+(OFFSET('data'!$C$20,0,D116)*G115-OFFSET('data'!$C$17,0,D116)*I115)*$C116/60</f>
        <v>26.4932813682094</v>
      </c>
      <c r="J116" s="23">
        <f>$A116/60</f>
        <v>9.25</v>
      </c>
      <c r="K116" s="19">
        <f>G116/'data'!$C$15*1000</f>
        <v>2.5</v>
      </c>
      <c r="L116" s="19">
        <f>L115+'data'!$G$21*(K115-L115)/60*C115</f>
        <v>1.82007902484766</v>
      </c>
      <c r="M116" s="20">
        <f>IF(L116&lt;='data'!$G$22,1.89,1.47)</f>
        <v>1.89</v>
      </c>
      <c r="N116" s="19">
        <f>$A116</f>
        <v>555</v>
      </c>
      <c r="O116" s="31">
        <f>'data'!$G$23-'data'!$G$23*(1-('data'!$G$22^M116)/('data'!$G$22^M116+L116^M116))</f>
        <v>66.7676705071765</v>
      </c>
      <c r="P116" s="31">
        <f>VLOOKUP(IF(N116-'data'!$G$24&lt;0,0,N116-'data'!$G$24),N3:O1097,2)</f>
        <v>67.4133788767481</v>
      </c>
      <c r="Q116" s="20">
        <v>2.5</v>
      </c>
      <c r="R116" s="19">
        <v>2.50018940554347</v>
      </c>
      <c r="S116" s="19">
        <v>2.50018940554347</v>
      </c>
      <c r="T116" s="19">
        <v>2.50018940554347</v>
      </c>
      <c r="U116" s="19">
        <v>1.82022456443596</v>
      </c>
      <c r="V116" s="19">
        <v>1.82022456443596</v>
      </c>
      <c r="W116" s="19">
        <v>1.82022456443596</v>
      </c>
      <c r="X116" s="19">
        <v>1.82022456443596</v>
      </c>
      <c r="Y116" s="31">
        <v>67.41056724809781</v>
      </c>
      <c r="Z116" s="31">
        <v>67.41056724809781</v>
      </c>
      <c r="AA116" s="31">
        <v>67.41056724809781</v>
      </c>
      <c r="AB116" s="31">
        <v>67.41056724809781</v>
      </c>
    </row>
    <row r="117" ht="20.05" customHeight="1">
      <c r="A117" s="17">
        <f>$A116+C116</f>
        <v>560</v>
      </c>
      <c r="B117" s="18"/>
      <c r="C117" s="19">
        <v>5</v>
      </c>
      <c r="D117" t="b" s="20">
        <v>0</v>
      </c>
      <c r="E117" s="21"/>
      <c r="F117" s="22">
        <v>615.095428525679</v>
      </c>
      <c r="G117" s="22">
        <f>$E117+($F117/60+H117*'data'!$C$16+I117*OFFSET('data'!$C$17,0,D117)-G116*(OFFSET('data'!$C$18,0,D117)+'data'!$C$19+OFFSET('data'!$C$20,0,D117)))*$C117/60+G116</f>
        <v>16.3633802816823</v>
      </c>
      <c r="H117" s="22">
        <f>H116+('data'!$C$19*G116-'data'!$C$16*H116)*$C117/60</f>
        <v>32.3255944284208</v>
      </c>
      <c r="I117" s="22">
        <f>I116+(OFFSET('data'!$C$20,0,D117)*G116-OFFSET('data'!$C$17,0,D117)*I116)*$C117/60</f>
        <v>26.7296896701754</v>
      </c>
      <c r="J117" s="23">
        <f>$A117/60</f>
        <v>9.33333333333333</v>
      </c>
      <c r="K117" s="19">
        <f>G117/'data'!$C$15*1000</f>
        <v>2.5</v>
      </c>
      <c r="L117" s="19">
        <f>L116+'data'!$G$21*(K116-L116)/60*C116</f>
        <v>1.82807979993727</v>
      </c>
      <c r="M117" s="20">
        <f>IF(L117&lt;='data'!$G$22,1.89,1.47)</f>
        <v>1.89</v>
      </c>
      <c r="N117" s="19">
        <f>$A117</f>
        <v>560</v>
      </c>
      <c r="O117" s="31">
        <f>'data'!$G$23-'data'!$G$23*(1-('data'!$G$22^M117)/('data'!$G$22^M117+L117^M117))</f>
        <v>66.6112643711393</v>
      </c>
      <c r="P117" s="31">
        <f>VLOOKUP(IF(N117-'data'!$G$24&lt;0,0,N117-'data'!$G$24),N3:O1097,2)</f>
        <v>67.2488938753481</v>
      </c>
      <c r="Q117" s="20">
        <v>2.5</v>
      </c>
      <c r="R117" s="19">
        <v>2.50018882470543</v>
      </c>
      <c r="S117" s="19">
        <v>2.50018882470543</v>
      </c>
      <c r="T117" s="19">
        <v>2.50018882470543</v>
      </c>
      <c r="U117" s="19">
        <v>1.82822585570562</v>
      </c>
      <c r="V117" s="19">
        <v>1.82822585570562</v>
      </c>
      <c r="W117" s="19">
        <v>1.82822585570562</v>
      </c>
      <c r="X117" s="19">
        <v>1.82822585570562</v>
      </c>
      <c r="Y117" s="31">
        <v>67.2460731017558</v>
      </c>
      <c r="Z117" s="31">
        <v>67.2460731017558</v>
      </c>
      <c r="AA117" s="31">
        <v>67.2460731017558</v>
      </c>
      <c r="AB117" s="31">
        <v>67.2460731017558</v>
      </c>
    </row>
    <row r="118" ht="20.05" customHeight="1">
      <c r="A118" s="17">
        <f>$A117+C117</f>
        <v>565</v>
      </c>
      <c r="B118" s="18"/>
      <c r="C118" s="19">
        <v>5</v>
      </c>
      <c r="D118" t="b" s="20">
        <v>0</v>
      </c>
      <c r="E118" s="21"/>
      <c r="F118" s="22">
        <v>614.1691361135599</v>
      </c>
      <c r="G118" s="22">
        <f>$E118+($F118/60+H118*'data'!$C$16+I118*OFFSET('data'!$C$17,0,D118)-G117*(OFFSET('data'!$C$18,0,D118)+'data'!$C$19+OFFSET('data'!$C$20,0,D118)))*$C118/60+G117</f>
        <v>16.3633802816823</v>
      </c>
      <c r="H118" s="22">
        <f>H117+('data'!$C$19*G117-'data'!$C$16*H117)*$C118/60</f>
        <v>32.5313664525475</v>
      </c>
      <c r="I118" s="22">
        <f>I117+(OFFSET('data'!$C$20,0,D118)*G117-OFFSET('data'!$C$17,0,D118)*I117)*$C118/60</f>
        <v>26.9660189723011</v>
      </c>
      <c r="J118" s="23">
        <f>$A118/60</f>
        <v>9.41666666666667</v>
      </c>
      <c r="K118" s="19">
        <f>G118/'data'!$C$15*1000</f>
        <v>2.5</v>
      </c>
      <c r="L118" s="19">
        <f>L117+'data'!$G$21*(K117-L117)/60*C117</f>
        <v>1.83598642820045</v>
      </c>
      <c r="M118" s="20">
        <f>IF(L118&lt;='data'!$G$22,1.89,1.47)</f>
        <v>1.89</v>
      </c>
      <c r="N118" s="19">
        <f>$A118</f>
        <v>565</v>
      </c>
      <c r="O118" s="31">
        <f>'data'!$G$23-'data'!$G$23*(1-('data'!$G$22^M118)/('data'!$G$22^M118+L118^M118))</f>
        <v>66.4568214127911</v>
      </c>
      <c r="P118" s="31">
        <f>VLOOKUP(IF(N118-'data'!$G$24&lt;0,0,N118-'data'!$G$24),N3:O1097,2)</f>
        <v>67.0864626121493</v>
      </c>
      <c r="Q118" s="20">
        <v>2.5</v>
      </c>
      <c r="R118" s="19">
        <v>2.50018824543353</v>
      </c>
      <c r="S118" s="19">
        <v>2.50018824543353</v>
      </c>
      <c r="T118" s="19">
        <v>2.50018824543353</v>
      </c>
      <c r="U118" s="19">
        <v>1.836132987240</v>
      </c>
      <c r="V118" s="19">
        <v>1.836132987240</v>
      </c>
      <c r="W118" s="19">
        <v>1.836132987240</v>
      </c>
      <c r="X118" s="19">
        <v>1.836132987240</v>
      </c>
      <c r="Y118" s="31">
        <v>67.08363302808419</v>
      </c>
      <c r="Z118" s="31">
        <v>67.08363302808419</v>
      </c>
      <c r="AA118" s="31">
        <v>67.08363302808419</v>
      </c>
      <c r="AB118" s="31">
        <v>67.08363302808419</v>
      </c>
    </row>
    <row r="119" ht="20.05" customHeight="1">
      <c r="A119" s="17">
        <f>$A118+C118</f>
        <v>570</v>
      </c>
      <c r="B119" s="18"/>
      <c r="C119" s="19">
        <v>5</v>
      </c>
      <c r="D119" t="b" s="20">
        <v>0</v>
      </c>
      <c r="E119" s="21"/>
      <c r="F119" s="22">
        <v>613.247964837520</v>
      </c>
      <c r="G119" s="22">
        <f>$E119+($F119/60+H119*'data'!$C$16+I119*OFFSET('data'!$C$17,0,D119)-G118*(OFFSET('data'!$C$18,0,D119)+'data'!$C$19+OFFSET('data'!$C$20,0,D119)))*$C119/60+G118</f>
        <v>16.3633802816823</v>
      </c>
      <c r="H119" s="22">
        <f>H118+('data'!$C$19*G118-'data'!$C$16*H118)*$C119/60</f>
        <v>32.7359309328763</v>
      </c>
      <c r="I119" s="22">
        <f>I118+(OFFSET('data'!$C$20,0,D119)*G118-OFFSET('data'!$C$17,0,D119)*I118)*$C119/60</f>
        <v>27.2022693009857</v>
      </c>
      <c r="J119" s="23">
        <f>$A119/60</f>
        <v>9.5</v>
      </c>
      <c r="K119" s="19">
        <f>G119/'data'!$C$15*1000</f>
        <v>2.5</v>
      </c>
      <c r="L119" s="19">
        <f>L118+'data'!$G$21*(K118-L118)/60*C118</f>
        <v>1.84380001748298</v>
      </c>
      <c r="M119" s="20">
        <f>IF(L119&lt;='data'!$G$22,1.89,1.47)</f>
        <v>1.89</v>
      </c>
      <c r="N119" s="19">
        <f>$A119</f>
        <v>570</v>
      </c>
      <c r="O119" s="31">
        <f>'data'!$G$23-'data'!$G$23*(1-('data'!$G$22^M119)/('data'!$G$22^M119+L119^M119))</f>
        <v>66.3043191486959</v>
      </c>
      <c r="P119" s="31">
        <f>VLOOKUP(IF(N119-'data'!$G$24&lt;0,0,N119-'data'!$G$24),N3:O1097,2)</f>
        <v>66.926062380074</v>
      </c>
      <c r="Q119" s="20">
        <v>2.5</v>
      </c>
      <c r="R119" s="19">
        <v>2.50018766775576</v>
      </c>
      <c r="S119" s="19">
        <v>2.50018766775576</v>
      </c>
      <c r="T119" s="19">
        <v>2.50018766775576</v>
      </c>
      <c r="U119" s="19">
        <v>1.84394706705521</v>
      </c>
      <c r="V119" s="19">
        <v>1.84394706705521</v>
      </c>
      <c r="W119" s="19">
        <v>1.84394706705521</v>
      </c>
      <c r="X119" s="19">
        <v>1.84394706705521</v>
      </c>
      <c r="Y119" s="31">
        <v>66.9232243132348</v>
      </c>
      <c r="Z119" s="31">
        <v>66.9232243132348</v>
      </c>
      <c r="AA119" s="31">
        <v>66.9232243132348</v>
      </c>
      <c r="AB119" s="31">
        <v>66.9232243132348</v>
      </c>
    </row>
    <row r="120" ht="20.05" customHeight="1">
      <c r="A120" s="17">
        <f>$A119+C119</f>
        <v>575</v>
      </c>
      <c r="B120" s="18"/>
      <c r="C120" s="19">
        <v>5</v>
      </c>
      <c r="D120" t="b" s="20">
        <v>0</v>
      </c>
      <c r="E120" s="21"/>
      <c r="F120" s="22">
        <v>612.331884750056</v>
      </c>
      <c r="G120" s="22">
        <f>$E120+($F120/60+H120*'data'!$C$16+I120*OFFSET('data'!$C$17,0,D120)-G119*(OFFSET('data'!$C$18,0,D120)+'data'!$C$19+OFFSET('data'!$C$20,0,D120)))*$C120/60+G119</f>
        <v>16.3633802816823</v>
      </c>
      <c r="H120" s="22">
        <f>H119+('data'!$C$19*G119-'data'!$C$16*H119)*$C120/60</f>
        <v>32.9392949557058</v>
      </c>
      <c r="I120" s="22">
        <f>I119+(OFFSET('data'!$C$20,0,D120)*G119-OFFSET('data'!$C$17,0,D120)*I119)*$C120/60</f>
        <v>27.4384406826195</v>
      </c>
      <c r="J120" s="23">
        <f>$A120/60</f>
        <v>9.58333333333333</v>
      </c>
      <c r="K120" s="19">
        <f>G120/'data'!$C$15*1000</f>
        <v>2.5</v>
      </c>
      <c r="L120" s="19">
        <f>L119+'data'!$G$21*(K119-L119)/60*C119</f>
        <v>1.85152166259438</v>
      </c>
      <c r="M120" s="20">
        <f>IF(L120&lt;='data'!$G$22,1.89,1.47)</f>
        <v>1.89</v>
      </c>
      <c r="N120" s="19">
        <f>$A120</f>
        <v>575</v>
      </c>
      <c r="O120" s="31">
        <f>'data'!$G$23-'data'!$G$23*(1-('data'!$G$22^M120)/('data'!$G$22^M120+L120^M120))</f>
        <v>66.1537351828658</v>
      </c>
      <c r="P120" s="31">
        <f>VLOOKUP(IF(N120-'data'!$G$24&lt;0,0,N120-'data'!$G$24),N3:O1097,2)</f>
        <v>66.7676705071765</v>
      </c>
      <c r="Q120" s="20">
        <v>2.5</v>
      </c>
      <c r="R120" s="19">
        <v>2.50018709169779</v>
      </c>
      <c r="S120" s="19">
        <v>2.50018709169779</v>
      </c>
      <c r="T120" s="19">
        <v>2.50018709169779</v>
      </c>
      <c r="U120" s="19">
        <v>1.85166919012944</v>
      </c>
      <c r="V120" s="19">
        <v>1.85166919012944</v>
      </c>
      <c r="W120" s="19">
        <v>1.85166919012944</v>
      </c>
      <c r="X120" s="19">
        <v>1.85166919012944</v>
      </c>
      <c r="Y120" s="31">
        <v>66.7648242785955</v>
      </c>
      <c r="Z120" s="31">
        <v>66.7648242785955</v>
      </c>
      <c r="AA120" s="31">
        <v>66.7648242785955</v>
      </c>
      <c r="AB120" s="31">
        <v>66.7648242785955</v>
      </c>
    </row>
    <row r="121" ht="20.05" customHeight="1">
      <c r="A121" s="17">
        <f>$A120+C120</f>
        <v>580</v>
      </c>
      <c r="B121" s="18"/>
      <c r="C121" s="19">
        <v>5</v>
      </c>
      <c r="D121" t="b" s="20">
        <v>0</v>
      </c>
      <c r="E121" s="21"/>
      <c r="F121" s="22">
        <v>611.420866079376</v>
      </c>
      <c r="G121" s="22">
        <f>$E121+($F121/60+H121*'data'!$C$16+I121*OFFSET('data'!$C$17,0,D121)-G120*(OFFSET('data'!$C$18,0,D121)+'data'!$C$19+OFFSET('data'!$C$20,0,D121)))*$C121/60+G120</f>
        <v>16.3633802816823</v>
      </c>
      <c r="H121" s="22">
        <f>H120+('data'!$C$19*G120-'data'!$C$16*H120)*$C121/60</f>
        <v>33.1414655657498</v>
      </c>
      <c r="I121" s="22">
        <f>I120+(OFFSET('data'!$C$20,0,D121)*G120-OFFSET('data'!$C$17,0,D121)*I120)*$C121/60</f>
        <v>27.674533143584</v>
      </c>
      <c r="J121" s="23">
        <f>$A121/60</f>
        <v>9.66666666666667</v>
      </c>
      <c r="K121" s="19">
        <f>G121/'data'!$C$15*1000</f>
        <v>2.5</v>
      </c>
      <c r="L121" s="19">
        <f>L120+'data'!$G$21*(K120-L120)/60*C120</f>
        <v>1.85915244546132</v>
      </c>
      <c r="M121" s="20">
        <f>IF(L121&lt;='data'!$G$22,1.89,1.47)</f>
        <v>1.89</v>
      </c>
      <c r="N121" s="19">
        <f>$A121</f>
        <v>580</v>
      </c>
      <c r="O121" s="31">
        <f>'data'!$G$23-'data'!$G$23*(1-('data'!$G$22^M121)/('data'!$G$22^M121+L121^M121))</f>
        <v>66.0050472176449</v>
      </c>
      <c r="P121" s="31">
        <f>VLOOKUP(IF(N121-'data'!$G$24&lt;0,0,N121-'data'!$G$24),N3:O1097,2)</f>
        <v>66.6112643711393</v>
      </c>
      <c r="Q121" s="20">
        <v>2.5</v>
      </c>
      <c r="R121" s="19">
        <v>2.50018651728314</v>
      </c>
      <c r="S121" s="19">
        <v>2.50018651728314</v>
      </c>
      <c r="T121" s="19">
        <v>2.50018651728314</v>
      </c>
      <c r="U121" s="19">
        <v>1.85930043855632</v>
      </c>
      <c r="V121" s="19">
        <v>1.85930043855632</v>
      </c>
      <c r="W121" s="19">
        <v>1.85930043855632</v>
      </c>
      <c r="X121" s="19">
        <v>1.85930043855632</v>
      </c>
      <c r="Y121" s="31">
        <v>66.6084102952879</v>
      </c>
      <c r="Z121" s="31">
        <v>66.6084102952879</v>
      </c>
      <c r="AA121" s="31">
        <v>66.6084102952879</v>
      </c>
      <c r="AB121" s="31">
        <v>66.6084102952879</v>
      </c>
    </row>
    <row r="122" ht="20.05" customHeight="1">
      <c r="A122" s="17">
        <f>$A121+C121</f>
        <v>585</v>
      </c>
      <c r="B122" s="18"/>
      <c r="C122" s="19">
        <v>5</v>
      </c>
      <c r="D122" t="b" s="20">
        <v>0</v>
      </c>
      <c r="E122" s="21"/>
      <c r="F122" s="22">
        <v>610.514879228359</v>
      </c>
      <c r="G122" s="22">
        <f>$E122+($F122/60+H122*'data'!$C$16+I122*OFFSET('data'!$C$17,0,D122)-G121*(OFFSET('data'!$C$18,0,D122)+'data'!$C$19+OFFSET('data'!$C$20,0,D122)))*$C122/60+G121</f>
        <v>16.3633802816823</v>
      </c>
      <c r="H122" s="22">
        <f>H121+('data'!$C$19*G121-'data'!$C$16*H121)*$C122/60</f>
        <v>33.3424497663812</v>
      </c>
      <c r="I122" s="22">
        <f>I121+(OFFSET('data'!$C$20,0,D122)*G121-OFFSET('data'!$C$17,0,D122)*I121)*$C122/60</f>
        <v>27.9105467102519</v>
      </c>
      <c r="J122" s="23">
        <f>$A122/60</f>
        <v>9.75</v>
      </c>
      <c r="K122" s="19">
        <f>G122/'data'!$C$15*1000</f>
        <v>2.5</v>
      </c>
      <c r="L122" s="19">
        <f>L121+'data'!$G$21*(K121-L121)/60*C121</f>
        <v>1.8666934352792</v>
      </c>
      <c r="M122" s="20">
        <f>IF(L122&lt;='data'!$G$22,1.89,1.47)</f>
        <v>1.89</v>
      </c>
      <c r="N122" s="19">
        <f>$A122</f>
        <v>585</v>
      </c>
      <c r="O122" s="31">
        <f>'data'!$G$23-'data'!$G$23*(1-('data'!$G$22^M122)/('data'!$G$22^M122+L122^M122))</f>
        <v>65.8582330638082</v>
      </c>
      <c r="P122" s="31">
        <f>VLOOKUP(IF(N122-'data'!$G$24&lt;0,0,N122-'data'!$G$24),N3:O1097,2)</f>
        <v>66.4568214127911</v>
      </c>
      <c r="Q122" s="20">
        <v>2.5</v>
      </c>
      <c r="R122" s="19">
        <v>2.50018594453322</v>
      </c>
      <c r="S122" s="19">
        <v>2.50018594453322</v>
      </c>
      <c r="T122" s="19">
        <v>2.50018594453322</v>
      </c>
      <c r="U122" s="19">
        <v>1.86684188169654</v>
      </c>
      <c r="V122" s="19">
        <v>1.86684188169654</v>
      </c>
      <c r="W122" s="19">
        <v>1.86684188169654</v>
      </c>
      <c r="X122" s="19">
        <v>1.86684188169654</v>
      </c>
      <c r="Y122" s="31">
        <v>66.453959797685</v>
      </c>
      <c r="Z122" s="31">
        <v>66.453959797685</v>
      </c>
      <c r="AA122" s="31">
        <v>66.453959797685</v>
      </c>
      <c r="AB122" s="31">
        <v>66.453959797685</v>
      </c>
    </row>
    <row r="123" ht="20.05" customHeight="1">
      <c r="A123" s="17">
        <f>$A122+C122</f>
        <v>590</v>
      </c>
      <c r="B123" s="18"/>
      <c r="C123" s="19">
        <v>5</v>
      </c>
      <c r="D123" t="b" s="20">
        <v>0</v>
      </c>
      <c r="E123" s="21"/>
      <c r="F123" s="22">
        <v>609.613894773541</v>
      </c>
      <c r="G123" s="22">
        <f>$E123+($F123/60+H123*'data'!$C$16+I123*OFFSET('data'!$C$17,0,D123)-G122*(OFFSET('data'!$C$18,0,D123)+'data'!$C$19+OFFSET('data'!$C$20,0,D123)))*$C123/60+G122</f>
        <v>16.3633802816823</v>
      </c>
      <c r="H123" s="22">
        <f>H122+('data'!$C$19*G122-'data'!$C$16*H122)*$C123/60</f>
        <v>33.5422545198745</v>
      </c>
      <c r="I123" s="22">
        <f>I122+(OFFSET('data'!$C$20,0,D123)*G122-OFFSET('data'!$C$17,0,D123)*I122)*$C123/60</f>
        <v>28.146481408987</v>
      </c>
      <c r="J123" s="23">
        <f>$A123/60</f>
        <v>9.83333333333333</v>
      </c>
      <c r="K123" s="19">
        <f>G123/'data'!$C$15*1000</f>
        <v>2.5</v>
      </c>
      <c r="L123" s="19">
        <f>L122+'data'!$G$21*(K122-L122)/60*C122</f>
        <v>1.87414568866198</v>
      </c>
      <c r="M123" s="20">
        <f>IF(L123&lt;='data'!$G$22,1.89,1.47)</f>
        <v>1.89</v>
      </c>
      <c r="N123" s="19">
        <f>$A123</f>
        <v>590</v>
      </c>
      <c r="O123" s="31">
        <f>'data'!$G$23-'data'!$G$23*(1-('data'!$G$22^M123)/('data'!$G$22^M123+L123^M123))</f>
        <v>65.7132706499208</v>
      </c>
      <c r="P123" s="31">
        <f>VLOOKUP(IF(N123-'data'!$G$24&lt;0,0,N123-'data'!$G$24),N3:O1097,2)</f>
        <v>66.3043191486959</v>
      </c>
      <c r="Q123" s="20">
        <v>2.5</v>
      </c>
      <c r="R123" s="19">
        <v>2.50018537346759</v>
      </c>
      <c r="S123" s="19">
        <v>2.50018537346759</v>
      </c>
      <c r="T123" s="19">
        <v>2.50018537346759</v>
      </c>
      <c r="U123" s="19">
        <v>1.87429457632765</v>
      </c>
      <c r="V123" s="19">
        <v>1.87429457632765</v>
      </c>
      <c r="W123" s="19">
        <v>1.87429457632765</v>
      </c>
      <c r="X123" s="19">
        <v>1.87429457632765</v>
      </c>
      <c r="Y123" s="31">
        <v>66.30145029600141</v>
      </c>
      <c r="Z123" s="31">
        <v>66.30145029600141</v>
      </c>
      <c r="AA123" s="31">
        <v>66.30145029600141</v>
      </c>
      <c r="AB123" s="31">
        <v>66.30145029600141</v>
      </c>
    </row>
    <row r="124" ht="20.05" customHeight="1">
      <c r="A124" s="17">
        <f>$A123+C123</f>
        <v>595</v>
      </c>
      <c r="B124" s="18"/>
      <c r="C124" s="19">
        <v>5</v>
      </c>
      <c r="D124" t="b" s="20">
        <v>0</v>
      </c>
      <c r="E124" s="21"/>
      <c r="F124" s="22">
        <v>608.717883464086</v>
      </c>
      <c r="G124" s="22">
        <f>$E124+($F124/60+H124*'data'!$C$16+I124*OFFSET('data'!$C$17,0,D124)-G123*(OFFSET('data'!$C$18,0,D124)+'data'!$C$19+OFFSET('data'!$C$20,0,D124)))*$C124/60+G123</f>
        <v>16.3633802816823</v>
      </c>
      <c r="H124" s="22">
        <f>H123+('data'!$C$19*G123-'data'!$C$16*H123)*$C124/60</f>
        <v>33.7408867476471</v>
      </c>
      <c r="I124" s="22">
        <f>I123+(OFFSET('data'!$C$20,0,D124)*G123-OFFSET('data'!$C$17,0,D124)*I123)*$C124/60</f>
        <v>28.3823372661444</v>
      </c>
      <c r="J124" s="23">
        <f>$A124/60</f>
        <v>9.91666666666667</v>
      </c>
      <c r="K124" s="19">
        <f>G124/'data'!$C$15*1000</f>
        <v>2.5</v>
      </c>
      <c r="L124" s="19">
        <f>L123+'data'!$G$21*(K123-L123)/60*C123</f>
        <v>1.88151024979021</v>
      </c>
      <c r="M124" s="20">
        <f>IF(L124&lt;='data'!$G$22,1.89,1.47)</f>
        <v>1.89</v>
      </c>
      <c r="N124" s="19">
        <f>$A124</f>
        <v>595</v>
      </c>
      <c r="O124" s="31">
        <f>'data'!$G$23-'data'!$G$23*(1-('data'!$G$22^M124)/('data'!$G$22^M124+L124^M124))</f>
        <v>65.57013803099559</v>
      </c>
      <c r="P124" s="31">
        <f>VLOOKUP(IF(N124-'data'!$G$24&lt;0,0,N124-'data'!$G$24),N3:O1097,2)</f>
        <v>66.1537351828658</v>
      </c>
      <c r="Q124" s="20">
        <v>2.5</v>
      </c>
      <c r="R124" s="19">
        <v>2.50018480410404</v>
      </c>
      <c r="S124" s="19">
        <v>2.50018480410404</v>
      </c>
      <c r="T124" s="19">
        <v>2.50018480410404</v>
      </c>
      <c r="U124" s="19">
        <v>1.88165956679209</v>
      </c>
      <c r="V124" s="19">
        <v>1.88165956679209</v>
      </c>
      <c r="W124" s="19">
        <v>1.88165956679209</v>
      </c>
      <c r="X124" s="19">
        <v>1.88165956679209</v>
      </c>
      <c r="Y124" s="31">
        <v>66.1508593880058</v>
      </c>
      <c r="Z124" s="31">
        <v>66.1508593880058</v>
      </c>
      <c r="AA124" s="31">
        <v>66.1508593880058</v>
      </c>
      <c r="AB124" s="31">
        <v>66.1508593880058</v>
      </c>
    </row>
    <row r="125" ht="20.05" customHeight="1">
      <c r="A125" s="17">
        <f>$A124+C124</f>
        <v>600</v>
      </c>
      <c r="B125" s="18"/>
      <c r="C125" s="19">
        <v>5</v>
      </c>
      <c r="D125" t="b" s="20">
        <v>0</v>
      </c>
      <c r="E125" s="21"/>
      <c r="F125" s="22">
        <v>607.8268162207791</v>
      </c>
      <c r="G125" s="22">
        <f>$E125+($F125/60+H125*'data'!$C$16+I125*OFFSET('data'!$C$17,0,D125)-G124*(OFFSET('data'!$C$18,0,D125)+'data'!$C$19+OFFSET('data'!$C$20,0,D125)))*$C125/60+G124</f>
        <v>16.3633802816823</v>
      </c>
      <c r="H125" s="22">
        <f>H124+('data'!$C$19*G124-'data'!$C$16*H124)*$C125/60</f>
        <v>33.9383533304992</v>
      </c>
      <c r="I125" s="22">
        <f>I124+(OFFSET('data'!$C$20,0,D125)*G124-OFFSET('data'!$C$17,0,D125)*I124)*$C125/60</f>
        <v>28.6181143080704</v>
      </c>
      <c r="J125" s="23">
        <f>$A125/60</f>
        <v>10</v>
      </c>
      <c r="K125" s="19">
        <f>G125/'data'!$C$15*1000</f>
        <v>2.5</v>
      </c>
      <c r="L125" s="19">
        <f>L124+'data'!$G$21*(K124-L124)/60*C124</f>
        <v>1.88878815055735</v>
      </c>
      <c r="M125" s="20">
        <f>IF(L125&lt;='data'!$G$22,1.89,1.47)</f>
        <v>1.89</v>
      </c>
      <c r="N125" s="19">
        <f>$A125</f>
        <v>600</v>
      </c>
      <c r="O125" s="31">
        <f>'data'!$G$23-'data'!$G$23*(1-('data'!$G$22^M125)/('data'!$G$22^M125+L125^M125))</f>
        <v>65.4288133964904</v>
      </c>
      <c r="P125" s="31">
        <f>VLOOKUP(IF(N125-'data'!$G$24&lt;0,0,N125-'data'!$G$24),N3:O1097,2)</f>
        <v>66.0050472176449</v>
      </c>
      <c r="Q125" s="20">
        <v>2.5</v>
      </c>
      <c r="R125" s="19">
        <v>2.50018423645869</v>
      </c>
      <c r="S125" s="19">
        <v>2.50018423645869</v>
      </c>
      <c r="T125" s="19">
        <v>2.50018423645869</v>
      </c>
      <c r="U125" s="19">
        <v>1.88893788514353</v>
      </c>
      <c r="V125" s="19">
        <v>1.88893788514353</v>
      </c>
      <c r="W125" s="19">
        <v>1.88893788514353</v>
      </c>
      <c r="X125" s="19">
        <v>1.88893788514353</v>
      </c>
      <c r="Y125" s="31">
        <v>66.00216476990531</v>
      </c>
      <c r="Z125" s="31">
        <v>66.00216476990531</v>
      </c>
      <c r="AA125" s="31">
        <v>66.00216476990531</v>
      </c>
      <c r="AB125" s="31">
        <v>66.00216476990531</v>
      </c>
    </row>
    <row r="126" ht="20.05" customHeight="1">
      <c r="A126" s="17">
        <f>$A125+C125</f>
        <v>605</v>
      </c>
      <c r="B126" s="18"/>
      <c r="C126" s="19">
        <v>5</v>
      </c>
      <c r="D126" t="b" s="20">
        <v>0</v>
      </c>
      <c r="E126" s="21"/>
      <c r="F126" s="22">
        <v>606.940664135018</v>
      </c>
      <c r="G126" s="22">
        <f>$E126+($F126/60+H126*'data'!$C$16+I126*OFFSET('data'!$C$17,0,D126)-G125*(OFFSET('data'!$C$18,0,D126)+'data'!$C$19+OFFSET('data'!$C$20,0,D126)))*$C126/60+G125</f>
        <v>16.3633802816823</v>
      </c>
      <c r="H126" s="22">
        <f>H125+('data'!$C$19*G125-'data'!$C$16*H125)*$C126/60</f>
        <v>34.1346611088518</v>
      </c>
      <c r="I126" s="22">
        <f>I125+(OFFSET('data'!$C$20,0,D126)*G125-OFFSET('data'!$C$17,0,D126)*I125)*$C126/60</f>
        <v>28.8538125611023</v>
      </c>
      <c r="J126" s="23">
        <f>$A126/60</f>
        <v>10.0833333333333</v>
      </c>
      <c r="K126" s="19">
        <f>G126/'data'!$C$15*1000</f>
        <v>2.5</v>
      </c>
      <c r="L126" s="19">
        <f>L125+'data'!$G$21*(K125-L125)/60*C125</f>
        <v>1.89598041071435</v>
      </c>
      <c r="M126" s="20">
        <f>IF(L126&lt;='data'!$G$22,1.89,1.47)</f>
        <v>1.89</v>
      </c>
      <c r="N126" s="19">
        <f>$A126</f>
        <v>605</v>
      </c>
      <c r="O126" s="31">
        <f>'data'!$G$23-'data'!$G$23*(1-('data'!$G$22^M126)/('data'!$G$22^M126+L126^M126))</f>
        <v>65.2892750776796</v>
      </c>
      <c r="P126" s="31">
        <f>VLOOKUP(IF(N126-'data'!$G$24&lt;0,0,N126-'data'!$G$24),N3:O1097,2)</f>
        <v>65.8582330638082</v>
      </c>
      <c r="Q126" s="20">
        <v>2.5</v>
      </c>
      <c r="R126" s="19">
        <v>2.50018367054613</v>
      </c>
      <c r="S126" s="19">
        <v>2.50018367054613</v>
      </c>
      <c r="T126" s="19">
        <v>2.50018367054613</v>
      </c>
      <c r="U126" s="19">
        <v>1.89613055129142</v>
      </c>
      <c r="V126" s="19">
        <v>1.89613055129142</v>
      </c>
      <c r="W126" s="19">
        <v>1.89613055129142</v>
      </c>
      <c r="X126" s="19">
        <v>1.89613055129142</v>
      </c>
      <c r="Y126" s="31">
        <v>65.8553442464445</v>
      </c>
      <c r="Z126" s="31">
        <v>65.8553442464445</v>
      </c>
      <c r="AA126" s="31">
        <v>65.8553442464445</v>
      </c>
      <c r="AB126" s="31">
        <v>65.8553442464445</v>
      </c>
    </row>
    <row r="127" ht="20.05" customHeight="1">
      <c r="A127" s="17">
        <f>$A126+C126</f>
        <v>610</v>
      </c>
      <c r="B127" s="18"/>
      <c r="C127" s="19">
        <v>5</v>
      </c>
      <c r="D127" t="b" s="20">
        <v>0</v>
      </c>
      <c r="E127" s="21"/>
      <c r="F127" s="22">
        <v>606.059398467810</v>
      </c>
      <c r="G127" s="22">
        <f>$E127+($F127/60+H127*'data'!$C$16+I127*OFFSET('data'!$C$17,0,D127)-G126*(OFFSET('data'!$C$18,0,D127)+'data'!$C$19+OFFSET('data'!$C$20,0,D127)))*$C127/60+G126</f>
        <v>16.3633802816823</v>
      </c>
      <c r="H127" s="22">
        <f>H126+('data'!$C$19*G126-'data'!$C$16*H126)*$C127/60</f>
        <v>34.329816882984</v>
      </c>
      <c r="I127" s="22">
        <f>I126+(OFFSET('data'!$C$20,0,D127)*G126-OFFSET('data'!$C$17,0,D127)*I126)*$C127/60</f>
        <v>29.0894320515689</v>
      </c>
      <c r="J127" s="23">
        <f>$A127/60</f>
        <v>10.1666666666667</v>
      </c>
      <c r="K127" s="19">
        <f>G127/'data'!$C$15*1000</f>
        <v>2.5</v>
      </c>
      <c r="L127" s="19">
        <f>L126+'data'!$G$21*(K126-L126)/60*C126</f>
        <v>1.90308803801252</v>
      </c>
      <c r="M127" s="20">
        <f>IF(L127&lt;='data'!$G$22,1.89,1.47)</f>
        <v>1.89</v>
      </c>
      <c r="N127" s="19">
        <f>$A127</f>
        <v>610</v>
      </c>
      <c r="O127" s="31">
        <f>'data'!$G$23-'data'!$G$23*(1-('data'!$G$22^M127)/('data'!$G$22^M127+L127^M127))</f>
        <v>65.15150155443671</v>
      </c>
      <c r="P127" s="31">
        <f>VLOOKUP(IF(N127-'data'!$G$24&lt;0,0,N127-'data'!$G$24),N3:O1097,2)</f>
        <v>65.7132706499208</v>
      </c>
      <c r="Q127" s="20">
        <v>2.5</v>
      </c>
      <c r="R127" s="19">
        <v>2.5001831063795</v>
      </c>
      <c r="S127" s="19">
        <v>2.5001831063795</v>
      </c>
      <c r="T127" s="19">
        <v>2.5001831063795</v>
      </c>
      <c r="U127" s="19">
        <v>1.90323857314389</v>
      </c>
      <c r="V127" s="19">
        <v>1.90323857314389</v>
      </c>
      <c r="W127" s="19">
        <v>1.90323857314389</v>
      </c>
      <c r="X127" s="19">
        <v>1.90323857314389</v>
      </c>
      <c r="Y127" s="31">
        <v>65.7103757402636</v>
      </c>
      <c r="Z127" s="31">
        <v>65.7103757402636</v>
      </c>
      <c r="AA127" s="31">
        <v>65.7103757402636</v>
      </c>
      <c r="AB127" s="31">
        <v>65.7103757402636</v>
      </c>
    </row>
    <row r="128" ht="20.05" customHeight="1">
      <c r="A128" s="17">
        <f>$A127+C127</f>
        <v>615</v>
      </c>
      <c r="B128" s="18"/>
      <c r="C128" s="19">
        <v>5</v>
      </c>
      <c r="D128" t="b" s="20">
        <v>0</v>
      </c>
      <c r="E128" s="21"/>
      <c r="F128" s="22">
        <v>605.182990648779</v>
      </c>
      <c r="G128" s="22">
        <f>$E128+($F128/60+H128*'data'!$C$16+I128*OFFSET('data'!$C$17,0,D128)-G127*(OFFSET('data'!$C$18,0,D128)+'data'!$C$19+OFFSET('data'!$C$20,0,D128)))*$C128/60+G127</f>
        <v>16.3633802816823</v>
      </c>
      <c r="H128" s="22">
        <f>H127+('data'!$C$19*G127-'data'!$C$16*H127)*$C128/60</f>
        <v>34.5238274132684</v>
      </c>
      <c r="I128" s="22">
        <f>I127+(OFFSET('data'!$C$20,0,D128)*G127-OFFSET('data'!$C$17,0,D128)*I127)*$C128/60</f>
        <v>29.324972805790</v>
      </c>
      <c r="J128" s="23">
        <f>$A128/60</f>
        <v>10.25</v>
      </c>
      <c r="K128" s="19">
        <f>G128/'data'!$C$15*1000</f>
        <v>2.5</v>
      </c>
      <c r="L128" s="19">
        <f>L127+'data'!$G$21*(K127-L127)/60*C127</f>
        <v>1.91011202834476</v>
      </c>
      <c r="M128" s="20">
        <f>IF(L128&lt;='data'!$G$22,1.89,1.47)</f>
        <v>1.89</v>
      </c>
      <c r="N128" s="19">
        <f>$A128</f>
        <v>615</v>
      </c>
      <c r="O128" s="31">
        <f>'data'!$G$23-'data'!$G$23*(1-('data'!$G$22^M128)/('data'!$G$22^M128+L128^M128))</f>
        <v>65.0154714614589</v>
      </c>
      <c r="P128" s="31">
        <f>VLOOKUP(IF(N128-'data'!$G$24&lt;0,0,N128-'data'!$G$24),N3:O1097,2)</f>
        <v>65.57013803099559</v>
      </c>
      <c r="Q128" s="20">
        <v>2.5</v>
      </c>
      <c r="R128" s="19">
        <v>2.50018254397063</v>
      </c>
      <c r="S128" s="19">
        <v>2.50018254397063</v>
      </c>
      <c r="T128" s="19">
        <v>2.50018254397063</v>
      </c>
      <c r="U128" s="19">
        <v>1.91026294674895</v>
      </c>
      <c r="V128" s="19">
        <v>1.91026294674895</v>
      </c>
      <c r="W128" s="19">
        <v>1.91026294674895</v>
      </c>
      <c r="X128" s="19">
        <v>1.91026294674895</v>
      </c>
      <c r="Y128" s="31">
        <v>65.5672373005567</v>
      </c>
      <c r="Z128" s="31">
        <v>65.5672373005567</v>
      </c>
      <c r="AA128" s="31">
        <v>65.5672373005567</v>
      </c>
      <c r="AB128" s="31">
        <v>65.5672373005567</v>
      </c>
    </row>
    <row r="129" ht="20.05" customHeight="1">
      <c r="A129" s="17">
        <f>$A128+C128</f>
        <v>620</v>
      </c>
      <c r="B129" s="18"/>
      <c r="C129" s="19">
        <v>5</v>
      </c>
      <c r="D129" t="b" s="20">
        <v>0</v>
      </c>
      <c r="E129" s="21"/>
      <c r="F129" s="22">
        <v>604.311412275175</v>
      </c>
      <c r="G129" s="22">
        <f>$E129+($F129/60+H129*'data'!$C$16+I129*OFFSET('data'!$C$17,0,D129)-G128*(OFFSET('data'!$C$18,0,D129)+'data'!$C$19+OFFSET('data'!$C$20,0,D129)))*$C129/60+G128</f>
        <v>16.3633802816823</v>
      </c>
      <c r="H129" s="22">
        <f>H128+('data'!$C$19*G128-'data'!$C$16*H128)*$C129/60</f>
        <v>34.7166994204052</v>
      </c>
      <c r="I129" s="22">
        <f>I128+(OFFSET('data'!$C$20,0,D129)*G128-OFFSET('data'!$C$17,0,D129)*I128)*$C129/60</f>
        <v>29.5604348500766</v>
      </c>
      <c r="J129" s="23">
        <f>$A129/60</f>
        <v>10.3333333333333</v>
      </c>
      <c r="K129" s="19">
        <f>G129/'data'!$C$15*1000</f>
        <v>2.5</v>
      </c>
      <c r="L129" s="19">
        <f>L128+'data'!$G$21*(K128-L128)/60*C128</f>
        <v>1.91705336588508</v>
      </c>
      <c r="M129" s="20">
        <f>IF(L129&lt;='data'!$G$22,1.89,1.47)</f>
        <v>1.89</v>
      </c>
      <c r="N129" s="19">
        <f>$A129</f>
        <v>620</v>
      </c>
      <c r="O129" s="31">
        <f>'data'!$G$23-'data'!$G$23*(1-('data'!$G$22^M129)/('data'!$G$22^M129+L129^M129))</f>
        <v>64.8811635939677</v>
      </c>
      <c r="P129" s="31">
        <f>VLOOKUP(IF(N129-'data'!$G$24&lt;0,0,N129-'data'!$G$24),N3:O1097,2)</f>
        <v>65.4288133964904</v>
      </c>
      <c r="Q129" s="20">
        <v>2.5</v>
      </c>
      <c r="R129" s="19">
        <v>2.50018198333008</v>
      </c>
      <c r="S129" s="19">
        <v>2.50018198333008</v>
      </c>
      <c r="T129" s="19">
        <v>2.50018198333008</v>
      </c>
      <c r="U129" s="19">
        <v>1.91720465643406</v>
      </c>
      <c r="V129" s="19">
        <v>1.91720465643406</v>
      </c>
      <c r="W129" s="19">
        <v>1.91720465643406</v>
      </c>
      <c r="X129" s="19">
        <v>1.91720465643406</v>
      </c>
      <c r="Y129" s="31">
        <v>65.4259071110673</v>
      </c>
      <c r="Z129" s="31">
        <v>65.4259071110673</v>
      </c>
      <c r="AA129" s="31">
        <v>65.4259071110673</v>
      </c>
      <c r="AB129" s="31">
        <v>65.4259071110673</v>
      </c>
    </row>
    <row r="130" ht="20.05" customHeight="1">
      <c r="A130" s="17">
        <f>$A129+C129</f>
        <v>625</v>
      </c>
      <c r="B130" s="18"/>
      <c r="C130" s="19">
        <v>5</v>
      </c>
      <c r="D130" t="b" s="20">
        <v>0</v>
      </c>
      <c r="E130" s="21"/>
      <c r="F130" s="22">
        <v>603.444635110890</v>
      </c>
      <c r="G130" s="22">
        <f>$E130+($F130/60+H130*'data'!$C$16+I130*OFFSET('data'!$C$17,0,D130)-G129*(OFFSET('data'!$C$18,0,D130)+'data'!$C$19+OFFSET('data'!$C$20,0,D130)))*$C130/60+G129</f>
        <v>16.3633802816823</v>
      </c>
      <c r="H130" s="22">
        <f>H129+('data'!$C$19*G129-'data'!$C$16*H129)*$C130/60</f>
        <v>34.9084395856554</v>
      </c>
      <c r="I130" s="22">
        <f>I129+(OFFSET('data'!$C$20,0,D130)*G129-OFFSET('data'!$C$17,0,D130)*I129)*$C130/60</f>
        <v>29.795818210731</v>
      </c>
      <c r="J130" s="23">
        <f>$A130/60</f>
        <v>10.4166666666667</v>
      </c>
      <c r="K130" s="19">
        <f>G130/'data'!$C$15*1000</f>
        <v>2.5</v>
      </c>
      <c r="L130" s="19">
        <f>L129+'data'!$G$21*(K129-L129)/60*C129</f>
        <v>1.92391302322651</v>
      </c>
      <c r="M130" s="20">
        <f>IF(L130&lt;='data'!$G$22,1.89,1.47)</f>
        <v>1.89</v>
      </c>
      <c r="N130" s="19">
        <f>$A130</f>
        <v>625</v>
      </c>
      <c r="O130" s="31">
        <f>'data'!$G$23-'data'!$G$23*(1-('data'!$G$22^M130)/('data'!$G$22^M130+L130^M130))</f>
        <v>64.74855691291251</v>
      </c>
      <c r="P130" s="31">
        <f>VLOOKUP(IF(N130-'data'!$G$24&lt;0,0,N130-'data'!$G$24),N3:O1097,2)</f>
        <v>65.2892750776796</v>
      </c>
      <c r="Q130" s="20">
        <v>2.5</v>
      </c>
      <c r="R130" s="19">
        <v>2.50018142446725</v>
      </c>
      <c r="S130" s="19">
        <v>2.50018142446725</v>
      </c>
      <c r="T130" s="19">
        <v>2.50018142446725</v>
      </c>
      <c r="U130" s="19">
        <v>1.92406467494399</v>
      </c>
      <c r="V130" s="19">
        <v>1.92406467494399</v>
      </c>
      <c r="W130" s="19">
        <v>1.92406467494399</v>
      </c>
      <c r="X130" s="19">
        <v>1.92406467494399</v>
      </c>
      <c r="Y130" s="31">
        <v>65.286363497460</v>
      </c>
      <c r="Z130" s="31">
        <v>65.286363497460</v>
      </c>
      <c r="AA130" s="31">
        <v>65.286363497460</v>
      </c>
      <c r="AB130" s="31">
        <v>65.286363497460</v>
      </c>
    </row>
    <row r="131" ht="20.05" customHeight="1">
      <c r="A131" s="17">
        <f>$A130+C130</f>
        <v>630</v>
      </c>
      <c r="B131" s="18"/>
      <c r="C131" s="19">
        <v>5</v>
      </c>
      <c r="D131" t="b" s="20">
        <v>0</v>
      </c>
      <c r="E131" s="21"/>
      <c r="F131" s="22">
        <v>602.582631085480</v>
      </c>
      <c r="G131" s="22">
        <f>$E131+($F131/60+H131*'data'!$C$16+I131*OFFSET('data'!$C$17,0,D131)-G130*(OFFSET('data'!$C$18,0,D131)+'data'!$C$19+OFFSET('data'!$C$20,0,D131)))*$C131/60+G130</f>
        <v>16.3633802816823</v>
      </c>
      <c r="H131" s="22">
        <f>H130+('data'!$C$19*G130-'data'!$C$16*H130)*$C131/60</f>
        <v>35.0990545510717</v>
      </c>
      <c r="I131" s="22">
        <f>I130+(OFFSET('data'!$C$20,0,D131)*G130-OFFSET('data'!$C$17,0,D131)*I130)*$C131/60</f>
        <v>30.0311229140466</v>
      </c>
      <c r="J131" s="23">
        <f>$A131/60</f>
        <v>10.5</v>
      </c>
      <c r="K131" s="19">
        <f>G131/'data'!$C$15*1000</f>
        <v>2.5</v>
      </c>
      <c r="L131" s="19">
        <f>L130+'data'!$G$21*(K130-L130)/60*C130</f>
        <v>1.93069196151737</v>
      </c>
      <c r="M131" s="20">
        <f>IF(L131&lt;='data'!$G$22,1.89,1.47)</f>
        <v>1.89</v>
      </c>
      <c r="N131" s="19">
        <f>$A131</f>
        <v>630</v>
      </c>
      <c r="O131" s="31">
        <f>'data'!$G$23-'data'!$G$23*(1-('data'!$G$22^M131)/('data'!$G$22^M131+L131^M131))</f>
        <v>64.6176305497074</v>
      </c>
      <c r="P131" s="31">
        <f>VLOOKUP(IF(N131-'data'!$G$24&lt;0,0,N131-'data'!$G$24),N3:O1097,2)</f>
        <v>65.15150155443671</v>
      </c>
      <c r="Q131" s="20">
        <v>2.5</v>
      </c>
      <c r="R131" s="19">
        <v>2.50018086739045</v>
      </c>
      <c r="S131" s="19">
        <v>2.50018086739045</v>
      </c>
      <c r="T131" s="19">
        <v>2.50018086739045</v>
      </c>
      <c r="U131" s="19">
        <v>1.93084396357714</v>
      </c>
      <c r="V131" s="19">
        <v>1.93084396357714</v>
      </c>
      <c r="W131" s="19">
        <v>1.93084396357714</v>
      </c>
      <c r="X131" s="19">
        <v>1.93084396357714</v>
      </c>
      <c r="Y131" s="31">
        <v>65.1485849341022</v>
      </c>
      <c r="Z131" s="31">
        <v>65.1485849341022</v>
      </c>
      <c r="AA131" s="31">
        <v>65.1485849341022</v>
      </c>
      <c r="AB131" s="31">
        <v>65.1485849341022</v>
      </c>
    </row>
    <row r="132" ht="20.05" customHeight="1">
      <c r="A132" s="17">
        <f>$A131+C131</f>
        <v>635</v>
      </c>
      <c r="B132" s="18"/>
      <c r="C132" s="19">
        <v>5</v>
      </c>
      <c r="D132" t="b" s="20">
        <v>0</v>
      </c>
      <c r="E132" s="21"/>
      <c r="F132" s="22">
        <v>601.725372293196</v>
      </c>
      <c r="G132" s="22">
        <f>$E132+($F132/60+H132*'data'!$C$16+I132*OFFSET('data'!$C$17,0,D132)-G131*(OFFSET('data'!$C$18,0,D132)+'data'!$C$19+OFFSET('data'!$C$20,0,D132)))*$C132/60+G131</f>
        <v>16.3633802816823</v>
      </c>
      <c r="H132" s="22">
        <f>H131+('data'!$C$19*G131-'data'!$C$16*H131)*$C132/60</f>
        <v>35.288550919729</v>
      </c>
      <c r="I132" s="22">
        <f>I131+(OFFSET('data'!$C$20,0,D132)*G131-OFFSET('data'!$C$17,0,D132)*I131)*$C132/60</f>
        <v>30.2663489863082</v>
      </c>
      <c r="J132" s="23">
        <f>$A132/60</f>
        <v>10.5833333333333</v>
      </c>
      <c r="K132" s="19">
        <f>G132/'data'!$C$15*1000</f>
        <v>2.5</v>
      </c>
      <c r="L132" s="19">
        <f>L131+'data'!$G$21*(K131-L131)/60*C131</f>
        <v>1.93739113059593</v>
      </c>
      <c r="M132" s="20">
        <f>IF(L132&lt;='data'!$G$22,1.89,1.47)</f>
        <v>1.89</v>
      </c>
      <c r="N132" s="19">
        <f>$A132</f>
        <v>635</v>
      </c>
      <c r="O132" s="31">
        <f>'data'!$G$23-'data'!$G$23*(1-('data'!$G$22^M132)/('data'!$G$22^M132+L132^M132))</f>
        <v>64.4883638105282</v>
      </c>
      <c r="P132" s="31">
        <f>VLOOKUP(IF(N132-'data'!$G$24&lt;0,0,N132-'data'!$G$24),N3:O1097,2)</f>
        <v>65.0154714614589</v>
      </c>
      <c r="Q132" s="20">
        <v>2.5</v>
      </c>
      <c r="R132" s="19">
        <v>2.50018031210702</v>
      </c>
      <c r="S132" s="19">
        <v>2.50018031210702</v>
      </c>
      <c r="T132" s="19">
        <v>2.50018031210702</v>
      </c>
      <c r="U132" s="19">
        <v>1.9375434723202</v>
      </c>
      <c r="V132" s="19">
        <v>1.9375434723202</v>
      </c>
      <c r="W132" s="19">
        <v>1.9375434723202</v>
      </c>
      <c r="X132" s="19">
        <v>1.9375434723202</v>
      </c>
      <c r="Y132" s="31">
        <v>65.0125500502881</v>
      </c>
      <c r="Z132" s="31">
        <v>65.0125500502881</v>
      </c>
      <c r="AA132" s="31">
        <v>65.0125500502881</v>
      </c>
      <c r="AB132" s="31">
        <v>65.0125500502881</v>
      </c>
    </row>
    <row r="133" ht="20.05" customHeight="1">
      <c r="A133" s="17">
        <f>$A132+C132</f>
        <v>640</v>
      </c>
      <c r="B133" s="18"/>
      <c r="C133" s="19">
        <v>5</v>
      </c>
      <c r="D133" t="b" s="20">
        <v>0</v>
      </c>
      <c r="E133" s="21"/>
      <c r="F133" s="22">
        <v>600.872830992012</v>
      </c>
      <c r="G133" s="22">
        <f>$E133+($F133/60+H133*'data'!$C$16+I133*OFFSET('data'!$C$17,0,D133)-G132*(OFFSET('data'!$C$18,0,D133)+'data'!$C$19+OFFSET('data'!$C$20,0,D133)))*$C133/60+G132</f>
        <v>16.3633802816823</v>
      </c>
      <c r="H133" s="22">
        <f>H132+('data'!$C$19*G132-'data'!$C$16*H132)*$C133/60</f>
        <v>35.4769352559529</v>
      </c>
      <c r="I133" s="22">
        <f>I132+(OFFSET('data'!$C$20,0,D133)*G132-OFFSET('data'!$C$17,0,D133)*I132)*$C133/60</f>
        <v>30.5014964537916</v>
      </c>
      <c r="J133" s="23">
        <f>$A133/60</f>
        <v>10.6666666666667</v>
      </c>
      <c r="K133" s="19">
        <f>G133/'data'!$C$15*1000</f>
        <v>2.5</v>
      </c>
      <c r="L133" s="19">
        <f>L132+'data'!$G$21*(K132-L132)/60*C132</f>
        <v>1.94401146912352</v>
      </c>
      <c r="M133" s="20">
        <f>IF(L133&lt;='data'!$G$22,1.89,1.47)</f>
        <v>1.89</v>
      </c>
      <c r="N133" s="19">
        <f>$A133</f>
        <v>640</v>
      </c>
      <c r="O133" s="31">
        <f>'data'!$G$23-'data'!$G$23*(1-('data'!$G$22^M133)/('data'!$G$22^M133+L133^M133))</f>
        <v>64.36073618019201</v>
      </c>
      <c r="P133" s="31">
        <f>VLOOKUP(IF(N133-'data'!$G$24&lt;0,0,N133-'data'!$G$24),N3:O1097,2)</f>
        <v>64.8811635939677</v>
      </c>
      <c r="Q133" s="20">
        <v>2.5</v>
      </c>
      <c r="R133" s="19">
        <v>2.50017975862331</v>
      </c>
      <c r="S133" s="19">
        <v>2.50017975862331</v>
      </c>
      <c r="T133" s="19">
        <v>2.50017975862331</v>
      </c>
      <c r="U133" s="19">
        <v>1.94416413998125</v>
      </c>
      <c r="V133" s="19">
        <v>1.94416413998125</v>
      </c>
      <c r="W133" s="19">
        <v>1.94416413998125</v>
      </c>
      <c r="X133" s="19">
        <v>1.94416413998125</v>
      </c>
      <c r="Y133" s="31">
        <v>64.8782376359372</v>
      </c>
      <c r="Z133" s="31">
        <v>64.8782376359372</v>
      </c>
      <c r="AA133" s="31">
        <v>64.8782376359372</v>
      </c>
      <c r="AB133" s="31">
        <v>64.8782376359372</v>
      </c>
    </row>
    <row r="134" ht="20.05" customHeight="1">
      <c r="A134" s="17">
        <f>$A133+C133</f>
        <v>645</v>
      </c>
      <c r="B134" s="18"/>
      <c r="C134" s="19">
        <v>5</v>
      </c>
      <c r="D134" t="b" s="20">
        <v>0</v>
      </c>
      <c r="E134" s="21"/>
      <c r="F134" s="22">
        <v>600.024979602667</v>
      </c>
      <c r="G134" s="22">
        <f>$E134+($F134/60+H134*'data'!$C$16+I134*OFFSET('data'!$C$17,0,D134)-G133*(OFFSET('data'!$C$18,0,D134)+'data'!$C$19+OFFSET('data'!$C$20,0,D134)))*$C134/60+G133</f>
        <v>16.3633802816823</v>
      </c>
      <c r="H134" s="22">
        <f>H133+('data'!$C$19*G133-'data'!$C$16*H133)*$C134/60</f>
        <v>35.6642140855473</v>
      </c>
      <c r="I134" s="22">
        <f>I133+(OFFSET('data'!$C$20,0,D134)*G133-OFFSET('data'!$C$17,0,D134)*I133)*$C134/60</f>
        <v>30.736565342764</v>
      </c>
      <c r="J134" s="23">
        <f>$A134/60</f>
        <v>10.75</v>
      </c>
      <c r="K134" s="19">
        <f>G134/'data'!$C$15*1000</f>
        <v>2.5</v>
      </c>
      <c r="L134" s="19">
        <f>L133+'data'!$G$21*(K133-L133)/60*C133</f>
        <v>1.95055390471605</v>
      </c>
      <c r="M134" s="20">
        <f>IF(L134&lt;='data'!$G$22,1.89,1.47)</f>
        <v>1.89</v>
      </c>
      <c r="N134" s="19">
        <f>$A134</f>
        <v>645</v>
      </c>
      <c r="O134" s="31">
        <f>'data'!$G$23-'data'!$G$23*(1-('data'!$G$22^M134)/('data'!$G$22^M134+L134^M134))</f>
        <v>64.2347273256477</v>
      </c>
      <c r="P134" s="31">
        <f>VLOOKUP(IF(N134-'data'!$G$24&lt;0,0,N134-'data'!$G$24),N3:O1097,2)</f>
        <v>64.74855691291251</v>
      </c>
      <c r="Q134" s="20">
        <v>2.5</v>
      </c>
      <c r="R134" s="19">
        <v>2.5001792069448</v>
      </c>
      <c r="S134" s="19">
        <v>2.5001792069448</v>
      </c>
      <c r="T134" s="19">
        <v>2.5001792069448</v>
      </c>
      <c r="U134" s="19">
        <v>1.95070689432129</v>
      </c>
      <c r="V134" s="19">
        <v>1.95070689432129</v>
      </c>
      <c r="W134" s="19">
        <v>1.95070689432129</v>
      </c>
      <c r="X134" s="19">
        <v>1.95070689432129</v>
      </c>
      <c r="Y134" s="31">
        <v>64.7456266467987</v>
      </c>
      <c r="Z134" s="31">
        <v>64.7456266467987</v>
      </c>
      <c r="AA134" s="31">
        <v>64.7456266467987</v>
      </c>
      <c r="AB134" s="31">
        <v>64.7456266467987</v>
      </c>
    </row>
    <row r="135" ht="20.05" customHeight="1">
      <c r="A135" s="17">
        <f>$A134+C134</f>
        <v>650</v>
      </c>
      <c r="B135" s="18"/>
      <c r="C135" s="19">
        <v>5</v>
      </c>
      <c r="D135" t="b" s="20">
        <v>0</v>
      </c>
      <c r="E135" s="21"/>
      <c r="F135" s="22">
        <v>599.181790707714</v>
      </c>
      <c r="G135" s="22">
        <f>$E135+($F135/60+H135*'data'!$C$16+I135*OFFSET('data'!$C$17,0,D135)-G134*(OFFSET('data'!$C$18,0,D135)+'data'!$C$19+OFFSET('data'!$C$20,0,D135)))*$C135/60+G134</f>
        <v>16.3633802816823</v>
      </c>
      <c r="H135" s="22">
        <f>H134+('data'!$C$19*G134-'data'!$C$16*H134)*$C135/60</f>
        <v>35.8503938960203</v>
      </c>
      <c r="I135" s="22">
        <f>I134+(OFFSET('data'!$C$20,0,D135)*G134-OFFSET('data'!$C$17,0,D135)*I134)*$C135/60</f>
        <v>30.9715556794837</v>
      </c>
      <c r="J135" s="23">
        <f>$A135/60</f>
        <v>10.8333333333333</v>
      </c>
      <c r="K135" s="19">
        <f>G135/'data'!$C$15*1000</f>
        <v>2.5</v>
      </c>
      <c r="L135" s="19">
        <f>L134+'data'!$G$21*(K134-L134)/60*C134</f>
        <v>1.95701935407396</v>
      </c>
      <c r="M135" s="20">
        <f>IF(L135&lt;='data'!$G$22,1.89,1.47)</f>
        <v>1.89</v>
      </c>
      <c r="N135" s="19">
        <f>$A135</f>
        <v>650</v>
      </c>
      <c r="O135" s="31">
        <f>'data'!$G$23-'data'!$G$23*(1-('data'!$G$22^M135)/('data'!$G$22^M135+L135^M135))</f>
        <v>64.1103170990969</v>
      </c>
      <c r="P135" s="31">
        <f>VLOOKUP(IF(N135-'data'!$G$24&lt;0,0,N135-'data'!$G$24),N3:O1097,2)</f>
        <v>64.6176305497074</v>
      </c>
      <c r="Q135" s="20">
        <v>2.5</v>
      </c>
      <c r="R135" s="19">
        <v>2.50017865707618</v>
      </c>
      <c r="S135" s="19">
        <v>2.50017865707618</v>
      </c>
      <c r="T135" s="19">
        <v>2.50017865707618</v>
      </c>
      <c r="U135" s="19">
        <v>1.95717265218423</v>
      </c>
      <c r="V135" s="19">
        <v>1.95717265218423</v>
      </c>
      <c r="W135" s="19">
        <v>1.95717265218423</v>
      </c>
      <c r="X135" s="19">
        <v>1.95717265218423</v>
      </c>
      <c r="Y135" s="31">
        <v>64.61469620918589</v>
      </c>
      <c r="Z135" s="31">
        <v>64.61469620918589</v>
      </c>
      <c r="AA135" s="31">
        <v>64.61469620918589</v>
      </c>
      <c r="AB135" s="31">
        <v>64.61469620918589</v>
      </c>
    </row>
    <row r="136" ht="20.05" customHeight="1">
      <c r="A136" s="17">
        <f>$A135+C135</f>
        <v>655</v>
      </c>
      <c r="B136" s="18"/>
      <c r="C136" s="19">
        <v>5</v>
      </c>
      <c r="D136" t="b" s="20">
        <v>0</v>
      </c>
      <c r="E136" s="21"/>
      <c r="F136" s="22">
        <v>598.343237050560</v>
      </c>
      <c r="G136" s="22">
        <f>$E136+($F136/60+H136*'data'!$C$16+I136*OFFSET('data'!$C$17,0,D136)-G135*(OFFSET('data'!$C$18,0,D136)+'data'!$C$19+OFFSET('data'!$C$20,0,D136)))*$C136/60+G135</f>
        <v>16.3633802816823</v>
      </c>
      <c r="H136" s="22">
        <f>H135+('data'!$C$19*G135-'data'!$C$16*H135)*$C136/60</f>
        <v>36.035481136809</v>
      </c>
      <c r="I136" s="22">
        <f>I135+(OFFSET('data'!$C$20,0,D136)*G135-OFFSET('data'!$C$17,0,D136)*I135)*$C136/60</f>
        <v>31.2064674902002</v>
      </c>
      <c r="J136" s="23">
        <f>$A136/60</f>
        <v>10.9166666666667</v>
      </c>
      <c r="K136" s="19">
        <f>G136/'data'!$C$15*1000</f>
        <v>2.5</v>
      </c>
      <c r="L136" s="19">
        <f>L135+'data'!$G$21*(K135-L135)/60*C135</f>
        <v>1.96340872311069</v>
      </c>
      <c r="M136" s="20">
        <f>IF(L136&lt;='data'!$G$22,1.89,1.47)</f>
        <v>1.89</v>
      </c>
      <c r="N136" s="19">
        <f>$A136</f>
        <v>655</v>
      </c>
      <c r="O136" s="31">
        <f>'data'!$G$23-'data'!$G$23*(1-('data'!$G$22^M136)/('data'!$G$22^M136+L136^M136))</f>
        <v>63.9874855407686</v>
      </c>
      <c r="P136" s="31">
        <f>VLOOKUP(IF(N136-'data'!$G$24&lt;0,0,N136-'data'!$G$24),N3:O1097,2)</f>
        <v>64.4883638105282</v>
      </c>
      <c r="Q136" s="20">
        <v>2.5</v>
      </c>
      <c r="R136" s="19">
        <v>2.50017810902137</v>
      </c>
      <c r="S136" s="19">
        <v>2.50017810902137</v>
      </c>
      <c r="T136" s="19">
        <v>2.50017810902137</v>
      </c>
      <c r="U136" s="19">
        <v>1.96356231962532</v>
      </c>
      <c r="V136" s="19">
        <v>1.96356231962532</v>
      </c>
      <c r="W136" s="19">
        <v>1.96356231962532</v>
      </c>
      <c r="X136" s="19">
        <v>1.96356231962532</v>
      </c>
      <c r="Y136" s="31">
        <v>64.4854256242719</v>
      </c>
      <c r="Z136" s="31">
        <v>64.4854256242719</v>
      </c>
      <c r="AA136" s="31">
        <v>64.4854256242719</v>
      </c>
      <c r="AB136" s="31">
        <v>64.4854256242719</v>
      </c>
    </row>
    <row r="137" ht="20.05" customHeight="1">
      <c r="A137" s="17">
        <f>$A136+C136</f>
        <v>660</v>
      </c>
      <c r="B137" s="18"/>
      <c r="C137" s="19">
        <v>5</v>
      </c>
      <c r="D137" t="b" s="20">
        <v>0</v>
      </c>
      <c r="E137" s="21"/>
      <c r="F137" s="22">
        <v>597.509291534536</v>
      </c>
      <c r="G137" s="22">
        <f>$E137+($F137/60+H137*'data'!$C$16+I137*OFFSET('data'!$C$17,0,D137)-G136*(OFFSET('data'!$C$18,0,D137)+'data'!$C$19+OFFSET('data'!$C$20,0,D137)))*$C137/60+G136</f>
        <v>16.3633802816823</v>
      </c>
      <c r="H137" s="22">
        <f>H136+('data'!$C$19*G136-'data'!$C$16*H136)*$C137/60</f>
        <v>36.2194822195029</v>
      </c>
      <c r="I137" s="22">
        <f>I136+(OFFSET('data'!$C$20,0,D137)*G136-OFFSET('data'!$C$17,0,D137)*I136)*$C137/60</f>
        <v>31.4413008011544</v>
      </c>
      <c r="J137" s="23">
        <f>$A137/60</f>
        <v>11</v>
      </c>
      <c r="K137" s="19">
        <f>G137/'data'!$C$15*1000</f>
        <v>2.5</v>
      </c>
      <c r="L137" s="19">
        <f>L136+'data'!$G$21*(K136-L136)/60*C136</f>
        <v>1.96972290707961</v>
      </c>
      <c r="M137" s="20">
        <f>IF(L137&lt;='data'!$G$22,1.89,1.47)</f>
        <v>1.89</v>
      </c>
      <c r="N137" s="19">
        <f>$A137</f>
        <v>660</v>
      </c>
      <c r="O137" s="31">
        <f>'data'!$G$23-'data'!$G$23*(1-('data'!$G$22^M137)/('data'!$G$22^M137+L137^M137))</f>
        <v>63.8662128813671</v>
      </c>
      <c r="P137" s="31">
        <f>VLOOKUP(IF(N137-'data'!$G$24&lt;0,0,N137-'data'!$G$24),N3:O1097,2)</f>
        <v>64.36073618019201</v>
      </c>
      <c r="Q137" s="20">
        <v>2.5</v>
      </c>
      <c r="R137" s="19">
        <v>2.50017756278358</v>
      </c>
      <c r="S137" s="19">
        <v>2.50017756278358</v>
      </c>
      <c r="T137" s="19">
        <v>2.50017756278358</v>
      </c>
      <c r="U137" s="19">
        <v>1.96987679203813</v>
      </c>
      <c r="V137" s="19">
        <v>1.96987679203813</v>
      </c>
      <c r="W137" s="19">
        <v>1.96987679203813</v>
      </c>
      <c r="X137" s="19">
        <v>1.96987679203813</v>
      </c>
      <c r="Y137" s="31">
        <v>64.3577943719694</v>
      </c>
      <c r="Z137" s="31">
        <v>64.3577943719694</v>
      </c>
      <c r="AA137" s="31">
        <v>64.3577943719694</v>
      </c>
      <c r="AB137" s="31">
        <v>64.3577943719694</v>
      </c>
    </row>
    <row r="138" ht="20.05" customHeight="1">
      <c r="A138" s="17">
        <f>$A137+C137</f>
        <v>665</v>
      </c>
      <c r="B138" s="18"/>
      <c r="C138" s="19">
        <v>5</v>
      </c>
      <c r="D138" t="b" s="20">
        <v>0</v>
      </c>
      <c r="E138" s="21"/>
      <c r="F138" s="22">
        <v>596.679927221944</v>
      </c>
      <c r="G138" s="22">
        <f>$E138+($F138/60+H138*'data'!$C$16+I138*OFFSET('data'!$C$17,0,D138)-G137*(OFFSET('data'!$C$18,0,D138)+'data'!$C$19+OFFSET('data'!$C$20,0,D138)))*$C138/60+G137</f>
        <v>16.3633802816823</v>
      </c>
      <c r="H138" s="22">
        <f>H137+('data'!$C$19*G137-'data'!$C$16*H137)*$C138/60</f>
        <v>36.402403518066</v>
      </c>
      <c r="I138" s="22">
        <f>I137+(OFFSET('data'!$C$20,0,D138)*G137-OFFSET('data'!$C$17,0,D138)*I137)*$C138/60</f>
        <v>31.6760556385783</v>
      </c>
      <c r="J138" s="23">
        <f>$A138/60</f>
        <v>11.0833333333333</v>
      </c>
      <c r="K138" s="19">
        <f>G138/'data'!$C$15*1000</f>
        <v>2.5</v>
      </c>
      <c r="L138" s="19">
        <f>L137+'data'!$G$21*(K137-L137)/60*C137</f>
        <v>1.97596279069943</v>
      </c>
      <c r="M138" s="20">
        <f>IF(L138&lt;='data'!$G$22,1.89,1.47)</f>
        <v>1.89</v>
      </c>
      <c r="N138" s="19">
        <f>$A138</f>
        <v>665</v>
      </c>
      <c r="O138" s="31">
        <f>'data'!$G$23-'data'!$G$23*(1-('data'!$G$22^M138)/('data'!$G$22^M138+L138^M138))</f>
        <v>63.7464795442139</v>
      </c>
      <c r="P138" s="31">
        <f>VLOOKUP(IF(N138-'data'!$G$24&lt;0,0,N138-'data'!$G$24),N3:O1097,2)</f>
        <v>64.2347273256477</v>
      </c>
      <c r="Q138" s="20">
        <v>2.5</v>
      </c>
      <c r="R138" s="19">
        <v>2.50017701836533</v>
      </c>
      <c r="S138" s="19">
        <v>2.50017701836533</v>
      </c>
      <c r="T138" s="19">
        <v>2.50017701836533</v>
      </c>
      <c r="U138" s="19">
        <v>1.97611695427997</v>
      </c>
      <c r="V138" s="19">
        <v>1.97611695427997</v>
      </c>
      <c r="W138" s="19">
        <v>1.97611695427997</v>
      </c>
      <c r="X138" s="19">
        <v>1.97611695427997</v>
      </c>
      <c r="Y138" s="31">
        <v>64.23178211441839</v>
      </c>
      <c r="Z138" s="31">
        <v>64.23178211441839</v>
      </c>
      <c r="AA138" s="31">
        <v>64.23178211441839</v>
      </c>
      <c r="AB138" s="31">
        <v>64.23178211441839</v>
      </c>
    </row>
    <row r="139" ht="20.05" customHeight="1">
      <c r="A139" s="17">
        <f>$A138+C138</f>
        <v>670</v>
      </c>
      <c r="B139" s="18"/>
      <c r="C139" s="19">
        <v>5</v>
      </c>
      <c r="D139" t="b" s="20">
        <v>0</v>
      </c>
      <c r="E139" s="21"/>
      <c r="F139" s="22">
        <v>595.855117333136</v>
      </c>
      <c r="G139" s="22">
        <f>$E139+($F139/60+H139*'data'!$C$16+I139*OFFSET('data'!$C$17,0,D139)-G138*(OFFSET('data'!$C$18,0,D139)+'data'!$C$19+OFFSET('data'!$C$20,0,D139)))*$C139/60+G138</f>
        <v>16.3633802816823</v>
      </c>
      <c r="H139" s="22">
        <f>H138+('data'!$C$19*G138-'data'!$C$16*H138)*$C139/60</f>
        <v>36.5842513690575</v>
      </c>
      <c r="I139" s="22">
        <f>I138+(OFFSET('data'!$C$20,0,D139)*G138-OFFSET('data'!$C$17,0,D139)*I138)*$C139/60</f>
        <v>31.9107320286951</v>
      </c>
      <c r="J139" s="23">
        <f>$A139/60</f>
        <v>11.1666666666667</v>
      </c>
      <c r="K139" s="19">
        <f>G139/'data'!$C$15*1000</f>
        <v>2.5</v>
      </c>
      <c r="L139" s="19">
        <f>L138+'data'!$G$21*(K138-L138)/60*C138</f>
        <v>1.98212924827821</v>
      </c>
      <c r="M139" s="20">
        <f>IF(L139&lt;='data'!$G$22,1.89,1.47)</f>
        <v>1.89</v>
      </c>
      <c r="N139" s="19">
        <f>$A139</f>
        <v>670</v>
      </c>
      <c r="O139" s="31">
        <f>'data'!$G$23-'data'!$G$23*(1-('data'!$G$22^M139)/('data'!$G$22^M139+L139^M139))</f>
        <v>63.6282661470998</v>
      </c>
      <c r="P139" s="31">
        <f>VLOOKUP(IF(N139-'data'!$G$24&lt;0,0,N139-'data'!$G$24),N3:O1097,2)</f>
        <v>64.1103170990969</v>
      </c>
      <c r="Q139" s="20">
        <v>2.5</v>
      </c>
      <c r="R139" s="19">
        <v>2.50017647576858</v>
      </c>
      <c r="S139" s="19">
        <v>2.50017647576858</v>
      </c>
      <c r="T139" s="19">
        <v>2.50017647576858</v>
      </c>
      <c r="U139" s="19">
        <v>1.98228368079588</v>
      </c>
      <c r="V139" s="19">
        <v>1.98228368079588</v>
      </c>
      <c r="W139" s="19">
        <v>1.98228368079588</v>
      </c>
      <c r="X139" s="19">
        <v>1.98228368079588</v>
      </c>
      <c r="Y139" s="31">
        <v>64.107368699107</v>
      </c>
      <c r="Z139" s="31">
        <v>64.107368699107</v>
      </c>
      <c r="AA139" s="31">
        <v>64.107368699107</v>
      </c>
      <c r="AB139" s="31">
        <v>64.107368699107</v>
      </c>
    </row>
    <row r="140" ht="20.05" customHeight="1">
      <c r="A140" s="17">
        <f>$A139+C139</f>
        <v>675</v>
      </c>
      <c r="B140" s="18"/>
      <c r="C140" s="19">
        <v>5</v>
      </c>
      <c r="D140" t="b" s="20">
        <v>0</v>
      </c>
      <c r="E140" s="21"/>
      <c r="F140" s="22">
        <v>595.034835245579</v>
      </c>
      <c r="G140" s="22">
        <f>$E140+($F140/60+H140*'data'!$C$16+I140*OFFSET('data'!$C$17,0,D140)-G139*(OFFSET('data'!$C$18,0,D140)+'data'!$C$19+OFFSET('data'!$C$20,0,D140)))*$C140/60+G139</f>
        <v>16.3633802816823</v>
      </c>
      <c r="H140" s="22">
        <f>H139+('data'!$C$19*G139-'data'!$C$16*H139)*$C140/60</f>
        <v>36.7650320718516</v>
      </c>
      <c r="I140" s="22">
        <f>I139+(OFFSET('data'!$C$20,0,D140)*G139-OFFSET('data'!$C$17,0,D140)*I139)*$C140/60</f>
        <v>32.1453299977194</v>
      </c>
      <c r="J140" s="23">
        <f>$A140/60</f>
        <v>11.25</v>
      </c>
      <c r="K140" s="19">
        <f>G140/'data'!$C$15*1000</f>
        <v>2.5</v>
      </c>
      <c r="L140" s="19">
        <f>L139+'data'!$G$21*(K139-L139)/60*C139</f>
        <v>1.98822314383583</v>
      </c>
      <c r="M140" s="20">
        <f>IF(L140&lt;='data'!$G$22,1.89,1.47)</f>
        <v>1.89</v>
      </c>
      <c r="N140" s="19">
        <f>$A140</f>
        <v>675</v>
      </c>
      <c r="O140" s="31">
        <f>'data'!$G$23-'data'!$G$23*(1-('data'!$G$22^M140)/('data'!$G$22^M140+L140^M140))</f>
        <v>63.511553503867</v>
      </c>
      <c r="P140" s="31">
        <f>VLOOKUP(IF(N140-'data'!$G$24&lt;0,0,N140-'data'!$G$24),N3:O1097,2)</f>
        <v>63.9874855407686</v>
      </c>
      <c r="Q140" s="20">
        <v>2.5</v>
      </c>
      <c r="R140" s="19">
        <v>2.50017593499468</v>
      </c>
      <c r="S140" s="19">
        <v>2.50017593499468</v>
      </c>
      <c r="T140" s="19">
        <v>2.50017593499468</v>
      </c>
      <c r="U140" s="19">
        <v>1.98837783574113</v>
      </c>
      <c r="V140" s="19">
        <v>1.98837783574113</v>
      </c>
      <c r="W140" s="19">
        <v>1.98837783574113</v>
      </c>
      <c r="X140" s="19">
        <v>1.98837783574113</v>
      </c>
      <c r="Y140" s="31">
        <v>63.9845341616442</v>
      </c>
      <c r="Z140" s="31">
        <v>63.9845341616442</v>
      </c>
      <c r="AA140" s="31">
        <v>63.9845341616442</v>
      </c>
      <c r="AB140" s="31">
        <v>63.9845341616442</v>
      </c>
    </row>
    <row r="141" ht="20.05" customHeight="1">
      <c r="A141" s="17">
        <f>$A140+C140</f>
        <v>680</v>
      </c>
      <c r="B141" s="18"/>
      <c r="C141" s="19">
        <v>5</v>
      </c>
      <c r="D141" t="b" s="20">
        <v>0</v>
      </c>
      <c r="E141" s="21"/>
      <c r="F141" s="22">
        <v>594.219054492936</v>
      </c>
      <c r="G141" s="22">
        <f>$E141+($F141/60+H141*'data'!$C$16+I141*OFFSET('data'!$C$17,0,D141)-G140*(OFFSET('data'!$C$18,0,D141)+'data'!$C$19+OFFSET('data'!$C$20,0,D141)))*$C141/60+G140</f>
        <v>16.3633802816823</v>
      </c>
      <c r="H141" s="22">
        <f>H140+('data'!$C$19*G140-'data'!$C$16*H140)*$C141/60</f>
        <v>36.9447518888553</v>
      </c>
      <c r="I141" s="22">
        <f>I140+(OFFSET('data'!$C$20,0,D141)*G140-OFFSET('data'!$C$17,0,D141)*I140)*$C141/60</f>
        <v>32.3798495718569</v>
      </c>
      <c r="J141" s="23">
        <f>$A141/60</f>
        <v>11.3333333333333</v>
      </c>
      <c r="K141" s="19">
        <f>G141/'data'!$C$15*1000</f>
        <v>2.5</v>
      </c>
      <c r="L141" s="19">
        <f>L140+'data'!$G$21*(K140-L140)/60*C140</f>
        <v>1.99424533122506</v>
      </c>
      <c r="M141" s="20">
        <f>IF(L141&lt;='data'!$G$22,1.89,1.47)</f>
        <v>1.89</v>
      </c>
      <c r="N141" s="19">
        <f>$A141</f>
        <v>680</v>
      </c>
      <c r="O141" s="31">
        <f>'data'!$G$23-'data'!$G$23*(1-('data'!$G$22^M141)/('data'!$G$22^M141+L141^M141))</f>
        <v>63.3963226257367</v>
      </c>
      <c r="P141" s="31">
        <f>VLOOKUP(IF(N141-'data'!$G$24&lt;0,0,N141-'data'!$G$24),N3:O1097,2)</f>
        <v>63.8662128813671</v>
      </c>
      <c r="Q141" s="20">
        <v>2.5</v>
      </c>
      <c r="R141" s="19">
        <v>2.50017539604445</v>
      </c>
      <c r="S141" s="19">
        <v>2.50017539604445</v>
      </c>
      <c r="T141" s="19">
        <v>2.50017539604445</v>
      </c>
      <c r="U141" s="19">
        <v>1.99440027310232</v>
      </c>
      <c r="V141" s="19">
        <v>1.99440027310232</v>
      </c>
      <c r="W141" s="19">
        <v>1.99440027310232</v>
      </c>
      <c r="X141" s="19">
        <v>1.99440027310232</v>
      </c>
      <c r="Y141" s="31">
        <v>63.8632587282065</v>
      </c>
      <c r="Z141" s="31">
        <v>63.8632587282065</v>
      </c>
      <c r="AA141" s="31">
        <v>63.8632587282065</v>
      </c>
      <c r="AB141" s="31">
        <v>63.8632587282065</v>
      </c>
    </row>
    <row r="142" ht="20.05" customHeight="1">
      <c r="A142" s="17">
        <f>$A141+C141</f>
        <v>685</v>
      </c>
      <c r="B142" s="18"/>
      <c r="C142" s="19">
        <v>5</v>
      </c>
      <c r="D142" t="b" s="20">
        <v>0</v>
      </c>
      <c r="E142" s="21"/>
      <c r="F142" s="22">
        <v>593.4077487641511</v>
      </c>
      <c r="G142" s="22">
        <f>$E142+($F142/60+H142*'data'!$C$16+I142*OFFSET('data'!$C$17,0,D142)-G141*(OFFSET('data'!$C$18,0,D142)+'data'!$C$19+OFFSET('data'!$C$20,0,D142)))*$C142/60+G141</f>
        <v>16.3633802816823</v>
      </c>
      <c r="H142" s="22">
        <f>H141+('data'!$C$19*G141-'data'!$C$16*H141)*$C142/60</f>
        <v>37.1234170457258</v>
      </c>
      <c r="I142" s="22">
        <f>I141+(OFFSET('data'!$C$20,0,D142)*G141-OFFSET('data'!$C$17,0,D142)*I141)*$C142/60</f>
        <v>32.6142907773045</v>
      </c>
      <c r="J142" s="23">
        <f>$A142/60</f>
        <v>11.4166666666667</v>
      </c>
      <c r="K142" s="19">
        <f>G142/'data'!$C$15*1000</f>
        <v>2.5</v>
      </c>
      <c r="L142" s="19">
        <f>L141+'data'!$G$21*(K141-L141)/60*C141</f>
        <v>2.00019665425121</v>
      </c>
      <c r="M142" s="20">
        <f>IF(L142&lt;='data'!$G$22,1.89,1.47)</f>
        <v>1.89</v>
      </c>
      <c r="N142" s="19">
        <f>$A142</f>
        <v>685</v>
      </c>
      <c r="O142" s="31">
        <f>'data'!$G$23-'data'!$G$23*(1-('data'!$G$22^M142)/('data'!$G$22^M142+L142^M142))</f>
        <v>63.2825547223966</v>
      </c>
      <c r="P142" s="31">
        <f>VLOOKUP(IF(N142-'data'!$G$24&lt;0,0,N142-'data'!$G$24),N3:O1097,2)</f>
        <v>63.7464795442139</v>
      </c>
      <c r="Q142" s="20">
        <v>2.5</v>
      </c>
      <c r="R142" s="19">
        <v>2.50017485891826</v>
      </c>
      <c r="S142" s="19">
        <v>2.50017485891826</v>
      </c>
      <c r="T142" s="19">
        <v>2.50017485891826</v>
      </c>
      <c r="U142" s="19">
        <v>2.00035183681702</v>
      </c>
      <c r="V142" s="19">
        <v>2.00035183681702</v>
      </c>
      <c r="W142" s="19">
        <v>2.00035183681702</v>
      </c>
      <c r="X142" s="19">
        <v>2.00035183681702</v>
      </c>
      <c r="Y142" s="31">
        <v>63.7435228176783</v>
      </c>
      <c r="Z142" s="31">
        <v>63.7435228176783</v>
      </c>
      <c r="AA142" s="31">
        <v>63.7435228176783</v>
      </c>
      <c r="AB142" s="31">
        <v>63.7435228176783</v>
      </c>
    </row>
    <row r="143" ht="20.05" customHeight="1">
      <c r="A143" s="17">
        <f>$A142+C142</f>
        <v>690</v>
      </c>
      <c r="B143" s="18"/>
      <c r="C143" s="19">
        <v>5</v>
      </c>
      <c r="D143" t="b" s="20">
        <v>0</v>
      </c>
      <c r="E143" s="21"/>
      <c r="F143" s="22">
        <v>592.600891902533</v>
      </c>
      <c r="G143" s="22">
        <f>$E143+($F143/60+H143*'data'!$C$16+I143*OFFSET('data'!$C$17,0,D143)-G142*(OFFSET('data'!$C$18,0,D143)+'data'!$C$19+OFFSET('data'!$C$20,0,D143)))*$C143/60+G142</f>
        <v>16.3633802816823</v>
      </c>
      <c r="H143" s="22">
        <f>H142+('data'!$C$19*G142-'data'!$C$16*H142)*$C143/60</f>
        <v>37.3010337315857</v>
      </c>
      <c r="I143" s="22">
        <f>I142+(OFFSET('data'!$C$20,0,D143)*G142-OFFSET('data'!$C$17,0,D143)*I142)*$C143/60</f>
        <v>32.8486536402505</v>
      </c>
      <c r="J143" s="23">
        <f>$A143/60</f>
        <v>11.5</v>
      </c>
      <c r="K143" s="19">
        <f>G143/'data'!$C$15*1000</f>
        <v>2.5</v>
      </c>
      <c r="L143" s="19">
        <f>L142+'data'!$G$21*(K142-L142)/60*C142</f>
        <v>2.00607794679035</v>
      </c>
      <c r="M143" s="20">
        <f>IF(L143&lt;='data'!$G$22,1.89,1.47)</f>
        <v>1.89</v>
      </c>
      <c r="N143" s="19">
        <f>$A143</f>
        <v>690</v>
      </c>
      <c r="O143" s="31">
        <f>'data'!$G$23-'data'!$G$23*(1-('data'!$G$22^M143)/('data'!$G$22^M143+L143^M143))</f>
        <v>63.1702312028654</v>
      </c>
      <c r="P143" s="31">
        <f>VLOOKUP(IF(N143-'data'!$G$24&lt;0,0,N143-'data'!$G$24),N3:O1097,2)</f>
        <v>63.6282661470998</v>
      </c>
      <c r="Q143" s="20">
        <v>2.5</v>
      </c>
      <c r="R143" s="19">
        <v>2.50017432361595</v>
      </c>
      <c r="S143" s="19">
        <v>2.50017432361595</v>
      </c>
      <c r="T143" s="19">
        <v>2.50017432361595</v>
      </c>
      <c r="U143" s="19">
        <v>2.006233360892</v>
      </c>
      <c r="V143" s="19">
        <v>2.006233360892</v>
      </c>
      <c r="W143" s="19">
        <v>2.006233360892</v>
      </c>
      <c r="X143" s="19">
        <v>2.006233360892</v>
      </c>
      <c r="Y143" s="31">
        <v>63.6253070435031</v>
      </c>
      <c r="Z143" s="31">
        <v>63.6253070435031</v>
      </c>
      <c r="AA143" s="31">
        <v>63.6253070435031</v>
      </c>
      <c r="AB143" s="31">
        <v>63.6253070435031</v>
      </c>
    </row>
    <row r="144" ht="20.05" customHeight="1">
      <c r="A144" s="17">
        <f>$A143+C143</f>
        <v>695</v>
      </c>
      <c r="B144" s="18"/>
      <c r="C144" s="19">
        <v>5</v>
      </c>
      <c r="D144" t="b" s="20">
        <v>0</v>
      </c>
      <c r="E144" s="21"/>
      <c r="F144" s="22">
        <v>591.798457904855</v>
      </c>
      <c r="G144" s="22">
        <f>$E144+($F144/60+H144*'data'!$C$16+I144*OFFSET('data'!$C$17,0,D144)-G143*(OFFSET('data'!$C$18,0,D144)+'data'!$C$19+OFFSET('data'!$C$20,0,D144)))*$C144/60+G143</f>
        <v>16.3633802816823</v>
      </c>
      <c r="H144" s="22">
        <f>H143+('data'!$C$19*G143-'data'!$C$16*H143)*$C144/60</f>
        <v>37.4776080992377</v>
      </c>
      <c r="I144" s="22">
        <f>I143+(OFFSET('data'!$C$20,0,D144)*G143-OFFSET('data'!$C$17,0,D144)*I143)*$C144/60</f>
        <v>33.0829381868744</v>
      </c>
      <c r="J144" s="23">
        <f>$A144/60</f>
        <v>11.5833333333333</v>
      </c>
      <c r="K144" s="19">
        <f>G144/'data'!$C$15*1000</f>
        <v>2.5</v>
      </c>
      <c r="L144" s="19">
        <f>L143+'data'!$G$21*(K143-L143)/60*C143</f>
        <v>2.01189003290616</v>
      </c>
      <c r="M144" s="20">
        <f>IF(L144&lt;='data'!$G$22,1.89,1.47)</f>
        <v>1.89</v>
      </c>
      <c r="N144" s="19">
        <f>$A144</f>
        <v>695</v>
      </c>
      <c r="O144" s="31">
        <f>'data'!$G$23-'data'!$G$23*(1-('data'!$G$22^M144)/('data'!$G$22^M144+L144^M144))</f>
        <v>63.0593336761467</v>
      </c>
      <c r="P144" s="31">
        <f>VLOOKUP(IF(N144-'data'!$G$24&lt;0,0,N144-'data'!$G$24),N3:O1097,2)</f>
        <v>63.511553503867</v>
      </c>
      <c r="Q144" s="20">
        <v>2.5</v>
      </c>
      <c r="R144" s="19">
        <v>2.50017379013696</v>
      </c>
      <c r="S144" s="19">
        <v>2.50017379013696</v>
      </c>
      <c r="T144" s="19">
        <v>2.50017379013696</v>
      </c>
      <c r="U144" s="19">
        <v>2.01204566952009</v>
      </c>
      <c r="V144" s="19">
        <v>2.01204566952009</v>
      </c>
      <c r="W144" s="19">
        <v>2.01204566952009</v>
      </c>
      <c r="X144" s="19">
        <v>2.01204566952009</v>
      </c>
      <c r="Y144" s="31">
        <v>63.508592215264</v>
      </c>
      <c r="Z144" s="31">
        <v>63.508592215264</v>
      </c>
      <c r="AA144" s="31">
        <v>63.508592215264</v>
      </c>
      <c r="AB144" s="31">
        <v>63.508592215264</v>
      </c>
    </row>
    <row r="145" ht="20.05" customHeight="1">
      <c r="A145" s="17">
        <f>$A144+C144</f>
        <v>700</v>
      </c>
      <c r="B145" s="18"/>
      <c r="C145" s="19">
        <v>5</v>
      </c>
      <c r="D145" t="b" s="20">
        <v>0</v>
      </c>
      <c r="E145" s="21"/>
      <c r="F145" s="22">
        <v>591.000420920450</v>
      </c>
      <c r="G145" s="22">
        <f>$E145+($F145/60+H145*'data'!$C$16+I145*OFFSET('data'!$C$17,0,D145)-G144*(OFFSET('data'!$C$18,0,D145)+'data'!$C$19+OFFSET('data'!$C$20,0,D145)))*$C145/60+G144</f>
        <v>16.3633802816823</v>
      </c>
      <c r="H145" s="22">
        <f>H144+('data'!$C$19*G144-'data'!$C$16*H144)*$C145/60</f>
        <v>37.6531462653777</v>
      </c>
      <c r="I145" s="22">
        <f>I144+(OFFSET('data'!$C$20,0,D145)*G144-OFFSET('data'!$C$17,0,D145)*I144)*$C145/60</f>
        <v>33.3171444433469</v>
      </c>
      <c r="J145" s="23">
        <f>$A145/60</f>
        <v>11.6666666666667</v>
      </c>
      <c r="K145" s="19">
        <f>G145/'data'!$C$15*1000</f>
        <v>2.5</v>
      </c>
      <c r="L145" s="19">
        <f>L144+'data'!$G$21*(K144-L144)/60*C144</f>
        <v>2.01763372696537</v>
      </c>
      <c r="M145" s="20">
        <f>IF(L145&lt;='data'!$G$22,1.89,1.47)</f>
        <v>1.89</v>
      </c>
      <c r="N145" s="19">
        <f>$A145</f>
        <v>700</v>
      </c>
      <c r="O145" s="31">
        <f>'data'!$G$23-'data'!$G$23*(1-('data'!$G$22^M145)/('data'!$G$22^M145+L145^M145))</f>
        <v>62.9498439516864</v>
      </c>
      <c r="P145" s="31">
        <f>VLOOKUP(IF(N145-'data'!$G$24&lt;0,0,N145-'data'!$G$24),N3:O1097,2)</f>
        <v>63.3963226257367</v>
      </c>
      <c r="Q145" s="20">
        <v>2.5</v>
      </c>
      <c r="R145" s="19">
        <v>2.50017325848037</v>
      </c>
      <c r="S145" s="19">
        <v>2.50017325848037</v>
      </c>
      <c r="T145" s="19">
        <v>2.50017325848037</v>
      </c>
      <c r="U145" s="19">
        <v>2.01778957719567</v>
      </c>
      <c r="V145" s="19">
        <v>2.01778957719567</v>
      </c>
      <c r="W145" s="19">
        <v>2.01778957719567</v>
      </c>
      <c r="X145" s="19">
        <v>2.01778957719567</v>
      </c>
      <c r="Y145" s="31">
        <v>63.3933593400094</v>
      </c>
      <c r="Z145" s="31">
        <v>63.3933593400094</v>
      </c>
      <c r="AA145" s="31">
        <v>63.3933593400094</v>
      </c>
      <c r="AB145" s="31">
        <v>63.3933593400094</v>
      </c>
    </row>
    <row r="146" ht="20.05" customHeight="1">
      <c r="A146" s="17">
        <f>$A145+C145</f>
        <v>705</v>
      </c>
      <c r="B146" s="18"/>
      <c r="C146" s="19">
        <v>5</v>
      </c>
      <c r="D146" t="b" s="20">
        <v>0</v>
      </c>
      <c r="E146" s="21"/>
      <c r="F146" s="22">
        <v>590.206755250318</v>
      </c>
      <c r="G146" s="22">
        <f>$E146+($F146/60+H146*'data'!$C$16+I146*OFFSET('data'!$C$17,0,D146)-G145*(OFFSET('data'!$C$18,0,D146)+'data'!$C$19+OFFSET('data'!$C$20,0,D146)))*$C146/60+G145</f>
        <v>16.3633802816823</v>
      </c>
      <c r="H146" s="22">
        <f>H145+('data'!$C$19*G145-'data'!$C$16*H145)*$C146/60</f>
        <v>37.8276543108065</v>
      </c>
      <c r="I146" s="22">
        <f>I145+(OFFSET('data'!$C$20,0,D146)*G145-OFFSET('data'!$C$17,0,D146)*I145)*$C146/60</f>
        <v>33.5512724358299</v>
      </c>
      <c r="J146" s="23">
        <f>$A146/60</f>
        <v>11.75</v>
      </c>
      <c r="K146" s="19">
        <f>G146/'data'!$C$15*1000</f>
        <v>2.5</v>
      </c>
      <c r="L146" s="19">
        <f>L145+'data'!$G$21*(K145-L145)/60*C145</f>
        <v>2.02330983375189</v>
      </c>
      <c r="M146" s="20">
        <f>IF(L146&lt;='data'!$G$22,1.89,1.47)</f>
        <v>1.89</v>
      </c>
      <c r="N146" s="19">
        <f>$A146</f>
        <v>705</v>
      </c>
      <c r="O146" s="31">
        <f>'data'!$G$23-'data'!$G$23*(1-('data'!$G$22^M146)/('data'!$G$22^M146+L146^M146))</f>
        <v>62.8417440396451</v>
      </c>
      <c r="P146" s="31">
        <f>VLOOKUP(IF(N146-'data'!$G$24&lt;0,0,N146-'data'!$G$24),N3:O1097,2)</f>
        <v>63.2825547223966</v>
      </c>
      <c r="Q146" s="20">
        <v>2.5</v>
      </c>
      <c r="R146" s="19">
        <v>2.50017272864484</v>
      </c>
      <c r="S146" s="19">
        <v>2.50017272864484</v>
      </c>
      <c r="T146" s="19">
        <v>2.50017272864484</v>
      </c>
      <c r="U146" s="19">
        <v>2.02346588882879</v>
      </c>
      <c r="V146" s="19">
        <v>2.02346588882879</v>
      </c>
      <c r="W146" s="19">
        <v>2.02346588882879</v>
      </c>
      <c r="X146" s="19">
        <v>2.02346588882879</v>
      </c>
      <c r="Y146" s="31">
        <v>63.2795896233396</v>
      </c>
      <c r="Z146" s="31">
        <v>63.2795896233396</v>
      </c>
      <c r="AA146" s="31">
        <v>63.2795896233396</v>
      </c>
      <c r="AB146" s="31">
        <v>63.2795896233396</v>
      </c>
    </row>
    <row r="147" ht="20.05" customHeight="1">
      <c r="A147" s="17">
        <f>$A146+C146</f>
        <v>710</v>
      </c>
      <c r="B147" s="18"/>
      <c r="C147" s="19">
        <v>5</v>
      </c>
      <c r="D147" t="b" s="20">
        <v>0</v>
      </c>
      <c r="E147" s="21"/>
      <c r="F147" s="22">
        <v>589.417435346235</v>
      </c>
      <c r="G147" s="22">
        <f>$E147+($F147/60+H147*'data'!$C$16+I147*OFFSET('data'!$C$17,0,D147)-G146*(OFFSET('data'!$C$18,0,D147)+'data'!$C$19+OFFSET('data'!$C$20,0,D147)))*$C147/60+G146</f>
        <v>16.3633802816823</v>
      </c>
      <c r="H147" s="22">
        <f>H146+('data'!$C$19*G146-'data'!$C$16*H146)*$C147/60</f>
        <v>38.0011382806408</v>
      </c>
      <c r="I147" s="22">
        <f>I146+(OFFSET('data'!$C$20,0,D147)*G146-OFFSET('data'!$C$17,0,D147)*I146)*$C147/60</f>
        <v>33.7853221904767</v>
      </c>
      <c r="J147" s="23">
        <f>$A147/60</f>
        <v>11.8333333333333</v>
      </c>
      <c r="K147" s="19">
        <f>G147/'data'!$C$15*1000</f>
        <v>2.5</v>
      </c>
      <c r="L147" s="19">
        <f>L146+'data'!$G$21*(K146-L146)/60*C146</f>
        <v>2.02891914857958</v>
      </c>
      <c r="M147" s="20">
        <f>IF(L147&lt;='data'!$G$22,1.89,1.47)</f>
        <v>1.89</v>
      </c>
      <c r="N147" s="19">
        <f>$A147</f>
        <v>710</v>
      </c>
      <c r="O147" s="31">
        <f>'data'!$G$23-'data'!$G$23*(1-('data'!$G$22^M147)/('data'!$G$22^M147+L147^M147))</f>
        <v>62.735016150998</v>
      </c>
      <c r="P147" s="31">
        <f>VLOOKUP(IF(N147-'data'!$G$24&lt;0,0,N147-'data'!$G$24),N3:O1097,2)</f>
        <v>63.1702312028654</v>
      </c>
      <c r="Q147" s="20">
        <v>2.5</v>
      </c>
      <c r="R147" s="19">
        <v>2.50017220062871</v>
      </c>
      <c r="S147" s="19">
        <v>2.50017220062871</v>
      </c>
      <c r="T147" s="19">
        <v>2.50017220062871</v>
      </c>
      <c r="U147" s="19">
        <v>2.02907539985791</v>
      </c>
      <c r="V147" s="19">
        <v>2.02907539985791</v>
      </c>
      <c r="W147" s="19">
        <v>2.02907539985791</v>
      </c>
      <c r="X147" s="19">
        <v>2.02907539985791</v>
      </c>
      <c r="Y147" s="31">
        <v>63.1672644702698</v>
      </c>
      <c r="Z147" s="31">
        <v>63.1672644702698</v>
      </c>
      <c r="AA147" s="31">
        <v>63.1672644702698</v>
      </c>
      <c r="AB147" s="31">
        <v>63.1672644702698</v>
      </c>
    </row>
    <row r="148" ht="20.05" customHeight="1">
      <c r="A148" s="17">
        <f>$A147+C147</f>
        <v>715</v>
      </c>
      <c r="B148" s="18"/>
      <c r="C148" s="19">
        <v>5</v>
      </c>
      <c r="D148" t="b" s="20">
        <v>0</v>
      </c>
      <c r="E148" s="21"/>
      <c r="F148" s="22">
        <v>588.632435809869</v>
      </c>
      <c r="G148" s="22">
        <f>$E148+($F148/60+H148*'data'!$C$16+I148*OFFSET('data'!$C$17,0,D148)-G147*(OFFSET('data'!$C$18,0,D148)+'data'!$C$19+OFFSET('data'!$C$20,0,D148)))*$C148/60+G147</f>
        <v>16.3633802816823</v>
      </c>
      <c r="H148" s="22">
        <f>H147+('data'!$C$19*G147-'data'!$C$16*H147)*$C148/60</f>
        <v>38.1736041845222</v>
      </c>
      <c r="I148" s="22">
        <f>I147+(OFFSET('data'!$C$20,0,D148)*G147-OFFSET('data'!$C$17,0,D148)*I147)*$C148/60</f>
        <v>34.0192937334318</v>
      </c>
      <c r="J148" s="23">
        <f>$A148/60</f>
        <v>11.9166666666667</v>
      </c>
      <c r="K148" s="19">
        <f>G148/'data'!$C$15*1000</f>
        <v>2.5</v>
      </c>
      <c r="L148" s="19">
        <f>L147+'data'!$G$21*(K147-L147)/60*C147</f>
        <v>2.03446245740366</v>
      </c>
      <c r="M148" s="20">
        <f>IF(L148&lt;='data'!$G$22,1.89,1.47)</f>
        <v>1.89</v>
      </c>
      <c r="N148" s="19">
        <f>$A148</f>
        <v>715</v>
      </c>
      <c r="O148" s="31">
        <f>'data'!$G$23-'data'!$G$23*(1-('data'!$G$22^M148)/('data'!$G$22^M148+L148^M148))</f>
        <v>62.6296426974748</v>
      </c>
      <c r="P148" s="31">
        <f>VLOOKUP(IF(N148-'data'!$G$24&lt;0,0,N148-'data'!$G$24),N3:O1097,2)</f>
        <v>63.0593336761467</v>
      </c>
      <c r="Q148" s="20">
        <v>2.5</v>
      </c>
      <c r="R148" s="19">
        <v>2.50017167442999</v>
      </c>
      <c r="S148" s="19">
        <v>2.50017167442999</v>
      </c>
      <c r="T148" s="19">
        <v>2.50017167442999</v>
      </c>
      <c r="U148" s="19">
        <v>2.03461889636139</v>
      </c>
      <c r="V148" s="19">
        <v>2.03461889636139</v>
      </c>
      <c r="W148" s="19">
        <v>2.03461889636139</v>
      </c>
      <c r="X148" s="19">
        <v>2.03461889636139</v>
      </c>
      <c r="Y148" s="31">
        <v>63.0563654858826</v>
      </c>
      <c r="Z148" s="31">
        <v>63.0563654858826</v>
      </c>
      <c r="AA148" s="31">
        <v>63.0563654858826</v>
      </c>
      <c r="AB148" s="31">
        <v>63.0563654858826</v>
      </c>
    </row>
    <row r="149" ht="20.05" customHeight="1">
      <c r="A149" s="17">
        <f>$A148+C148</f>
        <v>720</v>
      </c>
      <c r="B149" s="18"/>
      <c r="C149" s="19">
        <v>5</v>
      </c>
      <c r="D149" t="b" s="20">
        <v>0</v>
      </c>
      <c r="E149" s="21"/>
      <c r="F149" s="22">
        <v>587.851731391897</v>
      </c>
      <c r="G149" s="22">
        <f>$E149+($F149/60+H149*'data'!$C$16+I149*OFFSET('data'!$C$17,0,D149)-G148*(OFFSET('data'!$C$18,0,D149)+'data'!$C$19+OFFSET('data'!$C$20,0,D149)))*$C149/60+G148</f>
        <v>16.3633802816823</v>
      </c>
      <c r="H149" s="22">
        <f>H148+('data'!$C$19*G148-'data'!$C$16*H148)*$C149/60</f>
        <v>38.3450579968257</v>
      </c>
      <c r="I149" s="22">
        <f>I148+(OFFSET('data'!$C$20,0,D149)*G148-OFFSET('data'!$C$17,0,D149)*I148)*$C149/60</f>
        <v>34.253187090831</v>
      </c>
      <c r="J149" s="23">
        <f>$A149/60</f>
        <v>12</v>
      </c>
      <c r="K149" s="19">
        <f>G149/'data'!$C$15*1000</f>
        <v>2.5</v>
      </c>
      <c r="L149" s="19">
        <f>L148+'data'!$G$21*(K148-L148)/60*C148</f>
        <v>2.03994053693084</v>
      </c>
      <c r="M149" s="20">
        <f>IF(L149&lt;='data'!$G$22,1.89,1.47)</f>
        <v>1.89</v>
      </c>
      <c r="N149" s="19">
        <f>$A149</f>
        <v>720</v>
      </c>
      <c r="O149" s="31">
        <f>'data'!$G$23-'data'!$G$23*(1-('data'!$G$22^M149)/('data'!$G$22^M149+L149^M149))</f>
        <v>62.5256062913478</v>
      </c>
      <c r="P149" s="31">
        <f>VLOOKUP(IF(N149-'data'!$G$24&lt;0,0,N149-'data'!$G$24),N3:O1097,2)</f>
        <v>62.9498439516864</v>
      </c>
      <c r="Q149" s="20">
        <v>2.5</v>
      </c>
      <c r="R149" s="19">
        <v>2.50017115004639</v>
      </c>
      <c r="S149" s="19">
        <v>2.50017115004639</v>
      </c>
      <c r="T149" s="19">
        <v>2.50017115004639</v>
      </c>
      <c r="U149" s="19">
        <v>2.04009715516762</v>
      </c>
      <c r="V149" s="19">
        <v>2.04009715516762</v>
      </c>
      <c r="W149" s="19">
        <v>2.04009715516762</v>
      </c>
      <c r="X149" s="19">
        <v>2.04009715516762</v>
      </c>
      <c r="Y149" s="31">
        <v>62.9468744757835</v>
      </c>
      <c r="Z149" s="31">
        <v>62.9468744757835</v>
      </c>
      <c r="AA149" s="31">
        <v>62.9468744757835</v>
      </c>
      <c r="AB149" s="31">
        <v>62.9468744757835</v>
      </c>
    </row>
    <row r="150" ht="20.05" customHeight="1">
      <c r="A150" s="17">
        <f>$A149+C149</f>
        <v>725</v>
      </c>
      <c r="B150" s="18"/>
      <c r="C150" s="19">
        <v>5</v>
      </c>
      <c r="D150" t="b" s="20">
        <v>0</v>
      </c>
      <c r="E150" s="21"/>
      <c r="F150" s="22">
        <v>587.075296991135</v>
      </c>
      <c r="G150" s="22">
        <f>$E150+($F150/60+H150*'data'!$C$16+I150*OFFSET('data'!$C$17,0,D150)-G149*(OFFSET('data'!$C$18,0,D150)+'data'!$C$19+OFFSET('data'!$C$20,0,D150)))*$C150/60+G149</f>
        <v>16.3633802816823</v>
      </c>
      <c r="H150" s="22">
        <f>H149+('data'!$C$19*G149-'data'!$C$16*H149)*$C150/60</f>
        <v>38.5155056568665</v>
      </c>
      <c r="I150" s="22">
        <f>I149+(OFFSET('data'!$C$20,0,D150)*G149-OFFSET('data'!$C$17,0,D150)*I149)*$C150/60</f>
        <v>34.4870022888013</v>
      </c>
      <c r="J150" s="23">
        <f>$A150/60</f>
        <v>12.0833333333333</v>
      </c>
      <c r="K150" s="19">
        <f>G150/'data'!$C$15*1000</f>
        <v>2.5</v>
      </c>
      <c r="L150" s="19">
        <f>L149+'data'!$G$21*(K149-L149)/60*C149</f>
        <v>2.04535415472817</v>
      </c>
      <c r="M150" s="20">
        <f>IF(L150&lt;='data'!$G$22,1.89,1.47)</f>
        <v>1.89</v>
      </c>
      <c r="N150" s="19">
        <f>$A150</f>
        <v>725</v>
      </c>
      <c r="O150" s="31">
        <f>'data'!$G$23-'data'!$G$23*(1-('data'!$G$22^M150)/('data'!$G$22^M150+L150^M150))</f>
        <v>62.4228897450797</v>
      </c>
      <c r="P150" s="31">
        <f>VLOOKUP(IF(N150-'data'!$G$24&lt;0,0,N150-'data'!$G$24),N3:O1097,2)</f>
        <v>62.8417440396451</v>
      </c>
      <c r="Q150" s="20">
        <v>2.5</v>
      </c>
      <c r="R150" s="19">
        <v>2.50017062747537</v>
      </c>
      <c r="S150" s="19">
        <v>2.50017062747537</v>
      </c>
      <c r="T150" s="19">
        <v>2.50017062747537</v>
      </c>
      <c r="U150" s="19">
        <v>2.04551094396385</v>
      </c>
      <c r="V150" s="19">
        <v>2.04551094396385</v>
      </c>
      <c r="W150" s="19">
        <v>2.04551094396385</v>
      </c>
      <c r="X150" s="19">
        <v>2.04551094396385</v>
      </c>
      <c r="Y150" s="31">
        <v>62.8387734463718</v>
      </c>
      <c r="Z150" s="31">
        <v>62.8387734463718</v>
      </c>
      <c r="AA150" s="31">
        <v>62.8387734463718</v>
      </c>
      <c r="AB150" s="31">
        <v>62.8387734463718</v>
      </c>
    </row>
    <row r="151" ht="20.05" customHeight="1">
      <c r="A151" s="17">
        <f>$A150+C150</f>
        <v>730</v>
      </c>
      <c r="B151" s="18"/>
      <c r="C151" s="19">
        <v>5</v>
      </c>
      <c r="D151" t="b" s="20">
        <v>0</v>
      </c>
      <c r="E151" s="21"/>
      <c r="F151" s="22">
        <v>586.303107653668</v>
      </c>
      <c r="G151" s="22">
        <f>$E151+($F151/60+H151*'data'!$C$16+I151*OFFSET('data'!$C$17,0,D151)-G150*(OFFSET('data'!$C$18,0,D151)+'data'!$C$19+OFFSET('data'!$C$20,0,D151)))*$C151/60+G150</f>
        <v>16.3633802816823</v>
      </c>
      <c r="H151" s="22">
        <f>H150+('data'!$C$19*G150-'data'!$C$16*H150)*$C151/60</f>
        <v>38.6849530691057</v>
      </c>
      <c r="I151" s="22">
        <f>I150+(OFFSET('data'!$C$20,0,D151)*G150-OFFSET('data'!$C$17,0,D151)*I150)*$C151/60</f>
        <v>34.720739353461</v>
      </c>
      <c r="J151" s="23">
        <f>$A151/60</f>
        <v>12.1666666666667</v>
      </c>
      <c r="K151" s="19">
        <f>G151/'data'!$C$15*1000</f>
        <v>2.5</v>
      </c>
      <c r="L151" s="19">
        <f>L150+'data'!$G$21*(K150-L150)/60*C150</f>
        <v>2.05070406933057</v>
      </c>
      <c r="M151" s="20">
        <f>IF(L151&lt;='data'!$G$22,1.89,1.47)</f>
        <v>1.89</v>
      </c>
      <c r="N151" s="19">
        <f>$A151</f>
        <v>730</v>
      </c>
      <c r="O151" s="31">
        <f>'data'!$G$23-'data'!$G$23*(1-('data'!$G$22^M151)/('data'!$G$22^M151+L151^M151))</f>
        <v>62.3214760708407</v>
      </c>
      <c r="P151" s="31">
        <f>VLOOKUP(IF(N151-'data'!$G$24&lt;0,0,N151-'data'!$G$24),N3:O1097,2)</f>
        <v>62.735016150998</v>
      </c>
      <c r="Q151" s="20">
        <v>2.5</v>
      </c>
      <c r="R151" s="19">
        <v>2.50017010671412</v>
      </c>
      <c r="S151" s="19">
        <v>2.50017010671412</v>
      </c>
      <c r="T151" s="19">
        <v>2.50017010671412</v>
      </c>
      <c r="U151" s="19">
        <v>2.05086102140377</v>
      </c>
      <c r="V151" s="19">
        <v>2.05086102140377</v>
      </c>
      <c r="W151" s="19">
        <v>2.05086102140377</v>
      </c>
      <c r="X151" s="19">
        <v>2.05086102140377</v>
      </c>
      <c r="Y151" s="31">
        <v>62.7320446049407</v>
      </c>
      <c r="Z151" s="31">
        <v>62.7320446049407</v>
      </c>
      <c r="AA151" s="31">
        <v>62.7320446049407</v>
      </c>
      <c r="AB151" s="31">
        <v>62.7320446049407</v>
      </c>
    </row>
    <row r="152" ht="20.05" customHeight="1">
      <c r="A152" s="17">
        <f>$A151+C151</f>
        <v>735</v>
      </c>
      <c r="B152" s="18"/>
      <c r="C152" s="19">
        <v>5</v>
      </c>
      <c r="D152" t="b" s="20">
        <v>0</v>
      </c>
      <c r="E152" s="21"/>
      <c r="F152" s="22">
        <v>585.535138571984</v>
      </c>
      <c r="G152" s="22">
        <f>$E152+($F152/60+H152*'data'!$C$16+I152*OFFSET('data'!$C$17,0,D152)-G151*(OFFSET('data'!$C$18,0,D152)+'data'!$C$19+OFFSET('data'!$C$20,0,D152)))*$C152/60+G151</f>
        <v>16.3633802816823</v>
      </c>
      <c r="H152" s="22">
        <f>H151+('data'!$C$19*G151-'data'!$C$16*H151)*$C152/60</f>
        <v>38.853406103355</v>
      </c>
      <c r="I152" s="22">
        <f>I151+(OFFSET('data'!$C$20,0,D152)*G151-OFFSET('data'!$C$17,0,D152)*I151)*$C152/60</f>
        <v>34.9543983109197</v>
      </c>
      <c r="J152" s="23">
        <f>$A152/60</f>
        <v>12.25</v>
      </c>
      <c r="K152" s="19">
        <f>G152/'data'!$C$15*1000</f>
        <v>2.5</v>
      </c>
      <c r="L152" s="19">
        <f>L151+'data'!$G$21*(K151-L151)/60*C151</f>
        <v>2.05599103034712</v>
      </c>
      <c r="M152" s="20">
        <f>IF(L152&lt;='data'!$G$22,1.89,1.47)</f>
        <v>1.89</v>
      </c>
      <c r="N152" s="19">
        <f>$A152</f>
        <v>735</v>
      </c>
      <c r="O152" s="31">
        <f>'data'!$G$23-'data'!$G$23*(1-('data'!$G$22^M152)/('data'!$G$22^M152+L152^M152))</f>
        <v>62.2213484799029</v>
      </c>
      <c r="P152" s="31">
        <f>VLOOKUP(IF(N152-'data'!$G$24&lt;0,0,N152-'data'!$G$24),N3:O1097,2)</f>
        <v>62.6296426974748</v>
      </c>
      <c r="Q152" s="20">
        <v>2.5</v>
      </c>
      <c r="R152" s="19">
        <v>2.50016958775956</v>
      </c>
      <c r="S152" s="19">
        <v>2.50016958775956</v>
      </c>
      <c r="T152" s="19">
        <v>2.50016958775956</v>
      </c>
      <c r="U152" s="19">
        <v>2.05614813721378</v>
      </c>
      <c r="V152" s="19">
        <v>2.05614813721378</v>
      </c>
      <c r="W152" s="19">
        <v>2.05614813721378</v>
      </c>
      <c r="X152" s="19">
        <v>2.05614813721378</v>
      </c>
      <c r="Y152" s="31">
        <v>62.6266703596134</v>
      </c>
      <c r="Z152" s="31">
        <v>62.6266703596134</v>
      </c>
      <c r="AA152" s="31">
        <v>62.6266703596134</v>
      </c>
      <c r="AB152" s="31">
        <v>62.6266703596134</v>
      </c>
    </row>
    <row r="153" ht="20.05" customHeight="1">
      <c r="A153" s="17">
        <f>$A152+C152</f>
        <v>740</v>
      </c>
      <c r="B153" s="18"/>
      <c r="C153" s="19">
        <v>5</v>
      </c>
      <c r="D153" t="b" s="20">
        <v>0</v>
      </c>
      <c r="E153" s="21"/>
      <c r="F153" s="22">
        <v>584.771365084115</v>
      </c>
      <c r="G153" s="22">
        <f>$E153+($F153/60+H153*'data'!$C$16+I153*OFFSET('data'!$C$17,0,D153)-G152*(OFFSET('data'!$C$18,0,D153)+'data'!$C$19+OFFSET('data'!$C$20,0,D153)))*$C153/60+G152</f>
        <v>16.3633802816823</v>
      </c>
      <c r="H153" s="22">
        <f>H152+('data'!$C$19*G152-'data'!$C$16*H152)*$C153/60</f>
        <v>39.020870594980</v>
      </c>
      <c r="I153" s="22">
        <f>I152+(OFFSET('data'!$C$20,0,D153)*G152-OFFSET('data'!$C$17,0,D153)*I152)*$C153/60</f>
        <v>35.1879791872782</v>
      </c>
      <c r="J153" s="23">
        <f>$A153/60</f>
        <v>12.3333333333333</v>
      </c>
      <c r="K153" s="19">
        <f>G153/'data'!$C$15*1000</f>
        <v>2.5</v>
      </c>
      <c r="L153" s="19">
        <f>L152+'data'!$G$21*(K152-L152)/60*C152</f>
        <v>2.06121577856608</v>
      </c>
      <c r="M153" s="20">
        <f>IF(L153&lt;='data'!$G$22,1.89,1.47)</f>
        <v>1.89</v>
      </c>
      <c r="N153" s="19">
        <f>$A153</f>
        <v>740</v>
      </c>
      <c r="O153" s="31">
        <f>'data'!$G$23-'data'!$G$23*(1-('data'!$G$22^M153)/('data'!$G$22^M153+L153^M153))</f>
        <v>62.1224903819226</v>
      </c>
      <c r="P153" s="31">
        <f>VLOOKUP(IF(N153-'data'!$G$24&lt;0,0,N153-'data'!$G$24),N3:O1097,2)</f>
        <v>62.5256062913478</v>
      </c>
      <c r="Q153" s="20">
        <v>2.5</v>
      </c>
      <c r="R153" s="19">
        <v>2.50016907060845</v>
      </c>
      <c r="S153" s="19">
        <v>2.50016907060845</v>
      </c>
      <c r="T153" s="19">
        <v>2.50016907060845</v>
      </c>
      <c r="U153" s="19">
        <v>2.06137303229807</v>
      </c>
      <c r="V153" s="19">
        <v>2.06137303229807</v>
      </c>
      <c r="W153" s="19">
        <v>2.06137303229807</v>
      </c>
      <c r="X153" s="19">
        <v>2.06137303229807</v>
      </c>
      <c r="Y153" s="31">
        <v>62.5226333191313</v>
      </c>
      <c r="Z153" s="31">
        <v>62.5226333191313</v>
      </c>
      <c r="AA153" s="31">
        <v>62.5226333191313</v>
      </c>
      <c r="AB153" s="31">
        <v>62.5226333191313</v>
      </c>
    </row>
    <row r="154" ht="20.05" customHeight="1">
      <c r="A154" s="17">
        <f>$A153+C153</f>
        <v>745</v>
      </c>
      <c r="B154" s="18"/>
      <c r="C154" s="19">
        <v>5</v>
      </c>
      <c r="D154" t="b" s="20">
        <v>0</v>
      </c>
      <c r="E154" s="21"/>
      <c r="F154" s="22">
        <v>584.011762672783</v>
      </c>
      <c r="G154" s="22">
        <f>$E154+($F154/60+H154*'data'!$C$16+I154*OFFSET('data'!$C$17,0,D154)-G153*(OFFSET('data'!$C$18,0,D154)+'data'!$C$19+OFFSET('data'!$C$20,0,D154)))*$C154/60+G153</f>
        <v>16.3633802816823</v>
      </c>
      <c r="H154" s="22">
        <f>H153+('data'!$C$19*G153-'data'!$C$16*H153)*$C154/60</f>
        <v>39.1873523451021</v>
      </c>
      <c r="I154" s="22">
        <f>I153+(OFFSET('data'!$C$20,0,D154)*G153-OFFSET('data'!$C$17,0,D154)*I153)*$C154/60</f>
        <v>35.4214820086286</v>
      </c>
      <c r="J154" s="23">
        <f>$A154/60</f>
        <v>12.4166666666667</v>
      </c>
      <c r="K154" s="19">
        <f>G154/'data'!$C$15*1000</f>
        <v>2.5</v>
      </c>
      <c r="L154" s="19">
        <f>L153+'data'!$G$21*(K153-L153)/60*C153</f>
        <v>2.06637904605871</v>
      </c>
      <c r="M154" s="20">
        <f>IF(L154&lt;='data'!$G$22,1.89,1.47)</f>
        <v>1.89</v>
      </c>
      <c r="N154" s="19">
        <f>$A154</f>
        <v>745</v>
      </c>
      <c r="O154" s="31">
        <f>'data'!$G$23-'data'!$G$23*(1-('data'!$G$22^M154)/('data'!$G$22^M154+L154^M154))</f>
        <v>62.0248853841148</v>
      </c>
      <c r="P154" s="31">
        <f>VLOOKUP(IF(N154-'data'!$G$24&lt;0,0,N154-'data'!$G$24),N3:O1097,2)</f>
        <v>62.4228897450797</v>
      </c>
      <c r="Q154" s="20">
        <v>2.5</v>
      </c>
      <c r="R154" s="19">
        <v>2.50016855525732</v>
      </c>
      <c r="S154" s="19">
        <v>2.50016855525732</v>
      </c>
      <c r="T154" s="19">
        <v>2.50016855525732</v>
      </c>
      <c r="U154" s="19">
        <v>2.06653643884241</v>
      </c>
      <c r="V154" s="19">
        <v>2.06653643884241</v>
      </c>
      <c r="W154" s="19">
        <v>2.06653643884241</v>
      </c>
      <c r="X154" s="19">
        <v>2.06653643884241</v>
      </c>
      <c r="Y154" s="31">
        <v>62.4199162924997</v>
      </c>
      <c r="Z154" s="31">
        <v>62.4199162924997</v>
      </c>
      <c r="AA154" s="31">
        <v>62.4199162924997</v>
      </c>
      <c r="AB154" s="31">
        <v>62.4199162924997</v>
      </c>
    </row>
    <row r="155" ht="20.05" customHeight="1">
      <c r="A155" s="17">
        <f>$A154+C154</f>
        <v>750</v>
      </c>
      <c r="B155" s="18"/>
      <c r="C155" s="19">
        <v>5</v>
      </c>
      <c r="D155" t="b" s="20">
        <v>0</v>
      </c>
      <c r="E155" s="21"/>
      <c r="F155" s="22">
        <v>583.256306964552</v>
      </c>
      <c r="G155" s="22">
        <f>$E155+($F155/60+H155*'data'!$C$16+I155*OFFSET('data'!$C$17,0,D155)-G154*(OFFSET('data'!$C$18,0,D155)+'data'!$C$19+OFFSET('data'!$C$20,0,D155)))*$C155/60+G154</f>
        <v>16.3633802816823</v>
      </c>
      <c r="H155" s="22">
        <f>H154+('data'!$C$19*G154-'data'!$C$16*H154)*$C155/60</f>
        <v>39.3528571207998</v>
      </c>
      <c r="I155" s="22">
        <f>I154+(OFFSET('data'!$C$20,0,D155)*G154-OFFSET('data'!$C$17,0,D155)*I154)*$C155/60</f>
        <v>35.6549068010543</v>
      </c>
      <c r="J155" s="23">
        <f>$A155/60</f>
        <v>12.5</v>
      </c>
      <c r="K155" s="19">
        <f>G155/'data'!$C$15*1000</f>
        <v>2.5</v>
      </c>
      <c r="L155" s="19">
        <f>L154+'data'!$G$21*(K154-L154)/60*C154</f>
        <v>2.07148155628183</v>
      </c>
      <c r="M155" s="20">
        <f>IF(L155&lt;='data'!$G$22,1.89,1.47)</f>
        <v>1.89</v>
      </c>
      <c r="N155" s="19">
        <f>$A155</f>
        <v>750</v>
      </c>
      <c r="O155" s="31">
        <f>'data'!$G$23-'data'!$G$23*(1-('data'!$G$22^M155)/('data'!$G$22^M155+L155^M155))</f>
        <v>61.928517290332</v>
      </c>
      <c r="P155" s="31">
        <f>VLOOKUP(IF(N155-'data'!$G$24&lt;0,0,N155-'data'!$G$24),N3:O1097,2)</f>
        <v>62.3214760708407</v>
      </c>
      <c r="Q155" s="20">
        <v>2.5</v>
      </c>
      <c r="R155" s="19">
        <v>2.50016804170251</v>
      </c>
      <c r="S155" s="19">
        <v>2.50016804170251</v>
      </c>
      <c r="T155" s="19">
        <v>2.50016804170251</v>
      </c>
      <c r="U155" s="19">
        <v>2.07163908041673</v>
      </c>
      <c r="V155" s="19">
        <v>2.07163908041673</v>
      </c>
      <c r="W155" s="19">
        <v>2.07163908041673</v>
      </c>
      <c r="X155" s="19">
        <v>2.07163908041673</v>
      </c>
      <c r="Y155" s="31">
        <v>62.3185022885037</v>
      </c>
      <c r="Z155" s="31">
        <v>62.3185022885037</v>
      </c>
      <c r="AA155" s="31">
        <v>62.3185022885037</v>
      </c>
      <c r="AB155" s="31">
        <v>62.3185022885037</v>
      </c>
    </row>
    <row r="156" ht="20.05" customHeight="1">
      <c r="A156" s="17">
        <f>$A155+C155</f>
        <v>755</v>
      </c>
      <c r="B156" s="18"/>
      <c r="C156" s="19">
        <v>5</v>
      </c>
      <c r="D156" t="b" s="20">
        <v>0</v>
      </c>
      <c r="E156" s="21"/>
      <c r="F156" s="22">
        <v>582.504973728985</v>
      </c>
      <c r="G156" s="22">
        <f>$E156+($F156/60+H156*'data'!$C$16+I156*OFFSET('data'!$C$17,0,D156)-G155*(OFFSET('data'!$C$18,0,D156)+'data'!$C$19+OFFSET('data'!$C$20,0,D156)))*$C156/60+G155</f>
        <v>16.3633802816823</v>
      </c>
      <c r="H156" s="22">
        <f>H155+('data'!$C$19*G155-'data'!$C$16*H155)*$C156/60</f>
        <v>39.5173906553083</v>
      </c>
      <c r="I156" s="22">
        <f>I155+(OFFSET('data'!$C$20,0,D156)*G155-OFFSET('data'!$C$17,0,D156)*I155)*$C156/60</f>
        <v>35.8882535906301</v>
      </c>
      <c r="J156" s="23">
        <f>$A156/60</f>
        <v>12.5833333333333</v>
      </c>
      <c r="K156" s="19">
        <f>G156/'data'!$C$15*1000</f>
        <v>2.5</v>
      </c>
      <c r="L156" s="19">
        <f>L155+'data'!$G$21*(K155-L155)/60*C155</f>
        <v>2.07652402417918</v>
      </c>
      <c r="M156" s="20">
        <f>IF(L156&lt;='data'!$G$22,1.89,1.47)</f>
        <v>1.89</v>
      </c>
      <c r="N156" s="19">
        <f>$A156</f>
        <v>755</v>
      </c>
      <c r="O156" s="31">
        <f>'data'!$G$23-'data'!$G$23*(1-('data'!$G$22^M156)/('data'!$G$22^M156+L156^M156))</f>
        <v>61.833370100051</v>
      </c>
      <c r="P156" s="31">
        <f>VLOOKUP(IF(N156-'data'!$G$24&lt;0,0,N156-'data'!$G$24),N3:O1097,2)</f>
        <v>62.2213484799029</v>
      </c>
      <c r="Q156" s="20">
        <v>2.5</v>
      </c>
      <c r="R156" s="19">
        <v>2.50016752994017</v>
      </c>
      <c r="S156" s="19">
        <v>2.50016752994017</v>
      </c>
      <c r="T156" s="19">
        <v>2.50016752994017</v>
      </c>
      <c r="U156" s="19">
        <v>2.07668167207654</v>
      </c>
      <c r="V156" s="19">
        <v>2.07668167207654</v>
      </c>
      <c r="W156" s="19">
        <v>2.07668167207654</v>
      </c>
      <c r="X156" s="19">
        <v>2.07668167207654</v>
      </c>
      <c r="Y156" s="31">
        <v>62.2183745151021</v>
      </c>
      <c r="Z156" s="31">
        <v>62.2183745151021</v>
      </c>
      <c r="AA156" s="31">
        <v>62.2183745151021</v>
      </c>
      <c r="AB156" s="31">
        <v>62.2183745151021</v>
      </c>
    </row>
    <row r="157" ht="20.05" customHeight="1">
      <c r="A157" s="17">
        <f>$A156+C156</f>
        <v>760</v>
      </c>
      <c r="B157" s="18"/>
      <c r="C157" s="19">
        <v>5</v>
      </c>
      <c r="D157" t="b" s="20">
        <v>0</v>
      </c>
      <c r="E157" s="21"/>
      <c r="F157" s="22">
        <v>581.757738877801</v>
      </c>
      <c r="G157" s="22">
        <f>$E157+($F157/60+H157*'data'!$C$16+I157*OFFSET('data'!$C$17,0,D157)-G156*(OFFSET('data'!$C$18,0,D157)+'data'!$C$19+OFFSET('data'!$C$20,0,D157)))*$C157/60+G156</f>
        <v>16.3633802816823</v>
      </c>
      <c r="H157" s="22">
        <f>H156+('data'!$C$19*G156-'data'!$C$16*H156)*$C157/60</f>
        <v>39.680958648218</v>
      </c>
      <c r="I157" s="22">
        <f>I156+(OFFSET('data'!$C$20,0,D157)*G156-OFFSET('data'!$C$17,0,D157)*I156)*$C157/60</f>
        <v>36.1215224034218</v>
      </c>
      <c r="J157" s="23">
        <f>$A157/60</f>
        <v>12.6666666666667</v>
      </c>
      <c r="K157" s="19">
        <f>G157/'data'!$C$15*1000</f>
        <v>2.5</v>
      </c>
      <c r="L157" s="19">
        <f>L156+'data'!$G$21*(K156-L156)/60*C156</f>
        <v>2.08150715628161</v>
      </c>
      <c r="M157" s="20">
        <f>IF(L157&lt;='data'!$G$22,1.89,1.47)</f>
        <v>1.89</v>
      </c>
      <c r="N157" s="19">
        <f>$A157</f>
        <v>760</v>
      </c>
      <c r="O157" s="31">
        <f>'data'!$G$23-'data'!$G$23*(1-('data'!$G$22^M157)/('data'!$G$22^M157+L157^M157))</f>
        <v>61.739428007276</v>
      </c>
      <c r="P157" s="31">
        <f>VLOOKUP(IF(N157-'data'!$G$24&lt;0,0,N157-'data'!$G$24),N3:O1097,2)</f>
        <v>62.1224903819226</v>
      </c>
      <c r="Q157" s="20">
        <v>2.5</v>
      </c>
      <c r="R157" s="19">
        <v>2.50016701996631</v>
      </c>
      <c r="S157" s="19">
        <v>2.50016701996631</v>
      </c>
      <c r="T157" s="19">
        <v>2.50016701996631</v>
      </c>
      <c r="U157" s="19">
        <v>2.08166492046307</v>
      </c>
      <c r="V157" s="19">
        <v>2.08166492046307</v>
      </c>
      <c r="W157" s="19">
        <v>2.08166492046307</v>
      </c>
      <c r="X157" s="19">
        <v>2.08166492046307</v>
      </c>
      <c r="Y157" s="31">
        <v>62.1195163787061</v>
      </c>
      <c r="Z157" s="31">
        <v>62.1195163787061</v>
      </c>
      <c r="AA157" s="31">
        <v>62.1195163787061</v>
      </c>
      <c r="AB157" s="31">
        <v>62.1195163787061</v>
      </c>
    </row>
    <row r="158" ht="20.05" customHeight="1">
      <c r="A158" s="17">
        <f>$A157+C157</f>
        <v>765</v>
      </c>
      <c r="B158" s="18"/>
      <c r="C158" s="19">
        <v>5</v>
      </c>
      <c r="D158" t="b" s="20">
        <v>0</v>
      </c>
      <c r="E158" s="21"/>
      <c r="F158" s="22">
        <v>581.014578464042</v>
      </c>
      <c r="G158" s="22">
        <f>$E158+($F158/60+H158*'data'!$C$16+I158*OFFSET('data'!$C$17,0,D158)-G157*(OFFSET('data'!$C$18,0,D158)+'data'!$C$19+OFFSET('data'!$C$20,0,D158)))*$C158/60+G157</f>
        <v>16.3633802816823</v>
      </c>
      <c r="H158" s="22">
        <f>H157+('data'!$C$19*G157-'data'!$C$16*H157)*$C158/60</f>
        <v>39.8435667656723</v>
      </c>
      <c r="I158" s="22">
        <f>I157+(OFFSET('data'!$C$20,0,D158)*G157-OFFSET('data'!$C$17,0,D158)*I157)*$C158/60</f>
        <v>36.3547132654868</v>
      </c>
      <c r="J158" s="23">
        <f>$A158/60</f>
        <v>12.75</v>
      </c>
      <c r="K158" s="19">
        <f>G158/'data'!$C$15*1000</f>
        <v>2.5</v>
      </c>
      <c r="L158" s="19">
        <f>L157+'data'!$G$21*(K157-L157)/60*C157</f>
        <v>2.08643165080607</v>
      </c>
      <c r="M158" s="20">
        <f>IF(L158&lt;='data'!$G$22,1.89,1.47)</f>
        <v>1.89</v>
      </c>
      <c r="N158" s="19">
        <f>$A158</f>
        <v>765</v>
      </c>
      <c r="O158" s="31">
        <f>'data'!$G$23-'data'!$G$23*(1-('data'!$G$22^M158)/('data'!$G$22^M158+L158^M158))</f>
        <v>61.6466753993643</v>
      </c>
      <c r="P158" s="31">
        <f>VLOOKUP(IF(N158-'data'!$G$24&lt;0,0,N158-'data'!$G$24),N3:O1097,2)</f>
        <v>62.0248853841148</v>
      </c>
      <c r="Q158" s="20">
        <v>2.5</v>
      </c>
      <c r="R158" s="19">
        <v>2.50016651177679</v>
      </c>
      <c r="S158" s="19">
        <v>2.50016651177679</v>
      </c>
      <c r="T158" s="19">
        <v>2.50016651177679</v>
      </c>
      <c r="U158" s="19">
        <v>2.08658952390232</v>
      </c>
      <c r="V158" s="19">
        <v>2.08658952390232</v>
      </c>
      <c r="W158" s="19">
        <v>2.08658952390232</v>
      </c>
      <c r="X158" s="19">
        <v>2.08658952390232</v>
      </c>
      <c r="Y158" s="31">
        <v>62.0219114833549</v>
      </c>
      <c r="Z158" s="31">
        <v>62.0219114833549</v>
      </c>
      <c r="AA158" s="31">
        <v>62.0219114833549</v>
      </c>
      <c r="AB158" s="31">
        <v>62.0219114833549</v>
      </c>
    </row>
    <row r="159" ht="20.05" customHeight="1">
      <c r="A159" s="17">
        <f>$A158+C158</f>
        <v>770</v>
      </c>
      <c r="B159" s="18"/>
      <c r="C159" s="19">
        <v>5</v>
      </c>
      <c r="D159" t="b" s="20">
        <v>0</v>
      </c>
      <c r="E159" s="21"/>
      <c r="F159" s="22">
        <v>580.275468681248</v>
      </c>
      <c r="G159" s="22">
        <f>$E159+($F159/60+H159*'data'!$C$16+I159*OFFSET('data'!$C$17,0,D159)-G158*(OFFSET('data'!$C$18,0,D159)+'data'!$C$19+OFFSET('data'!$C$20,0,D159)))*$C159/60+G158</f>
        <v>16.3633802816823</v>
      </c>
      <c r="H159" s="22">
        <f>H158+('data'!$C$19*G158-'data'!$C$16*H158)*$C159/60</f>
        <v>40.0052206405634</v>
      </c>
      <c r="I159" s="22">
        <f>I158+(OFFSET('data'!$C$20,0,D159)*G158-OFFSET('data'!$C$17,0,D159)*I158)*$C159/60</f>
        <v>36.5878262028736</v>
      </c>
      <c r="J159" s="23">
        <f>$A159/60</f>
        <v>12.8333333333333</v>
      </c>
      <c r="K159" s="19">
        <f>G159/'data'!$C$15*1000</f>
        <v>2.5</v>
      </c>
      <c r="L159" s="19">
        <f>L158+'data'!$G$21*(K158-L158)/60*C158</f>
        <v>2.09129819775344</v>
      </c>
      <c r="M159" s="20">
        <f>IF(L159&lt;='data'!$G$22,1.89,1.47)</f>
        <v>1.89</v>
      </c>
      <c r="N159" s="19">
        <f>$A159</f>
        <v>770</v>
      </c>
      <c r="O159" s="31">
        <f>'data'!$G$23-'data'!$G$23*(1-('data'!$G$22^M159)/('data'!$G$22^M159+L159^M159))</f>
        <v>61.5550968557799</v>
      </c>
      <c r="P159" s="31">
        <f>VLOOKUP(IF(N159-'data'!$G$24&lt;0,0,N159-'data'!$G$24),N3:O1097,2)</f>
        <v>61.928517290332</v>
      </c>
      <c r="Q159" s="20">
        <v>2.5</v>
      </c>
      <c r="R159" s="19">
        <v>2.50016600536734</v>
      </c>
      <c r="S159" s="19">
        <v>2.50016600536734</v>
      </c>
      <c r="T159" s="19">
        <v>2.50016600536734</v>
      </c>
      <c r="U159" s="19">
        <v>2.09145617250289</v>
      </c>
      <c r="V159" s="19">
        <v>2.09145617250289</v>
      </c>
      <c r="W159" s="19">
        <v>2.09145617250289</v>
      </c>
      <c r="X159" s="19">
        <v>2.09145617250289</v>
      </c>
      <c r="Y159" s="31">
        <v>61.9255436297918</v>
      </c>
      <c r="Z159" s="31">
        <v>61.9255436297918</v>
      </c>
      <c r="AA159" s="31">
        <v>61.9255436297918</v>
      </c>
      <c r="AB159" s="31">
        <v>61.9255436297918</v>
      </c>
    </row>
    <row r="160" ht="20.05" customHeight="1">
      <c r="A160" s="17">
        <f>$A159+C159</f>
        <v>775</v>
      </c>
      <c r="B160" s="18"/>
      <c r="C160" s="19">
        <v>5</v>
      </c>
      <c r="D160" t="b" s="20">
        <v>0</v>
      </c>
      <c r="E160" s="21"/>
      <c r="F160" s="22">
        <v>579.540385862627</v>
      </c>
      <c r="G160" s="22">
        <f>$E160+($F160/60+H160*'data'!$C$16+I160*OFFSET('data'!$C$17,0,D160)-G159*(OFFSET('data'!$C$18,0,D160)+'data'!$C$19+OFFSET('data'!$C$20,0,D160)))*$C160/60+G159</f>
        <v>16.3633802816823</v>
      </c>
      <c r="H160" s="22">
        <f>H159+('data'!$C$19*G159-'data'!$C$16*H159)*$C160/60</f>
        <v>40.1659258727279</v>
      </c>
      <c r="I160" s="22">
        <f>I159+(OFFSET('data'!$C$20,0,D160)*G159-OFFSET('data'!$C$17,0,D160)*I159)*$C160/60</f>
        <v>36.8208612416221</v>
      </c>
      <c r="J160" s="23">
        <f>$A160/60</f>
        <v>12.9166666666667</v>
      </c>
      <c r="K160" s="19">
        <f>G160/'data'!$C$15*1000</f>
        <v>2.5</v>
      </c>
      <c r="L160" s="19">
        <f>L159+'data'!$G$21*(K159-L159)/60*C159</f>
        <v>2.09610747900522</v>
      </c>
      <c r="M160" s="20">
        <f>IF(L160&lt;='data'!$G$22,1.89,1.47)</f>
        <v>1.89</v>
      </c>
      <c r="N160" s="19">
        <f>$A160</f>
        <v>775</v>
      </c>
      <c r="O160" s="31">
        <f>'data'!$G$23-'data'!$G$23*(1-('data'!$G$22^M160)/('data'!$G$22^M160+L160^M160))</f>
        <v>61.4646771467819</v>
      </c>
      <c r="P160" s="31">
        <f>VLOOKUP(IF(N160-'data'!$G$24&lt;0,0,N160-'data'!$G$24),N3:O1097,2)</f>
        <v>61.833370100051</v>
      </c>
      <c r="Q160" s="20">
        <v>2.5</v>
      </c>
      <c r="R160" s="19">
        <v>2.50016550073352</v>
      </c>
      <c r="S160" s="19">
        <v>2.50016550073352</v>
      </c>
      <c r="T160" s="19">
        <v>2.50016550073352</v>
      </c>
      <c r="U160" s="19">
        <v>2.09626554825266</v>
      </c>
      <c r="V160" s="19">
        <v>2.09626554825266</v>
      </c>
      <c r="W160" s="19">
        <v>2.09626554825266</v>
      </c>
      <c r="X160" s="19">
        <v>2.09626554825266</v>
      </c>
      <c r="Y160" s="31">
        <v>61.8303968144493</v>
      </c>
      <c r="Z160" s="31">
        <v>61.8303968144493</v>
      </c>
      <c r="AA160" s="31">
        <v>61.8303968144493</v>
      </c>
      <c r="AB160" s="31">
        <v>61.8303968144493</v>
      </c>
    </row>
    <row r="161" ht="20.05" customHeight="1">
      <c r="A161" s="17">
        <f>$A160+C160</f>
        <v>780</v>
      </c>
      <c r="B161" s="18"/>
      <c r="C161" s="19">
        <v>5</v>
      </c>
      <c r="D161" t="b" s="20">
        <v>0</v>
      </c>
      <c r="E161" s="21"/>
      <c r="F161" s="22">
        <v>578.809306480236</v>
      </c>
      <c r="G161" s="22">
        <f>$E161+($F161/60+H161*'data'!$C$16+I161*OFFSET('data'!$C$17,0,D161)-G160*(OFFSET('data'!$C$18,0,D161)+'data'!$C$19+OFFSET('data'!$C$20,0,D161)))*$C161/60+G160</f>
        <v>16.3633802816823</v>
      </c>
      <c r="H161" s="22">
        <f>H160+('data'!$C$19*G160-'data'!$C$16*H160)*$C161/60</f>
        <v>40.3256880291404</v>
      </c>
      <c r="I161" s="22">
        <f>I160+(OFFSET('data'!$C$20,0,D161)*G160-OFFSET('data'!$C$17,0,D161)*I160)*$C161/60</f>
        <v>37.0538184077634</v>
      </c>
      <c r="J161" s="23">
        <f>$A161/60</f>
        <v>13</v>
      </c>
      <c r="K161" s="19">
        <f>G161/'data'!$C$15*1000</f>
        <v>2.5</v>
      </c>
      <c r="L161" s="19">
        <f>L160+'data'!$G$21*(K160-L160)/60*C160</f>
        <v>2.10086016841906</v>
      </c>
      <c r="M161" s="20">
        <f>IF(L161&lt;='data'!$G$22,1.89,1.47)</f>
        <v>1.89</v>
      </c>
      <c r="N161" s="19">
        <f>$A161</f>
        <v>780</v>
      </c>
      <c r="O161" s="31">
        <f>'data'!$G$23-'data'!$G$23*(1-('data'!$G$22^M161)/('data'!$G$22^M161+L161^M161))</f>
        <v>61.375401232052</v>
      </c>
      <c r="P161" s="31">
        <f>VLOOKUP(IF(N161-'data'!$G$24&lt;0,0,N161-'data'!$G$24),N3:O1097,2)</f>
        <v>61.739428007276</v>
      </c>
      <c r="Q161" s="20">
        <v>2.5</v>
      </c>
      <c r="R161" s="19">
        <v>2.50016499787083</v>
      </c>
      <c r="S161" s="19">
        <v>2.50016499787083</v>
      </c>
      <c r="T161" s="19">
        <v>2.50016499787083</v>
      </c>
      <c r="U161" s="19">
        <v>2.10101832511438</v>
      </c>
      <c r="V161" s="19">
        <v>2.10101832511438</v>
      </c>
      <c r="W161" s="19">
        <v>2.10101832511438</v>
      </c>
      <c r="X161" s="19">
        <v>2.10101832511438</v>
      </c>
      <c r="Y161" s="31">
        <v>61.7364552283522</v>
      </c>
      <c r="Z161" s="31">
        <v>61.7364552283522</v>
      </c>
      <c r="AA161" s="31">
        <v>61.7364552283522</v>
      </c>
      <c r="AB161" s="31">
        <v>61.7364552283522</v>
      </c>
    </row>
    <row r="162" ht="20.05" customHeight="1">
      <c r="A162" s="17">
        <f>$A161+C161</f>
        <v>785</v>
      </c>
      <c r="B162" s="18"/>
      <c r="C162" s="19">
        <v>5</v>
      </c>
      <c r="D162" t="b" s="20">
        <v>0</v>
      </c>
      <c r="E162" s="21"/>
      <c r="F162" s="22">
        <v>578.082207144173</v>
      </c>
      <c r="G162" s="22">
        <f>$E162+($F162/60+H162*'data'!$C$16+I162*OFFSET('data'!$C$17,0,D162)-G161*(OFFSET('data'!$C$18,0,D162)+'data'!$C$19+OFFSET('data'!$C$20,0,D162)))*$C162/60+G161</f>
        <v>16.3633802816823</v>
      </c>
      <c r="H162" s="22">
        <f>H161+('data'!$C$19*G161-'data'!$C$16*H161)*$C162/60</f>
        <v>40.4845126441065</v>
      </c>
      <c r="I162" s="22">
        <f>I161+(OFFSET('data'!$C$20,0,D162)*G161-OFFSET('data'!$C$17,0,D162)*I161)*$C162/60</f>
        <v>37.286697727320</v>
      </c>
      <c r="J162" s="23">
        <f>$A162/60</f>
        <v>13.0833333333333</v>
      </c>
      <c r="K162" s="19">
        <f>G162/'data'!$C$15*1000</f>
        <v>2.5</v>
      </c>
      <c r="L162" s="19">
        <f>L161+'data'!$G$21*(K161-L161)/60*C161</f>
        <v>2.10555693192318</v>
      </c>
      <c r="M162" s="20">
        <f>IF(L162&lt;='data'!$G$22,1.89,1.47)</f>
        <v>1.89</v>
      </c>
      <c r="N162" s="19">
        <f>$A162</f>
        <v>785</v>
      </c>
      <c r="O162" s="31">
        <f>'data'!$G$23-'data'!$G$23*(1-('data'!$G$22^M162)/('data'!$G$22^M162+L162^M162))</f>
        <v>61.2872542592672</v>
      </c>
      <c r="P162" s="31">
        <f>VLOOKUP(IF(N162-'data'!$G$24&lt;0,0,N162-'data'!$G$24),N3:O1097,2)</f>
        <v>61.6466753993643</v>
      </c>
      <c r="Q162" s="20">
        <v>2.5</v>
      </c>
      <c r="R162" s="19">
        <v>2.50016449677463</v>
      </c>
      <c r="S162" s="19">
        <v>2.50016449677463</v>
      </c>
      <c r="T162" s="19">
        <v>2.50016449677463</v>
      </c>
      <c r="U162" s="19">
        <v>2.10571516912007</v>
      </c>
      <c r="V162" s="19">
        <v>2.10571516912007</v>
      </c>
      <c r="W162" s="19">
        <v>2.10571516912007</v>
      </c>
      <c r="X162" s="19">
        <v>2.10571516912007</v>
      </c>
      <c r="Y162" s="31">
        <v>61.6437032559407</v>
      </c>
      <c r="Z162" s="31">
        <v>61.6437032559407</v>
      </c>
      <c r="AA162" s="31">
        <v>61.6437032559407</v>
      </c>
      <c r="AB162" s="31">
        <v>61.6437032559407</v>
      </c>
    </row>
    <row r="163" ht="20.05" customHeight="1">
      <c r="A163" s="17">
        <f>$A162+C162</f>
        <v>790</v>
      </c>
      <c r="B163" s="18"/>
      <c r="C163" s="19">
        <v>5</v>
      </c>
      <c r="D163" t="b" s="20">
        <v>0</v>
      </c>
      <c r="E163" s="21"/>
      <c r="F163" s="22">
        <v>577.359064601756</v>
      </c>
      <c r="G163" s="22">
        <f>$E163+($F163/60+H163*'data'!$C$16+I163*OFFSET('data'!$C$17,0,D163)-G162*(OFFSET('data'!$C$18,0,D163)+'data'!$C$19+OFFSET('data'!$C$20,0,D163)))*$C163/60+G162</f>
        <v>16.3633802816823</v>
      </c>
      <c r="H163" s="22">
        <f>H162+('data'!$C$19*G162-'data'!$C$16*H162)*$C163/60</f>
        <v>40.6424052194546</v>
      </c>
      <c r="I163" s="22">
        <f>I162+(OFFSET('data'!$C$20,0,D163)*G162-OFFSET('data'!$C$17,0,D163)*I162)*$C163/60</f>
        <v>37.5194992263056</v>
      </c>
      <c r="J163" s="23">
        <f>$A163/60</f>
        <v>13.1666666666667</v>
      </c>
      <c r="K163" s="19">
        <f>G163/'data'!$C$15*1000</f>
        <v>2.5</v>
      </c>
      <c r="L163" s="19">
        <f>L162+'data'!$G$21*(K162-L162)/60*C162</f>
        <v>2.11019842760969</v>
      </c>
      <c r="M163" s="20">
        <f>IF(L163&lt;='data'!$G$22,1.89,1.47)</f>
        <v>1.89</v>
      </c>
      <c r="N163" s="19">
        <f>$A163</f>
        <v>790</v>
      </c>
      <c r="O163" s="31">
        <f>'data'!$G$23-'data'!$G$23*(1-('data'!$G$22^M163)/('data'!$G$22^M163+L163^M163))</f>
        <v>61.2002215626207</v>
      </c>
      <c r="P163" s="31">
        <f>VLOOKUP(IF(N163-'data'!$G$24&lt;0,0,N163-'data'!$G$24),N3:O1097,2)</f>
        <v>61.5550968557799</v>
      </c>
      <c r="Q163" s="20">
        <v>2.5</v>
      </c>
      <c r="R163" s="19">
        <v>2.50016399744018</v>
      </c>
      <c r="S163" s="19">
        <v>2.50016399744018</v>
      </c>
      <c r="T163" s="19">
        <v>2.50016399744018</v>
      </c>
      <c r="U163" s="19">
        <v>2.11035673846437</v>
      </c>
      <c r="V163" s="19">
        <v>2.11035673846437</v>
      </c>
      <c r="W163" s="19">
        <v>2.11035673846437</v>
      </c>
      <c r="X163" s="19">
        <v>2.11035673846437</v>
      </c>
      <c r="Y163" s="31">
        <v>61.5521254738235</v>
      </c>
      <c r="Z163" s="31">
        <v>61.5521254738235</v>
      </c>
      <c r="AA163" s="31">
        <v>61.5521254738235</v>
      </c>
      <c r="AB163" s="31">
        <v>61.5521254738235</v>
      </c>
    </row>
    <row r="164" ht="20.05" customHeight="1">
      <c r="A164" s="17">
        <f>$A163+C163</f>
        <v>795</v>
      </c>
      <c r="B164" s="18"/>
      <c r="C164" s="19">
        <v>5</v>
      </c>
      <c r="D164" t="b" s="20">
        <v>0</v>
      </c>
      <c r="E164" s="21"/>
      <c r="F164" s="22">
        <v>576.6398557367251</v>
      </c>
      <c r="G164" s="22">
        <f>$E164+($F164/60+H164*'data'!$C$16+I164*OFFSET('data'!$C$17,0,D164)-G163*(OFFSET('data'!$C$18,0,D164)+'data'!$C$19+OFFSET('data'!$C$20,0,D164)))*$C164/60+G163</f>
        <v>16.3633802816823</v>
      </c>
      <c r="H164" s="22">
        <f>H163+('data'!$C$19*G163-'data'!$C$16*H163)*$C164/60</f>
        <v>40.7993712247264</v>
      </c>
      <c r="I164" s="22">
        <f>I163+(OFFSET('data'!$C$20,0,D164)*G163-OFFSET('data'!$C$17,0,D164)*I163)*$C164/60</f>
        <v>37.7522229307253</v>
      </c>
      <c r="J164" s="23">
        <f>$A164/60</f>
        <v>13.25</v>
      </c>
      <c r="K164" s="19">
        <f>G164/'data'!$C$15*1000</f>
        <v>2.5</v>
      </c>
      <c r="L164" s="19">
        <f>L163+'data'!$G$21*(K163-L163)/60*C163</f>
        <v>2.11478530582678</v>
      </c>
      <c r="M164" s="20">
        <f>IF(L164&lt;='data'!$G$22,1.89,1.47)</f>
        <v>1.89</v>
      </c>
      <c r="N164" s="19">
        <f>$A164</f>
        <v>795</v>
      </c>
      <c r="O164" s="31">
        <f>'data'!$G$23-'data'!$G$23*(1-('data'!$G$22^M164)/('data'!$G$22^M164+L164^M164))</f>
        <v>61.1142886612979</v>
      </c>
      <c r="P164" s="31">
        <f>VLOOKUP(IF(N164-'data'!$G$24&lt;0,0,N164-'data'!$G$24),N3:O1097,2)</f>
        <v>61.4646771467819</v>
      </c>
      <c r="Q164" s="20">
        <v>2.5</v>
      </c>
      <c r="R164" s="19">
        <v>2.50016349986267</v>
      </c>
      <c r="S164" s="19">
        <v>2.50016349986267</v>
      </c>
      <c r="T164" s="19">
        <v>2.50016349986267</v>
      </c>
      <c r="U164" s="19">
        <v>2.11494368359673</v>
      </c>
      <c r="V164" s="19">
        <v>2.11494368359673</v>
      </c>
      <c r="W164" s="19">
        <v>2.11494368359673</v>
      </c>
      <c r="X164" s="19">
        <v>2.11494368359673</v>
      </c>
      <c r="Y164" s="31">
        <v>61.461706649465</v>
      </c>
      <c r="Z164" s="31">
        <v>61.461706649465</v>
      </c>
      <c r="AA164" s="31">
        <v>61.461706649465</v>
      </c>
      <c r="AB164" s="31">
        <v>61.461706649465</v>
      </c>
    </row>
    <row r="165" ht="20.05" customHeight="1">
      <c r="A165" s="17">
        <f>$A164+C164</f>
        <v>800</v>
      </c>
      <c r="B165" s="18"/>
      <c r="C165" s="19">
        <v>5</v>
      </c>
      <c r="D165" t="b" s="20">
        <v>0</v>
      </c>
      <c r="E165" s="21"/>
      <c r="F165" s="22">
        <v>575.924557568442</v>
      </c>
      <c r="G165" s="22">
        <f>$E165+($F165/60+H165*'data'!$C$16+I165*OFFSET('data'!$C$17,0,D165)-G164*(OFFSET('data'!$C$18,0,D165)+'data'!$C$19+OFFSET('data'!$C$20,0,D165)))*$C165/60+G164</f>
        <v>16.3633802816823</v>
      </c>
      <c r="H165" s="22">
        <f>H164+('data'!$C$19*G164-'data'!$C$16*H164)*$C165/60</f>
        <v>40.9554160973663</v>
      </c>
      <c r="I165" s="22">
        <f>I164+(OFFSET('data'!$C$20,0,D165)*G164-OFFSET('data'!$C$17,0,D165)*I164)*$C165/60</f>
        <v>37.9848688665755</v>
      </c>
      <c r="J165" s="23">
        <f>$A165/60</f>
        <v>13.3333333333333</v>
      </c>
      <c r="K165" s="19">
        <f>G165/'data'!$C$15*1000</f>
        <v>2.5</v>
      </c>
      <c r="L165" s="19">
        <f>L164+'data'!$G$21*(K164-L164)/60*C164</f>
        <v>2.11931820926986</v>
      </c>
      <c r="M165" s="20">
        <f>IF(L165&lt;='data'!$G$22,1.89,1.47)</f>
        <v>1.89</v>
      </c>
      <c r="N165" s="19">
        <f>$A165</f>
        <v>800</v>
      </c>
      <c r="O165" s="31">
        <f>'data'!$G$23-'data'!$G$23*(1-('data'!$G$22^M165)/('data'!$G$22^M165+L165^M165))</f>
        <v>61.0294412579099</v>
      </c>
      <c r="P165" s="31">
        <f>VLOOKUP(IF(N165-'data'!$G$24&lt;0,0,N165-'data'!$G$24),N3:O1097,2)</f>
        <v>61.375401232052</v>
      </c>
      <c r="Q165" s="20">
        <v>2.5</v>
      </c>
      <c r="R165" s="19">
        <v>2.50016300403718</v>
      </c>
      <c r="S165" s="19">
        <v>2.50016300403718</v>
      </c>
      <c r="T165" s="19">
        <v>2.50016300403718</v>
      </c>
      <c r="U165" s="19">
        <v>2.11947664731257</v>
      </c>
      <c r="V165" s="19">
        <v>2.11947664731257</v>
      </c>
      <c r="W165" s="19">
        <v>2.11947664731257</v>
      </c>
      <c r="X165" s="19">
        <v>2.11947664731257</v>
      </c>
      <c r="Y165" s="31">
        <v>61.3724317398109</v>
      </c>
      <c r="Z165" s="31">
        <v>61.3724317398109</v>
      </c>
      <c r="AA165" s="31">
        <v>61.3724317398109</v>
      </c>
      <c r="AB165" s="31">
        <v>61.3724317398109</v>
      </c>
    </row>
    <row r="166" ht="20.05" customHeight="1">
      <c r="A166" s="17">
        <f>$A165+C165</f>
        <v>805</v>
      </c>
      <c r="B166" s="18"/>
      <c r="C166" s="19">
        <v>5</v>
      </c>
      <c r="D166" t="b" s="20">
        <v>0</v>
      </c>
      <c r="E166" s="21"/>
      <c r="F166" s="22">
        <v>575.213147251090</v>
      </c>
      <c r="G166" s="22">
        <f>$E166+($F166/60+H166*'data'!$C$16+I166*OFFSET('data'!$C$17,0,D166)-G165*(OFFSET('data'!$C$18,0,D166)+'data'!$C$19+OFFSET('data'!$C$20,0,D166)))*$C166/60+G165</f>
        <v>16.3633802816823</v>
      </c>
      <c r="H166" s="22">
        <f>H165+('data'!$C$19*G165-'data'!$C$16*H165)*$C166/60</f>
        <v>41.1105452429099</v>
      </c>
      <c r="I166" s="22">
        <f>I165+(OFFSET('data'!$C$20,0,D166)*G165-OFFSET('data'!$C$17,0,D166)*I165)*$C166/60</f>
        <v>38.2174370598438</v>
      </c>
      <c r="J166" s="23">
        <f>$A166/60</f>
        <v>13.4166666666667</v>
      </c>
      <c r="K166" s="19">
        <f>G166/'data'!$C$15*1000</f>
        <v>2.5</v>
      </c>
      <c r="L166" s="19">
        <f>L165+'data'!$G$21*(K165-L165)/60*C165</f>
        <v>2.12379777307161</v>
      </c>
      <c r="M166" s="20">
        <f>IF(L166&lt;='data'!$G$22,1.89,1.47)</f>
        <v>1.89</v>
      </c>
      <c r="N166" s="19">
        <f>$A166</f>
        <v>805</v>
      </c>
      <c r="O166" s="31">
        <f>'data'!$G$23-'data'!$G$23*(1-('data'!$G$22^M166)/('data'!$G$22^M166+L166^M166))</f>
        <v>60.9456652368894</v>
      </c>
      <c r="P166" s="31">
        <f>VLOOKUP(IF(N166-'data'!$G$24&lt;0,0,N166-'data'!$G$24),N3:O1097,2)</f>
        <v>61.2872542592672</v>
      </c>
      <c r="Q166" s="20">
        <v>2.5</v>
      </c>
      <c r="R166" s="19">
        <v>2.50016250995873</v>
      </c>
      <c r="S166" s="19">
        <v>2.50016250995873</v>
      </c>
      <c r="T166" s="19">
        <v>2.50016250995873</v>
      </c>
      <c r="U166" s="19">
        <v>2.12395626484335</v>
      </c>
      <c r="V166" s="19">
        <v>2.12395626484335</v>
      </c>
      <c r="W166" s="19">
        <v>2.12395626484335</v>
      </c>
      <c r="X166" s="19">
        <v>2.12395626484335</v>
      </c>
      <c r="Y166" s="31">
        <v>61.284285889860</v>
      </c>
      <c r="Z166" s="31">
        <v>61.284285889860</v>
      </c>
      <c r="AA166" s="31">
        <v>61.284285889860</v>
      </c>
      <c r="AB166" s="31">
        <v>61.284285889860</v>
      </c>
    </row>
    <row r="167" ht="20.05" customHeight="1">
      <c r="A167" s="17">
        <f>$A166+C166</f>
        <v>810</v>
      </c>
      <c r="B167" s="18"/>
      <c r="C167" s="19">
        <v>5</v>
      </c>
      <c r="D167" t="b" s="20">
        <v>0</v>
      </c>
      <c r="E167" s="21"/>
      <c r="F167" s="22">
        <v>574.505602072888</v>
      </c>
      <c r="G167" s="22">
        <f>$E167+($F167/60+H167*'data'!$C$16+I167*OFFSET('data'!$C$17,0,D167)-G166*(OFFSET('data'!$C$18,0,D167)+'data'!$C$19+OFFSET('data'!$C$20,0,D167)))*$C167/60+G166</f>
        <v>16.3633802816823</v>
      </c>
      <c r="H167" s="22">
        <f>H166+('data'!$C$19*G166-'data'!$C$16*H166)*$C167/60</f>
        <v>41.2647640351711</v>
      </c>
      <c r="I167" s="22">
        <f>I166+(OFFSET('data'!$C$20,0,D167)*G166-OFFSET('data'!$C$17,0,D167)*I166)*$C167/60</f>
        <v>38.4499275365092</v>
      </c>
      <c r="J167" s="23">
        <f>$A167/60</f>
        <v>13.5</v>
      </c>
      <c r="K167" s="19">
        <f>G167/'data'!$C$15*1000</f>
        <v>2.5</v>
      </c>
      <c r="L167" s="19">
        <f>L166+'data'!$G$21*(K166-L166)/60*C166</f>
        <v>2.12822462489095</v>
      </c>
      <c r="M167" s="20">
        <f>IF(L167&lt;='data'!$G$22,1.89,1.47)</f>
        <v>1.89</v>
      </c>
      <c r="N167" s="19">
        <f>$A167</f>
        <v>810</v>
      </c>
      <c r="O167" s="31">
        <f>'data'!$G$23-'data'!$G$23*(1-('data'!$G$22^M167)/('data'!$G$22^M167+L167^M167))</f>
        <v>60.8629466628525</v>
      </c>
      <c r="P167" s="31">
        <f>VLOOKUP(IF(N167-'data'!$G$24&lt;0,0,N167-'data'!$G$24),N3:O1097,2)</f>
        <v>61.2002215626207</v>
      </c>
      <c r="Q167" s="20">
        <v>2.5</v>
      </c>
      <c r="R167" s="19">
        <v>2.50016201762227</v>
      </c>
      <c r="S167" s="19">
        <v>2.50016201762227</v>
      </c>
      <c r="T167" s="19">
        <v>2.50016201762227</v>
      </c>
      <c r="U167" s="19">
        <v>2.12838316394556</v>
      </c>
      <c r="V167" s="19">
        <v>2.12838316394556</v>
      </c>
      <c r="W167" s="19">
        <v>2.12838316394556</v>
      </c>
      <c r="X167" s="19">
        <v>2.12838316394556</v>
      </c>
      <c r="Y167" s="31">
        <v>61.1972544311838</v>
      </c>
      <c r="Z167" s="31">
        <v>61.1972544311838</v>
      </c>
      <c r="AA167" s="31">
        <v>61.1972544311838</v>
      </c>
      <c r="AB167" s="31">
        <v>61.1972544311838</v>
      </c>
    </row>
    <row r="168" ht="20.05" customHeight="1">
      <c r="A168" s="17">
        <f>$A167+C167</f>
        <v>815</v>
      </c>
      <c r="B168" s="18"/>
      <c r="C168" s="19">
        <v>5</v>
      </c>
      <c r="D168" t="b" s="20">
        <v>0</v>
      </c>
      <c r="E168" s="21"/>
      <c r="F168" s="22">
        <v>573.801899455297</v>
      </c>
      <c r="G168" s="22">
        <f>$E168+($F168/60+H168*'data'!$C$16+I168*OFFSET('data'!$C$17,0,D168)-G167*(OFFSET('data'!$C$18,0,D168)+'data'!$C$19+OFFSET('data'!$C$20,0,D168)))*$C168/60+G167</f>
        <v>16.3633802816823</v>
      </c>
      <c r="H168" s="22">
        <f>H167+('data'!$C$19*G167-'data'!$C$16*H167)*$C168/60</f>
        <v>41.4180778164284</v>
      </c>
      <c r="I168" s="22">
        <f>I167+(OFFSET('data'!$C$20,0,D168)*G167-OFFSET('data'!$C$17,0,D168)*I167)*$C168/60</f>
        <v>38.6823403225421</v>
      </c>
      <c r="J168" s="23">
        <f>$A168/60</f>
        <v>13.5833333333333</v>
      </c>
      <c r="K168" s="19">
        <f>G168/'data'!$C$15*1000</f>
        <v>2.5</v>
      </c>
      <c r="L168" s="19">
        <f>L167+'data'!$G$21*(K167-L167)/60*C167</f>
        <v>2.13259938500103</v>
      </c>
      <c r="M168" s="20">
        <f>IF(L168&lt;='data'!$G$22,1.89,1.47)</f>
        <v>1.89</v>
      </c>
      <c r="N168" s="19">
        <f>$A168</f>
        <v>815</v>
      </c>
      <c r="O168" s="31">
        <f>'data'!$G$23-'data'!$G$23*(1-('data'!$G$22^M168)/('data'!$G$22^M168+L168^M168))</f>
        <v>60.7812717789294</v>
      </c>
      <c r="P168" s="31">
        <f>VLOOKUP(IF(N168-'data'!$G$24&lt;0,0,N168-'data'!$G$24),N3:O1097,2)</f>
        <v>61.1142886612979</v>
      </c>
      <c r="Q168" s="20">
        <v>2.5</v>
      </c>
      <c r="R168" s="19">
        <v>2.50016152702269</v>
      </c>
      <c r="S168" s="19">
        <v>2.50016152702269</v>
      </c>
      <c r="T168" s="19">
        <v>2.50016152702269</v>
      </c>
      <c r="U168" s="19">
        <v>2.13275796498869</v>
      </c>
      <c r="V168" s="19">
        <v>2.13275796498869</v>
      </c>
      <c r="W168" s="19">
        <v>2.13275796498869</v>
      </c>
      <c r="X168" s="19">
        <v>2.13275796498869</v>
      </c>
      <c r="Y168" s="31">
        <v>61.1113228804019</v>
      </c>
      <c r="Z168" s="31">
        <v>61.1113228804019</v>
      </c>
      <c r="AA168" s="31">
        <v>61.1113228804019</v>
      </c>
      <c r="AB168" s="31">
        <v>61.1113228804019</v>
      </c>
    </row>
    <row r="169" ht="20.05" customHeight="1">
      <c r="A169" s="17">
        <f>$A168+C168</f>
        <v>820</v>
      </c>
      <c r="B169" s="18"/>
      <c r="C169" s="19">
        <v>5</v>
      </c>
      <c r="D169" t="b" s="20">
        <v>0</v>
      </c>
      <c r="E169" s="21"/>
      <c r="F169" s="22">
        <v>573.1020169522481</v>
      </c>
      <c r="G169" s="22">
        <f>$E169+($F169/60+H169*'data'!$C$16+I169*OFFSET('data'!$C$17,0,D169)-G168*(OFFSET('data'!$C$18,0,D169)+'data'!$C$19+OFFSET('data'!$C$20,0,D169)))*$C169/60+G168</f>
        <v>16.3633802816823</v>
      </c>
      <c r="H169" s="22">
        <f>H168+('data'!$C$19*G168-'data'!$C$16*H168)*$C169/60</f>
        <v>41.570491897610</v>
      </c>
      <c r="I169" s="22">
        <f>I168+(OFFSET('data'!$C$20,0,D169)*G168-OFFSET('data'!$C$17,0,D169)*I168)*$C169/60</f>
        <v>38.9146754439041</v>
      </c>
      <c r="J169" s="23">
        <f>$A169/60</f>
        <v>13.6666666666667</v>
      </c>
      <c r="K169" s="19">
        <f>G169/'data'!$C$15*1000</f>
        <v>2.5</v>
      </c>
      <c r="L169" s="19">
        <f>L168+'data'!$G$21*(K168-L168)/60*C168</f>
        <v>2.13692266637609</v>
      </c>
      <c r="M169" s="20">
        <f>IF(L169&lt;='data'!$G$22,1.89,1.47)</f>
        <v>1.89</v>
      </c>
      <c r="N169" s="19">
        <f>$A169</f>
        <v>820</v>
      </c>
      <c r="O169" s="31">
        <f>'data'!$G$23-'data'!$G$23*(1-('data'!$G$22^M169)/('data'!$G$22^M169+L169^M169))</f>
        <v>60.7006270050693</v>
      </c>
      <c r="P169" s="31">
        <f>VLOOKUP(IF(N169-'data'!$G$24&lt;0,0,N169-'data'!$G$24),N3:O1097,2)</f>
        <v>61.0294412579099</v>
      </c>
      <c r="Q169" s="20">
        <v>2.5</v>
      </c>
      <c r="R169" s="19">
        <v>2.50016103815481</v>
      </c>
      <c r="S169" s="19">
        <v>2.50016103815481</v>
      </c>
      <c r="T169" s="19">
        <v>2.50016103815481</v>
      </c>
      <c r="U169" s="19">
        <v>2.13708128104214</v>
      </c>
      <c r="V169" s="19">
        <v>2.13708128104214</v>
      </c>
      <c r="W169" s="19">
        <v>2.13708128104214</v>
      </c>
      <c r="X169" s="19">
        <v>2.13708128104214</v>
      </c>
      <c r="Y169" s="31">
        <v>61.0264769376135</v>
      </c>
      <c r="Z169" s="31">
        <v>61.0264769376135</v>
      </c>
      <c r="AA169" s="31">
        <v>61.0264769376135</v>
      </c>
      <c r="AB169" s="31">
        <v>61.0264769376135</v>
      </c>
    </row>
    <row r="170" ht="20.05" customHeight="1">
      <c r="A170" s="17">
        <f>$A169+C169</f>
        <v>825</v>
      </c>
      <c r="B170" s="18"/>
      <c r="C170" s="19">
        <v>5</v>
      </c>
      <c r="D170" t="b" s="20">
        <v>0</v>
      </c>
      <c r="E170" s="21"/>
      <c r="F170" s="22">
        <v>572.405932249354</v>
      </c>
      <c r="G170" s="22">
        <f>$E170+($F170/60+H170*'data'!$C$16+I170*OFFSET('data'!$C$17,0,D170)-G169*(OFFSET('data'!$C$18,0,D170)+'data'!$C$19+OFFSET('data'!$C$20,0,D170)))*$C170/60+G169</f>
        <v>16.3633802816823</v>
      </c>
      <c r="H170" s="22">
        <f>H169+('data'!$C$19*G169-'data'!$C$16*H169)*$C170/60</f>
        <v>41.7220115584775</v>
      </c>
      <c r="I170" s="22">
        <f>I169+(OFFSET('data'!$C$20,0,D170)*G169-OFFSET('data'!$C$17,0,D170)*I169)*$C170/60</f>
        <v>39.1469329265482</v>
      </c>
      <c r="J170" s="23">
        <f>$A170/60</f>
        <v>13.75</v>
      </c>
      <c r="K170" s="19">
        <f>G170/'data'!$C$15*1000</f>
        <v>2.5</v>
      </c>
      <c r="L170" s="19">
        <f>L169+'data'!$G$21*(K169-L169)/60*C169</f>
        <v>2.14119507477739</v>
      </c>
      <c r="M170" s="20">
        <f>IF(L170&lt;='data'!$G$22,1.89,1.47)</f>
        <v>1.89</v>
      </c>
      <c r="N170" s="19">
        <f>$A170</f>
        <v>825</v>
      </c>
      <c r="O170" s="31">
        <f>'data'!$G$23-'data'!$G$23*(1-('data'!$G$22^M170)/('data'!$G$22^M170+L170^M170))</f>
        <v>60.6209989363194</v>
      </c>
      <c r="P170" s="31">
        <f>VLOOKUP(IF(N170-'data'!$G$24&lt;0,0,N170-'data'!$G$24),N3:O1097,2)</f>
        <v>60.9456652368894</v>
      </c>
      <c r="Q170" s="20">
        <v>2.5</v>
      </c>
      <c r="R170" s="19">
        <v>2.5001605510134</v>
      </c>
      <c r="S170" s="19">
        <v>2.5001605510134</v>
      </c>
      <c r="T170" s="19">
        <v>2.5001605510134</v>
      </c>
      <c r="U170" s="19">
        <v>2.14135371796115</v>
      </c>
      <c r="V170" s="19">
        <v>2.14135371796115</v>
      </c>
      <c r="W170" s="19">
        <v>2.14135371796115</v>
      </c>
      <c r="X170" s="19">
        <v>2.14135371796115</v>
      </c>
      <c r="Y170" s="31">
        <v>60.9427024847925</v>
      </c>
      <c r="Z170" s="31">
        <v>60.9427024847925</v>
      </c>
      <c r="AA170" s="31">
        <v>60.9427024847925</v>
      </c>
      <c r="AB170" s="31">
        <v>60.9427024847925</v>
      </c>
    </row>
    <row r="171" ht="20.05" customHeight="1">
      <c r="A171" s="17">
        <f>$A170+C170</f>
        <v>830</v>
      </c>
      <c r="B171" s="18"/>
      <c r="C171" s="19">
        <v>5</v>
      </c>
      <c r="D171" t="b" s="20">
        <v>0</v>
      </c>
      <c r="E171" s="21"/>
      <c r="F171" s="22">
        <v>571.713623163144</v>
      </c>
      <c r="G171" s="22">
        <f>$E171+($F171/60+H171*'data'!$C$16+I171*OFFSET('data'!$C$17,0,D171)-G170*(OFFSET('data'!$C$18,0,D171)+'data'!$C$19+OFFSET('data'!$C$20,0,D171)))*$C171/60+G170</f>
        <v>16.3633802816823</v>
      </c>
      <c r="H171" s="22">
        <f>H170+('data'!$C$19*G170-'data'!$C$16*H170)*$C171/60</f>
        <v>41.8726420478091</v>
      </c>
      <c r="I171" s="22">
        <f>I170+(OFFSET('data'!$C$20,0,D171)*G170-OFFSET('data'!$C$17,0,D171)*I170)*$C171/60</f>
        <v>39.3791127964187</v>
      </c>
      <c r="J171" s="23">
        <f>$A171/60</f>
        <v>13.8333333333333</v>
      </c>
      <c r="K171" s="19">
        <f>G171/'data'!$C$15*1000</f>
        <v>2.5</v>
      </c>
      <c r="L171" s="19">
        <f>L170+'data'!$G$21*(K170-L170)/60*C170</f>
        <v>2.14541720883805</v>
      </c>
      <c r="M171" s="20">
        <f>IF(L171&lt;='data'!$G$22,1.89,1.47)</f>
        <v>1.89</v>
      </c>
      <c r="N171" s="19">
        <f>$A171</f>
        <v>830</v>
      </c>
      <c r="O171" s="31">
        <f>'data'!$G$23-'data'!$G$23*(1-('data'!$G$22^M171)/('data'!$G$22^M171+L171^M171))</f>
        <v>60.5423743410845</v>
      </c>
      <c r="P171" s="31">
        <f>VLOOKUP(IF(N171-'data'!$G$24&lt;0,0,N171-'data'!$G$24),N3:O1097,2)</f>
        <v>60.8629466628525</v>
      </c>
      <c r="Q171" s="20">
        <v>2.5</v>
      </c>
      <c r="R171" s="19">
        <v>2.50016006559317</v>
      </c>
      <c r="S171" s="19">
        <v>2.50016006559317</v>
      </c>
      <c r="T171" s="19">
        <v>2.50016006559317</v>
      </c>
      <c r="U171" s="19">
        <v>2.14557587447165</v>
      </c>
      <c r="V171" s="19">
        <v>2.14557587447165</v>
      </c>
      <c r="W171" s="19">
        <v>2.14557587447165</v>
      </c>
      <c r="X171" s="19">
        <v>2.14557587447165</v>
      </c>
      <c r="Y171" s="31">
        <v>60.8599855841481</v>
      </c>
      <c r="Z171" s="31">
        <v>60.8599855841481</v>
      </c>
      <c r="AA171" s="31">
        <v>60.8599855841481</v>
      </c>
      <c r="AB171" s="31">
        <v>60.8599855841481</v>
      </c>
    </row>
    <row r="172" ht="20.05" customHeight="1">
      <c r="A172" s="17">
        <f>$A171+C171</f>
        <v>835</v>
      </c>
      <c r="B172" s="18"/>
      <c r="C172" s="19">
        <v>5</v>
      </c>
      <c r="D172" t="b" s="20">
        <v>0</v>
      </c>
      <c r="E172" s="21"/>
      <c r="F172" s="22">
        <v>571.025067640294</v>
      </c>
      <c r="G172" s="22">
        <f>$E172+($F172/60+H172*'data'!$C$16+I172*OFFSET('data'!$C$17,0,D172)-G171*(OFFSET('data'!$C$18,0,D172)+'data'!$C$19+OFFSET('data'!$C$20,0,D172)))*$C172/60+G171</f>
        <v>16.3633802816823</v>
      </c>
      <c r="H172" s="22">
        <f>H171+('data'!$C$19*G171-'data'!$C$16*H171)*$C172/60</f>
        <v>42.0223885835812</v>
      </c>
      <c r="I172" s="22">
        <f>I171+(OFFSET('data'!$C$20,0,D172)*G171-OFFSET('data'!$C$17,0,D172)*I171)*$C172/60</f>
        <v>39.6112150794511</v>
      </c>
      <c r="J172" s="23">
        <f>$A172/60</f>
        <v>13.9166666666667</v>
      </c>
      <c r="K172" s="19">
        <f>G172/'data'!$C$15*1000</f>
        <v>2.5</v>
      </c>
      <c r="L172" s="19">
        <f>L171+'data'!$G$21*(K171-L171)/60*C171</f>
        <v>2.14958966014696</v>
      </c>
      <c r="M172" s="20">
        <f>IF(L172&lt;='data'!$G$22,1.89,1.47)</f>
        <v>1.89</v>
      </c>
      <c r="N172" s="19">
        <f>$A172</f>
        <v>835</v>
      </c>
      <c r="O172" s="31">
        <f>'data'!$G$23-'data'!$G$23*(1-('data'!$G$22^M172)/('data'!$G$22^M172+L172^M172))</f>
        <v>60.4647401593674</v>
      </c>
      <c r="P172" s="31">
        <f>VLOOKUP(IF(N172-'data'!$G$24&lt;0,0,N172-'data'!$G$24),N3:O1097,2)</f>
        <v>60.7812717789294</v>
      </c>
      <c r="Q172" s="20">
        <v>2.5</v>
      </c>
      <c r="R172" s="19">
        <v>2.50015958188883</v>
      </c>
      <c r="S172" s="19">
        <v>2.50015958188883</v>
      </c>
      <c r="T172" s="19">
        <v>2.50015958188883</v>
      </c>
      <c r="U172" s="19">
        <v>2.14974834225419</v>
      </c>
      <c r="V172" s="19">
        <v>2.14974834225419</v>
      </c>
      <c r="W172" s="19">
        <v>2.14974834225419</v>
      </c>
      <c r="X172" s="19">
        <v>2.14974834225419</v>
      </c>
      <c r="Y172" s="31">
        <v>60.7783124764546</v>
      </c>
      <c r="Z172" s="31">
        <v>60.7783124764546</v>
      </c>
      <c r="AA172" s="31">
        <v>60.7783124764546</v>
      </c>
      <c r="AB172" s="31">
        <v>60.7783124764546</v>
      </c>
    </row>
    <row r="173" ht="20.05" customHeight="1">
      <c r="A173" s="17">
        <f>$A172+C172</f>
        <v>840</v>
      </c>
      <c r="B173" s="18"/>
      <c r="C173" s="19">
        <v>5</v>
      </c>
      <c r="D173" t="b" s="20">
        <v>0</v>
      </c>
      <c r="E173" s="21"/>
      <c r="F173" s="22">
        <v>570.340243756861</v>
      </c>
      <c r="G173" s="22">
        <f>$E173+($F173/60+H173*'data'!$C$16+I173*OFFSET('data'!$C$17,0,D173)-G172*(OFFSET('data'!$C$18,0,D173)+'data'!$C$19+OFFSET('data'!$C$20,0,D173)))*$C173/60+G172</f>
        <v>16.3633802816823</v>
      </c>
      <c r="H173" s="22">
        <f>H172+('data'!$C$19*G172-'data'!$C$16*H172)*$C173/60</f>
        <v>42.1712563531492</v>
      </c>
      <c r="I173" s="22">
        <f>I172+(OFFSET('data'!$C$20,0,D173)*G172-OFFSET('data'!$C$17,0,D173)*I172)*$C173/60</f>
        <v>39.8432398015725</v>
      </c>
      <c r="J173" s="23">
        <f>$A173/60</f>
        <v>14</v>
      </c>
      <c r="K173" s="19">
        <f>G173/'data'!$C$15*1000</f>
        <v>2.5</v>
      </c>
      <c r="L173" s="19">
        <f>L172+'data'!$G$21*(K172-L172)/60*C172</f>
        <v>2.15371301333166</v>
      </c>
      <c r="M173" s="20">
        <f>IF(L173&lt;='data'!$G$22,1.89,1.47)</f>
        <v>1.89</v>
      </c>
      <c r="N173" s="19">
        <f>$A173</f>
        <v>840</v>
      </c>
      <c r="O173" s="31">
        <f>'data'!$G$23-'data'!$G$23*(1-('data'!$G$22^M173)/('data'!$G$22^M173+L173^M173))</f>
        <v>60.3880835009934</v>
      </c>
      <c r="P173" s="31">
        <f>VLOOKUP(IF(N173-'data'!$G$24&lt;0,0,N173-'data'!$G$24),N3:O1097,2)</f>
        <v>60.7006270050693</v>
      </c>
      <c r="Q173" s="20">
        <v>2.5</v>
      </c>
      <c r="R173" s="19">
        <v>2.50015909989501</v>
      </c>
      <c r="S173" s="19">
        <v>2.50015909989501</v>
      </c>
      <c r="T173" s="19">
        <v>2.50015909989501</v>
      </c>
      <c r="U173" s="19">
        <v>2.15387170602681</v>
      </c>
      <c r="V173" s="19">
        <v>2.15387170602681</v>
      </c>
      <c r="W173" s="19">
        <v>2.15387170602681</v>
      </c>
      <c r="X173" s="19">
        <v>2.15387170602681</v>
      </c>
      <c r="Y173" s="31">
        <v>60.6976695793548</v>
      </c>
      <c r="Z173" s="31">
        <v>60.6976695793548</v>
      </c>
      <c r="AA173" s="31">
        <v>60.6976695793548</v>
      </c>
      <c r="AB173" s="31">
        <v>60.6976695793548</v>
      </c>
    </row>
    <row r="174" ht="20.05" customHeight="1">
      <c r="A174" s="17">
        <f>$A173+C173</f>
        <v>845</v>
      </c>
      <c r="B174" s="18"/>
      <c r="C174" s="19">
        <v>5</v>
      </c>
      <c r="D174" t="b" s="20">
        <v>0</v>
      </c>
      <c r="E174" s="21"/>
      <c r="F174" s="22">
        <v>569.659129717525</v>
      </c>
      <c r="G174" s="22">
        <f>$E174+($F174/60+H174*'data'!$C$16+I174*OFFSET('data'!$C$17,0,D174)-G173*(OFFSET('data'!$C$18,0,D174)+'data'!$C$19+OFFSET('data'!$C$20,0,D174)))*$C174/60+G173</f>
        <v>16.3633802816823</v>
      </c>
      <c r="H174" s="22">
        <f>H173+('data'!$C$19*G173-'data'!$C$16*H173)*$C174/60</f>
        <v>42.3192505134274</v>
      </c>
      <c r="I174" s="22">
        <f>I173+(OFFSET('data'!$C$20,0,D174)*G173-OFFSET('data'!$C$17,0,D174)*I173)*$C174/60</f>
        <v>40.0751869887011</v>
      </c>
      <c r="J174" s="23">
        <f>$A174/60</f>
        <v>14.0833333333333</v>
      </c>
      <c r="K174" s="19">
        <f>G174/'data'!$C$15*1000</f>
        <v>2.5</v>
      </c>
      <c r="L174" s="19">
        <f>L173+'data'!$G$21*(K173-L173)/60*C173</f>
        <v>2.15778784614024</v>
      </c>
      <c r="M174" s="20">
        <f>IF(L174&lt;='data'!$G$22,1.89,1.47)</f>
        <v>1.89</v>
      </c>
      <c r="N174" s="19">
        <f>$A174</f>
        <v>845</v>
      </c>
      <c r="O174" s="31">
        <f>'data'!$G$23-'data'!$G$23*(1-('data'!$G$22^M174)/('data'!$G$22^M174+L174^M174))</f>
        <v>60.3123916438226</v>
      </c>
      <c r="P174" s="31">
        <f>VLOOKUP(IF(N174-'data'!$G$24&lt;0,0,N174-'data'!$G$24),N3:O1097,2)</f>
        <v>60.6209989363194</v>
      </c>
      <c r="Q174" s="20">
        <v>2.5</v>
      </c>
      <c r="R174" s="19">
        <v>2.5001586196063</v>
      </c>
      <c r="S174" s="19">
        <v>2.5001586196063</v>
      </c>
      <c r="T174" s="19">
        <v>2.5001586196063</v>
      </c>
      <c r="U174" s="19">
        <v>2.157946543627</v>
      </c>
      <c r="V174" s="19">
        <v>2.157946543627</v>
      </c>
      <c r="W174" s="19">
        <v>2.157946543627</v>
      </c>
      <c r="X174" s="19">
        <v>2.157946543627</v>
      </c>
      <c r="Y174" s="31">
        <v>60.6180434856383</v>
      </c>
      <c r="Z174" s="31">
        <v>60.6180434856383</v>
      </c>
      <c r="AA174" s="31">
        <v>60.6180434856383</v>
      </c>
      <c r="AB174" s="31">
        <v>60.6180434856383</v>
      </c>
    </row>
    <row r="175" ht="20.05" customHeight="1">
      <c r="A175" s="17">
        <f>$A174+C174</f>
        <v>850</v>
      </c>
      <c r="B175" s="18"/>
      <c r="C175" s="19">
        <v>5</v>
      </c>
      <c r="D175" t="b" s="20">
        <v>0</v>
      </c>
      <c r="E175" s="21"/>
      <c r="F175" s="22">
        <v>568.981703854835</v>
      </c>
      <c r="G175" s="22">
        <f>$E175+($F175/60+H175*'data'!$C$16+I175*OFFSET('data'!$C$17,0,D175)-G174*(OFFSET('data'!$C$18,0,D175)+'data'!$C$19+OFFSET('data'!$C$20,0,D175)))*$C175/60+G174</f>
        <v>16.3633802816823</v>
      </c>
      <c r="H175" s="22">
        <f>H174+('data'!$C$19*G174-'data'!$C$16*H174)*$C175/60</f>
        <v>42.4663761910675</v>
      </c>
      <c r="I175" s="22">
        <f>I174+(OFFSET('data'!$C$20,0,D175)*G174-OFFSET('data'!$C$17,0,D175)*I174)*$C175/60</f>
        <v>40.3070566667466</v>
      </c>
      <c r="J175" s="23">
        <f>$A175/60</f>
        <v>14.1666666666667</v>
      </c>
      <c r="K175" s="19">
        <f>G175/'data'!$C$15*1000</f>
        <v>2.5</v>
      </c>
      <c r="L175" s="19">
        <f>L174+'data'!$G$21*(K174-L174)/60*C174</f>
        <v>2.16181472952231</v>
      </c>
      <c r="M175" s="20">
        <f>IF(L175&lt;='data'!$G$22,1.89,1.47)</f>
        <v>1.89</v>
      </c>
      <c r="N175" s="19">
        <f>$A175</f>
        <v>850</v>
      </c>
      <c r="O175" s="31">
        <f>'data'!$G$23-'data'!$G$23*(1-('data'!$G$22^M175)/('data'!$G$22^M175+L175^M175))</f>
        <v>60.2376520319505</v>
      </c>
      <c r="P175" s="31">
        <f>VLOOKUP(IF(N175-'data'!$G$24&lt;0,0,N175-'data'!$G$24),N3:O1097,2)</f>
        <v>60.5423743410845</v>
      </c>
      <c r="Q175" s="20">
        <v>2.5</v>
      </c>
      <c r="R175" s="19">
        <v>2.50015814101731</v>
      </c>
      <c r="S175" s="19">
        <v>2.50015814101731</v>
      </c>
      <c r="T175" s="19">
        <v>2.50015814101731</v>
      </c>
      <c r="U175" s="19">
        <v>2.16197342609263</v>
      </c>
      <c r="V175" s="19">
        <v>2.16197342609263</v>
      </c>
      <c r="W175" s="19">
        <v>2.16197342609263</v>
      </c>
      <c r="X175" s="19">
        <v>2.16197342609263</v>
      </c>
      <c r="Y175" s="31">
        <v>60.5394209615001</v>
      </c>
      <c r="Z175" s="31">
        <v>60.5394209615001</v>
      </c>
      <c r="AA175" s="31">
        <v>60.5394209615001</v>
      </c>
      <c r="AB175" s="31">
        <v>60.5394209615001</v>
      </c>
    </row>
    <row r="176" ht="20.05" customHeight="1">
      <c r="A176" s="17">
        <f>$A175+C175</f>
        <v>855</v>
      </c>
      <c r="B176" s="18"/>
      <c r="C176" s="19">
        <v>5</v>
      </c>
      <c r="D176" t="b" s="20">
        <v>0</v>
      </c>
      <c r="E176" s="21"/>
      <c r="F176" s="22">
        <v>568.307944628457</v>
      </c>
      <c r="G176" s="22">
        <f>$E176+($F176/60+H176*'data'!$C$16+I176*OFFSET('data'!$C$17,0,D176)-G175*(OFFSET('data'!$C$18,0,D176)+'data'!$C$19+OFFSET('data'!$C$20,0,D176)))*$C176/60+G175</f>
        <v>16.3633802816823</v>
      </c>
      <c r="H176" s="22">
        <f>H175+('data'!$C$19*G175-'data'!$C$16*H175)*$C176/60</f>
        <v>42.612638482636</v>
      </c>
      <c r="I176" s="22">
        <f>I175+(OFFSET('data'!$C$20,0,D176)*G175-OFFSET('data'!$C$17,0,D176)*I175)*$C176/60</f>
        <v>40.5388488616099</v>
      </c>
      <c r="J176" s="23">
        <f>$A176/60</f>
        <v>14.25</v>
      </c>
      <c r="K176" s="19">
        <f>G176/'data'!$C$15*1000</f>
        <v>2.5</v>
      </c>
      <c r="L176" s="19">
        <f>L175+'data'!$G$21*(K175-L175)/60*C175</f>
        <v>2.165794227709</v>
      </c>
      <c r="M176" s="20">
        <f>IF(L176&lt;='data'!$G$22,1.89,1.47)</f>
        <v>1.89</v>
      </c>
      <c r="N176" s="19">
        <f>$A176</f>
        <v>855</v>
      </c>
      <c r="O176" s="31">
        <f>'data'!$G$23-'data'!$G$23*(1-('data'!$G$22^M176)/('data'!$G$22^M176+L176^M176))</f>
        <v>60.1638522738992</v>
      </c>
      <c r="P176" s="31">
        <f>VLOOKUP(IF(N176-'data'!$G$24&lt;0,0,N176-'data'!$G$24),N3:O1097,2)</f>
        <v>60.4647401593674</v>
      </c>
      <c r="Q176" s="20">
        <v>2.5</v>
      </c>
      <c r="R176" s="19">
        <v>2.50015766412257</v>
      </c>
      <c r="S176" s="19">
        <v>2.50015766412257</v>
      </c>
      <c r="T176" s="19">
        <v>2.50015766412257</v>
      </c>
      <c r="U176" s="19">
        <v>2.16595291774201</v>
      </c>
      <c r="V176" s="19">
        <v>2.16595291774201</v>
      </c>
      <c r="W176" s="19">
        <v>2.16595291774201</v>
      </c>
      <c r="X176" s="19">
        <v>2.16595291774201</v>
      </c>
      <c r="Y176" s="31">
        <v>60.4617889447792</v>
      </c>
      <c r="Z176" s="31">
        <v>60.4617889447792</v>
      </c>
      <c r="AA176" s="31">
        <v>60.4617889447792</v>
      </c>
      <c r="AB176" s="31">
        <v>60.4617889447792</v>
      </c>
    </row>
    <row r="177" ht="20.05" customHeight="1">
      <c r="A177" s="17">
        <f>$A176+C176</f>
        <v>860</v>
      </c>
      <c r="B177" s="18"/>
      <c r="C177" s="19">
        <v>5</v>
      </c>
      <c r="D177" t="b" s="20">
        <v>0</v>
      </c>
      <c r="E177" s="21"/>
      <c r="F177" s="22">
        <v>567.637830624430</v>
      </c>
      <c r="G177" s="22">
        <f>$E177+($F177/60+H177*'data'!$C$16+I177*OFFSET('data'!$C$17,0,D177)-G176*(OFFSET('data'!$C$18,0,D177)+'data'!$C$19+OFFSET('data'!$C$20,0,D177)))*$C177/60+G176</f>
        <v>16.3633802816823</v>
      </c>
      <c r="H177" s="22">
        <f>H176+('data'!$C$19*G176-'data'!$C$16*H176)*$C177/60</f>
        <v>42.758042454791</v>
      </c>
      <c r="I177" s="22">
        <f>I176+(OFFSET('data'!$C$20,0,D177)*G176-OFFSET('data'!$C$17,0,D177)*I176)*$C177/60</f>
        <v>40.7705635991834</v>
      </c>
      <c r="J177" s="23">
        <f>$A177/60</f>
        <v>14.3333333333333</v>
      </c>
      <c r="K177" s="19">
        <f>G177/'data'!$C$15*1000</f>
        <v>2.5</v>
      </c>
      <c r="L177" s="19">
        <f>L176+'data'!$G$21*(K176-L176)/60*C176</f>
        <v>2.169726898292</v>
      </c>
      <c r="M177" s="20">
        <f>IF(L177&lt;='data'!$G$22,1.89,1.47)</f>
        <v>1.89</v>
      </c>
      <c r="N177" s="19">
        <f>$A177</f>
        <v>860</v>
      </c>
      <c r="O177" s="31">
        <f>'data'!$G$23-'data'!$G$23*(1-('data'!$G$22^M177)/('data'!$G$22^M177+L177^M177))</f>
        <v>60.0909801408039</v>
      </c>
      <c r="P177" s="31">
        <f>VLOOKUP(IF(N177-'data'!$G$24&lt;0,0,N177-'data'!$G$24),N3:O1097,2)</f>
        <v>60.3880835009934</v>
      </c>
      <c r="Q177" s="20">
        <v>2.5</v>
      </c>
      <c r="R177" s="19">
        <v>2.5001571889166</v>
      </c>
      <c r="S177" s="19">
        <v>2.5001571889166</v>
      </c>
      <c r="T177" s="19">
        <v>2.5001571889166</v>
      </c>
      <c r="U177" s="19">
        <v>2.16988557625291</v>
      </c>
      <c r="V177" s="19">
        <v>2.16988557625291</v>
      </c>
      <c r="W177" s="19">
        <v>2.16988557625291</v>
      </c>
      <c r="X177" s="19">
        <v>2.16988557625291</v>
      </c>
      <c r="Y177" s="31">
        <v>60.3851345431834</v>
      </c>
      <c r="Z177" s="31">
        <v>60.3851345431834</v>
      </c>
      <c r="AA177" s="31">
        <v>60.3851345431834</v>
      </c>
      <c r="AB177" s="31">
        <v>60.3851345431834</v>
      </c>
    </row>
    <row r="178" ht="20.05" customHeight="1">
      <c r="A178" s="17">
        <f>$A177+C177</f>
        <v>865</v>
      </c>
      <c r="B178" s="18"/>
      <c r="C178" s="19">
        <v>5</v>
      </c>
      <c r="D178" t="b" s="20">
        <v>0</v>
      </c>
      <c r="E178" s="21"/>
      <c r="F178" s="22">
        <v>566.971340554423</v>
      </c>
      <c r="G178" s="22">
        <f>$E178+($F178/60+H178*'data'!$C$16+I178*OFFSET('data'!$C$17,0,D178)-G177*(OFFSET('data'!$C$18,0,D178)+'data'!$C$19+OFFSET('data'!$C$20,0,D178)))*$C178/60+G177</f>
        <v>16.3633802816823</v>
      </c>
      <c r="H178" s="22">
        <f>H177+('data'!$C$19*G177-'data'!$C$16*H177)*$C178/60</f>
        <v>42.9025931444577</v>
      </c>
      <c r="I178" s="22">
        <f>I177+(OFFSET('data'!$C$20,0,D178)*G177-OFFSET('data'!$C$17,0,D178)*I177)*$C178/60</f>
        <v>41.0022009053507</v>
      </c>
      <c r="J178" s="23">
        <f>$A178/60</f>
        <v>14.4166666666667</v>
      </c>
      <c r="K178" s="19">
        <f>G178/'data'!$C$15*1000</f>
        <v>2.5</v>
      </c>
      <c r="L178" s="19">
        <f>L177+'data'!$G$21*(K177-L177)/60*C177</f>
        <v>2.17361329230172</v>
      </c>
      <c r="M178" s="20">
        <f>IF(L178&lt;='data'!$G$22,1.89,1.47)</f>
        <v>1.89</v>
      </c>
      <c r="N178" s="19">
        <f>$A178</f>
        <v>865</v>
      </c>
      <c r="O178" s="31">
        <f>'data'!$G$23-'data'!$G$23*(1-('data'!$G$22^M178)/('data'!$G$22^M178+L178^M178))</f>
        <v>60.0190235645918</v>
      </c>
      <c r="P178" s="31">
        <f>VLOOKUP(IF(N178-'data'!$G$24&lt;0,0,N178-'data'!$G$24),N3:O1097,2)</f>
        <v>60.3123916438226</v>
      </c>
      <c r="Q178" s="20">
        <v>2.5</v>
      </c>
      <c r="R178" s="19">
        <v>2.5001567153939</v>
      </c>
      <c r="S178" s="19">
        <v>2.5001567153939</v>
      </c>
      <c r="T178" s="19">
        <v>2.5001567153939</v>
      </c>
      <c r="U178" s="19">
        <v>2.17377195274073</v>
      </c>
      <c r="V178" s="19">
        <v>2.17377195274073</v>
      </c>
      <c r="W178" s="19">
        <v>2.17377195274073</v>
      </c>
      <c r="X178" s="19">
        <v>2.17377195274073</v>
      </c>
      <c r="Y178" s="31">
        <v>60.3094450324994</v>
      </c>
      <c r="Z178" s="31">
        <v>60.3094450324994</v>
      </c>
      <c r="AA178" s="31">
        <v>60.3094450324994</v>
      </c>
      <c r="AB178" s="31">
        <v>60.3094450324994</v>
      </c>
    </row>
    <row r="179" ht="20.05" customHeight="1">
      <c r="A179" s="17">
        <f>$A178+C178</f>
        <v>870</v>
      </c>
      <c r="B179" s="18"/>
      <c r="C179" s="19">
        <v>5</v>
      </c>
      <c r="D179" t="b" s="20">
        <v>0</v>
      </c>
      <c r="E179" s="21"/>
      <c r="F179" s="22">
        <v>566.308453254996</v>
      </c>
      <c r="G179" s="22">
        <f>$E179+($F179/60+H179*'data'!$C$16+I179*OFFSET('data'!$C$17,0,D179)-G178*(OFFSET('data'!$C$18,0,D179)+'data'!$C$19+OFFSET('data'!$C$20,0,D179)))*$C179/60+G178</f>
        <v>16.3633802816823</v>
      </c>
      <c r="H179" s="22">
        <f>H178+('data'!$C$19*G178-'data'!$C$16*H178)*$C179/60</f>
        <v>43.0462955590028</v>
      </c>
      <c r="I179" s="22">
        <f>I178+(OFFSET('data'!$C$20,0,D179)*G178-OFFSET('data'!$C$17,0,D179)*I178)*$C179/60</f>
        <v>41.2337608059869</v>
      </c>
      <c r="J179" s="23">
        <f>$A179/60</f>
        <v>14.5</v>
      </c>
      <c r="K179" s="19">
        <f>G179/'data'!$C$15*1000</f>
        <v>2.5</v>
      </c>
      <c r="L179" s="19">
        <f>L178+'data'!$G$21*(K178-L178)/60*C178</f>
        <v>2.17745395428445</v>
      </c>
      <c r="M179" s="20">
        <f>IF(L179&lt;='data'!$G$22,1.89,1.47)</f>
        <v>1.89</v>
      </c>
      <c r="N179" s="19">
        <f>$A179</f>
        <v>870</v>
      </c>
      <c r="O179" s="31">
        <f>'data'!$G$23-'data'!$G$23*(1-('data'!$G$22^M179)/('data'!$G$22^M179+L179^M179))</f>
        <v>59.9479706361606</v>
      </c>
      <c r="P179" s="31">
        <f>VLOOKUP(IF(N179-'data'!$G$24&lt;0,0,N179-'data'!$G$24),N3:O1097,2)</f>
        <v>60.2376520319505</v>
      </c>
      <c r="Q179" s="20">
        <v>2.5</v>
      </c>
      <c r="R179" s="19">
        <v>2.50015624354895</v>
      </c>
      <c r="S179" s="19">
        <v>2.50015624354895</v>
      </c>
      <c r="T179" s="19">
        <v>2.50015624354895</v>
      </c>
      <c r="U179" s="19">
        <v>2.1776125918357</v>
      </c>
      <c r="V179" s="19">
        <v>2.1776125918357</v>
      </c>
      <c r="W179" s="19">
        <v>2.1776125918357</v>
      </c>
      <c r="X179" s="19">
        <v>2.1776125918357</v>
      </c>
      <c r="Y179" s="31">
        <v>60.234707854793</v>
      </c>
      <c r="Z179" s="31">
        <v>60.234707854793</v>
      </c>
      <c r="AA179" s="31">
        <v>60.234707854793</v>
      </c>
      <c r="AB179" s="31">
        <v>60.234707854793</v>
      </c>
    </row>
    <row r="180" ht="20.05" customHeight="1">
      <c r="A180" s="17">
        <f>$A179+C179</f>
        <v>875</v>
      </c>
      <c r="B180" s="18"/>
      <c r="C180" s="19">
        <v>5</v>
      </c>
      <c r="D180" t="b" s="20">
        <v>0</v>
      </c>
      <c r="E180" s="21"/>
      <c r="F180" s="22">
        <v>565.649147686872</v>
      </c>
      <c r="G180" s="22">
        <f>$E180+($F180/60+H180*'data'!$C$16+I180*OFFSET('data'!$C$17,0,D180)-G179*(OFFSET('data'!$C$18,0,D180)+'data'!$C$19+OFFSET('data'!$C$20,0,D180)))*$C180/60+G179</f>
        <v>16.3633802816823</v>
      </c>
      <c r="H180" s="22">
        <f>H179+('data'!$C$19*G179-'data'!$C$16*H179)*$C180/60</f>
        <v>43.1891546764079</v>
      </c>
      <c r="I180" s="22">
        <f>I179+(OFFSET('data'!$C$20,0,D180)*G179-OFFSET('data'!$C$17,0,D180)*I179)*$C180/60</f>
        <v>41.4652433269583</v>
      </c>
      <c r="J180" s="23">
        <f>$A180/60</f>
        <v>14.5833333333333</v>
      </c>
      <c r="K180" s="19">
        <f>G180/'data'!$C$15*1000</f>
        <v>2.5</v>
      </c>
      <c r="L180" s="19">
        <f>L179+'data'!$G$21*(K179-L179)/60*C179</f>
        <v>2.18124942237872</v>
      </c>
      <c r="M180" s="20">
        <f>IF(L180&lt;='data'!$G$22,1.89,1.47)</f>
        <v>1.89</v>
      </c>
      <c r="N180" s="19">
        <f>$A180</f>
        <v>875</v>
      </c>
      <c r="O180" s="31">
        <f>'data'!$G$23-'data'!$G$23*(1-('data'!$G$22^M180)/('data'!$G$22^M180+L180^M180))</f>
        <v>59.8778096035532</v>
      </c>
      <c r="P180" s="31">
        <f>VLOOKUP(IF(N180-'data'!$G$24&lt;0,0,N180-'data'!$G$24),N3:O1097,2)</f>
        <v>60.1638522738992</v>
      </c>
      <c r="Q180" s="20">
        <v>2.5</v>
      </c>
      <c r="R180" s="19">
        <v>2.50015577337625</v>
      </c>
      <c r="S180" s="19">
        <v>2.50015577337625</v>
      </c>
      <c r="T180" s="19">
        <v>2.50015577337625</v>
      </c>
      <c r="U180" s="19">
        <v>2.18140803175923</v>
      </c>
      <c r="V180" s="19">
        <v>2.18140803175923</v>
      </c>
      <c r="W180" s="19">
        <v>2.18140803175923</v>
      </c>
      <c r="X180" s="19">
        <v>2.18140803175923</v>
      </c>
      <c r="Y180" s="31">
        <v>60.1609106165992</v>
      </c>
      <c r="Z180" s="31">
        <v>60.1609106165992</v>
      </c>
      <c r="AA180" s="31">
        <v>60.1609106165992</v>
      </c>
      <c r="AB180" s="31">
        <v>60.1609106165992</v>
      </c>
    </row>
    <row r="181" ht="20.05" customHeight="1">
      <c r="A181" s="17">
        <f>$A180+C180</f>
        <v>880</v>
      </c>
      <c r="B181" s="18"/>
      <c r="C181" s="19">
        <v>5</v>
      </c>
      <c r="D181" t="b" s="20">
        <v>0</v>
      </c>
      <c r="E181" s="21"/>
      <c r="F181" s="22">
        <v>564.993402934203</v>
      </c>
      <c r="G181" s="22">
        <f>$E181+($F181/60+H181*'data'!$C$16+I181*OFFSET('data'!$C$17,0,D181)-G180*(OFFSET('data'!$C$18,0,D181)+'data'!$C$19+OFFSET('data'!$C$20,0,D181)))*$C181/60+G180</f>
        <v>16.3633802816823</v>
      </c>
      <c r="H181" s="22">
        <f>H180+('data'!$C$19*G180-'data'!$C$16*H180)*$C181/60</f>
        <v>43.3311754454421</v>
      </c>
      <c r="I181" s="22">
        <f>I180+(OFFSET('data'!$C$20,0,D181)*G180-OFFSET('data'!$C$17,0,D181)*I180)*$C181/60</f>
        <v>41.6966484941226</v>
      </c>
      <c r="J181" s="23">
        <f>$A181/60</f>
        <v>14.6666666666667</v>
      </c>
      <c r="K181" s="19">
        <f>G181/'data'!$C$15*1000</f>
        <v>2.5</v>
      </c>
      <c r="L181" s="19">
        <f>L180+'data'!$G$21*(K180-L180)/60*C180</f>
        <v>2.18500022839064</v>
      </c>
      <c r="M181" s="20">
        <f>IF(L181&lt;='data'!$G$22,1.89,1.47)</f>
        <v>1.89</v>
      </c>
      <c r="N181" s="19">
        <f>$A181</f>
        <v>880</v>
      </c>
      <c r="O181" s="31">
        <f>'data'!$G$23-'data'!$G$23*(1-('data'!$G$22^M181)/('data'!$G$22^M181+L181^M181))</f>
        <v>59.8085288701348</v>
      </c>
      <c r="P181" s="31">
        <f>VLOOKUP(IF(N181-'data'!$G$24&lt;0,0,N181-'data'!$G$24),N3:O1097,2)</f>
        <v>60.0909801408039</v>
      </c>
      <c r="Q181" s="20">
        <v>2.5</v>
      </c>
      <c r="R181" s="19">
        <v>2.50015530487022</v>
      </c>
      <c r="S181" s="19">
        <v>2.50015530487022</v>
      </c>
      <c r="T181" s="19">
        <v>2.50015530487022</v>
      </c>
      <c r="U181" s="19">
        <v>2.18515880439928</v>
      </c>
      <c r="V181" s="19">
        <v>2.18515880439928</v>
      </c>
      <c r="W181" s="19">
        <v>2.18515880439928</v>
      </c>
      <c r="X181" s="19">
        <v>2.18515880439928</v>
      </c>
      <c r="Y181" s="31">
        <v>60.0880410871077</v>
      </c>
      <c r="Z181" s="31">
        <v>60.0880410871077</v>
      </c>
      <c r="AA181" s="31">
        <v>60.0880410871077</v>
      </c>
      <c r="AB181" s="31">
        <v>60.0880410871077</v>
      </c>
    </row>
    <row r="182" ht="20.05" customHeight="1">
      <c r="A182" s="17">
        <f>$A181+C181</f>
        <v>885</v>
      </c>
      <c r="B182" s="18"/>
      <c r="C182" s="19">
        <v>5</v>
      </c>
      <c r="D182" t="b" s="20">
        <v>0</v>
      </c>
      <c r="E182" s="21"/>
      <c r="F182" s="22">
        <v>564.341198203853</v>
      </c>
      <c r="G182" s="22">
        <f>$E182+($F182/60+H182*'data'!$C$16+I182*OFFSET('data'!$C$17,0,D182)-G181*(OFFSET('data'!$C$18,0,D182)+'data'!$C$19+OFFSET('data'!$C$20,0,D182)))*$C182/60+G181</f>
        <v>16.3633802816823</v>
      </c>
      <c r="H182" s="22">
        <f>H181+('data'!$C$19*G181-'data'!$C$16*H181)*$C182/60</f>
        <v>43.4723627858334</v>
      </c>
      <c r="I182" s="22">
        <f>I181+(OFFSET('data'!$C$20,0,D182)*G181-OFFSET('data'!$C$17,0,D182)*I181)*$C182/60</f>
        <v>41.927976333329</v>
      </c>
      <c r="J182" s="23">
        <f>$A182/60</f>
        <v>14.75</v>
      </c>
      <c r="K182" s="19">
        <f>G182/'data'!$C$15*1000</f>
        <v>2.5</v>
      </c>
      <c r="L182" s="19">
        <f>L181+'data'!$G$21*(K181-L181)/60*C181</f>
        <v>2.18870689786846</v>
      </c>
      <c r="M182" s="20">
        <f>IF(L182&lt;='data'!$G$22,1.89,1.47)</f>
        <v>1.89</v>
      </c>
      <c r="N182" s="19">
        <f>$A182</f>
        <v>885</v>
      </c>
      <c r="O182" s="31">
        <f>'data'!$G$23-'data'!$G$23*(1-('data'!$G$22^M182)/('data'!$G$22^M182+L182^M182))</f>
        <v>59.7401169927695</v>
      </c>
      <c r="P182" s="31">
        <f>VLOOKUP(IF(N182-'data'!$G$24&lt;0,0,N182-'data'!$G$24),N3:O1097,2)</f>
        <v>60.0190235645918</v>
      </c>
      <c r="Q182" s="20">
        <v>2.5</v>
      </c>
      <c r="R182" s="19">
        <v>2.50015483802532</v>
      </c>
      <c r="S182" s="19">
        <v>2.50015483802532</v>
      </c>
      <c r="T182" s="19">
        <v>2.50015483802532</v>
      </c>
      <c r="U182" s="19">
        <v>2.18886543538491</v>
      </c>
      <c r="V182" s="19">
        <v>2.18886543538491</v>
      </c>
      <c r="W182" s="19">
        <v>2.18886543538491</v>
      </c>
      <c r="X182" s="19">
        <v>2.18886543538491</v>
      </c>
      <c r="Y182" s="31">
        <v>60.0160871963413</v>
      </c>
      <c r="Z182" s="31">
        <v>60.0160871963413</v>
      </c>
      <c r="AA182" s="31">
        <v>60.0160871963413</v>
      </c>
      <c r="AB182" s="31">
        <v>60.0160871963413</v>
      </c>
    </row>
    <row r="183" ht="20.05" customHeight="1">
      <c r="A183" s="17">
        <f>$A182+C182</f>
        <v>890</v>
      </c>
      <c r="B183" s="18"/>
      <c r="C183" s="19">
        <v>5</v>
      </c>
      <c r="D183" t="b" s="20">
        <v>0</v>
      </c>
      <c r="E183" s="21"/>
      <c r="F183" s="22">
        <v>563.692512824667</v>
      </c>
      <c r="G183" s="22">
        <f>$E183+($F183/60+H183*'data'!$C$16+I183*OFFSET('data'!$C$17,0,D183)-G182*(OFFSET('data'!$C$18,0,D183)+'data'!$C$19+OFFSET('data'!$C$20,0,D183)))*$C183/60+G182</f>
        <v>16.3633802816823</v>
      </c>
      <c r="H183" s="22">
        <f>H182+('data'!$C$19*G182-'data'!$C$16*H182)*$C183/60</f>
        <v>43.6127215884389</v>
      </c>
      <c r="I183" s="22">
        <f>I182+(OFFSET('data'!$C$20,0,D183)*G182-OFFSET('data'!$C$17,0,D183)*I182)*$C183/60</f>
        <v>42.1592268704178</v>
      </c>
      <c r="J183" s="23">
        <f>$A183/60</f>
        <v>14.8333333333333</v>
      </c>
      <c r="K183" s="19">
        <f>G183/'data'!$C$15*1000</f>
        <v>2.5</v>
      </c>
      <c r="L183" s="19">
        <f>L182+'data'!$G$21*(K182-L182)/60*C182</f>
        <v>2.19236995017618</v>
      </c>
      <c r="M183" s="20">
        <f>IF(L183&lt;='data'!$G$22,1.89,1.47)</f>
        <v>1.89</v>
      </c>
      <c r="N183" s="19">
        <f>$A183</f>
        <v>890</v>
      </c>
      <c r="O183" s="31">
        <f>'data'!$G$23-'data'!$G$23*(1-('data'!$G$22^M183)/('data'!$G$22^M183+L183^M183))</f>
        <v>59.6725626800013</v>
      </c>
      <c r="P183" s="31">
        <f>VLOOKUP(IF(N183-'data'!$G$24&lt;0,0,N183-'data'!$G$24),N3:O1097,2)</f>
        <v>59.9479706361606</v>
      </c>
      <c r="Q183" s="20">
        <v>2.5</v>
      </c>
      <c r="R183" s="19">
        <v>2.50015437283598</v>
      </c>
      <c r="S183" s="19">
        <v>2.50015437283598</v>
      </c>
      <c r="T183" s="19">
        <v>2.50015437283598</v>
      </c>
      <c r="U183" s="19">
        <v>2.19252844415993</v>
      </c>
      <c r="V183" s="19">
        <v>2.19252844415993</v>
      </c>
      <c r="W183" s="19">
        <v>2.19252844415993</v>
      </c>
      <c r="X183" s="19">
        <v>2.19252844415993</v>
      </c>
      <c r="Y183" s="31">
        <v>59.945037033333</v>
      </c>
      <c r="Z183" s="31">
        <v>59.945037033333</v>
      </c>
      <c r="AA183" s="31">
        <v>59.945037033333</v>
      </c>
      <c r="AB183" s="31">
        <v>59.945037033333</v>
      </c>
    </row>
    <row r="184" ht="20.05" customHeight="1">
      <c r="A184" s="17">
        <f>$A183+C183</f>
        <v>895</v>
      </c>
      <c r="B184" s="18"/>
      <c r="C184" s="19">
        <v>5</v>
      </c>
      <c r="D184" t="b" s="20">
        <v>0</v>
      </c>
      <c r="E184" s="21"/>
      <c r="F184" s="22">
        <v>563.047326246765</v>
      </c>
      <c r="G184" s="22">
        <f>$E184+($F184/60+H184*'data'!$C$16+I184*OFFSET('data'!$C$17,0,D184)-G183*(OFFSET('data'!$C$18,0,D184)+'data'!$C$19+OFFSET('data'!$C$20,0,D184)))*$C184/60+G183</f>
        <v>16.3633802816823</v>
      </c>
      <c r="H184" s="22">
        <f>H183+('data'!$C$19*G183-'data'!$C$16*H183)*$C184/60</f>
        <v>43.7522567154146</v>
      </c>
      <c r="I184" s="22">
        <f>I183+(OFFSET('data'!$C$20,0,D184)*G183-OFFSET('data'!$C$17,0,D184)*I183)*$C184/60</f>
        <v>42.3904001312209</v>
      </c>
      <c r="J184" s="23">
        <f>$A184/60</f>
        <v>14.9166666666667</v>
      </c>
      <c r="K184" s="19">
        <f>G184/'data'!$C$15*1000</f>
        <v>2.5</v>
      </c>
      <c r="L184" s="19">
        <f>L183+'data'!$G$21*(K183-L183)/60*C183</f>
        <v>2.19598989856635</v>
      </c>
      <c r="M184" s="20">
        <f>IF(L184&lt;='data'!$G$22,1.89,1.47)</f>
        <v>1.89</v>
      </c>
      <c r="N184" s="19">
        <f>$A184</f>
        <v>895</v>
      </c>
      <c r="O184" s="31">
        <f>'data'!$G$23-'data'!$G$23*(1-('data'!$G$22^M184)/('data'!$G$22^M184+L184^M184))</f>
        <v>59.6058547902384</v>
      </c>
      <c r="P184" s="31">
        <f>VLOOKUP(IF(N184-'data'!$G$24&lt;0,0,N184-'data'!$G$24),N3:O1097,2)</f>
        <v>59.8778096035532</v>
      </c>
      <c r="Q184" s="20">
        <v>2.5</v>
      </c>
      <c r="R184" s="19">
        <v>2.50015390929663</v>
      </c>
      <c r="S184" s="19">
        <v>2.50015390929663</v>
      </c>
      <c r="T184" s="19">
        <v>2.50015390929663</v>
      </c>
      <c r="U184" s="19">
        <v>2.19614834405568</v>
      </c>
      <c r="V184" s="19">
        <v>2.19614834405568</v>
      </c>
      <c r="W184" s="19">
        <v>2.19614834405568</v>
      </c>
      <c r="X184" s="19">
        <v>2.19614834405568</v>
      </c>
      <c r="Y184" s="31">
        <v>59.8748788443001</v>
      </c>
      <c r="Z184" s="31">
        <v>59.8748788443001</v>
      </c>
      <c r="AA184" s="31">
        <v>59.8748788443001</v>
      </c>
      <c r="AB184" s="31">
        <v>59.8748788443001</v>
      </c>
    </row>
    <row r="185" ht="20.05" customHeight="1">
      <c r="A185" s="17">
        <f>$A184+C184</f>
        <v>900</v>
      </c>
      <c r="B185" s="18"/>
      <c r="C185" s="19">
        <v>5</v>
      </c>
      <c r="D185" t="b" s="20">
        <v>0</v>
      </c>
      <c r="E185" s="21"/>
      <c r="F185" s="22">
        <v>562.405618040826</v>
      </c>
      <c r="G185" s="22">
        <f>$E185+($F185/60+H185*'data'!$C$16+I185*OFFSET('data'!$C$17,0,D185)-G184*(OFFSET('data'!$C$18,0,D185)+'data'!$C$19+OFFSET('data'!$C$20,0,D185)))*$C185/60+G184</f>
        <v>16.3633802816823</v>
      </c>
      <c r="H185" s="22">
        <f>H184+('data'!$C$19*G184-'data'!$C$16*H184)*$C185/60</f>
        <v>43.8909730003835</v>
      </c>
      <c r="I185" s="22">
        <f>I184+(OFFSET('data'!$C$20,0,D185)*G184-OFFSET('data'!$C$17,0,D185)*I184)*$C185/60</f>
        <v>42.6214961415615</v>
      </c>
      <c r="J185" s="23">
        <f>$A185/60</f>
        <v>15</v>
      </c>
      <c r="K185" s="19">
        <f>G185/'data'!$C$15*1000</f>
        <v>2.5</v>
      </c>
      <c r="L185" s="19">
        <f>L184+'data'!$G$21*(K184-L184)/60*C184</f>
        <v>2.19956725025196</v>
      </c>
      <c r="M185" s="20">
        <f>IF(L185&lt;='data'!$G$22,1.89,1.47)</f>
        <v>1.89</v>
      </c>
      <c r="N185" s="19">
        <f>$A185</f>
        <v>900</v>
      </c>
      <c r="O185" s="31">
        <f>'data'!$G$23-'data'!$G$23*(1-('data'!$G$22^M185)/('data'!$G$22^M185+L185^M185))</f>
        <v>59.5399823299434</v>
      </c>
      <c r="P185" s="31">
        <f>VLOOKUP(IF(N185-'data'!$G$24&lt;0,0,N185-'data'!$G$24),N3:O1097,2)</f>
        <v>59.8085288701348</v>
      </c>
      <c r="Q185" s="20">
        <v>2.5</v>
      </c>
      <c r="R185" s="19">
        <v>2.50015344740167</v>
      </c>
      <c r="S185" s="19">
        <v>2.50015344740167</v>
      </c>
      <c r="T185" s="19">
        <v>2.50015344740167</v>
      </c>
      <c r="U185" s="19">
        <v>2.19972564236294</v>
      </c>
      <c r="V185" s="19">
        <v>2.19972564236294</v>
      </c>
      <c r="W185" s="19">
        <v>2.19972564236294</v>
      </c>
      <c r="X185" s="19">
        <v>2.19972564236294</v>
      </c>
      <c r="Y185" s="31">
        <v>59.8056010308201</v>
      </c>
      <c r="Z185" s="31">
        <v>59.8056010308201</v>
      </c>
      <c r="AA185" s="31">
        <v>59.8056010308201</v>
      </c>
      <c r="AB185" s="31">
        <v>59.8056010308201</v>
      </c>
    </row>
    <row r="186" ht="20.05" customHeight="1">
      <c r="A186" s="17">
        <f>$A185+C185</f>
        <v>905</v>
      </c>
      <c r="B186" s="18"/>
      <c r="C186" s="19">
        <v>5</v>
      </c>
      <c r="D186" t="b" s="20">
        <v>0</v>
      </c>
      <c r="E186" s="21"/>
      <c r="F186" s="22">
        <v>561.767367897379</v>
      </c>
      <c r="G186" s="22">
        <f>$E186+($F186/60+H186*'data'!$C$16+I186*OFFSET('data'!$C$17,0,D186)-G185*(OFFSET('data'!$C$18,0,D186)+'data'!$C$19+OFFSET('data'!$C$20,0,D186)))*$C186/60+G185</f>
        <v>16.3633802816823</v>
      </c>
      <c r="H186" s="22">
        <f>H185+('data'!$C$19*G185-'data'!$C$16*H185)*$C186/60</f>
        <v>44.0288752486033</v>
      </c>
      <c r="I186" s="22">
        <f>I185+(OFFSET('data'!$C$20,0,D186)*G185-OFFSET('data'!$C$17,0,D186)*I185)*$C186/60</f>
        <v>42.8525149272541</v>
      </c>
      <c r="J186" s="23">
        <f>$A186/60</f>
        <v>15.0833333333333</v>
      </c>
      <c r="K186" s="19">
        <f>G186/'data'!$C$15*1000</f>
        <v>2.5</v>
      </c>
      <c r="L186" s="19">
        <f>L185+'data'!$G$21*(K185-L185)/60*C185</f>
        <v>2.20310250647751</v>
      </c>
      <c r="M186" s="20">
        <f>IF(L186&lt;='data'!$G$22,1.89,1.47)</f>
        <v>1.89</v>
      </c>
      <c r="N186" s="19">
        <f>$A186</f>
        <v>905</v>
      </c>
      <c r="O186" s="31">
        <f>'data'!$G$23-'data'!$G$23*(1-('data'!$G$22^M186)/('data'!$G$22^M186+L186^M186))</f>
        <v>59.4749344518297</v>
      </c>
      <c r="P186" s="31">
        <f>VLOOKUP(IF(N186-'data'!$G$24&lt;0,0,N186-'data'!$G$24),N3:O1097,2)</f>
        <v>59.7401169927695</v>
      </c>
      <c r="Q186" s="20">
        <v>2.5</v>
      </c>
      <c r="R186" s="19">
        <v>2.50015298714555</v>
      </c>
      <c r="S186" s="19">
        <v>2.50015298714555</v>
      </c>
      <c r="T186" s="19">
        <v>2.50015298714555</v>
      </c>
      <c r="U186" s="19">
        <v>2.20326084040304</v>
      </c>
      <c r="V186" s="19">
        <v>2.20326084040304</v>
      </c>
      <c r="W186" s="19">
        <v>2.20326084040304</v>
      </c>
      <c r="X186" s="19">
        <v>2.20326084040304</v>
      </c>
      <c r="Y186" s="31">
        <v>59.737192148007</v>
      </c>
      <c r="Z186" s="31">
        <v>59.737192148007</v>
      </c>
      <c r="AA186" s="31">
        <v>59.737192148007</v>
      </c>
      <c r="AB186" s="31">
        <v>59.737192148007</v>
      </c>
    </row>
    <row r="187" ht="20.05" customHeight="1">
      <c r="A187" s="17">
        <f>$A186+C186</f>
        <v>910</v>
      </c>
      <c r="B187" s="18"/>
      <c r="C187" s="19">
        <v>5</v>
      </c>
      <c r="D187" t="b" s="20">
        <v>0</v>
      </c>
      <c r="E187" s="21"/>
      <c r="F187" s="22">
        <v>561.132555626107</v>
      </c>
      <c r="G187" s="22">
        <f>$E187+($F187/60+H187*'data'!$C$16+I187*OFFSET('data'!$C$17,0,D187)-G186*(OFFSET('data'!$C$18,0,D187)+'data'!$C$19+OFFSET('data'!$C$20,0,D187)))*$C187/60+G186</f>
        <v>16.3633802816823</v>
      </c>
      <c r="H187" s="22">
        <f>H186+('data'!$C$19*G186-'data'!$C$16*H186)*$C187/60</f>
        <v>44.1659682371326</v>
      </c>
      <c r="I187" s="22">
        <f>I186+(OFFSET('data'!$C$20,0,D187)*G186-OFFSET('data'!$C$17,0,D187)*I186)*$C187/60</f>
        <v>43.0834565141047</v>
      </c>
      <c r="J187" s="23">
        <f>$A187/60</f>
        <v>15.1666666666667</v>
      </c>
      <c r="K187" s="19">
        <f>G187/'data'!$C$15*1000</f>
        <v>2.5</v>
      </c>
      <c r="L187" s="19">
        <f>L186+'data'!$G$21*(K186-L186)/60*C186</f>
        <v>2.20659616258925</v>
      </c>
      <c r="M187" s="20">
        <f>IF(L187&lt;='data'!$G$22,1.89,1.47)</f>
        <v>1.89</v>
      </c>
      <c r="N187" s="19">
        <f>$A187</f>
        <v>910</v>
      </c>
      <c r="O187" s="31">
        <f>'data'!$G$23-'data'!$G$23*(1-('data'!$G$22^M187)/('data'!$G$22^M187+L187^M187))</f>
        <v>59.4107004530659</v>
      </c>
      <c r="P187" s="31">
        <f>VLOOKUP(IF(N187-'data'!$G$24&lt;0,0,N187-'data'!$G$24),N3:O1097,2)</f>
        <v>59.6725626800013</v>
      </c>
      <c r="Q187" s="20">
        <v>2.5</v>
      </c>
      <c r="R187" s="19">
        <v>2.50015252852266</v>
      </c>
      <c r="S187" s="19">
        <v>2.50015252852266</v>
      </c>
      <c r="T187" s="19">
        <v>2.50015252852266</v>
      </c>
      <c r="U187" s="19">
        <v>2.20675443359808</v>
      </c>
      <c r="V187" s="19">
        <v>2.20675443359808</v>
      </c>
      <c r="W187" s="19">
        <v>2.20675443359808</v>
      </c>
      <c r="X187" s="19">
        <v>2.20675443359808</v>
      </c>
      <c r="Y187" s="31">
        <v>59.6696409026908</v>
      </c>
      <c r="Z187" s="31">
        <v>59.6696409026908</v>
      </c>
      <c r="AA187" s="31">
        <v>59.6696409026908</v>
      </c>
      <c r="AB187" s="31">
        <v>59.6696409026908</v>
      </c>
    </row>
    <row r="188" ht="20.05" customHeight="1">
      <c r="A188" s="17">
        <f>$A187+C187</f>
        <v>915</v>
      </c>
      <c r="B188" s="18"/>
      <c r="C188" s="19">
        <v>5</v>
      </c>
      <c r="D188" t="b" s="20">
        <v>0</v>
      </c>
      <c r="E188" s="21"/>
      <c r="F188" s="22">
        <v>560.501161155138</v>
      </c>
      <c r="G188" s="22">
        <f>$E188+($F188/60+H188*'data'!$C$16+I188*OFFSET('data'!$C$17,0,D188)-G187*(OFFSET('data'!$C$18,0,D188)+'data'!$C$19+OFFSET('data'!$C$20,0,D188)))*$C188/60+G187</f>
        <v>16.3633802816823</v>
      </c>
      <c r="H188" s="22">
        <f>H187+('data'!$C$19*G187-'data'!$C$16*H187)*$C188/60</f>
        <v>44.3022567149965</v>
      </c>
      <c r="I188" s="22">
        <f>I187+(OFFSET('data'!$C$20,0,D188)*G187-OFFSET('data'!$C$17,0,D188)*I187)*$C188/60</f>
        <v>43.3143209279105</v>
      </c>
      <c r="J188" s="23">
        <f>$A188/60</f>
        <v>15.25</v>
      </c>
      <c r="K188" s="19">
        <f>G188/'data'!$C$15*1000</f>
        <v>2.5</v>
      </c>
      <c r="L188" s="19">
        <f>L187+'data'!$G$21*(K187-L187)/60*C187</f>
        <v>2.2100487081046</v>
      </c>
      <c r="M188" s="20">
        <f>IF(L188&lt;='data'!$G$22,1.89,1.47)</f>
        <v>1.89</v>
      </c>
      <c r="N188" s="19">
        <f>$A188</f>
        <v>915</v>
      </c>
      <c r="O188" s="31">
        <f>'data'!$G$23-'data'!$G$23*(1-('data'!$G$22^M188)/('data'!$G$22^M188+L188^M188))</f>
        <v>59.3472697734872</v>
      </c>
      <c r="P188" s="31">
        <f>VLOOKUP(IF(N188-'data'!$G$24&lt;0,0,N188-'data'!$G$24),N3:O1097,2)</f>
        <v>59.6058547902384</v>
      </c>
      <c r="Q188" s="20">
        <v>2.5</v>
      </c>
      <c r="R188" s="19">
        <v>2.50015207152743</v>
      </c>
      <c r="S188" s="19">
        <v>2.50015207152743</v>
      </c>
      <c r="T188" s="19">
        <v>2.50015207152743</v>
      </c>
      <c r="U188" s="19">
        <v>2.21020691154037</v>
      </c>
      <c r="V188" s="19">
        <v>2.21020691154037</v>
      </c>
      <c r="W188" s="19">
        <v>2.21020691154037</v>
      </c>
      <c r="X188" s="19">
        <v>2.21020691154037</v>
      </c>
      <c r="Y188" s="31">
        <v>59.6029361516017</v>
      </c>
      <c r="Z188" s="31">
        <v>59.6029361516017</v>
      </c>
      <c r="AA188" s="31">
        <v>59.6029361516017</v>
      </c>
      <c r="AB188" s="31">
        <v>59.6029361516017</v>
      </c>
    </row>
    <row r="189" ht="20.05" customHeight="1">
      <c r="A189" s="17">
        <f>$A188+C188</f>
        <v>920</v>
      </c>
      <c r="B189" s="18"/>
      <c r="C189" s="19">
        <v>5</v>
      </c>
      <c r="D189" t="b" s="20">
        <v>0</v>
      </c>
      <c r="E189" s="21"/>
      <c r="F189" s="22">
        <v>559.873164530356</v>
      </c>
      <c r="G189" s="22">
        <f>$E189+($F189/60+H189*'data'!$C$16+I189*OFFSET('data'!$C$17,0,D189)-G188*(OFFSET('data'!$C$18,0,D189)+'data'!$C$19+OFFSET('data'!$C$20,0,D189)))*$C189/60+G188</f>
        <v>16.3633802816823</v>
      </c>
      <c r="H189" s="22">
        <f>H188+('data'!$C$19*G188-'data'!$C$16*H188)*$C189/60</f>
        <v>44.4377454033513</v>
      </c>
      <c r="I189" s="22">
        <f>I188+(OFFSET('data'!$C$20,0,D189)*G188-OFFSET('data'!$C$17,0,D189)*I188)*$C189/60</f>
        <v>43.5451081944602</v>
      </c>
      <c r="J189" s="23">
        <f>$A189/60</f>
        <v>15.3333333333333</v>
      </c>
      <c r="K189" s="19">
        <f>G189/'data'!$C$15*1000</f>
        <v>2.5</v>
      </c>
      <c r="L189" s="19">
        <f>L188+'data'!$G$21*(K188-L188)/60*C188</f>
        <v>2.2134606267807</v>
      </c>
      <c r="M189" s="20">
        <f>IF(L189&lt;='data'!$G$22,1.89,1.47)</f>
        <v>1.89</v>
      </c>
      <c r="N189" s="19">
        <f>$A189</f>
        <v>920</v>
      </c>
      <c r="O189" s="31">
        <f>'data'!$G$23-'data'!$G$23*(1-('data'!$G$22^M189)/('data'!$G$22^M189+L189^M189))</f>
        <v>59.284631993818</v>
      </c>
      <c r="P189" s="31">
        <f>VLOOKUP(IF(N189-'data'!$G$24&lt;0,0,N189-'data'!$G$24),N3:O1097,2)</f>
        <v>59.5399823299434</v>
      </c>
      <c r="Q189" s="20">
        <v>2.5</v>
      </c>
      <c r="R189" s="19">
        <v>2.50015161615426</v>
      </c>
      <c r="S189" s="19">
        <v>2.50015161615426</v>
      </c>
      <c r="T189" s="19">
        <v>2.50015161615426</v>
      </c>
      <c r="U189" s="19">
        <v>2.213618758061</v>
      </c>
      <c r="V189" s="19">
        <v>2.213618758061</v>
      </c>
      <c r="W189" s="19">
        <v>2.213618758061</v>
      </c>
      <c r="X189" s="19">
        <v>2.213618758061</v>
      </c>
      <c r="Y189" s="31">
        <v>59.5370668995593</v>
      </c>
      <c r="Z189" s="31">
        <v>59.5370668995593</v>
      </c>
      <c r="AA189" s="31">
        <v>59.5370668995593</v>
      </c>
      <c r="AB189" s="31">
        <v>59.5370668995593</v>
      </c>
    </row>
    <row r="190" ht="20.05" customHeight="1">
      <c r="A190" s="17">
        <f>$A189+C189</f>
        <v>925</v>
      </c>
      <c r="B190" s="18"/>
      <c r="C190" s="19">
        <v>5</v>
      </c>
      <c r="D190" t="b" s="20">
        <v>0</v>
      </c>
      <c r="E190" s="21"/>
      <c r="F190" s="22">
        <v>559.248545914708</v>
      </c>
      <c r="G190" s="22">
        <f>$E190+($F190/60+H190*'data'!$C$16+I190*OFFSET('data'!$C$17,0,D190)-G189*(OFFSET('data'!$C$18,0,D190)+'data'!$C$19+OFFSET('data'!$C$20,0,D190)))*$C190/60+G189</f>
        <v>16.3633802816823</v>
      </c>
      <c r="H190" s="22">
        <f>H189+('data'!$C$19*G189-'data'!$C$16*H189)*$C190/60</f>
        <v>44.5724389956476</v>
      </c>
      <c r="I190" s="22">
        <f>I189+(OFFSET('data'!$C$20,0,D190)*G189-OFFSET('data'!$C$17,0,D190)*I189)*$C190/60</f>
        <v>43.7758183395339</v>
      </c>
      <c r="J190" s="23">
        <f>$A190/60</f>
        <v>15.4166666666667</v>
      </c>
      <c r="K190" s="19">
        <f>G190/'data'!$C$15*1000</f>
        <v>2.5</v>
      </c>
      <c r="L190" s="19">
        <f>L189+'data'!$G$21*(K189-L189)/60*C189</f>
        <v>2.21683239668224</v>
      </c>
      <c r="M190" s="20">
        <f>IF(L190&lt;='data'!$G$22,1.89,1.47)</f>
        <v>1.89</v>
      </c>
      <c r="N190" s="19">
        <f>$A190</f>
        <v>925</v>
      </c>
      <c r="O190" s="31">
        <f>'data'!$G$23-'data'!$G$23*(1-('data'!$G$22^M190)/('data'!$G$22^M190+L190^M190))</f>
        <v>59.222776833903</v>
      </c>
      <c r="P190" s="31">
        <f>VLOOKUP(IF(N190-'data'!$G$24&lt;0,0,N190-'data'!$G$24),N3:O1097,2)</f>
        <v>59.4749344518297</v>
      </c>
      <c r="Q190" s="20">
        <v>2.5</v>
      </c>
      <c r="R190" s="19">
        <v>2.50015116239759</v>
      </c>
      <c r="S190" s="19">
        <v>2.50015116239759</v>
      </c>
      <c r="T190" s="19">
        <v>2.50015116239759</v>
      </c>
      <c r="U190" s="19">
        <v>2.21699045129766</v>
      </c>
      <c r="V190" s="19">
        <v>2.21699045129766</v>
      </c>
      <c r="W190" s="19">
        <v>2.21699045129766</v>
      </c>
      <c r="X190" s="19">
        <v>2.21699045129766</v>
      </c>
      <c r="Y190" s="31">
        <v>59.4720222976679</v>
      </c>
      <c r="Z190" s="31">
        <v>59.4720222976679</v>
      </c>
      <c r="AA190" s="31">
        <v>59.4720222976679</v>
      </c>
      <c r="AB190" s="31">
        <v>59.4720222976679</v>
      </c>
    </row>
    <row r="191" ht="20.05" customHeight="1">
      <c r="A191" s="17">
        <f>$A190+C190</f>
        <v>930</v>
      </c>
      <c r="B191" s="18"/>
      <c r="C191" s="19">
        <v>5</v>
      </c>
      <c r="D191" t="b" s="20">
        <v>0</v>
      </c>
      <c r="E191" s="21"/>
      <c r="F191" s="22">
        <v>558.627285587520</v>
      </c>
      <c r="G191" s="22">
        <f>$E191+($F191/60+H191*'data'!$C$16+I191*OFFSET('data'!$C$17,0,D191)-G190*(OFFSET('data'!$C$18,0,D191)+'data'!$C$19+OFFSET('data'!$C$20,0,D191)))*$C191/60+G190</f>
        <v>16.3633802816823</v>
      </c>
      <c r="H191" s="22">
        <f>H190+('data'!$C$19*G190-'data'!$C$16*H190)*$C191/60</f>
        <v>44.7063421577934</v>
      </c>
      <c r="I191" s="22">
        <f>I190+(OFFSET('data'!$C$20,0,D191)*G190-OFFSET('data'!$C$17,0,D191)*I190)*$C191/60</f>
        <v>44.0064513889031</v>
      </c>
      <c r="J191" s="23">
        <f>$A191/60</f>
        <v>15.5</v>
      </c>
      <c r="K191" s="19">
        <f>G191/'data'!$C$15*1000</f>
        <v>2.5</v>
      </c>
      <c r="L191" s="19">
        <f>L190+'data'!$G$21*(K190-L190)/60*C190</f>
        <v>2.22016449024841</v>
      </c>
      <c r="M191" s="20">
        <f>IF(L191&lt;='data'!$G$22,1.89,1.47)</f>
        <v>1.89</v>
      </c>
      <c r="N191" s="19">
        <f>$A191</f>
        <v>930</v>
      </c>
      <c r="O191" s="31">
        <f>'data'!$G$23-'data'!$G$23*(1-('data'!$G$22^M191)/('data'!$G$22^M191+L191^M191))</f>
        <v>59.1616941509503</v>
      </c>
      <c r="P191" s="31">
        <f>VLOOKUP(IF(N191-'data'!$G$24&lt;0,0,N191-'data'!$G$24),N3:O1097,2)</f>
        <v>59.4107004530659</v>
      </c>
      <c r="Q191" s="20">
        <v>2.5</v>
      </c>
      <c r="R191" s="19">
        <v>2.50015071025183</v>
      </c>
      <c r="S191" s="19">
        <v>2.50015071025183</v>
      </c>
      <c r="T191" s="19">
        <v>2.50015071025183</v>
      </c>
      <c r="U191" s="19">
        <v>2.22032246376163</v>
      </c>
      <c r="V191" s="19">
        <v>2.22032246376163</v>
      </c>
      <c r="W191" s="19">
        <v>2.22032246376163</v>
      </c>
      <c r="X191" s="19">
        <v>2.22032246376163</v>
      </c>
      <c r="Y191" s="31">
        <v>59.4077916415201</v>
      </c>
      <c r="Z191" s="31">
        <v>59.4077916415201</v>
      </c>
      <c r="AA191" s="31">
        <v>59.4077916415201</v>
      </c>
      <c r="AB191" s="31">
        <v>59.4077916415201</v>
      </c>
    </row>
    <row r="192" ht="20.05" customHeight="1">
      <c r="A192" s="17">
        <f>$A191+C191</f>
        <v>935</v>
      </c>
      <c r="B192" s="18"/>
      <c r="C192" s="19">
        <v>5</v>
      </c>
      <c r="D192" t="b" s="20">
        <v>0</v>
      </c>
      <c r="E192" s="21"/>
      <c r="F192" s="22">
        <v>558.009363943807</v>
      </c>
      <c r="G192" s="22">
        <f>$E192+($F192/60+H192*'data'!$C$16+I192*OFFSET('data'!$C$17,0,D192)-G191*(OFFSET('data'!$C$18,0,D192)+'data'!$C$19+OFFSET('data'!$C$20,0,D192)))*$C192/60+G191</f>
        <v>16.3633802816823</v>
      </c>
      <c r="H192" s="22">
        <f>H191+('data'!$C$19*G191-'data'!$C$16*H191)*$C192/60</f>
        <v>44.8394595283154</v>
      </c>
      <c r="I192" s="22">
        <f>I191+(OFFSET('data'!$C$20,0,D192)*G191-OFFSET('data'!$C$17,0,D192)*I191)*$C192/60</f>
        <v>44.2370073683305</v>
      </c>
      <c r="J192" s="23">
        <f>$A192/60</f>
        <v>15.5833333333333</v>
      </c>
      <c r="K192" s="19">
        <f>G192/'data'!$C$15*1000</f>
        <v>2.5</v>
      </c>
      <c r="L192" s="19">
        <f>L191+'data'!$G$21*(K191-L191)/60*C191</f>
        <v>2.22345737435911</v>
      </c>
      <c r="M192" s="20">
        <f>IF(L192&lt;='data'!$G$22,1.89,1.47)</f>
        <v>1.89</v>
      </c>
      <c r="N192" s="19">
        <f>$A192</f>
        <v>935</v>
      </c>
      <c r="O192" s="31">
        <f>'data'!$G$23-'data'!$G$23*(1-('data'!$G$22^M192)/('data'!$G$22^M192+L192^M192))</f>
        <v>59.1013739377849</v>
      </c>
      <c r="P192" s="31">
        <f>VLOOKUP(IF(N192-'data'!$G$24&lt;0,0,N192-'data'!$G$24),N3:O1097,2)</f>
        <v>59.3472697734872</v>
      </c>
      <c r="Q192" s="20">
        <v>2.5</v>
      </c>
      <c r="R192" s="19">
        <v>2.50015025971141</v>
      </c>
      <c r="S192" s="19">
        <v>2.50015025971141</v>
      </c>
      <c r="T192" s="19">
        <v>2.50015025971141</v>
      </c>
      <c r="U192" s="19">
        <v>2.22361526240398</v>
      </c>
      <c r="V192" s="19">
        <v>2.22361526240398</v>
      </c>
      <c r="W192" s="19">
        <v>2.22361526240398</v>
      </c>
      <c r="X192" s="19">
        <v>2.22361526240398</v>
      </c>
      <c r="Y192" s="31">
        <v>59.3443643694081</v>
      </c>
      <c r="Z192" s="31">
        <v>59.3443643694081</v>
      </c>
      <c r="AA192" s="31">
        <v>59.3443643694081</v>
      </c>
      <c r="AB192" s="31">
        <v>59.3443643694081</v>
      </c>
    </row>
    <row r="193" ht="20.05" customHeight="1">
      <c r="A193" s="17">
        <f>$A192+C192</f>
        <v>940</v>
      </c>
      <c r="B193" s="18"/>
      <c r="C193" s="19">
        <v>5</v>
      </c>
      <c r="D193" t="b" s="20">
        <v>0</v>
      </c>
      <c r="E193" s="21"/>
      <c r="F193" s="22">
        <v>557.3947614936041</v>
      </c>
      <c r="G193" s="22">
        <f>$E193+($F193/60+H193*'data'!$C$16+I193*OFFSET('data'!$C$17,0,D193)-G192*(OFFSET('data'!$C$18,0,D193)+'data'!$C$19+OFFSET('data'!$C$20,0,D193)))*$C193/60+G192</f>
        <v>16.3633802816823</v>
      </c>
      <c r="H193" s="22">
        <f>H192+('data'!$C$19*G192-'data'!$C$16*H192)*$C193/60</f>
        <v>44.9717957185198</v>
      </c>
      <c r="I193" s="22">
        <f>I192+(OFFSET('data'!$C$20,0,D193)*G192-OFFSET('data'!$C$17,0,D193)*I192)*$C193/60</f>
        <v>44.4674863035704</v>
      </c>
      <c r="J193" s="23">
        <f>$A193/60</f>
        <v>15.6666666666667</v>
      </c>
      <c r="K193" s="19">
        <f>G193/'data'!$C$15*1000</f>
        <v>2.5</v>
      </c>
      <c r="L193" s="19">
        <f>L192+'data'!$G$21*(K192-L192)/60*C192</f>
        <v>2.22671151040036</v>
      </c>
      <c r="M193" s="20">
        <f>IF(L193&lt;='data'!$G$22,1.89,1.47)</f>
        <v>1.89</v>
      </c>
      <c r="N193" s="19">
        <f>$A193</f>
        <v>940</v>
      </c>
      <c r="O193" s="31">
        <f>'data'!$G$23-'data'!$G$23*(1-('data'!$G$22^M193)/('data'!$G$22^M193+L193^M193))</f>
        <v>59.0418063211156</v>
      </c>
      <c r="P193" s="31">
        <f>VLOOKUP(IF(N193-'data'!$G$24&lt;0,0,N193-'data'!$G$24),N3:O1097,2)</f>
        <v>59.284631993818</v>
      </c>
      <c r="Q193" s="20">
        <v>2.5</v>
      </c>
      <c r="R193" s="19">
        <v>2.50014981077076</v>
      </c>
      <c r="S193" s="19">
        <v>2.50014981077076</v>
      </c>
      <c r="T193" s="19">
        <v>2.50014981077076</v>
      </c>
      <c r="U193" s="19">
        <v>2.226869308681</v>
      </c>
      <c r="V193" s="19">
        <v>2.226869308681</v>
      </c>
      <c r="W193" s="19">
        <v>2.226869308681</v>
      </c>
      <c r="X193" s="19">
        <v>2.226869308681</v>
      </c>
      <c r="Y193" s="31">
        <v>59.2817300605452</v>
      </c>
      <c r="Z193" s="31">
        <v>59.2817300605452</v>
      </c>
      <c r="AA193" s="31">
        <v>59.2817300605452</v>
      </c>
      <c r="AB193" s="31">
        <v>59.2817300605452</v>
      </c>
    </row>
    <row r="194" ht="20.05" customHeight="1">
      <c r="A194" s="17">
        <f>$A193+C193</f>
        <v>945</v>
      </c>
      <c r="B194" s="18"/>
      <c r="C194" s="19">
        <v>5</v>
      </c>
      <c r="D194" t="b" s="20">
        <v>0</v>
      </c>
      <c r="E194" s="21"/>
      <c r="F194" s="22">
        <v>556.783458861282</v>
      </c>
      <c r="G194" s="22">
        <f>$E194+($F194/60+H194*'data'!$C$16+I194*OFFSET('data'!$C$17,0,D194)-G193*(OFFSET('data'!$C$18,0,D194)+'data'!$C$19+OFFSET('data'!$C$20,0,D194)))*$C194/60+G193</f>
        <v>16.3633802816823</v>
      </c>
      <c r="H194" s="22">
        <f>H193+('data'!$C$19*G193-'data'!$C$16*H193)*$C194/60</f>
        <v>45.1033553126519</v>
      </c>
      <c r="I194" s="22">
        <f>I193+(OFFSET('data'!$C$20,0,D194)*G193-OFFSET('data'!$C$17,0,D194)*I193)*$C194/60</f>
        <v>44.6978882203684</v>
      </c>
      <c r="J194" s="23">
        <f>$A194/60</f>
        <v>15.75</v>
      </c>
      <c r="K194" s="19">
        <f>G194/'data'!$C$15*1000</f>
        <v>2.5</v>
      </c>
      <c r="L194" s="19">
        <f>L193+'data'!$G$21*(K193-L193)/60*C193</f>
        <v>2.22992735432895</v>
      </c>
      <c r="M194" s="20">
        <f>IF(L194&lt;='data'!$G$22,1.89,1.47)</f>
        <v>1.89</v>
      </c>
      <c r="N194" s="19">
        <f>$A194</f>
        <v>945</v>
      </c>
      <c r="O194" s="31">
        <f>'data'!$G$23-'data'!$G$23*(1-('data'!$G$22^M194)/('data'!$G$22^M194+L194^M194))</f>
        <v>58.982981559814</v>
      </c>
      <c r="P194" s="31">
        <f>VLOOKUP(IF(N194-'data'!$G$24&lt;0,0,N194-'data'!$G$24),N3:O1097,2)</f>
        <v>59.222776833903</v>
      </c>
      <c r="Q194" s="20">
        <v>2.5</v>
      </c>
      <c r="R194" s="19">
        <v>2.50014936342432</v>
      </c>
      <c r="S194" s="19">
        <v>2.50014936342432</v>
      </c>
      <c r="T194" s="19">
        <v>2.50014936342432</v>
      </c>
      <c r="U194" s="19">
        <v>2.23008505861886</v>
      </c>
      <c r="V194" s="19">
        <v>2.23008505861886</v>
      </c>
      <c r="W194" s="19">
        <v>2.23008505861886</v>
      </c>
      <c r="X194" s="19">
        <v>2.23008505861886</v>
      </c>
      <c r="Y194" s="31">
        <v>59.2198784332961</v>
      </c>
      <c r="Z194" s="31">
        <v>59.2198784332961</v>
      </c>
      <c r="AA194" s="31">
        <v>59.2198784332961</v>
      </c>
      <c r="AB194" s="31">
        <v>59.2198784332961</v>
      </c>
    </row>
    <row r="195" ht="20.05" customHeight="1">
      <c r="A195" s="17">
        <f>$A194+C194</f>
        <v>950</v>
      </c>
      <c r="B195" s="18"/>
      <c r="C195" s="19">
        <v>5</v>
      </c>
      <c r="D195" t="b" s="20">
        <v>0</v>
      </c>
      <c r="E195" s="21"/>
      <c r="F195" s="22">
        <v>556.175436784883</v>
      </c>
      <c r="G195" s="22">
        <f>$E195+($F195/60+H195*'data'!$C$16+I195*OFFSET('data'!$C$17,0,D195)-G194*(OFFSET('data'!$C$18,0,D195)+'data'!$C$19+OFFSET('data'!$C$20,0,D195)))*$C195/60+G194</f>
        <v>16.3633802816823</v>
      </c>
      <c r="H195" s="22">
        <f>H194+('data'!$C$19*G194-'data'!$C$16*H194)*$C195/60</f>
        <v>45.2341428680551</v>
      </c>
      <c r="I195" s="22">
        <f>I194+(OFFSET('data'!$C$20,0,D195)*G194-OFFSET('data'!$C$17,0,D195)*I194)*$C195/60</f>
        <v>44.9282131444616</v>
      </c>
      <c r="J195" s="23">
        <f>$A195/60</f>
        <v>15.8333333333333</v>
      </c>
      <c r="K195" s="19">
        <f>G195/'data'!$C$15*1000</f>
        <v>2.5</v>
      </c>
      <c r="L195" s="19">
        <f>L194+'data'!$G$21*(K194-L194)/60*C194</f>
        <v>2.23310535673634</v>
      </c>
      <c r="M195" s="20">
        <f>IF(L195&lt;='data'!$G$22,1.89,1.47)</f>
        <v>1.89</v>
      </c>
      <c r="N195" s="19">
        <f>$A195</f>
        <v>950</v>
      </c>
      <c r="O195" s="31">
        <f>'data'!$G$23-'data'!$G$23*(1-('data'!$G$22^M195)/('data'!$G$22^M195+L195^M195))</f>
        <v>58.9248900432059</v>
      </c>
      <c r="P195" s="31">
        <f>VLOOKUP(IF(N195-'data'!$G$24&lt;0,0,N195-'data'!$G$24),N3:O1097,2)</f>
        <v>59.1616941509503</v>
      </c>
      <c r="Q195" s="20">
        <v>2.5</v>
      </c>
      <c r="R195" s="19">
        <v>2.50014891766653</v>
      </c>
      <c r="S195" s="19">
        <v>2.50014891766653</v>
      </c>
      <c r="T195" s="19">
        <v>2.50014891766653</v>
      </c>
      <c r="U195" s="19">
        <v>2.23326296287751</v>
      </c>
      <c r="V195" s="19">
        <v>2.23326296287751</v>
      </c>
      <c r="W195" s="19">
        <v>2.23326296287751</v>
      </c>
      <c r="X195" s="19">
        <v>2.23326296287751</v>
      </c>
      <c r="Y195" s="31">
        <v>59.1587993434191</v>
      </c>
      <c r="Z195" s="31">
        <v>59.1587993434191</v>
      </c>
      <c r="AA195" s="31">
        <v>59.1587993434191</v>
      </c>
      <c r="AB195" s="31">
        <v>59.1587993434191</v>
      </c>
    </row>
    <row r="196" ht="20.05" customHeight="1">
      <c r="A196" s="17">
        <f>$A195+C195</f>
        <v>955</v>
      </c>
      <c r="B196" s="18"/>
      <c r="C196" s="19">
        <v>5</v>
      </c>
      <c r="D196" t="b" s="20">
        <v>0</v>
      </c>
      <c r="E196" s="21"/>
      <c r="F196" s="22">
        <v>555.570676115449</v>
      </c>
      <c r="G196" s="22">
        <f>$E196+($F196/60+H196*'data'!$C$16+I196*OFFSET('data'!$C$17,0,D196)-G195*(OFFSET('data'!$C$18,0,D196)+'data'!$C$19+OFFSET('data'!$C$20,0,D196)))*$C196/60+G195</f>
        <v>16.3633802816823</v>
      </c>
      <c r="H196" s="22">
        <f>H195+('data'!$C$19*G195-'data'!$C$16*H195)*$C196/60</f>
        <v>45.3641629153286</v>
      </c>
      <c r="I196" s="22">
        <f>I195+(OFFSET('data'!$C$20,0,D196)*G195-OFFSET('data'!$C$17,0,D196)*I195)*$C196/60</f>
        <v>45.1584611015783</v>
      </c>
      <c r="J196" s="23">
        <f>$A196/60</f>
        <v>15.9166666666667</v>
      </c>
      <c r="K196" s="19">
        <f>G196/'data'!$C$15*1000</f>
        <v>2.5</v>
      </c>
      <c r="L196" s="19">
        <f>L195+'data'!$G$21*(K195-L195)/60*C195</f>
        <v>2.23624596291178</v>
      </c>
      <c r="M196" s="20">
        <f>IF(L196&lt;='data'!$G$22,1.89,1.47)</f>
        <v>1.89</v>
      </c>
      <c r="N196" s="19">
        <f>$A196</f>
        <v>955</v>
      </c>
      <c r="O196" s="31">
        <f>'data'!$G$23-'data'!$G$23*(1-('data'!$G$22^M196)/('data'!$G$22^M196+L196^M196))</f>
        <v>58.8675222893785</v>
      </c>
      <c r="P196" s="31">
        <f>VLOOKUP(IF(N196-'data'!$G$24&lt;0,0,N196-'data'!$G$24),N3:O1097,2)</f>
        <v>59.1013739377849</v>
      </c>
      <c r="Q196" s="20">
        <v>2.5</v>
      </c>
      <c r="R196" s="19">
        <v>2.50014847349183</v>
      </c>
      <c r="S196" s="19">
        <v>2.50014847349183</v>
      </c>
      <c r="T196" s="19">
        <v>2.50014847349183</v>
      </c>
      <c r="U196" s="19">
        <v>2.23640346681382</v>
      </c>
      <c r="V196" s="19">
        <v>2.23640346681382</v>
      </c>
      <c r="W196" s="19">
        <v>2.23640346681382</v>
      </c>
      <c r="X196" s="19">
        <v>2.23640346681382</v>
      </c>
      <c r="Y196" s="31">
        <v>59.0984827823197</v>
      </c>
      <c r="Z196" s="31">
        <v>59.0984827823197</v>
      </c>
      <c r="AA196" s="31">
        <v>59.0984827823197</v>
      </c>
      <c r="AB196" s="31">
        <v>59.0984827823197</v>
      </c>
    </row>
    <row r="197" ht="20.05" customHeight="1">
      <c r="A197" s="17">
        <f>$A196+C196</f>
        <v>960</v>
      </c>
      <c r="B197" s="18"/>
      <c r="C197" s="19">
        <v>5</v>
      </c>
      <c r="D197" t="b" s="20">
        <v>0</v>
      </c>
      <c r="E197" s="21"/>
      <c r="F197" s="22">
        <v>554.969157816364</v>
      </c>
      <c r="G197" s="22">
        <f>$E197+($F197/60+H197*'data'!$C$16+I197*OFFSET('data'!$C$17,0,D197)-G196*(OFFSET('data'!$C$18,0,D197)+'data'!$C$19+OFFSET('data'!$C$20,0,D197)))*$C197/60+G196</f>
        <v>16.3633802816823</v>
      </c>
      <c r="H197" s="22">
        <f>H196+('data'!$C$19*G196-'data'!$C$16*H196)*$C197/60</f>
        <v>45.4934199584845</v>
      </c>
      <c r="I197" s="22">
        <f>I196+(OFFSET('data'!$C$20,0,D197)*G196-OFFSET('data'!$C$17,0,D197)*I196)*$C197/60</f>
        <v>45.3886321174384</v>
      </c>
      <c r="J197" s="23">
        <f>$A197/60</f>
        <v>16</v>
      </c>
      <c r="K197" s="19">
        <f>G197/'data'!$C$15*1000</f>
        <v>2.5</v>
      </c>
      <c r="L197" s="19">
        <f>L196+'data'!$G$21*(K196-L196)/60*C196</f>
        <v>2.2393496129047</v>
      </c>
      <c r="M197" s="20">
        <f>IF(L197&lt;='data'!$G$22,1.89,1.47)</f>
        <v>1.89</v>
      </c>
      <c r="N197" s="19">
        <f>$A197</f>
        <v>960</v>
      </c>
      <c r="O197" s="31">
        <f>'data'!$G$23-'data'!$G$23*(1-('data'!$G$22^M197)/('data'!$G$22^M197+L197^M197))</f>
        <v>58.8108689435</v>
      </c>
      <c r="P197" s="31">
        <f>VLOOKUP(IF(N197-'data'!$G$24&lt;0,0,N197-'data'!$G$24),N3:O1097,2)</f>
        <v>59.0418063211156</v>
      </c>
      <c r="Q197" s="20">
        <v>2.5</v>
      </c>
      <c r="R197" s="19">
        <v>2.50014803089471</v>
      </c>
      <c r="S197" s="19">
        <v>2.50014803089471</v>
      </c>
      <c r="T197" s="19">
        <v>2.50014803089471</v>
      </c>
      <c r="U197" s="19">
        <v>2.23950701054398</v>
      </c>
      <c r="V197" s="19">
        <v>2.23950701054398</v>
      </c>
      <c r="W197" s="19">
        <v>2.23950701054398</v>
      </c>
      <c r="X197" s="19">
        <v>2.23950701054398</v>
      </c>
      <c r="Y197" s="31">
        <v>59.0389188753161</v>
      </c>
      <c r="Z197" s="31">
        <v>59.0389188753161</v>
      </c>
      <c r="AA197" s="31">
        <v>59.0389188753161</v>
      </c>
      <c r="AB197" s="31">
        <v>59.0389188753161</v>
      </c>
    </row>
    <row r="198" ht="20.05" customHeight="1">
      <c r="A198" s="17">
        <f>$A197+C197</f>
        <v>965</v>
      </c>
      <c r="B198" s="18"/>
      <c r="C198" s="19">
        <v>5</v>
      </c>
      <c r="D198" t="b" s="20">
        <v>0</v>
      </c>
      <c r="E198" s="21"/>
      <c r="F198" s="22">
        <v>554.370862962686</v>
      </c>
      <c r="G198" s="22">
        <f>$E198+($F198/60+H198*'data'!$C$16+I198*OFFSET('data'!$C$17,0,D198)-G197*(OFFSET('data'!$C$18,0,D198)+'data'!$C$19+OFFSET('data'!$C$20,0,D198)))*$C198/60+G197</f>
        <v>16.3633802816823</v>
      </c>
      <c r="H198" s="22">
        <f>H197+('data'!$C$19*G197-'data'!$C$16*H197)*$C198/60</f>
        <v>45.6219184751038</v>
      </c>
      <c r="I198" s="22">
        <f>I197+(OFFSET('data'!$C$20,0,D198)*G197-OFFSET('data'!$C$17,0,D198)*I197)*$C198/60</f>
        <v>45.6187262177531</v>
      </c>
      <c r="J198" s="23">
        <f>$A198/60</f>
        <v>16.0833333333333</v>
      </c>
      <c r="K198" s="19">
        <f>G198/'data'!$C$15*1000</f>
        <v>2.5</v>
      </c>
      <c r="L198" s="19">
        <f>L197+'data'!$G$21*(K197-L197)/60*C197</f>
        <v>2.24241674158638</v>
      </c>
      <c r="M198" s="20">
        <f>IF(L198&lt;='data'!$G$22,1.89,1.47)</f>
        <v>1.89</v>
      </c>
      <c r="N198" s="19">
        <f>$A198</f>
        <v>965</v>
      </c>
      <c r="O198" s="31">
        <f>'data'!$G$23-'data'!$G$23*(1-('data'!$G$22^M198)/('data'!$G$22^M198+L198^M198))</f>
        <v>58.7549207761547</v>
      </c>
      <c r="P198" s="31">
        <f>VLOOKUP(IF(N198-'data'!$G$24&lt;0,0,N198-'data'!$G$24),N3:O1097,2)</f>
        <v>58.982981559814</v>
      </c>
      <c r="Q198" s="20">
        <v>2.5</v>
      </c>
      <c r="R198" s="19">
        <v>2.50014758986962</v>
      </c>
      <c r="S198" s="19">
        <v>2.50014758986962</v>
      </c>
      <c r="T198" s="19">
        <v>2.50014758986962</v>
      </c>
      <c r="U198" s="19">
        <v>2.24257402900518</v>
      </c>
      <c r="V198" s="19">
        <v>2.24257402900518</v>
      </c>
      <c r="W198" s="19">
        <v>2.24257402900518</v>
      </c>
      <c r="X198" s="19">
        <v>2.24257402900518</v>
      </c>
      <c r="Y198" s="31">
        <v>58.9800978799175</v>
      </c>
      <c r="Z198" s="31">
        <v>58.9800978799175</v>
      </c>
      <c r="AA198" s="31">
        <v>58.9800978799175</v>
      </c>
      <c r="AB198" s="31">
        <v>58.9800978799175</v>
      </c>
    </row>
    <row r="199" ht="20.05" customHeight="1">
      <c r="A199" s="17">
        <f>$A198+C198</f>
        <v>970</v>
      </c>
      <c r="B199" s="18"/>
      <c r="C199" s="19">
        <v>5</v>
      </c>
      <c r="D199" t="b" s="20">
        <v>0</v>
      </c>
      <c r="E199" s="21"/>
      <c r="F199" s="22">
        <v>553.775772740502</v>
      </c>
      <c r="G199" s="22">
        <f>$E199+($F199/60+H199*'data'!$C$16+I199*OFFSET('data'!$C$17,0,D199)-G198*(OFFSET('data'!$C$18,0,D199)+'data'!$C$19+OFFSET('data'!$C$20,0,D199)))*$C199/60+G198</f>
        <v>16.3633802816823</v>
      </c>
      <c r="H199" s="22">
        <f>H198+('data'!$C$19*G198-'data'!$C$16*H198)*$C199/60</f>
        <v>45.7496629164913</v>
      </c>
      <c r="I199" s="22">
        <f>I198+(OFFSET('data'!$C$20,0,D199)*G198-OFFSET('data'!$C$17,0,D199)*I198)*$C199/60</f>
        <v>45.848743428225</v>
      </c>
      <c r="J199" s="23">
        <f>$A199/60</f>
        <v>16.1666666666667</v>
      </c>
      <c r="K199" s="19">
        <f>G199/'data'!$C$15*1000</f>
        <v>2.5</v>
      </c>
      <c r="L199" s="19">
        <f>L198+'data'!$G$21*(K198-L198)/60*C198</f>
        <v>2.24544777871088</v>
      </c>
      <c r="M199" s="20">
        <f>IF(L199&lt;='data'!$G$22,1.89,1.47)</f>
        <v>1.89</v>
      </c>
      <c r="N199" s="19">
        <f>$A199</f>
        <v>970</v>
      </c>
      <c r="O199" s="31">
        <f>'data'!$G$23-'data'!$G$23*(1-('data'!$G$22^M199)/('data'!$G$22^M199+L199^M199))</f>
        <v>58.6996686816924</v>
      </c>
      <c r="P199" s="31">
        <f>VLOOKUP(IF(N199-'data'!$G$24&lt;0,0,N199-'data'!$G$24),N3:O1097,2)</f>
        <v>58.9248900432059</v>
      </c>
      <c r="Q199" s="20">
        <v>2.5</v>
      </c>
      <c r="R199" s="19">
        <v>2.50014715041105</v>
      </c>
      <c r="S199" s="19">
        <v>2.50014715041105</v>
      </c>
      <c r="T199" s="19">
        <v>2.50014715041105</v>
      </c>
      <c r="U199" s="19">
        <v>2.24560495201656</v>
      </c>
      <c r="V199" s="19">
        <v>2.24560495201656</v>
      </c>
      <c r="W199" s="19">
        <v>2.24560495201656</v>
      </c>
      <c r="X199" s="19">
        <v>2.24560495201656</v>
      </c>
      <c r="Y199" s="31">
        <v>58.9220101841159</v>
      </c>
      <c r="Z199" s="31">
        <v>58.9220101841159</v>
      </c>
      <c r="AA199" s="31">
        <v>58.9220101841159</v>
      </c>
      <c r="AB199" s="31">
        <v>58.9220101841159</v>
      </c>
    </row>
    <row r="200" ht="20.05" customHeight="1">
      <c r="A200" s="17">
        <f>$A199+C199</f>
        <v>975</v>
      </c>
      <c r="B200" s="18"/>
      <c r="C200" s="19">
        <v>5</v>
      </c>
      <c r="D200" t="b" s="20">
        <v>0</v>
      </c>
      <c r="E200" s="21"/>
      <c r="F200" s="22">
        <v>553.183868446269</v>
      </c>
      <c r="G200" s="22">
        <f>$E200+($F200/60+H200*'data'!$C$16+I200*OFFSET('data'!$C$17,0,D200)-G199*(OFFSET('data'!$C$18,0,D200)+'data'!$C$19+OFFSET('data'!$C$20,0,D200)))*$C200/60+G199</f>
        <v>16.3633802816823</v>
      </c>
      <c r="H200" s="22">
        <f>H199+('data'!$C$19*G199-'data'!$C$16*H199)*$C200/60</f>
        <v>45.876657707830</v>
      </c>
      <c r="I200" s="22">
        <f>I199+(OFFSET('data'!$C$20,0,D200)*G199-OFFSET('data'!$C$17,0,D200)*I199)*$C200/60</f>
        <v>46.0786837745482</v>
      </c>
      <c r="J200" s="23">
        <f>$A200/60</f>
        <v>16.25</v>
      </c>
      <c r="K200" s="19">
        <f>G200/'data'!$C$15*1000</f>
        <v>2.5</v>
      </c>
      <c r="L200" s="19">
        <f>L199+'data'!$G$21*(K199-L199)/60*C199</f>
        <v>2.24844314897525</v>
      </c>
      <c r="M200" s="20">
        <f>IF(L200&lt;='data'!$G$22,1.89,1.47)</f>
        <v>1.89</v>
      </c>
      <c r="N200" s="19">
        <f>$A200</f>
        <v>975</v>
      </c>
      <c r="O200" s="31">
        <f>'data'!$G$23-'data'!$G$23*(1-('data'!$G$22^M200)/('data'!$G$22^M200+L200^M200))</f>
        <v>58.6451036765944</v>
      </c>
      <c r="P200" s="31">
        <f>VLOOKUP(IF(N200-'data'!$G$24&lt;0,0,N200-'data'!$G$24),N3:O1097,2)</f>
        <v>58.8675222893785</v>
      </c>
      <c r="Q200" s="20">
        <v>2.5</v>
      </c>
      <c r="R200" s="19">
        <v>2.50014671251349</v>
      </c>
      <c r="S200" s="19">
        <v>2.50014671251349</v>
      </c>
      <c r="T200" s="19">
        <v>2.50014671251349</v>
      </c>
      <c r="U200" s="19">
        <v>2.24860020433939</v>
      </c>
      <c r="V200" s="19">
        <v>2.24860020433939</v>
      </c>
      <c r="W200" s="19">
        <v>2.24860020433939</v>
      </c>
      <c r="X200" s="19">
        <v>2.24860020433939</v>
      </c>
      <c r="Y200" s="31">
        <v>58.8646463046914</v>
      </c>
      <c r="Z200" s="31">
        <v>58.8646463046914</v>
      </c>
      <c r="AA200" s="31">
        <v>58.8646463046914</v>
      </c>
      <c r="AB200" s="31">
        <v>58.8646463046914</v>
      </c>
    </row>
    <row r="201" ht="20.05" customHeight="1">
      <c r="A201" s="17">
        <f>$A200+C200</f>
        <v>980</v>
      </c>
      <c r="B201" s="18"/>
      <c r="C201" s="19">
        <v>5</v>
      </c>
      <c r="D201" t="b" s="20">
        <v>0</v>
      </c>
      <c r="E201" s="21"/>
      <c r="F201" s="22">
        <v>552.595131486171</v>
      </c>
      <c r="G201" s="22">
        <f>$E201+($F201/60+H201*'data'!$C$16+I201*OFFSET('data'!$C$17,0,D201)-G200*(OFFSET('data'!$C$18,0,D201)+'data'!$C$19+OFFSET('data'!$C$20,0,D201)))*$C201/60+G200</f>
        <v>16.3633802816823</v>
      </c>
      <c r="H201" s="22">
        <f>H200+('data'!$C$19*G200-'data'!$C$16*H200)*$C201/60</f>
        <v>46.0029072483344</v>
      </c>
      <c r="I201" s="22">
        <f>I200+(OFFSET('data'!$C$20,0,D201)*G200-OFFSET('data'!$C$17,0,D201)*I200)*$C201/60</f>
        <v>46.3085472824082</v>
      </c>
      <c r="J201" s="23">
        <f>$A201/60</f>
        <v>16.3333333333333</v>
      </c>
      <c r="K201" s="19">
        <f>G201/'data'!$C$15*1000</f>
        <v>2.5</v>
      </c>
      <c r="L201" s="19">
        <f>L200+'data'!$G$21*(K200-L200)/60*C200</f>
        <v>2.25140327207904</v>
      </c>
      <c r="M201" s="20">
        <f>IF(L201&lt;='data'!$G$22,1.89,1.47)</f>
        <v>1.89</v>
      </c>
      <c r="N201" s="19">
        <f>$A201</f>
        <v>980</v>
      </c>
      <c r="O201" s="31">
        <f>'data'!$G$23-'data'!$G$23*(1-('data'!$G$22^M201)/('data'!$G$22^M201+L201^M201))</f>
        <v>58.5912168978531</v>
      </c>
      <c r="P201" s="31">
        <f>VLOOKUP(IF(N201-'data'!$G$24&lt;0,0,N201-'data'!$G$24),N3:O1097,2)</f>
        <v>58.8108689435</v>
      </c>
      <c r="Q201" s="20">
        <v>2.5</v>
      </c>
      <c r="R201" s="19">
        <v>2.50014627617143</v>
      </c>
      <c r="S201" s="19">
        <v>2.50014627617143</v>
      </c>
      <c r="T201" s="19">
        <v>2.50014627617143</v>
      </c>
      <c r="U201" s="19">
        <v>2.25156020573665</v>
      </c>
      <c r="V201" s="19">
        <v>2.25156020573665</v>
      </c>
      <c r="W201" s="19">
        <v>2.25156020573665</v>
      </c>
      <c r="X201" s="19">
        <v>2.25156020573665</v>
      </c>
      <c r="Y201" s="31">
        <v>58.8079968855321</v>
      </c>
      <c r="Z201" s="31">
        <v>58.8079968855321</v>
      </c>
      <c r="AA201" s="31">
        <v>58.8079968855321</v>
      </c>
      <c r="AB201" s="31">
        <v>58.8079968855321</v>
      </c>
    </row>
    <row r="202" ht="20.05" customHeight="1">
      <c r="A202" s="17">
        <f>$A201+C201</f>
        <v>985</v>
      </c>
      <c r="B202" s="18"/>
      <c r="C202" s="19">
        <v>5</v>
      </c>
      <c r="D202" t="b" s="20">
        <v>0</v>
      </c>
      <c r="E202" s="21"/>
      <c r="F202" s="22">
        <v>552.009543375469</v>
      </c>
      <c r="G202" s="22">
        <f>$E202+($F202/60+H202*'data'!$C$16+I202*OFFSET('data'!$C$17,0,D202)-G201*(OFFSET('data'!$C$18,0,D202)+'data'!$C$19+OFFSET('data'!$C$20,0,D202)))*$C202/60+G201</f>
        <v>16.3633802816823</v>
      </c>
      <c r="H202" s="22">
        <f>H201+('data'!$C$19*G201-'data'!$C$16*H201)*$C202/60</f>
        <v>46.1284159114029</v>
      </c>
      <c r="I202" s="22">
        <f>I201+(OFFSET('data'!$C$20,0,D202)*G201-OFFSET('data'!$C$17,0,D202)*I201)*$C202/60</f>
        <v>46.5383339774818</v>
      </c>
      <c r="J202" s="23">
        <f>$A202/60</f>
        <v>16.4166666666667</v>
      </c>
      <c r="K202" s="19">
        <f>G202/'data'!$C$15*1000</f>
        <v>2.5</v>
      </c>
      <c r="L202" s="19">
        <f>L201+'data'!$G$21*(K201-L201)/60*C201</f>
        <v>2.2543285627831</v>
      </c>
      <c r="M202" s="20">
        <f>IF(L202&lt;='data'!$G$22,1.89,1.47)</f>
        <v>1.89</v>
      </c>
      <c r="N202" s="19">
        <f>$A202</f>
        <v>985</v>
      </c>
      <c r="O202" s="31">
        <f>'data'!$G$23-'data'!$G$23*(1-('data'!$G$22^M202)/('data'!$G$22^M202+L202^M202))</f>
        <v>58.5379996013697</v>
      </c>
      <c r="P202" s="31">
        <f>VLOOKUP(IF(N202-'data'!$G$24&lt;0,0,N202-'data'!$G$24),N3:O1097,2)</f>
        <v>58.7549207761547</v>
      </c>
      <c r="Q202" s="20">
        <v>2.5</v>
      </c>
      <c r="R202" s="19">
        <v>2.50014584137941</v>
      </c>
      <c r="S202" s="19">
        <v>2.50014584137941</v>
      </c>
      <c r="T202" s="19">
        <v>2.50014584137941</v>
      </c>
      <c r="U202" s="19">
        <v>2.2544853710318</v>
      </c>
      <c r="V202" s="19">
        <v>2.2544853710318</v>
      </c>
      <c r="W202" s="19">
        <v>2.2544853710318</v>
      </c>
      <c r="X202" s="19">
        <v>2.2544853710318</v>
      </c>
      <c r="Y202" s="31">
        <v>58.752052695968</v>
      </c>
      <c r="Z202" s="31">
        <v>58.752052695968</v>
      </c>
      <c r="AA202" s="31">
        <v>58.752052695968</v>
      </c>
      <c r="AB202" s="31">
        <v>58.752052695968</v>
      </c>
    </row>
    <row r="203" ht="20.05" customHeight="1">
      <c r="A203" s="17">
        <f>$A202+C202</f>
        <v>990</v>
      </c>
      <c r="B203" s="18"/>
      <c r="C203" s="19">
        <v>5</v>
      </c>
      <c r="D203" t="b" s="20">
        <v>0</v>
      </c>
      <c r="E203" s="21"/>
      <c r="F203" s="22">
        <v>551.427085737870</v>
      </c>
      <c r="G203" s="22">
        <f>$E203+($F203/60+H203*'data'!$C$16+I203*OFFSET('data'!$C$17,0,D203)-G202*(OFFSET('data'!$C$18,0,D203)+'data'!$C$19+OFFSET('data'!$C$20,0,D203)))*$C203/60+G202</f>
        <v>16.3633802816823</v>
      </c>
      <c r="H203" s="22">
        <f>H202+('data'!$C$19*G202-'data'!$C$16*H202)*$C203/60</f>
        <v>46.253188044769</v>
      </c>
      <c r="I203" s="22">
        <f>I202+(OFFSET('data'!$C$20,0,D203)*G202-OFFSET('data'!$C$17,0,D203)*I202)*$C203/60</f>
        <v>46.7680438854373</v>
      </c>
      <c r="J203" s="23">
        <f>$A203/60</f>
        <v>16.5</v>
      </c>
      <c r="K203" s="19">
        <f>G203/'data'!$C$15*1000</f>
        <v>2.5</v>
      </c>
      <c r="L203" s="19">
        <f>L202+'data'!$G$21*(K202-L202)/60*C202</f>
        <v>2.2572194309677</v>
      </c>
      <c r="M203" s="20">
        <f>IF(L203&lt;='data'!$G$22,1.89,1.47)</f>
        <v>1.89</v>
      </c>
      <c r="N203" s="19">
        <f>$A203</f>
        <v>990</v>
      </c>
      <c r="O203" s="31">
        <f>'data'!$G$23-'data'!$G$23*(1-('data'!$G$22^M203)/('data'!$G$22^M203+L203^M203))</f>
        <v>58.4854431603661</v>
      </c>
      <c r="P203" s="31">
        <f>VLOOKUP(IF(N203-'data'!$G$24&lt;0,0,N203-'data'!$G$24),N3:O1097,2)</f>
        <v>58.6996686816924</v>
      </c>
      <c r="Q203" s="20">
        <v>2.5</v>
      </c>
      <c r="R203" s="19">
        <v>2.50014540813194</v>
      </c>
      <c r="S203" s="19">
        <v>2.50014540813194</v>
      </c>
      <c r="T203" s="19">
        <v>2.50014540813194</v>
      </c>
      <c r="U203" s="19">
        <v>2.25737611016692</v>
      </c>
      <c r="V203" s="19">
        <v>2.25737611016692</v>
      </c>
      <c r="W203" s="19">
        <v>2.25737611016692</v>
      </c>
      <c r="X203" s="19">
        <v>2.25737611016692</v>
      </c>
      <c r="Y203" s="31">
        <v>58.6968046291203</v>
      </c>
      <c r="Z203" s="31">
        <v>58.6968046291203</v>
      </c>
      <c r="AA203" s="31">
        <v>58.6968046291203</v>
      </c>
      <c r="AB203" s="31">
        <v>58.6968046291203</v>
      </c>
    </row>
    <row r="204" ht="20.05" customHeight="1">
      <c r="A204" s="17">
        <f>$A203+C203</f>
        <v>995</v>
      </c>
      <c r="B204" s="18"/>
      <c r="C204" s="19">
        <v>5</v>
      </c>
      <c r="D204" t="b" s="20">
        <v>0</v>
      </c>
      <c r="E204" s="21"/>
      <c r="F204" s="22">
        <v>550.847740304881</v>
      </c>
      <c r="G204" s="22">
        <f>$E204+($F204/60+H204*'data'!$C$16+I204*OFFSET('data'!$C$17,0,D204)-G203*(OFFSET('data'!$C$18,0,D204)+'data'!$C$19+OFFSET('data'!$C$20,0,D204)))*$C204/60+G203</f>
        <v>16.3633802816823</v>
      </c>
      <c r="H204" s="22">
        <f>H203+('data'!$C$19*G203-'data'!$C$16*H203)*$C204/60</f>
        <v>46.3772279706524</v>
      </c>
      <c r="I204" s="22">
        <f>I203+(OFFSET('data'!$C$20,0,D204)*G203-OFFSET('data'!$C$17,0,D204)*I203)*$C204/60</f>
        <v>46.9976770319344</v>
      </c>
      <c r="J204" s="23">
        <f>$A204/60</f>
        <v>16.5833333333333</v>
      </c>
      <c r="K204" s="19">
        <f>G204/'data'!$C$15*1000</f>
        <v>2.5</v>
      </c>
      <c r="L204" s="19">
        <f>L203+'data'!$G$21*(K203-L203)/60*C203</f>
        <v>2.26007628168998</v>
      </c>
      <c r="M204" s="20">
        <f>IF(L204&lt;='data'!$G$22,1.89,1.47)</f>
        <v>1.89</v>
      </c>
      <c r="N204" s="19">
        <f>$A204</f>
        <v>995</v>
      </c>
      <c r="O204" s="31">
        <f>'data'!$G$23-'data'!$G$23*(1-('data'!$G$22^M204)/('data'!$G$22^M204+L204^M204))</f>
        <v>58.4335390638136</v>
      </c>
      <c r="P204" s="31">
        <f>VLOOKUP(IF(N204-'data'!$G$24&lt;0,0,N204-'data'!$G$24),N3:O1097,2)</f>
        <v>58.6451036765944</v>
      </c>
      <c r="Q204" s="20">
        <v>2.5</v>
      </c>
      <c r="R204" s="19">
        <v>2.50014497642357</v>
      </c>
      <c r="S204" s="19">
        <v>2.50014497642357</v>
      </c>
      <c r="T204" s="19">
        <v>2.50014497642357</v>
      </c>
      <c r="U204" s="19">
        <v>2.26023282826014</v>
      </c>
      <c r="V204" s="19">
        <v>2.26023282826014</v>
      </c>
      <c r="W204" s="19">
        <v>2.26023282826014</v>
      </c>
      <c r="X204" s="19">
        <v>2.26023282826014</v>
      </c>
      <c r="Y204" s="31">
        <v>58.6422437002665</v>
      </c>
      <c r="Z204" s="31">
        <v>58.6422437002665</v>
      </c>
      <c r="AA204" s="31">
        <v>58.6422437002665</v>
      </c>
      <c r="AB204" s="31">
        <v>58.6422437002665</v>
      </c>
    </row>
    <row r="205" ht="20.05" customHeight="1">
      <c r="A205" s="17">
        <f>$A204+C204</f>
        <v>1000</v>
      </c>
      <c r="B205" s="18"/>
      <c r="C205" s="19">
        <v>5</v>
      </c>
      <c r="D205" t="b" s="20">
        <v>0</v>
      </c>
      <c r="E205" s="21"/>
      <c r="F205" s="22">
        <v>550.271488915184</v>
      </c>
      <c r="G205" s="22">
        <f>$E205+($F205/60+H205*'data'!$C$16+I205*OFFSET('data'!$C$17,0,D205)-G204*(OFFSET('data'!$C$18,0,D205)+'data'!$C$19+OFFSET('data'!$C$20,0,D205)))*$C205/60+G204</f>
        <v>16.3633802816823</v>
      </c>
      <c r="H205" s="22">
        <f>H204+('data'!$C$19*G204-'data'!$C$16*H204)*$C205/60</f>
        <v>46.5005399859083</v>
      </c>
      <c r="I205" s="22">
        <f>I204+(OFFSET('data'!$C$20,0,D205)*G204-OFFSET('data'!$C$17,0,D205)*I204)*$C205/60</f>
        <v>47.2272334426243</v>
      </c>
      <c r="J205" s="23">
        <f>$A205/60</f>
        <v>16.6666666666667</v>
      </c>
      <c r="K205" s="19">
        <f>G205/'data'!$C$15*1000</f>
        <v>2.5</v>
      </c>
      <c r="L205" s="19">
        <f>L204+'data'!$G$21*(K204-L204)/60*C204</f>
        <v>2.26289951524066</v>
      </c>
      <c r="M205" s="20">
        <f>IF(L205&lt;='data'!$G$22,1.89,1.47)</f>
        <v>1.89</v>
      </c>
      <c r="N205" s="19">
        <f>$A205</f>
        <v>1000</v>
      </c>
      <c r="O205" s="31">
        <f>'data'!$G$23-'data'!$G$23*(1-('data'!$G$22^M205)/('data'!$G$22^M205+L205^M205))</f>
        <v>58.3822789148793</v>
      </c>
      <c r="P205" s="31">
        <f>VLOOKUP(IF(N205-'data'!$G$24&lt;0,0,N205-'data'!$G$24),N3:O1097,2)</f>
        <v>58.5912168978531</v>
      </c>
      <c r="Q205" s="20">
        <v>2.5</v>
      </c>
      <c r="R205" s="19">
        <v>2.50014454624886</v>
      </c>
      <c r="S205" s="19">
        <v>2.50014454624886</v>
      </c>
      <c r="T205" s="19">
        <v>2.50014454624886</v>
      </c>
      <c r="U205" s="19">
        <v>2.26305592566244</v>
      </c>
      <c r="V205" s="19">
        <v>2.26305592566244</v>
      </c>
      <c r="W205" s="19">
        <v>2.26305592566244</v>
      </c>
      <c r="X205" s="19">
        <v>2.26305592566244</v>
      </c>
      <c r="Y205" s="31">
        <v>58.5883610452197</v>
      </c>
      <c r="Z205" s="31">
        <v>58.5883610452197</v>
      </c>
      <c r="AA205" s="31">
        <v>58.5883610452197</v>
      </c>
      <c r="AB205" s="31">
        <v>58.5883610452197</v>
      </c>
    </row>
    <row r="206" ht="20.05" customHeight="1">
      <c r="A206" s="17">
        <f>$A205+C205</f>
        <v>1005</v>
      </c>
      <c r="B206" s="18"/>
      <c r="C206" s="19">
        <v>5</v>
      </c>
      <c r="D206" t="b" s="20">
        <v>0</v>
      </c>
      <c r="E206" s="21"/>
      <c r="F206" s="22">
        <v>549.6983135140021</v>
      </c>
      <c r="G206" s="22">
        <f>$E206+($F206/60+H206*'data'!$C$16+I206*OFFSET('data'!$C$17,0,D206)-G205*(OFFSET('data'!$C$18,0,D206)+'data'!$C$19+OFFSET('data'!$C$20,0,D206)))*$C206/60+G205</f>
        <v>16.3633802816823</v>
      </c>
      <c r="H206" s="22">
        <f>H205+('data'!$C$19*G205-'data'!$C$16*H205)*$C206/60</f>
        <v>46.6231283621766</v>
      </c>
      <c r="I206" s="22">
        <f>I205+(OFFSET('data'!$C$20,0,D206)*G205-OFFSET('data'!$C$17,0,D206)*I205)*$C206/60</f>
        <v>47.4567131431495</v>
      </c>
      <c r="J206" s="23">
        <f>$A206/60</f>
        <v>16.75</v>
      </c>
      <c r="K206" s="19">
        <f>G206/'data'!$C$15*1000</f>
        <v>2.5</v>
      </c>
      <c r="L206" s="19">
        <f>L205+'data'!$G$21*(K205-L205)/60*C205</f>
        <v>2.26568952720017</v>
      </c>
      <c r="M206" s="20">
        <f>IF(L206&lt;='data'!$G$22,1.89,1.47)</f>
        <v>1.89</v>
      </c>
      <c r="N206" s="19">
        <f>$A206</f>
        <v>1005</v>
      </c>
      <c r="O206" s="31">
        <f>'data'!$G$23-'data'!$G$23*(1-('data'!$G$22^M206)/('data'!$G$22^M206+L206^M206))</f>
        <v>58.3316544293868</v>
      </c>
      <c r="P206" s="31">
        <f>VLOOKUP(IF(N206-'data'!$G$24&lt;0,0,N206-'data'!$G$24),N3:O1097,2)</f>
        <v>58.5379996013697</v>
      </c>
      <c r="Q206" s="20">
        <v>2.5</v>
      </c>
      <c r="R206" s="19">
        <v>2.50014411760237</v>
      </c>
      <c r="S206" s="19">
        <v>2.50014411760237</v>
      </c>
      <c r="T206" s="19">
        <v>2.50014411760237</v>
      </c>
      <c r="U206" s="19">
        <v>2.2658457980137</v>
      </c>
      <c r="V206" s="19">
        <v>2.2658457980137</v>
      </c>
      <c r="W206" s="19">
        <v>2.2658457980137</v>
      </c>
      <c r="X206" s="19">
        <v>2.2658457980137</v>
      </c>
      <c r="Y206" s="31">
        <v>58.5351479187255</v>
      </c>
      <c r="Z206" s="31">
        <v>58.5351479187255</v>
      </c>
      <c r="AA206" s="31">
        <v>58.5351479187255</v>
      </c>
      <c r="AB206" s="31">
        <v>58.5351479187255</v>
      </c>
    </row>
    <row r="207" ht="20.05" customHeight="1">
      <c r="A207" s="17">
        <f>$A206+C206</f>
        <v>1010</v>
      </c>
      <c r="B207" s="18"/>
      <c r="C207" s="19">
        <v>5</v>
      </c>
      <c r="D207" t="b" s="20">
        <v>0</v>
      </c>
      <c r="E207" s="21"/>
      <c r="F207" s="22">
        <v>549.128196152477</v>
      </c>
      <c r="G207" s="22">
        <f>$E207+($F207/60+H207*'data'!$C$16+I207*OFFSET('data'!$C$17,0,D207)-G206*(OFFSET('data'!$C$18,0,D207)+'data'!$C$19+OFFSET('data'!$C$20,0,D207)))*$C207/60+G206</f>
        <v>16.3633802816823</v>
      </c>
      <c r="H207" s="22">
        <f>H206+('data'!$C$19*G206-'data'!$C$16*H206)*$C207/60</f>
        <v>46.7449973460294</v>
      </c>
      <c r="I207" s="22">
        <f>I206+(OFFSET('data'!$C$20,0,D207)*G206-OFFSET('data'!$C$17,0,D207)*I206)*$C207/60</f>
        <v>47.686116159144</v>
      </c>
      <c r="J207" s="23">
        <f>$A207/60</f>
        <v>16.8333333333333</v>
      </c>
      <c r="K207" s="19">
        <f>G207/'data'!$C$15*1000</f>
        <v>2.5</v>
      </c>
      <c r="L207" s="19">
        <f>L206+'data'!$G$21*(K206-L206)/60*C206</f>
        <v>2.26844670849406</v>
      </c>
      <c r="M207" s="20">
        <f>IF(L207&lt;='data'!$G$22,1.89,1.47)</f>
        <v>1.89</v>
      </c>
      <c r="N207" s="19">
        <f>$A207</f>
        <v>1010</v>
      </c>
      <c r="O207" s="31">
        <f>'data'!$G$23-'data'!$G$23*(1-('data'!$G$22^M207)/('data'!$G$22^M207+L207^M207))</f>
        <v>58.281657434296</v>
      </c>
      <c r="P207" s="31">
        <f>VLOOKUP(IF(N207-'data'!$G$24&lt;0,0,N207-'data'!$G$24),N3:O1097,2)</f>
        <v>58.4854431603661</v>
      </c>
      <c r="Q207" s="20">
        <v>2.5</v>
      </c>
      <c r="R207" s="19">
        <v>2.50014369047868</v>
      </c>
      <c r="S207" s="19">
        <v>2.50014369047868</v>
      </c>
      <c r="T207" s="19">
        <v>2.50014369047868</v>
      </c>
      <c r="U207" s="19">
        <v>2.26860283629816</v>
      </c>
      <c r="V207" s="19">
        <v>2.26860283629816</v>
      </c>
      <c r="W207" s="19">
        <v>2.26860283629816</v>
      </c>
      <c r="X207" s="19">
        <v>2.26860283629816</v>
      </c>
      <c r="Y207" s="31">
        <v>58.4825956928735</v>
      </c>
      <c r="Z207" s="31">
        <v>58.4825956928735</v>
      </c>
      <c r="AA207" s="31">
        <v>58.4825956928735</v>
      </c>
      <c r="AB207" s="31">
        <v>58.4825956928735</v>
      </c>
    </row>
    <row r="208" ht="20.05" customHeight="1">
      <c r="A208" s="17">
        <f>$A207+C207</f>
        <v>1015</v>
      </c>
      <c r="B208" s="18"/>
      <c r="C208" s="19">
        <v>5</v>
      </c>
      <c r="D208" t="b" s="20">
        <v>0</v>
      </c>
      <c r="E208" s="21"/>
      <c r="F208" s="22">
        <v>548.561118987045</v>
      </c>
      <c r="G208" s="22">
        <f>$E208+($F208/60+H208*'data'!$C$16+I208*OFFSET('data'!$C$17,0,D208)-G207*(OFFSET('data'!$C$18,0,D208)+'data'!$C$19+OFFSET('data'!$C$20,0,D208)))*$C208/60+G207</f>
        <v>16.3633802816823</v>
      </c>
      <c r="H208" s="22">
        <f>H207+('data'!$C$19*G207-'data'!$C$16*H207)*$C208/60</f>
        <v>46.8661511591187</v>
      </c>
      <c r="I208" s="22">
        <f>I207+(OFFSET('data'!$C$20,0,D208)*G207-OFFSET('data'!$C$17,0,D208)*I207)*$C208/60</f>
        <v>47.9154425162333</v>
      </c>
      <c r="J208" s="23">
        <f>$A208/60</f>
        <v>16.9166666666667</v>
      </c>
      <c r="K208" s="19">
        <f>G208/'data'!$C$15*1000</f>
        <v>2.5</v>
      </c>
      <c r="L208" s="19">
        <f>L207+'data'!$G$21*(K207-L207)/60*C207</f>
        <v>2.27117144544777</v>
      </c>
      <c r="M208" s="20">
        <f>IF(L208&lt;='data'!$G$22,1.89,1.47)</f>
        <v>1.89</v>
      </c>
      <c r="N208" s="19">
        <f>$A208</f>
        <v>1015</v>
      </c>
      <c r="O208" s="31">
        <f>'data'!$G$23-'data'!$G$23*(1-('data'!$G$22^M208)/('data'!$G$22^M208+L208^M208))</f>
        <v>58.2322798661978</v>
      </c>
      <c r="P208" s="31">
        <f>VLOOKUP(IF(N208-'data'!$G$24&lt;0,0,N208-'data'!$G$24),N3:O1097,2)</f>
        <v>58.4335390638136</v>
      </c>
      <c r="Q208" s="20">
        <v>2.5</v>
      </c>
      <c r="R208" s="19">
        <v>2.5001432648724</v>
      </c>
      <c r="S208" s="19">
        <v>2.5001432648724</v>
      </c>
      <c r="T208" s="19">
        <v>2.5001432648724</v>
      </c>
      <c r="U208" s="19">
        <v>2.27132742689921</v>
      </c>
      <c r="V208" s="19">
        <v>2.27132742689921</v>
      </c>
      <c r="W208" s="19">
        <v>2.27132742689921</v>
      </c>
      <c r="X208" s="19">
        <v>2.27132742689921</v>
      </c>
      <c r="Y208" s="31">
        <v>58.4306958555261</v>
      </c>
      <c r="Z208" s="31">
        <v>58.4306958555261</v>
      </c>
      <c r="AA208" s="31">
        <v>58.4306958555261</v>
      </c>
      <c r="AB208" s="31">
        <v>58.4306958555261</v>
      </c>
    </row>
    <row r="209" ht="20.05" customHeight="1">
      <c r="A209" s="17">
        <f>$A208+C208</f>
        <v>1020</v>
      </c>
      <c r="B209" s="18"/>
      <c r="C209" s="19">
        <v>5</v>
      </c>
      <c r="D209" t="b" s="20">
        <v>0</v>
      </c>
      <c r="E209" s="21"/>
      <c r="F209" s="22">
        <v>547.997064278825</v>
      </c>
      <c r="G209" s="22">
        <f>$E209+($F209/60+H209*'data'!$C$16+I209*OFFSET('data'!$C$17,0,D209)-G208*(OFFSET('data'!$C$18,0,D209)+'data'!$C$19+OFFSET('data'!$C$20,0,D209)))*$C209/60+G208</f>
        <v>16.3633802816823</v>
      </c>
      <c r="H209" s="22">
        <f>H208+('data'!$C$19*G208-'data'!$C$16*H208)*$C209/60</f>
        <v>46.9865939983221</v>
      </c>
      <c r="I209" s="22">
        <f>I208+(OFFSET('data'!$C$20,0,D209)*G208-OFFSET('data'!$C$17,0,D209)*I208)*$C209/60</f>
        <v>48.1446922400342</v>
      </c>
      <c r="J209" s="23">
        <f>$A209/60</f>
        <v>17</v>
      </c>
      <c r="K209" s="19">
        <f>G209/'data'!$C$15*1000</f>
        <v>2.5</v>
      </c>
      <c r="L209" s="19">
        <f>L208+'data'!$G$21*(K208-L208)/60*C208</f>
        <v>2.27386411984076</v>
      </c>
      <c r="M209" s="20">
        <f>IF(L209&lt;='data'!$G$22,1.89,1.47)</f>
        <v>1.89</v>
      </c>
      <c r="N209" s="19">
        <f>$A209</f>
        <v>1020</v>
      </c>
      <c r="O209" s="31">
        <f>'data'!$G$23-'data'!$G$23*(1-('data'!$G$22^M209)/('data'!$G$22^M209+L209^M209))</f>
        <v>58.1835137698272</v>
      </c>
      <c r="P209" s="31">
        <f>VLOOKUP(IF(N209-'data'!$G$24&lt;0,0,N209-'data'!$G$24),N3:O1097,2)</f>
        <v>58.3822789148793</v>
      </c>
      <c r="Q209" s="20">
        <v>2.5</v>
      </c>
      <c r="R209" s="19">
        <v>2.50014284077812</v>
      </c>
      <c r="S209" s="19">
        <v>2.50014284077812</v>
      </c>
      <c r="T209" s="19">
        <v>2.50014284077812</v>
      </c>
      <c r="U209" s="19">
        <v>2.27401995165351</v>
      </c>
      <c r="V209" s="19">
        <v>2.27401995165351</v>
      </c>
      <c r="W209" s="19">
        <v>2.27401995165351</v>
      </c>
      <c r="X209" s="19">
        <v>2.27401995165351</v>
      </c>
      <c r="Y209" s="31">
        <v>58.3794400087626</v>
      </c>
      <c r="Z209" s="31">
        <v>58.3794400087626</v>
      </c>
      <c r="AA209" s="31">
        <v>58.3794400087626</v>
      </c>
      <c r="AB209" s="31">
        <v>58.3794400087626</v>
      </c>
    </row>
    <row r="210" ht="20.05" customHeight="1">
      <c r="A210" s="17">
        <f>$A209+C209</f>
        <v>1025</v>
      </c>
      <c r="B210" s="18"/>
      <c r="C210" s="19">
        <v>5</v>
      </c>
      <c r="D210" t="b" s="20">
        <v>0</v>
      </c>
      <c r="E210" s="21"/>
      <c r="F210" s="22">
        <v>547.436014392994</v>
      </c>
      <c r="G210" s="22">
        <f>$E210+($F210/60+H210*'data'!$C$16+I210*OFFSET('data'!$C$17,0,D210)-G209*(OFFSET('data'!$C$18,0,D210)+'data'!$C$19+OFFSET('data'!$C$20,0,D210)))*$C210/60+G209</f>
        <v>16.3633802816823</v>
      </c>
      <c r="H210" s="22">
        <f>H209+('data'!$C$19*G209-'data'!$C$16*H209)*$C210/60</f>
        <v>47.1063300358886</v>
      </c>
      <c r="I210" s="22">
        <f>I209+(OFFSET('data'!$C$20,0,D210)*G209-OFFSET('data'!$C$17,0,D210)*I209)*$C210/60</f>
        <v>48.3738653561551</v>
      </c>
      <c r="J210" s="23">
        <f>$A210/60</f>
        <v>17.0833333333333</v>
      </c>
      <c r="K210" s="19">
        <f>G210/'data'!$C$15*1000</f>
        <v>2.5</v>
      </c>
      <c r="L210" s="19">
        <f>L209+'data'!$G$21*(K209-L209)/60*C209</f>
        <v>2.27652510896003</v>
      </c>
      <c r="M210" s="20">
        <f>IF(L210&lt;='data'!$G$22,1.89,1.47)</f>
        <v>1.89</v>
      </c>
      <c r="N210" s="19">
        <f>$A210</f>
        <v>1025</v>
      </c>
      <c r="O210" s="31">
        <f>'data'!$G$23-'data'!$G$23*(1-('data'!$G$22^M210)/('data'!$G$22^M210+L210^M210))</f>
        <v>58.1353512965921</v>
      </c>
      <c r="P210" s="31">
        <f>VLOOKUP(IF(N210-'data'!$G$24&lt;0,0,N210-'data'!$G$24),N3:O1097,2)</f>
        <v>58.3316544293868</v>
      </c>
      <c r="Q210" s="20">
        <v>2.5</v>
      </c>
      <c r="R210" s="19">
        <v>2.50014241819046</v>
      </c>
      <c r="S210" s="19">
        <v>2.50014241819046</v>
      </c>
      <c r="T210" s="19">
        <v>2.50014241819046</v>
      </c>
      <c r="U210" s="19">
        <v>2.27668078790451</v>
      </c>
      <c r="V210" s="19">
        <v>2.27668078790451</v>
      </c>
      <c r="W210" s="19">
        <v>2.27668078790451</v>
      </c>
      <c r="X210" s="19">
        <v>2.27668078790451</v>
      </c>
      <c r="Y210" s="31">
        <v>58.3288198673419</v>
      </c>
      <c r="Z210" s="31">
        <v>58.3288198673419</v>
      </c>
      <c r="AA210" s="31">
        <v>58.3288198673419</v>
      </c>
      <c r="AB210" s="31">
        <v>58.3288198673419</v>
      </c>
    </row>
    <row r="211" ht="20.05" customHeight="1">
      <c r="A211" s="17">
        <f>$A210+C210</f>
        <v>1030</v>
      </c>
      <c r="B211" s="18"/>
      <c r="C211" s="19">
        <v>5</v>
      </c>
      <c r="D211" t="b" s="20">
        <v>0</v>
      </c>
      <c r="E211" s="21"/>
      <c r="F211" s="22">
        <v>546.877951798187</v>
      </c>
      <c r="G211" s="22">
        <f>$E211+($F211/60+H211*'data'!$C$16+I211*OFFSET('data'!$C$17,0,D211)-G210*(OFFSET('data'!$C$18,0,D211)+'data'!$C$19+OFFSET('data'!$C$20,0,D211)))*$C211/60+G210</f>
        <v>16.3633802816823</v>
      </c>
      <c r="H211" s="22">
        <f>H210+('data'!$C$19*G210-'data'!$C$16*H210)*$C211/60</f>
        <v>47.2253634195829</v>
      </c>
      <c r="I211" s="22">
        <f>I210+(OFFSET('data'!$C$20,0,D211)*G210-OFFSET('data'!$C$17,0,D211)*I210)*$C211/60</f>
        <v>48.6029618901957</v>
      </c>
      <c r="J211" s="23">
        <f>$A211/60</f>
        <v>17.1666666666667</v>
      </c>
      <c r="K211" s="19">
        <f>G211/'data'!$C$15*1000</f>
        <v>2.5</v>
      </c>
      <c r="L211" s="19">
        <f>L210+'data'!$G$21*(K210-L210)/60*C210</f>
        <v>2.27915478565295</v>
      </c>
      <c r="M211" s="20">
        <f>IF(L211&lt;='data'!$G$22,1.89,1.47)</f>
        <v>1.89</v>
      </c>
      <c r="N211" s="19">
        <f>$A211</f>
        <v>1030</v>
      </c>
      <c r="O211" s="31">
        <f>'data'!$G$23-'data'!$G$23*(1-('data'!$G$22^M211)/('data'!$G$22^M211+L211^M211))</f>
        <v>58.0877847031201</v>
      </c>
      <c r="P211" s="31">
        <f>VLOOKUP(IF(N211-'data'!$G$24&lt;0,0,N211-'data'!$G$24),N3:O1097,2)</f>
        <v>58.281657434296</v>
      </c>
      <c r="Q211" s="20">
        <v>2.5</v>
      </c>
      <c r="R211" s="19">
        <v>2.50014199710409</v>
      </c>
      <c r="S211" s="19">
        <v>2.50014199710409</v>
      </c>
      <c r="T211" s="19">
        <v>2.50014199710409</v>
      </c>
      <c r="U211" s="19">
        <v>2.27931030855531</v>
      </c>
      <c r="V211" s="19">
        <v>2.27931030855531</v>
      </c>
      <c r="W211" s="19">
        <v>2.27931030855531</v>
      </c>
      <c r="X211" s="19">
        <v>2.27931030855531</v>
      </c>
      <c r="Y211" s="31">
        <v>58.2788272571797</v>
      </c>
      <c r="Z211" s="31">
        <v>58.2788272571797</v>
      </c>
      <c r="AA211" s="31">
        <v>58.2788272571797</v>
      </c>
      <c r="AB211" s="31">
        <v>58.2788272571797</v>
      </c>
    </row>
    <row r="212" ht="20.05" customHeight="1">
      <c r="A212" s="17">
        <f>$A211+C211</f>
        <v>1035</v>
      </c>
      <c r="B212" s="18"/>
      <c r="C212" s="19">
        <v>5</v>
      </c>
      <c r="D212" t="b" s="20">
        <v>0</v>
      </c>
      <c r="E212" s="21"/>
      <c r="F212" s="22">
        <v>546.322859065883</v>
      </c>
      <c r="G212" s="22">
        <f>$E212+($F212/60+H212*'data'!$C$16+I212*OFFSET('data'!$C$17,0,D212)-G211*(OFFSET('data'!$C$18,0,D212)+'data'!$C$19+OFFSET('data'!$C$20,0,D212)))*$C212/60+G211</f>
        <v>16.3633802816823</v>
      </c>
      <c r="H212" s="22">
        <f>H211+('data'!$C$19*G211-'data'!$C$16*H211)*$C212/60</f>
        <v>47.343698272829</v>
      </c>
      <c r="I212" s="22">
        <f>I211+(OFFSET('data'!$C$20,0,D212)*G211-OFFSET('data'!$C$17,0,D212)*I211)*$C212/60</f>
        <v>48.8319818677472</v>
      </c>
      <c r="J212" s="23">
        <f>$A212/60</f>
        <v>17.25</v>
      </c>
      <c r="K212" s="19">
        <f>G212/'data'!$C$15*1000</f>
        <v>2.5</v>
      </c>
      <c r="L212" s="19">
        <f>L211+'data'!$G$21*(K211-L211)/60*C211</f>
        <v>2.28175351837952</v>
      </c>
      <c r="M212" s="20">
        <f>IF(L212&lt;='data'!$G$22,1.89,1.47)</f>
        <v>1.89</v>
      </c>
      <c r="N212" s="19">
        <f>$A212</f>
        <v>1035</v>
      </c>
      <c r="O212" s="31">
        <f>'data'!$G$23-'data'!$G$23*(1-('data'!$G$22^M212)/('data'!$G$22^M212+L212^M212))</f>
        <v>58.0408063498221</v>
      </c>
      <c r="P212" s="31">
        <f>VLOOKUP(IF(N212-'data'!$G$24&lt;0,0,N212-'data'!$G$24),N3:O1097,2)</f>
        <v>58.2322798661978</v>
      </c>
      <c r="Q212" s="20">
        <v>2.5</v>
      </c>
      <c r="R212" s="19">
        <v>2.50014157751364</v>
      </c>
      <c r="S212" s="19">
        <v>2.50014157751364</v>
      </c>
      <c r="T212" s="19">
        <v>2.50014157751364</v>
      </c>
      <c r="U212" s="19">
        <v>2.28190888212092</v>
      </c>
      <c r="V212" s="19">
        <v>2.28190888212092</v>
      </c>
      <c r="W212" s="19">
        <v>2.28190888212092</v>
      </c>
      <c r="X212" s="19">
        <v>2.28190888212092</v>
      </c>
      <c r="Y212" s="31">
        <v>58.2294541138439</v>
      </c>
      <c r="Z212" s="31">
        <v>58.2294541138439</v>
      </c>
      <c r="AA212" s="31">
        <v>58.2294541138439</v>
      </c>
      <c r="AB212" s="31">
        <v>58.2294541138439</v>
      </c>
    </row>
    <row r="213" ht="20.05" customHeight="1">
      <c r="A213" s="17">
        <f>$A212+C212</f>
        <v>1040</v>
      </c>
      <c r="B213" s="18"/>
      <c r="C213" s="19">
        <v>5</v>
      </c>
      <c r="D213" t="b" s="20">
        <v>0</v>
      </c>
      <c r="E213" s="21"/>
      <c r="F213" s="22">
        <v>545.770718869803</v>
      </c>
      <c r="G213" s="22">
        <f>$E213+($F213/60+H213*'data'!$C$16+I213*OFFSET('data'!$C$17,0,D213)-G212*(OFFSET('data'!$C$18,0,D213)+'data'!$C$19+OFFSET('data'!$C$20,0,D213)))*$C213/60+G212</f>
        <v>16.3633802816823</v>
      </c>
      <c r="H213" s="22">
        <f>H212+('data'!$C$19*G212-'data'!$C$16*H212)*$C213/60</f>
        <v>47.4613386948534</v>
      </c>
      <c r="I213" s="22">
        <f>I212+(OFFSET('data'!$C$20,0,D213)*G212-OFFSET('data'!$C$17,0,D213)*I212)*$C213/60</f>
        <v>49.0609253143922</v>
      </c>
      <c r="J213" s="23">
        <f>$A213/60</f>
        <v>17.3333333333333</v>
      </c>
      <c r="K213" s="19">
        <f>G213/'data'!$C$15*1000</f>
        <v>2.5</v>
      </c>
      <c r="L213" s="19">
        <f>L212+'data'!$G$21*(K212-L212)/60*C212</f>
        <v>2.28432167126398</v>
      </c>
      <c r="M213" s="20">
        <f>IF(L213&lt;='data'!$G$22,1.89,1.47)</f>
        <v>1.89</v>
      </c>
      <c r="N213" s="19">
        <f>$A213</f>
        <v>1040</v>
      </c>
      <c r="O213" s="31">
        <f>'data'!$G$23-'data'!$G$23*(1-('data'!$G$22^M213)/('data'!$G$22^M213+L213^M213))</f>
        <v>57.9944086994727</v>
      </c>
      <c r="P213" s="31">
        <f>VLOOKUP(IF(N213-'data'!$G$24&lt;0,0,N213-'data'!$G$24),N3:O1097,2)</f>
        <v>58.1835137698272</v>
      </c>
      <c r="Q213" s="20">
        <v>2.5</v>
      </c>
      <c r="R213" s="19">
        <v>2.5001411594138</v>
      </c>
      <c r="S213" s="19">
        <v>2.5001411594138</v>
      </c>
      <c r="T213" s="19">
        <v>2.5001411594138</v>
      </c>
      <c r="U213" s="19">
        <v>2.2844768727799</v>
      </c>
      <c r="V213" s="19">
        <v>2.2844768727799</v>
      </c>
      <c r="W213" s="19">
        <v>2.2844768727799</v>
      </c>
      <c r="X213" s="19">
        <v>2.2844768727799</v>
      </c>
      <c r="Y213" s="31">
        <v>58.1806924810669</v>
      </c>
      <c r="Z213" s="31">
        <v>58.1806924810669</v>
      </c>
      <c r="AA213" s="31">
        <v>58.1806924810669</v>
      </c>
      <c r="AB213" s="31">
        <v>58.1806924810669</v>
      </c>
    </row>
    <row r="214" ht="20.05" customHeight="1">
      <c r="A214" s="17">
        <f>$A213+C213</f>
        <v>1045</v>
      </c>
      <c r="B214" s="18"/>
      <c r="C214" s="19">
        <v>5</v>
      </c>
      <c r="D214" t="b" s="20">
        <v>0</v>
      </c>
      <c r="E214" s="21"/>
      <c r="F214" s="22">
        <v>545.221513985314</v>
      </c>
      <c r="G214" s="22">
        <f>$E214+($F214/60+H214*'data'!$C$16+I214*OFFSET('data'!$C$17,0,D214)-G213*(OFFSET('data'!$C$18,0,D214)+'data'!$C$19+OFFSET('data'!$C$20,0,D214)))*$C214/60+G213</f>
        <v>16.3633802816823</v>
      </c>
      <c r="H214" s="22">
        <f>H213+('data'!$C$19*G213-'data'!$C$16*H213)*$C214/60</f>
        <v>47.5782887608267</v>
      </c>
      <c r="I214" s="22">
        <f>I213+(OFFSET('data'!$C$20,0,D214)*G213-OFFSET('data'!$C$17,0,D214)*I213)*$C214/60</f>
        <v>49.2897922557049</v>
      </c>
      <c r="J214" s="23">
        <f>$A214/60</f>
        <v>17.4166666666667</v>
      </c>
      <c r="K214" s="19">
        <f>G214/'data'!$C$15*1000</f>
        <v>2.5</v>
      </c>
      <c r="L214" s="19">
        <f>L213+'data'!$G$21*(K213-L213)/60*C213</f>
        <v>2.28685960414586</v>
      </c>
      <c r="M214" s="20">
        <f>IF(L214&lt;='data'!$G$22,1.89,1.47)</f>
        <v>1.89</v>
      </c>
      <c r="N214" s="19">
        <f>$A214</f>
        <v>1045</v>
      </c>
      <c r="O214" s="31">
        <f>'data'!$G$23-'data'!$G$23*(1-('data'!$G$22^M214)/('data'!$G$22^M214+L214^M214))</f>
        <v>57.9485843158076</v>
      </c>
      <c r="P214" s="31">
        <f>VLOOKUP(IF(N214-'data'!$G$24&lt;0,0,N214-'data'!$G$24),N3:O1097,2)</f>
        <v>58.1353512965921</v>
      </c>
      <c r="Q214" s="20">
        <v>2.5</v>
      </c>
      <c r="R214" s="19">
        <v>2.50014074279924</v>
      </c>
      <c r="S214" s="19">
        <v>2.50014074279924</v>
      </c>
      <c r="T214" s="19">
        <v>2.50014074279924</v>
      </c>
      <c r="U214" s="19">
        <v>2.28701464042537</v>
      </c>
      <c r="V214" s="19">
        <v>2.28701464042537</v>
      </c>
      <c r="W214" s="19">
        <v>2.28701464042537</v>
      </c>
      <c r="X214" s="19">
        <v>2.28701464042537</v>
      </c>
      <c r="Y214" s="31">
        <v>58.1325345092739</v>
      </c>
      <c r="Z214" s="31">
        <v>58.1325345092739</v>
      </c>
      <c r="AA214" s="31">
        <v>58.1325345092739</v>
      </c>
      <c r="AB214" s="31">
        <v>58.1325345092739</v>
      </c>
    </row>
    <row r="215" ht="20.05" customHeight="1">
      <c r="A215" s="17">
        <f>$A214+C214</f>
        <v>1050</v>
      </c>
      <c r="B215" s="18"/>
      <c r="C215" s="19">
        <v>5</v>
      </c>
      <c r="D215" t="b" s="20">
        <v>0</v>
      </c>
      <c r="E215" s="21"/>
      <c r="F215" s="22">
        <v>544.675227288826</v>
      </c>
      <c r="G215" s="22">
        <f>$E215+($F215/60+H215*'data'!$C$16+I215*OFFSET('data'!$C$17,0,D215)-G214*(OFFSET('data'!$C$18,0,D215)+'data'!$C$19+OFFSET('data'!$C$20,0,D215)))*$C215/60+G214</f>
        <v>16.3633802816823</v>
      </c>
      <c r="H215" s="22">
        <f>H214+('data'!$C$19*G214-'data'!$C$16*H214)*$C215/60</f>
        <v>47.694552522005</v>
      </c>
      <c r="I215" s="22">
        <f>I214+(OFFSET('data'!$C$20,0,D215)*G214-OFFSET('data'!$C$17,0,D215)*I214)*$C215/60</f>
        <v>49.5185827172508</v>
      </c>
      <c r="J215" s="23">
        <f>$A215/60</f>
        <v>17.5</v>
      </c>
      <c r="K215" s="19">
        <f>G215/'data'!$C$15*1000</f>
        <v>2.5</v>
      </c>
      <c r="L215" s="19">
        <f>L214+'data'!$G$21*(K214-L214)/60*C214</f>
        <v>2.28936767263037</v>
      </c>
      <c r="M215" s="20">
        <f>IF(L215&lt;='data'!$G$22,1.89,1.47)</f>
        <v>1.89</v>
      </c>
      <c r="N215" s="19">
        <f>$A215</f>
        <v>1050</v>
      </c>
      <c r="O215" s="31">
        <f>'data'!$G$23-'data'!$G$23*(1-('data'!$G$22^M215)/('data'!$G$22^M215+L215^M215))</f>
        <v>57.9033258621387</v>
      </c>
      <c r="P215" s="31">
        <f>VLOOKUP(IF(N215-'data'!$G$24&lt;0,0,N215-'data'!$G$24),N3:O1097,2)</f>
        <v>58.0877847031201</v>
      </c>
      <c r="Q215" s="20">
        <v>2.5</v>
      </c>
      <c r="R215" s="19">
        <v>2.50014032766467</v>
      </c>
      <c r="S215" s="19">
        <v>2.50014032766467</v>
      </c>
      <c r="T215" s="19">
        <v>2.50014032766467</v>
      </c>
      <c r="U215" s="19">
        <v>2.28952254071545</v>
      </c>
      <c r="V215" s="19">
        <v>2.28952254071545</v>
      </c>
      <c r="W215" s="19">
        <v>2.28952254071545</v>
      </c>
      <c r="X215" s="19">
        <v>2.28952254071545</v>
      </c>
      <c r="Y215" s="31">
        <v>58.0849724541296</v>
      </c>
      <c r="Z215" s="31">
        <v>58.0849724541296</v>
      </c>
      <c r="AA215" s="31">
        <v>58.0849724541296</v>
      </c>
      <c r="AB215" s="31">
        <v>58.0849724541296</v>
      </c>
    </row>
    <row r="216" ht="20.05" customHeight="1">
      <c r="A216" s="17">
        <f>$A215+C215</f>
        <v>1055</v>
      </c>
      <c r="B216" s="18"/>
      <c r="C216" s="19">
        <v>5</v>
      </c>
      <c r="D216" t="b" s="20">
        <v>0</v>
      </c>
      <c r="E216" s="21"/>
      <c r="F216" s="22">
        <v>544.131841757204</v>
      </c>
      <c r="G216" s="22">
        <f>$E216+($F216/60+H216*'data'!$C$16+I216*OFFSET('data'!$C$17,0,D216)-G215*(OFFSET('data'!$C$18,0,D216)+'data'!$C$19+OFFSET('data'!$C$20,0,D216)))*$C216/60+G215</f>
        <v>16.3633802816823</v>
      </c>
      <c r="H216" s="22">
        <f>H215+('data'!$C$19*G215-'data'!$C$16*H215)*$C216/60</f>
        <v>47.8101340058701</v>
      </c>
      <c r="I216" s="22">
        <f>I215+(OFFSET('data'!$C$20,0,D216)*G215-OFFSET('data'!$C$17,0,D216)*I215)*$C216/60</f>
        <v>49.7472967245869</v>
      </c>
      <c r="J216" s="23">
        <f>$A216/60</f>
        <v>17.5833333333333</v>
      </c>
      <c r="K216" s="19">
        <f>G216/'data'!$C$15*1000</f>
        <v>2.5</v>
      </c>
      <c r="L216" s="19">
        <f>L215+'data'!$G$21*(K215-L215)/60*C215</f>
        <v>2.29184622813825</v>
      </c>
      <c r="M216" s="20">
        <f>IF(L216&lt;='data'!$G$22,1.89,1.47)</f>
        <v>1.89</v>
      </c>
      <c r="N216" s="19">
        <f>$A216</f>
        <v>1055</v>
      </c>
      <c r="O216" s="31">
        <f>'data'!$G$23-'data'!$G$23*(1-('data'!$G$22^M216)/('data'!$G$22^M216+L216^M216))</f>
        <v>57.8586260999854</v>
      </c>
      <c r="P216" s="31">
        <f>VLOOKUP(IF(N216-'data'!$G$24&lt;0,0,N216-'data'!$G$24),N3:O1097,2)</f>
        <v>58.0408063498221</v>
      </c>
      <c r="Q216" s="20">
        <v>2.5</v>
      </c>
      <c r="R216" s="19">
        <v>2.50013991400482</v>
      </c>
      <c r="S216" s="19">
        <v>2.50013991400482</v>
      </c>
      <c r="T216" s="19">
        <v>2.50013991400482</v>
      </c>
      <c r="U216" s="19">
        <v>2.2920009251231</v>
      </c>
      <c r="V216" s="19">
        <v>2.2920009251231</v>
      </c>
      <c r="W216" s="19">
        <v>2.2920009251231</v>
      </c>
      <c r="X216" s="19">
        <v>2.2920009251231</v>
      </c>
      <c r="Y216" s="31">
        <v>58.0379986751007</v>
      </c>
      <c r="Z216" s="31">
        <v>58.0379986751007</v>
      </c>
      <c r="AA216" s="31">
        <v>58.0379986751007</v>
      </c>
      <c r="AB216" s="31">
        <v>58.0379986751007</v>
      </c>
    </row>
    <row r="217" ht="20.05" customHeight="1">
      <c r="A217" s="17">
        <f>$A216+C216</f>
        <v>1060</v>
      </c>
      <c r="B217" s="18"/>
      <c r="C217" s="19">
        <v>5</v>
      </c>
      <c r="D217" t="b" s="20">
        <v>0</v>
      </c>
      <c r="E217" s="21"/>
      <c r="F217" s="22">
        <v>543.591340467176</v>
      </c>
      <c r="G217" s="22">
        <f>$E217+($F217/60+H217*'data'!$C$16+I217*OFFSET('data'!$C$17,0,D217)-G216*(OFFSET('data'!$C$18,0,D217)+'data'!$C$19+OFFSET('data'!$C$20,0,D217)))*$C217/60+G216</f>
        <v>16.3633802816823</v>
      </c>
      <c r="H217" s="22">
        <f>H216+('data'!$C$19*G216-'data'!$C$16*H216)*$C217/60</f>
        <v>47.9250372162693</v>
      </c>
      <c r="I217" s="22">
        <f>I216+(OFFSET('data'!$C$20,0,D217)*G216-OFFSET('data'!$C$17,0,D217)*I216)*$C217/60</f>
        <v>49.9759343032617</v>
      </c>
      <c r="J217" s="23">
        <f>$A217/60</f>
        <v>17.6666666666667</v>
      </c>
      <c r="K217" s="19">
        <f>G217/'data'!$C$15*1000</f>
        <v>2.5</v>
      </c>
      <c r="L217" s="19">
        <f>L216+'data'!$G$21*(K216-L216)/60*C216</f>
        <v>2.29429561795498</v>
      </c>
      <c r="M217" s="20">
        <f>IF(L217&lt;='data'!$G$22,1.89,1.47)</f>
        <v>1.89</v>
      </c>
      <c r="N217" s="19">
        <f>$A217</f>
        <v>1060</v>
      </c>
      <c r="O217" s="31">
        <f>'data'!$G$23-'data'!$G$23*(1-('data'!$G$22^M217)/('data'!$G$22^M217+L217^M217))</f>
        <v>57.8144778877235</v>
      </c>
      <c r="P217" s="31">
        <f>VLOOKUP(IF(N217-'data'!$G$24&lt;0,0,N217-'data'!$G$24),N3:O1097,2)</f>
        <v>57.9944086994727</v>
      </c>
      <c r="Q217" s="20">
        <v>2.5</v>
      </c>
      <c r="R217" s="19">
        <v>2.50013950181442</v>
      </c>
      <c r="S217" s="19">
        <v>2.50013950181442</v>
      </c>
      <c r="T217" s="19">
        <v>2.50013950181442</v>
      </c>
      <c r="U217" s="19">
        <v>2.29445014098535</v>
      </c>
      <c r="V217" s="19">
        <v>2.29445014098535</v>
      </c>
      <c r="W217" s="19">
        <v>2.29445014098535</v>
      </c>
      <c r="X217" s="19">
        <v>2.29445014098535</v>
      </c>
      <c r="Y217" s="31">
        <v>57.9916056340365</v>
      </c>
      <c r="Z217" s="31">
        <v>57.9916056340365</v>
      </c>
      <c r="AA217" s="31">
        <v>57.9916056340365</v>
      </c>
      <c r="AB217" s="31">
        <v>57.9916056340365</v>
      </c>
    </row>
    <row r="218" ht="20.05" customHeight="1">
      <c r="A218" s="17">
        <f>$A217+C217</f>
        <v>1065</v>
      </c>
      <c r="B218" s="18"/>
      <c r="C218" s="19">
        <v>5</v>
      </c>
      <c r="D218" t="b" s="20">
        <v>0</v>
      </c>
      <c r="E218" s="21"/>
      <c r="F218" s="22">
        <v>543.053706594749</v>
      </c>
      <c r="G218" s="22">
        <f>$E218+($F218/60+H218*'data'!$C$16+I218*OFFSET('data'!$C$17,0,D218)-G217*(OFFSET('data'!$C$18,0,D218)+'data'!$C$19+OFFSET('data'!$C$20,0,D218)))*$C218/60+G217</f>
        <v>16.3633802816823</v>
      </c>
      <c r="H218" s="22">
        <f>H217+('data'!$C$19*G217-'data'!$C$16*H217)*$C218/60</f>
        <v>48.0392661335537</v>
      </c>
      <c r="I218" s="22">
        <f>I217+(OFFSET('data'!$C$20,0,D218)*G217-OFFSET('data'!$C$17,0,D218)*I217)*$C218/60</f>
        <v>50.2044954788151</v>
      </c>
      <c r="J218" s="23">
        <f>$A218/60</f>
        <v>17.75</v>
      </c>
      <c r="K218" s="19">
        <f>G218/'data'!$C$15*1000</f>
        <v>2.5</v>
      </c>
      <c r="L218" s="19">
        <f>L217+'data'!$G$21*(K217-L217)/60*C217</f>
        <v>2.29671618527947</v>
      </c>
      <c r="M218" s="20">
        <f>IF(L218&lt;='data'!$G$22,1.89,1.47)</f>
        <v>1.89</v>
      </c>
      <c r="N218" s="19">
        <f>$A218</f>
        <v>1065</v>
      </c>
      <c r="O218" s="31">
        <f>'data'!$G$23-'data'!$G$23*(1-('data'!$G$22^M218)/('data'!$G$22^M218+L218^M218))</f>
        <v>57.7708741792506</v>
      </c>
      <c r="P218" s="31">
        <f>VLOOKUP(IF(N218-'data'!$G$24&lt;0,0,N218-'data'!$G$24),N3:O1097,2)</f>
        <v>57.9485843158076</v>
      </c>
      <c r="Q218" s="20">
        <v>2.5</v>
      </c>
      <c r="R218" s="19">
        <v>2.50013909108822</v>
      </c>
      <c r="S218" s="19">
        <v>2.50013909108822</v>
      </c>
      <c r="T218" s="19">
        <v>2.50013909108822</v>
      </c>
      <c r="U218" s="19">
        <v>2.29687053155199</v>
      </c>
      <c r="V218" s="19">
        <v>2.29687053155199</v>
      </c>
      <c r="W218" s="19">
        <v>2.29687053155199</v>
      </c>
      <c r="X218" s="19">
        <v>2.29687053155199</v>
      </c>
      <c r="Y218" s="31">
        <v>57.9457858937658</v>
      </c>
      <c r="Z218" s="31">
        <v>57.9457858937658</v>
      </c>
      <c r="AA218" s="31">
        <v>57.9457858937658</v>
      </c>
      <c r="AB218" s="31">
        <v>57.9457858937658</v>
      </c>
    </row>
    <row r="219" ht="20.05" customHeight="1">
      <c r="A219" s="17">
        <f>$A218+C218</f>
        <v>1070</v>
      </c>
      <c r="B219" s="18"/>
      <c r="C219" s="19">
        <v>5</v>
      </c>
      <c r="D219" t="b" s="20">
        <v>0</v>
      </c>
      <c r="E219" s="21"/>
      <c r="F219" s="22">
        <v>542.518923414622</v>
      </c>
      <c r="G219" s="22">
        <f>$E219+($F219/60+H219*'data'!$C$16+I219*OFFSET('data'!$C$17,0,D219)-G218*(OFFSET('data'!$C$18,0,D219)+'data'!$C$19+OFFSET('data'!$C$20,0,D219)))*$C219/60+G218</f>
        <v>16.3633802816823</v>
      </c>
      <c r="H219" s="22">
        <f>H218+('data'!$C$19*G218-'data'!$C$16*H218)*$C219/60</f>
        <v>48.1528247147164</v>
      </c>
      <c r="I219" s="22">
        <f>I218+(OFFSET('data'!$C$20,0,D219)*G218-OFFSET('data'!$C$17,0,D219)*I218)*$C219/60</f>
        <v>50.4329802767786</v>
      </c>
      <c r="J219" s="23">
        <f>$A219/60</f>
        <v>17.8333333333333</v>
      </c>
      <c r="K219" s="19">
        <f>G219/'data'!$C$15*1000</f>
        <v>2.5</v>
      </c>
      <c r="L219" s="19">
        <f>L218+'data'!$G$21*(K218-L218)/60*C218</f>
        <v>2.29910826927213</v>
      </c>
      <c r="M219" s="20">
        <f>IF(L219&lt;='data'!$G$22,1.89,1.47)</f>
        <v>1.89</v>
      </c>
      <c r="N219" s="19">
        <f>$A219</f>
        <v>1070</v>
      </c>
      <c r="O219" s="31">
        <f>'data'!$G$23-'data'!$G$23*(1-('data'!$G$22^M219)/('data'!$G$22^M219+L219^M219))</f>
        <v>57.7278080226689</v>
      </c>
      <c r="P219" s="31">
        <f>VLOOKUP(IF(N219-'data'!$G$24&lt;0,0,N219-'data'!$G$24),N3:O1097,2)</f>
        <v>57.9033258621387</v>
      </c>
      <c r="Q219" s="20">
        <v>2.5</v>
      </c>
      <c r="R219" s="19">
        <v>2.50013868182098</v>
      </c>
      <c r="S219" s="19">
        <v>2.50013868182098</v>
      </c>
      <c r="T219" s="19">
        <v>2.50013868182098</v>
      </c>
      <c r="U219" s="19">
        <v>2.29926243603364</v>
      </c>
      <c r="V219" s="19">
        <v>2.29926243603364</v>
      </c>
      <c r="W219" s="19">
        <v>2.29926243603364</v>
      </c>
      <c r="X219" s="19">
        <v>2.29926243603364</v>
      </c>
      <c r="Y219" s="31">
        <v>57.9005321167113</v>
      </c>
      <c r="Z219" s="31">
        <v>57.9005321167113</v>
      </c>
      <c r="AA219" s="31">
        <v>57.9005321167113</v>
      </c>
      <c r="AB219" s="31">
        <v>57.9005321167113</v>
      </c>
    </row>
    <row r="220" ht="20.05" customHeight="1">
      <c r="A220" s="17">
        <f>$A219+C219</f>
        <v>1075</v>
      </c>
      <c r="B220" s="18"/>
      <c r="C220" s="19">
        <v>5</v>
      </c>
      <c r="D220" t="b" s="20">
        <v>0</v>
      </c>
      <c r="E220" s="21"/>
      <c r="F220" s="22">
        <v>541.986974299614</v>
      </c>
      <c r="G220" s="22">
        <f>$E220+($F220/60+H220*'data'!$C$16+I220*OFFSET('data'!$C$17,0,D220)-G219*(OFFSET('data'!$C$18,0,D220)+'data'!$C$19+OFFSET('data'!$C$20,0,D220)))*$C220/60+G219</f>
        <v>16.3633802816823</v>
      </c>
      <c r="H220" s="22">
        <f>H219+('data'!$C$19*G219-'data'!$C$16*H219)*$C220/60</f>
        <v>48.2657168935294</v>
      </c>
      <c r="I220" s="22">
        <f>I219+(OFFSET('data'!$C$20,0,D220)*G219-OFFSET('data'!$C$17,0,D220)*I219)*$C220/60</f>
        <v>50.6613887226749</v>
      </c>
      <c r="J220" s="23">
        <f>$A220/60</f>
        <v>17.9166666666667</v>
      </c>
      <c r="K220" s="19">
        <f>G220/'data'!$C$15*1000</f>
        <v>2.5</v>
      </c>
      <c r="L220" s="19">
        <f>L219+'data'!$G$21*(K219-L219)/60*C219</f>
        <v>2.3014722051024</v>
      </c>
      <c r="M220" s="20">
        <f>IF(L220&lt;='data'!$G$22,1.89,1.47)</f>
        <v>1.89</v>
      </c>
      <c r="N220" s="19">
        <f>$A220</f>
        <v>1075</v>
      </c>
      <c r="O220" s="31">
        <f>'data'!$G$23-'data'!$G$23*(1-('data'!$G$22^M220)/('data'!$G$22^M220+L220^M220))</f>
        <v>57.6852725589835</v>
      </c>
      <c r="P220" s="31">
        <f>VLOOKUP(IF(N220-'data'!$G$24&lt;0,0,N220-'data'!$G$24),N3:O1097,2)</f>
        <v>57.8586260999854</v>
      </c>
      <c r="Q220" s="20">
        <v>2.5</v>
      </c>
      <c r="R220" s="19">
        <v>2.50013827400749</v>
      </c>
      <c r="S220" s="19">
        <v>2.50013827400749</v>
      </c>
      <c r="T220" s="19">
        <v>2.50013827400749</v>
      </c>
      <c r="U220" s="19">
        <v>2.30162618964931</v>
      </c>
      <c r="V220" s="19">
        <v>2.30162618964931</v>
      </c>
      <c r="W220" s="19">
        <v>2.30162618964931</v>
      </c>
      <c r="X220" s="19">
        <v>2.30162618964931</v>
      </c>
      <c r="Y220" s="31">
        <v>57.8558370635208</v>
      </c>
      <c r="Z220" s="31">
        <v>57.8558370635208</v>
      </c>
      <c r="AA220" s="31">
        <v>57.8558370635208</v>
      </c>
      <c r="AB220" s="31">
        <v>57.8558370635208</v>
      </c>
    </row>
    <row r="221" ht="20.05" customHeight="1">
      <c r="A221" s="17">
        <f>$A220+C220</f>
        <v>1080</v>
      </c>
      <c r="B221" s="18"/>
      <c r="C221" s="19">
        <v>5</v>
      </c>
      <c r="D221" t="b" s="20">
        <v>0</v>
      </c>
      <c r="E221" s="21"/>
      <c r="F221" s="22">
        <v>541.457842720083</v>
      </c>
      <c r="G221" s="22">
        <f>$E221+($F221/60+H221*'data'!$C$16+I221*OFFSET('data'!$C$17,0,D221)-G220*(OFFSET('data'!$C$18,0,D221)+'data'!$C$19+OFFSET('data'!$C$20,0,D221)))*$C221/60+G220</f>
        <v>16.3633802816823</v>
      </c>
      <c r="H221" s="22">
        <f>H220+('data'!$C$19*G220-'data'!$C$16*H220)*$C221/60</f>
        <v>48.3779465806799</v>
      </c>
      <c r="I221" s="22">
        <f>I220+(OFFSET('data'!$C$20,0,D221)*G220-OFFSET('data'!$C$17,0,D221)*I220)*$C221/60</f>
        <v>50.8897208420185</v>
      </c>
      <c r="J221" s="23">
        <f>$A221/60</f>
        <v>18</v>
      </c>
      <c r="K221" s="19">
        <f>G221/'data'!$C$15*1000</f>
        <v>2.5</v>
      </c>
      <c r="L221" s="19">
        <f>L220+'data'!$G$21*(K220-L220)/60*C220</f>
        <v>2.30380832399571</v>
      </c>
      <c r="M221" s="20">
        <f>IF(L221&lt;='data'!$G$22,1.89,1.47)</f>
        <v>1.89</v>
      </c>
      <c r="N221" s="19">
        <f>$A221</f>
        <v>1080</v>
      </c>
      <c r="O221" s="31">
        <f>'data'!$G$23-'data'!$G$23*(1-('data'!$G$22^M221)/('data'!$G$22^M221+L221^M221))</f>
        <v>57.6432610208195</v>
      </c>
      <c r="P221" s="31">
        <f>VLOOKUP(IF(N221-'data'!$G$24&lt;0,0,N221-'data'!$G$24),N3:O1097,2)</f>
        <v>57.8144778877235</v>
      </c>
      <c r="Q221" s="20">
        <v>2.5</v>
      </c>
      <c r="R221" s="19">
        <v>2.50013786764255</v>
      </c>
      <c r="S221" s="19">
        <v>2.50013786764255</v>
      </c>
      <c r="T221" s="19">
        <v>2.50013786764255</v>
      </c>
      <c r="U221" s="19">
        <v>2.30396212367335</v>
      </c>
      <c r="V221" s="19">
        <v>2.30396212367335</v>
      </c>
      <c r="W221" s="19">
        <v>2.30396212367335</v>
      </c>
      <c r="X221" s="19">
        <v>2.30396212367335</v>
      </c>
      <c r="Y221" s="31">
        <v>57.8116935917157</v>
      </c>
      <c r="Z221" s="31">
        <v>57.8116935917157</v>
      </c>
      <c r="AA221" s="31">
        <v>57.8116935917157</v>
      </c>
      <c r="AB221" s="31">
        <v>57.8116935917157</v>
      </c>
    </row>
    <row r="222" ht="20.05" customHeight="1">
      <c r="A222" s="17">
        <f>$A221+C221</f>
        <v>1085</v>
      </c>
      <c r="B222" s="18"/>
      <c r="C222" s="19">
        <v>5</v>
      </c>
      <c r="D222" t="b" s="20">
        <v>0</v>
      </c>
      <c r="E222" s="21"/>
      <c r="F222" s="22">
        <v>540.9315122433539</v>
      </c>
      <c r="G222" s="22">
        <f>$E222+($F222/60+H222*'data'!$C$16+I222*OFFSET('data'!$C$17,0,D222)-G221*(OFFSET('data'!$C$18,0,D222)+'data'!$C$19+OFFSET('data'!$C$20,0,D222)))*$C222/60+G221</f>
        <v>16.3633802816823</v>
      </c>
      <c r="H222" s="22">
        <f>H221+('data'!$C$19*G221-'data'!$C$16*H221)*$C222/60</f>
        <v>48.4895176639058</v>
      </c>
      <c r="I222" s="22">
        <f>I221+(OFFSET('data'!$C$20,0,D222)*G221-OFFSET('data'!$C$17,0,D222)*I221)*$C222/60</f>
        <v>51.1179766603151</v>
      </c>
      <c r="J222" s="23">
        <f>$A222/60</f>
        <v>18.0833333333333</v>
      </c>
      <c r="K222" s="19">
        <f>G222/'data'!$C$15*1000</f>
        <v>2.5</v>
      </c>
      <c r="L222" s="19">
        <f>L221+'data'!$G$21*(K221-L221)/60*C221</f>
        <v>2.30611695327989</v>
      </c>
      <c r="M222" s="20">
        <f>IF(L222&lt;='data'!$G$22,1.89,1.47)</f>
        <v>1.89</v>
      </c>
      <c r="N222" s="19">
        <f>$A222</f>
        <v>1085</v>
      </c>
      <c r="O222" s="31">
        <f>'data'!$G$23-'data'!$G$23*(1-('data'!$G$22^M222)/('data'!$G$22^M222+L222^M222))</f>
        <v>57.6017667311536</v>
      </c>
      <c r="P222" s="31">
        <f>VLOOKUP(IF(N222-'data'!$G$24&lt;0,0,N222-'data'!$G$24),N3:O1097,2)</f>
        <v>57.7708741792506</v>
      </c>
      <c r="Q222" s="20">
        <v>2.5</v>
      </c>
      <c r="R222" s="19">
        <v>2.50013746272099</v>
      </c>
      <c r="S222" s="19">
        <v>2.50013746272099</v>
      </c>
      <c r="T222" s="19">
        <v>2.50013746272099</v>
      </c>
      <c r="U222" s="19">
        <v>2.30627056548187</v>
      </c>
      <c r="V222" s="19">
        <v>2.30627056548187</v>
      </c>
      <c r="W222" s="19">
        <v>2.30627056548187</v>
      </c>
      <c r="X222" s="19">
        <v>2.30627056548187</v>
      </c>
      <c r="Y222" s="31">
        <v>57.7680946543559</v>
      </c>
      <c r="Z222" s="31">
        <v>57.7680946543559</v>
      </c>
      <c r="AA222" s="31">
        <v>57.7680946543559</v>
      </c>
      <c r="AB222" s="31">
        <v>57.7680946543559</v>
      </c>
    </row>
    <row r="223" ht="20.05" customHeight="1">
      <c r="A223" s="17">
        <f>$A222+C222</f>
        <v>1090</v>
      </c>
      <c r="B223" s="18"/>
      <c r="C223" s="19">
        <v>5</v>
      </c>
      <c r="D223" t="b" s="20">
        <v>0</v>
      </c>
      <c r="E223" s="21"/>
      <c r="F223" s="22">
        <v>540.407966533152</v>
      </c>
      <c r="G223" s="22">
        <f>$E223+($F223/60+H223*'data'!$C$16+I223*OFFSET('data'!$C$17,0,D223)-G222*(OFFSET('data'!$C$18,0,D223)+'data'!$C$19+OFFSET('data'!$C$20,0,D223)))*$C223/60+G222</f>
        <v>16.3633802816823</v>
      </c>
      <c r="H223" s="22">
        <f>H222+('data'!$C$19*G222-'data'!$C$16*H222)*$C223/60</f>
        <v>48.6004340081303</v>
      </c>
      <c r="I223" s="22">
        <f>I222+(OFFSET('data'!$C$20,0,D223)*G222-OFFSET('data'!$C$17,0,D223)*I222)*$C223/60</f>
        <v>51.346156203062</v>
      </c>
      <c r="J223" s="23">
        <f>$A223/60</f>
        <v>18.1666666666667</v>
      </c>
      <c r="K223" s="19">
        <f>G223/'data'!$C$15*1000</f>
        <v>2.5</v>
      </c>
      <c r="L223" s="19">
        <f>L222+'data'!$G$21*(K222-L222)/60*C222</f>
        <v>2.30839841643103</v>
      </c>
      <c r="M223" s="20">
        <f>IF(L223&lt;='data'!$G$22,1.89,1.47)</f>
        <v>1.89</v>
      </c>
      <c r="N223" s="19">
        <f>$A223</f>
        <v>1090</v>
      </c>
      <c r="O223" s="31">
        <f>'data'!$G$23-'data'!$G$23*(1-('data'!$G$22^M223)/('data'!$G$22^M223+L223^M223))</f>
        <v>57.5607831020634</v>
      </c>
      <c r="P223" s="31">
        <f>VLOOKUP(IF(N223-'data'!$G$24&lt;0,0,N223-'data'!$G$24),N3:O1097,2)</f>
        <v>57.7278080226689</v>
      </c>
      <c r="Q223" s="20">
        <v>2.5</v>
      </c>
      <c r="R223" s="19">
        <v>2.50013705923764</v>
      </c>
      <c r="S223" s="19">
        <v>2.50013705923764</v>
      </c>
      <c r="T223" s="19">
        <v>2.50013705923764</v>
      </c>
      <c r="U223" s="19">
        <v>2.30855183859862</v>
      </c>
      <c r="V223" s="19">
        <v>2.30855183859862</v>
      </c>
      <c r="W223" s="19">
        <v>2.30855183859862</v>
      </c>
      <c r="X223" s="19">
        <v>2.30855183859862</v>
      </c>
      <c r="Y223" s="31">
        <v>57.7250332987223</v>
      </c>
      <c r="Z223" s="31">
        <v>57.7250332987223</v>
      </c>
      <c r="AA223" s="31">
        <v>57.7250332987223</v>
      </c>
      <c r="AB223" s="31">
        <v>57.7250332987223</v>
      </c>
    </row>
    <row r="224" ht="20.05" customHeight="1">
      <c r="A224" s="17">
        <f>$A223+C223</f>
        <v>1095</v>
      </c>
      <c r="B224" s="18"/>
      <c r="C224" s="19">
        <v>5</v>
      </c>
      <c r="D224" t="b" s="20">
        <v>0</v>
      </c>
      <c r="E224" s="21"/>
      <c r="F224" s="22">
        <v>539.887189349033</v>
      </c>
      <c r="G224" s="22">
        <f>$E224+($F224/60+H224*'data'!$C$16+I224*OFFSET('data'!$C$17,0,D224)-G223*(OFFSET('data'!$C$18,0,D224)+'data'!$C$19+OFFSET('data'!$C$20,0,D224)))*$C224/60+G223</f>
        <v>16.3633802816823</v>
      </c>
      <c r="H224" s="22">
        <f>H223+('data'!$C$19*G223-'data'!$C$16*H223)*$C224/60</f>
        <v>48.710699455596</v>
      </c>
      <c r="I224" s="22">
        <f>I223+(OFFSET('data'!$C$20,0,D224)*G223-OFFSET('data'!$C$17,0,D224)*I223)*$C224/60</f>
        <v>51.574259495748</v>
      </c>
      <c r="J224" s="23">
        <f>$A224/60</f>
        <v>18.25</v>
      </c>
      <c r="K224" s="19">
        <f>G224/'data'!$C$15*1000</f>
        <v>2.5</v>
      </c>
      <c r="L224" s="19">
        <f>L223+'data'!$G$21*(K223-L223)/60*C223</f>
        <v>2.31065303311881</v>
      </c>
      <c r="M224" s="20">
        <f>IF(L224&lt;='data'!$G$22,1.89,1.47)</f>
        <v>1.89</v>
      </c>
      <c r="N224" s="19">
        <f>$A224</f>
        <v>1095</v>
      </c>
      <c r="O224" s="31">
        <f>'data'!$G$23-'data'!$G$23*(1-('data'!$G$22^M224)/('data'!$G$22^M224+L224^M224))</f>
        <v>57.5203036334932</v>
      </c>
      <c r="P224" s="31">
        <f>VLOOKUP(IF(N224-'data'!$G$24&lt;0,0,N224-'data'!$G$24),N3:O1097,2)</f>
        <v>57.6852725589835</v>
      </c>
      <c r="Q224" s="20">
        <v>2.5</v>
      </c>
      <c r="R224" s="19">
        <v>2.50013665718733</v>
      </c>
      <c r="S224" s="19">
        <v>2.50013665718733</v>
      </c>
      <c r="T224" s="19">
        <v>2.50013665718733</v>
      </c>
      <c r="U224" s="19">
        <v>2.31080626274031</v>
      </c>
      <c r="V224" s="19">
        <v>2.31080626274031</v>
      </c>
      <c r="W224" s="19">
        <v>2.31080626274031</v>
      </c>
      <c r="X224" s="19">
        <v>2.31080626274031</v>
      </c>
      <c r="Y224" s="31">
        <v>57.6825026650148</v>
      </c>
      <c r="Z224" s="31">
        <v>57.6825026650148</v>
      </c>
      <c r="AA224" s="31">
        <v>57.6825026650148</v>
      </c>
      <c r="AB224" s="31">
        <v>57.6825026650148</v>
      </c>
    </row>
    <row r="225" ht="20.05" customHeight="1">
      <c r="A225" s="17">
        <f>$A224+C224</f>
        <v>1100</v>
      </c>
      <c r="B225" s="18"/>
      <c r="C225" s="19">
        <v>5</v>
      </c>
      <c r="D225" t="b" s="20">
        <v>0</v>
      </c>
      <c r="E225" s="21"/>
      <c r="F225" s="22">
        <v>539.369164545826</v>
      </c>
      <c r="G225" s="22">
        <f>$E225+($F225/60+H225*'data'!$C$16+I225*OFFSET('data'!$C$17,0,D225)-G224*(OFFSET('data'!$C$18,0,D225)+'data'!$C$19+OFFSET('data'!$C$20,0,D225)))*$C225/60+G224</f>
        <v>16.3633802816823</v>
      </c>
      <c r="H225" s="22">
        <f>H224+('data'!$C$19*G224-'data'!$C$16*H224)*$C225/60</f>
        <v>48.8203178259978</v>
      </c>
      <c r="I225" s="22">
        <f>I224+(OFFSET('data'!$C$20,0,D225)*G224-OFFSET('data'!$C$17,0,D225)*I224)*$C225/60</f>
        <v>51.8022865638533</v>
      </c>
      <c r="J225" s="23">
        <f>$A225/60</f>
        <v>18.3333333333333</v>
      </c>
      <c r="K225" s="19">
        <f>G225/'data'!$C$15*1000</f>
        <v>2.5</v>
      </c>
      <c r="L225" s="19">
        <f>L224+'data'!$G$21*(K224-L224)/60*C224</f>
        <v>2.31288111925129</v>
      </c>
      <c r="M225" s="20">
        <f>IF(L225&lt;='data'!$G$22,1.89,1.47)</f>
        <v>1.89</v>
      </c>
      <c r="N225" s="19">
        <f>$A225</f>
        <v>1100</v>
      </c>
      <c r="O225" s="31">
        <f>'data'!$G$23-'data'!$G$23*(1-('data'!$G$22^M225)/('data'!$G$22^M225+L225^M225))</f>
        <v>57.4803219120349</v>
      </c>
      <c r="P225" s="31">
        <f>VLOOKUP(IF(N225-'data'!$G$24&lt;0,0,N225-'data'!$G$24),N3:O1097,2)</f>
        <v>57.6432610208195</v>
      </c>
      <c r="Q225" s="20">
        <v>2.5</v>
      </c>
      <c r="R225" s="19">
        <v>2.50013625656496</v>
      </c>
      <c r="S225" s="19">
        <v>2.50013625656496</v>
      </c>
      <c r="T225" s="19">
        <v>2.50013625656496</v>
      </c>
      <c r="U225" s="19">
        <v>2.31303415386142</v>
      </c>
      <c r="V225" s="19">
        <v>2.31303415386142</v>
      </c>
      <c r="W225" s="19">
        <v>2.31303415386142</v>
      </c>
      <c r="X225" s="19">
        <v>2.31303415386142</v>
      </c>
      <c r="Y225" s="31">
        <v>57.6404959850688</v>
      </c>
      <c r="Z225" s="31">
        <v>57.6404959850688</v>
      </c>
      <c r="AA225" s="31">
        <v>57.6404959850688</v>
      </c>
      <c r="AB225" s="31">
        <v>57.6404959850688</v>
      </c>
    </row>
    <row r="226" ht="20.05" customHeight="1">
      <c r="A226" s="17">
        <f>$A225+C225</f>
        <v>1105</v>
      </c>
      <c r="B226" s="18"/>
      <c r="C226" s="19">
        <v>5</v>
      </c>
      <c r="D226" t="b" s="20">
        <v>0</v>
      </c>
      <c r="E226" s="21"/>
      <c r="F226" s="22">
        <v>538.853876073071</v>
      </c>
      <c r="G226" s="22">
        <f>$E226+($F226/60+H226*'data'!$C$16+I226*OFFSET('data'!$C$17,0,D226)-G225*(OFFSET('data'!$C$18,0,D226)+'data'!$C$19+OFFSET('data'!$C$20,0,D226)))*$C226/60+G225</f>
        <v>16.3633802816823</v>
      </c>
      <c r="H226" s="22">
        <f>H225+('data'!$C$19*G225-'data'!$C$16*H225)*$C226/60</f>
        <v>48.9292929166152</v>
      </c>
      <c r="I226" s="22">
        <f>I225+(OFFSET('data'!$C$20,0,D226)*G225-OFFSET('data'!$C$17,0,D226)*I225)*$C226/60</f>
        <v>52.0302374328497</v>
      </c>
      <c r="J226" s="23">
        <f>$A226/60</f>
        <v>18.4166666666667</v>
      </c>
      <c r="K226" s="19">
        <f>G226/'data'!$C$15*1000</f>
        <v>2.5</v>
      </c>
      <c r="L226" s="19">
        <f>L225+'data'!$G$21*(K225-L225)/60*C225</f>
        <v>2.31508298701916</v>
      </c>
      <c r="M226" s="20">
        <f>IF(L226&lt;='data'!$G$22,1.89,1.47)</f>
        <v>1.89</v>
      </c>
      <c r="N226" s="19">
        <f>$A226</f>
        <v>1105</v>
      </c>
      <c r="O226" s="31">
        <f>'data'!$G$23-'data'!$G$23*(1-('data'!$G$22^M226)/('data'!$G$22^M226+L226^M226))</f>
        <v>57.4408316097271</v>
      </c>
      <c r="P226" s="31">
        <f>VLOOKUP(IF(N226-'data'!$G$24&lt;0,0,N226-'data'!$G$24),N3:O1097,2)</f>
        <v>57.6017667311536</v>
      </c>
      <c r="Q226" s="20">
        <v>2.5</v>
      </c>
      <c r="R226" s="19">
        <v>2.5001358573654</v>
      </c>
      <c r="S226" s="19">
        <v>2.5001358573654</v>
      </c>
      <c r="T226" s="19">
        <v>2.5001358573654</v>
      </c>
      <c r="U226" s="19">
        <v>2.31523582419846</v>
      </c>
      <c r="V226" s="19">
        <v>2.31523582419846</v>
      </c>
      <c r="W226" s="19">
        <v>2.31523582419846</v>
      </c>
      <c r="X226" s="19">
        <v>2.31523582419846</v>
      </c>
      <c r="Y226" s="31">
        <v>57.5990065810871</v>
      </c>
      <c r="Z226" s="31">
        <v>57.5990065810871</v>
      </c>
      <c r="AA226" s="31">
        <v>57.5990065810871</v>
      </c>
      <c r="AB226" s="31">
        <v>57.5990065810871</v>
      </c>
    </row>
    <row r="227" ht="20.05" customHeight="1">
      <c r="A227" s="17">
        <f>$A226+C226</f>
        <v>1110</v>
      </c>
      <c r="B227" s="18"/>
      <c r="C227" s="19">
        <v>5</v>
      </c>
      <c r="D227" t="b" s="20">
        <v>0</v>
      </c>
      <c r="E227" s="21"/>
      <c r="F227" s="22">
        <v>538.341307974464</v>
      </c>
      <c r="G227" s="22">
        <f>$E227+($F227/60+H227*'data'!$C$16+I227*OFFSET('data'!$C$17,0,D227)-G226*(OFFSET('data'!$C$18,0,D227)+'data'!$C$19+OFFSET('data'!$C$20,0,D227)))*$C227/60+G226</f>
        <v>16.3633802816823</v>
      </c>
      <c r="H227" s="22">
        <f>H226+('data'!$C$19*G226-'data'!$C$16*H226)*$C227/60</f>
        <v>49.0376285024439</v>
      </c>
      <c r="I227" s="22">
        <f>I226+(OFFSET('data'!$C$20,0,D227)*G226-OFFSET('data'!$C$17,0,D227)*I226)*$C227/60</f>
        <v>52.2581121282004</v>
      </c>
      <c r="J227" s="23">
        <f>$A227/60</f>
        <v>18.5</v>
      </c>
      <c r="K227" s="19">
        <f>G227/'data'!$C$15*1000</f>
        <v>2.5</v>
      </c>
      <c r="L227" s="19">
        <f>L226+'data'!$G$21*(K226-L226)/60*C226</f>
        <v>2.31725894493952</v>
      </c>
      <c r="M227" s="20">
        <f>IF(L227&lt;='data'!$G$22,1.89,1.47)</f>
        <v>1.89</v>
      </c>
      <c r="N227" s="19">
        <f>$A227</f>
        <v>1110</v>
      </c>
      <c r="O227" s="31">
        <f>'data'!$G$23-'data'!$G$23*(1-('data'!$G$22^M227)/('data'!$G$22^M227+L227^M227))</f>
        <v>57.4018264828674</v>
      </c>
      <c r="P227" s="31">
        <f>VLOOKUP(IF(N227-'data'!$G$24&lt;0,0,N227-'data'!$G$24),N3:O1097,2)</f>
        <v>57.5607831020634</v>
      </c>
      <c r="Q227" s="20">
        <v>2.5</v>
      </c>
      <c r="R227" s="19">
        <v>2.50013545958354</v>
      </c>
      <c r="S227" s="19">
        <v>2.50013545958354</v>
      </c>
      <c r="T227" s="19">
        <v>2.50013545958354</v>
      </c>
      <c r="U227" s="19">
        <v>2.31741158231373</v>
      </c>
      <c r="V227" s="19">
        <v>2.31741158231373</v>
      </c>
      <c r="W227" s="19">
        <v>2.31741158231373</v>
      </c>
      <c r="X227" s="19">
        <v>2.31741158231373</v>
      </c>
      <c r="Y227" s="31">
        <v>57.558027864388</v>
      </c>
      <c r="Z227" s="31">
        <v>57.558027864388</v>
      </c>
      <c r="AA227" s="31">
        <v>57.558027864388</v>
      </c>
      <c r="AB227" s="31">
        <v>57.558027864388</v>
      </c>
    </row>
    <row r="228" ht="20.05" customHeight="1">
      <c r="A228" s="17">
        <f>$A227+C227</f>
        <v>1115</v>
      </c>
      <c r="B228" s="18"/>
      <c r="C228" s="19">
        <v>5</v>
      </c>
      <c r="D228" t="b" s="20">
        <v>0</v>
      </c>
      <c r="E228" s="21"/>
      <c r="F228" s="22">
        <v>537.8314443873051</v>
      </c>
      <c r="G228" s="22">
        <f>$E228+($F228/60+H228*'data'!$C$16+I228*OFFSET('data'!$C$17,0,D228)-G227*(OFFSET('data'!$C$18,0,D228)+'data'!$C$19+OFFSET('data'!$C$20,0,D228)))*$C228/60+G227</f>
        <v>16.3633802816823</v>
      </c>
      <c r="H228" s="22">
        <f>H227+('data'!$C$19*G227-'data'!$C$16*H227)*$C228/60</f>
        <v>49.1453283363266</v>
      </c>
      <c r="I228" s="22">
        <f>I227+(OFFSET('data'!$C$20,0,D228)*G227-OFFSET('data'!$C$17,0,D228)*I227)*$C228/60</f>
        <v>52.4859106753601</v>
      </c>
      <c r="J228" s="23">
        <f>$A228/60</f>
        <v>18.5833333333333</v>
      </c>
      <c r="K228" s="19">
        <f>G228/'data'!$C$15*1000</f>
        <v>2.5</v>
      </c>
      <c r="L228" s="19">
        <f>L227+'data'!$G$21*(K227-L227)/60*C227</f>
        <v>2.31940929789907</v>
      </c>
      <c r="M228" s="20">
        <f>IF(L228&lt;='data'!$G$22,1.89,1.47)</f>
        <v>1.89</v>
      </c>
      <c r="N228" s="19">
        <f>$A228</f>
        <v>1115</v>
      </c>
      <c r="O228" s="31">
        <f>'data'!$G$23-'data'!$G$23*(1-('data'!$G$22^M228)/('data'!$G$22^M228+L228^M228))</f>
        <v>57.3633003708437</v>
      </c>
      <c r="P228" s="31">
        <f>VLOOKUP(IF(N228-'data'!$G$24&lt;0,0,N228-'data'!$G$24),N3:O1097,2)</f>
        <v>57.5203036334932</v>
      </c>
      <c r="Q228" s="20">
        <v>2.5</v>
      </c>
      <c r="R228" s="19">
        <v>2.50013506321432</v>
      </c>
      <c r="S228" s="19">
        <v>2.50013506321432</v>
      </c>
      <c r="T228" s="19">
        <v>2.50013506321432</v>
      </c>
      <c r="U228" s="19">
        <v>2.31956173313855</v>
      </c>
      <c r="V228" s="19">
        <v>2.31956173313855</v>
      </c>
      <c r="W228" s="19">
        <v>2.31956173313855</v>
      </c>
      <c r="X228" s="19">
        <v>2.31956173313855</v>
      </c>
      <c r="Y228" s="31">
        <v>57.5175533341715</v>
      </c>
      <c r="Z228" s="31">
        <v>57.5175533341715</v>
      </c>
      <c r="AA228" s="31">
        <v>57.5175533341715</v>
      </c>
      <c r="AB228" s="31">
        <v>57.5175533341715</v>
      </c>
    </row>
    <row r="229" ht="20.05" customHeight="1">
      <c r="A229" s="17">
        <f>$A228+C228</f>
        <v>1120</v>
      </c>
      <c r="B229" s="18"/>
      <c r="C229" s="19">
        <v>5</v>
      </c>
      <c r="D229" t="b" s="20">
        <v>0</v>
      </c>
      <c r="E229" s="21"/>
      <c r="F229" s="22">
        <v>537.324269541946</v>
      </c>
      <c r="G229" s="22">
        <f>$E229+($F229/60+H229*'data'!$C$16+I229*OFFSET('data'!$C$17,0,D229)-G228*(OFFSET('data'!$C$18,0,D229)+'data'!$C$19+OFFSET('data'!$C$20,0,D229)))*$C229/60+G228</f>
        <v>16.3633802816823</v>
      </c>
      <c r="H229" s="22">
        <f>H228+('data'!$C$19*G228-'data'!$C$16*H228)*$C229/60</f>
        <v>49.252396149083</v>
      </c>
      <c r="I229" s="22">
        <f>I228+(OFFSET('data'!$C$20,0,D229)*G228-OFFSET('data'!$C$17,0,D229)*I228)*$C229/60</f>
        <v>52.713633099775</v>
      </c>
      <c r="J229" s="23">
        <f>$A229/60</f>
        <v>18.6666666666667</v>
      </c>
      <c r="K229" s="19">
        <f>G229/'data'!$C$15*1000</f>
        <v>2.5</v>
      </c>
      <c r="L229" s="19">
        <f>L228+'data'!$G$21*(K228-L228)/60*C228</f>
        <v>2.32153434719684</v>
      </c>
      <c r="M229" s="20">
        <f>IF(L229&lt;='data'!$G$22,1.89,1.47)</f>
        <v>1.89</v>
      </c>
      <c r="N229" s="19">
        <f>$A229</f>
        <v>1120</v>
      </c>
      <c r="O229" s="31">
        <f>'data'!$G$23-'data'!$G$23*(1-('data'!$G$22^M229)/('data'!$G$22^M229+L229^M229))</f>
        <v>57.3252471949794</v>
      </c>
      <c r="P229" s="31">
        <f>VLOOKUP(IF(N229-'data'!$G$24&lt;0,0,N229-'data'!$G$24),N3:O1097,2)</f>
        <v>57.4803219120349</v>
      </c>
      <c r="Q229" s="20">
        <v>2.5</v>
      </c>
      <c r="R229" s="19">
        <v>2.50013466825269</v>
      </c>
      <c r="S229" s="19">
        <v>2.50013466825269</v>
      </c>
      <c r="T229" s="19">
        <v>2.50013466825269</v>
      </c>
      <c r="U229" s="19">
        <v>2.32168657801599</v>
      </c>
      <c r="V229" s="19">
        <v>2.32168657801599</v>
      </c>
      <c r="W229" s="19">
        <v>2.32168657801599</v>
      </c>
      <c r="X229" s="19">
        <v>2.32168657801599</v>
      </c>
      <c r="Y229" s="31">
        <v>57.4775765762995</v>
      </c>
      <c r="Z229" s="31">
        <v>57.4775765762995</v>
      </c>
      <c r="AA229" s="31">
        <v>57.4775765762995</v>
      </c>
      <c r="AB229" s="31">
        <v>57.4775765762995</v>
      </c>
    </row>
    <row r="230" ht="20.05" customHeight="1">
      <c r="A230" s="17">
        <f>$A229+C229</f>
        <v>1125</v>
      </c>
      <c r="B230" s="18"/>
      <c r="C230" s="19">
        <v>5</v>
      </c>
      <c r="D230" t="b" s="20">
        <v>0</v>
      </c>
      <c r="E230" s="21"/>
      <c r="F230" s="22">
        <v>536.819767761249</v>
      </c>
      <c r="G230" s="22">
        <f>$E230+($F230/60+H230*'data'!$C$16+I230*OFFSET('data'!$C$17,0,D230)-G229*(OFFSET('data'!$C$18,0,D230)+'data'!$C$19+OFFSET('data'!$C$20,0,D230)))*$C230/60+G229</f>
        <v>16.3633802816823</v>
      </c>
      <c r="H230" s="22">
        <f>H229+('data'!$C$19*G229-'data'!$C$16*H229)*$C230/60</f>
        <v>49.3588356496391</v>
      </c>
      <c r="I230" s="22">
        <f>I229+(OFFSET('data'!$C$20,0,D230)*G229-OFFSET('data'!$C$17,0,D230)*I229)*$C230/60</f>
        <v>52.9412794268829</v>
      </c>
      <c r="J230" s="23">
        <f>$A230/60</f>
        <v>18.75</v>
      </c>
      <c r="K230" s="19">
        <f>G230/'data'!$C$15*1000</f>
        <v>2.5</v>
      </c>
      <c r="L230" s="19">
        <f>L229+'data'!$G$21*(K229-L229)/60*C229</f>
        <v>2.32363439058641</v>
      </c>
      <c r="M230" s="20">
        <f>IF(L230&lt;='data'!$G$22,1.89,1.47)</f>
        <v>1.89</v>
      </c>
      <c r="N230" s="19">
        <f>$A230</f>
        <v>1125</v>
      </c>
      <c r="O230" s="31">
        <f>'data'!$G$23-'data'!$G$23*(1-('data'!$G$22^M230)/('data'!$G$22^M230+L230^M230))</f>
        <v>57.2876609573945</v>
      </c>
      <c r="P230" s="31">
        <f>VLOOKUP(IF(N230-'data'!$G$24&lt;0,0,N230-'data'!$G$24),N3:O1097,2)</f>
        <v>57.4408316097271</v>
      </c>
      <c r="Q230" s="20">
        <v>2.5</v>
      </c>
      <c r="R230" s="19">
        <v>2.50013427469357</v>
      </c>
      <c r="S230" s="19">
        <v>2.50013427469357</v>
      </c>
      <c r="T230" s="19">
        <v>2.50013427469357</v>
      </c>
      <c r="U230" s="19">
        <v>2.3237864147431</v>
      </c>
      <c r="V230" s="19">
        <v>2.3237864147431</v>
      </c>
      <c r="W230" s="19">
        <v>2.3237864147431</v>
      </c>
      <c r="X230" s="19">
        <v>2.3237864147431</v>
      </c>
      <c r="Y230" s="31">
        <v>57.4380912620946</v>
      </c>
      <c r="Z230" s="31">
        <v>57.4380912620946</v>
      </c>
      <c r="AA230" s="31">
        <v>57.4380912620946</v>
      </c>
      <c r="AB230" s="31">
        <v>57.4380912620946</v>
      </c>
    </row>
    <row r="231" ht="20.05" customHeight="1">
      <c r="A231" s="17">
        <f>$A230+C230</f>
        <v>1130</v>
      </c>
      <c r="B231" s="18"/>
      <c r="C231" s="19">
        <v>5</v>
      </c>
      <c r="D231" t="b" s="20">
        <v>0</v>
      </c>
      <c r="E231" s="21"/>
      <c r="F231" s="22">
        <v>536.317923460041</v>
      </c>
      <c r="G231" s="22">
        <f>$E231+($F231/60+H231*'data'!$C$16+I231*OFFSET('data'!$C$17,0,D231)-G230*(OFFSET('data'!$C$18,0,D231)+'data'!$C$19+OFFSET('data'!$C$20,0,D231)))*$C231/60+G230</f>
        <v>16.3633802816823</v>
      </c>
      <c r="H231" s="22">
        <f>H230+('data'!$C$19*G230-'data'!$C$16*H230)*$C231/60</f>
        <v>49.4646505251554</v>
      </c>
      <c r="I231" s="22">
        <f>I230+(OFFSET('data'!$C$20,0,D231)*G230-OFFSET('data'!$C$17,0,D231)*I230)*$C231/60</f>
        <v>53.1688496821129</v>
      </c>
      <c r="J231" s="23">
        <f>$A231/60</f>
        <v>18.8333333333333</v>
      </c>
      <c r="K231" s="19">
        <f>G231/'data'!$C$15*1000</f>
        <v>2.5</v>
      </c>
      <c r="L231" s="19">
        <f>L230+'data'!$G$21*(K230-L230)/60*C230</f>
        <v>2.32570972231764</v>
      </c>
      <c r="M231" s="20">
        <f>IF(L231&lt;='data'!$G$22,1.89,1.47)</f>
        <v>1.89</v>
      </c>
      <c r="N231" s="19">
        <f>$A231</f>
        <v>1130</v>
      </c>
      <c r="O231" s="31">
        <f>'data'!$G$23-'data'!$G$23*(1-('data'!$G$22^M231)/('data'!$G$22^M231+L231^M231))</f>
        <v>57.2505357398823</v>
      </c>
      <c r="P231" s="31">
        <f>VLOOKUP(IF(N231-'data'!$G$24&lt;0,0,N231-'data'!$G$24),N3:O1097,2)</f>
        <v>57.4018264828674</v>
      </c>
      <c r="Q231" s="20">
        <v>2.5</v>
      </c>
      <c r="R231" s="19">
        <v>2.50013388253195</v>
      </c>
      <c r="S231" s="19">
        <v>2.50013388253195</v>
      </c>
      <c r="T231" s="19">
        <v>2.50013388253195</v>
      </c>
      <c r="U231" s="19">
        <v>2.32586153761261</v>
      </c>
      <c r="V231" s="19">
        <v>2.32586153761261</v>
      </c>
      <c r="W231" s="19">
        <v>2.32586153761261</v>
      </c>
      <c r="X231" s="19">
        <v>2.32586153761261</v>
      </c>
      <c r="Y231" s="31">
        <v>57.3990911471526</v>
      </c>
      <c r="Z231" s="31">
        <v>57.3990911471526</v>
      </c>
      <c r="AA231" s="31">
        <v>57.3990911471526</v>
      </c>
      <c r="AB231" s="31">
        <v>57.3990911471526</v>
      </c>
    </row>
    <row r="232" ht="20.05" customHeight="1">
      <c r="A232" s="17">
        <f>$A231+C231</f>
        <v>1135</v>
      </c>
      <c r="B232" s="18"/>
      <c r="C232" s="19">
        <v>5</v>
      </c>
      <c r="D232" t="b" s="20">
        <v>0</v>
      </c>
      <c r="E232" s="21"/>
      <c r="F232" s="22">
        <v>535.818721144573</v>
      </c>
      <c r="G232" s="22">
        <f>$E232+($F232/60+H232*'data'!$C$16+I232*OFFSET('data'!$C$17,0,D232)-G231*(OFFSET('data'!$C$18,0,D232)+'data'!$C$19+OFFSET('data'!$C$20,0,D232)))*$C232/60+G231</f>
        <v>16.3633802816823</v>
      </c>
      <c r="H232" s="22">
        <f>H231+('data'!$C$19*G231-'data'!$C$16*H231)*$C232/60</f>
        <v>49.569844441155</v>
      </c>
      <c r="I232" s="22">
        <f>I231+(OFFSET('data'!$C$20,0,D232)*G231-OFFSET('data'!$C$17,0,D232)*I231)*$C232/60</f>
        <v>53.3963438908857</v>
      </c>
      <c r="J232" s="23">
        <f>$A232/60</f>
        <v>18.9166666666667</v>
      </c>
      <c r="K232" s="19">
        <f>G232/'data'!$C$15*1000</f>
        <v>2.5</v>
      </c>
      <c r="L232" s="19">
        <f>L231+'data'!$G$21*(K231-L231)/60*C231</f>
        <v>2.32776063317788</v>
      </c>
      <c r="M232" s="20">
        <f>IF(L232&lt;='data'!$G$22,1.89,1.47)</f>
        <v>1.89</v>
      </c>
      <c r="N232" s="19">
        <f>$A232</f>
        <v>1135</v>
      </c>
      <c r="O232" s="31">
        <f>'data'!$G$23-'data'!$G$23*(1-('data'!$G$22^M232)/('data'!$G$22^M232+L232^M232))</f>
        <v>57.2138657028022</v>
      </c>
      <c r="P232" s="31">
        <f>VLOOKUP(IF(N232-'data'!$G$24&lt;0,0,N232-'data'!$G$24),N3:O1097,2)</f>
        <v>57.3633003708437</v>
      </c>
      <c r="Q232" s="20">
        <v>2.5</v>
      </c>
      <c r="R232" s="19">
        <v>2.50013349176281</v>
      </c>
      <c r="S232" s="19">
        <v>2.50013349176281</v>
      </c>
      <c r="T232" s="19">
        <v>2.50013349176281</v>
      </c>
      <c r="U232" s="19">
        <v>2.3279122374542</v>
      </c>
      <c r="V232" s="19">
        <v>2.3279122374542</v>
      </c>
      <c r="W232" s="19">
        <v>2.3279122374542</v>
      </c>
      <c r="X232" s="19">
        <v>2.3279122374542</v>
      </c>
      <c r="Y232" s="31">
        <v>57.3605700701729</v>
      </c>
      <c r="Z232" s="31">
        <v>57.3605700701729</v>
      </c>
      <c r="AA232" s="31">
        <v>57.3605700701729</v>
      </c>
      <c r="AB232" s="31">
        <v>57.3605700701729</v>
      </c>
    </row>
    <row r="233" ht="20.05" customHeight="1">
      <c r="A233" s="17">
        <f>$A232+C232</f>
        <v>1140</v>
      </c>
      <c r="B233" s="18"/>
      <c r="C233" s="19">
        <v>5</v>
      </c>
      <c r="D233" t="b" s="20">
        <v>0</v>
      </c>
      <c r="E233" s="21"/>
      <c r="F233" s="22">
        <v>535.322145411989</v>
      </c>
      <c r="G233" s="22">
        <f>$E233+($F233/60+H233*'data'!$C$16+I233*OFFSET('data'!$C$17,0,D233)-G232*(OFFSET('data'!$C$18,0,D233)+'data'!$C$19+OFFSET('data'!$C$20,0,D233)))*$C233/60+G232</f>
        <v>16.3633802816823</v>
      </c>
      <c r="H233" s="22">
        <f>H232+('data'!$C$19*G232-'data'!$C$16*H232)*$C233/60</f>
        <v>49.6744210416503</v>
      </c>
      <c r="I233" s="22">
        <f>I232+(OFFSET('data'!$C$20,0,D233)*G232-OFFSET('data'!$C$17,0,D233)*I232)*$C233/60</f>
        <v>53.6237620786136</v>
      </c>
      <c r="J233" s="23">
        <f>$A233/60</f>
        <v>19</v>
      </c>
      <c r="K233" s="19">
        <f>G233/'data'!$C$15*1000</f>
        <v>2.5</v>
      </c>
      <c r="L233" s="19">
        <f>L232+'data'!$G$21*(K232-L232)/60*C232</f>
        <v>2.32978741053272</v>
      </c>
      <c r="M233" s="20">
        <f>IF(L233&lt;='data'!$G$22,1.89,1.47)</f>
        <v>1.89</v>
      </c>
      <c r="N233" s="19">
        <f>$A233</f>
        <v>1140</v>
      </c>
      <c r="O233" s="31">
        <f>'data'!$G$23-'data'!$G$23*(1-('data'!$G$22^M233)/('data'!$G$22^M233+L233^M233))</f>
        <v>57.1776450839865</v>
      </c>
      <c r="P233" s="31">
        <f>VLOOKUP(IF(N233-'data'!$G$24&lt;0,0,N233-'data'!$G$24),N3:O1097,2)</f>
        <v>57.3252471949794</v>
      </c>
      <c r="Q233" s="20">
        <v>2.5</v>
      </c>
      <c r="R233" s="19">
        <v>2.50013310238116</v>
      </c>
      <c r="S233" s="19">
        <v>2.50013310238116</v>
      </c>
      <c r="T233" s="19">
        <v>2.50013310238116</v>
      </c>
      <c r="U233" s="19">
        <v>2.32993880167523</v>
      </c>
      <c r="V233" s="19">
        <v>2.32993880167523</v>
      </c>
      <c r="W233" s="19">
        <v>2.32993880167523</v>
      </c>
      <c r="X233" s="19">
        <v>2.32993880167523</v>
      </c>
      <c r="Y233" s="31">
        <v>57.3225219518034</v>
      </c>
      <c r="Z233" s="31">
        <v>57.3225219518034</v>
      </c>
      <c r="AA233" s="31">
        <v>57.3225219518034</v>
      </c>
      <c r="AB233" s="31">
        <v>57.3225219518034</v>
      </c>
    </row>
    <row r="234" ht="20.05" customHeight="1">
      <c r="A234" s="17">
        <f>$A233+C233</f>
        <v>1145</v>
      </c>
      <c r="B234" s="18"/>
      <c r="C234" s="19">
        <v>5</v>
      </c>
      <c r="D234" t="b" s="20">
        <v>0</v>
      </c>
      <c r="E234" s="21"/>
      <c r="F234" s="22">
        <v>534.828180949782</v>
      </c>
      <c r="G234" s="22">
        <f>$E234+($F234/60+H234*'data'!$C$16+I234*OFFSET('data'!$C$17,0,D234)-G233*(OFFSET('data'!$C$18,0,D234)+'data'!$C$19+OFFSET('data'!$C$20,0,D234)))*$C234/60+G233</f>
        <v>16.3633802816823</v>
      </c>
      <c r="H234" s="22">
        <f>H233+('data'!$C$19*G233-'data'!$C$16*H233)*$C234/60</f>
        <v>49.7783839492693</v>
      </c>
      <c r="I234" s="22">
        <f>I233+(OFFSET('data'!$C$20,0,D234)*G233-OFFSET('data'!$C$17,0,D234)*I233)*$C234/60</f>
        <v>53.8511042707002</v>
      </c>
      <c r="J234" s="23">
        <f>$A234/60</f>
        <v>19.0833333333333</v>
      </c>
      <c r="K234" s="19">
        <f>G234/'data'!$C$15*1000</f>
        <v>2.5</v>
      </c>
      <c r="L234" s="19">
        <f>L233+'data'!$G$21*(K233-L233)/60*C233</f>
        <v>2.33179033836627</v>
      </c>
      <c r="M234" s="20">
        <f>IF(L234&lt;='data'!$G$22,1.89,1.47)</f>
        <v>1.89</v>
      </c>
      <c r="N234" s="19">
        <f>$A234</f>
        <v>1145</v>
      </c>
      <c r="O234" s="31">
        <f>'data'!$G$23-'data'!$G$23*(1-('data'!$G$22^M234)/('data'!$G$22^M234+L234^M234))</f>
        <v>57.141868197663</v>
      </c>
      <c r="P234" s="31">
        <f>VLOOKUP(IF(N234-'data'!$G$24&lt;0,0,N234-'data'!$G$24),N3:O1097,2)</f>
        <v>57.2876609573945</v>
      </c>
      <c r="Q234" s="20">
        <v>2.5</v>
      </c>
      <c r="R234" s="19">
        <v>2.50013271438202</v>
      </c>
      <c r="S234" s="19">
        <v>2.50013271438202</v>
      </c>
      <c r="T234" s="19">
        <v>2.50013271438202</v>
      </c>
      <c r="U234" s="19">
        <v>2.33194151430103</v>
      </c>
      <c r="V234" s="19">
        <v>2.33194151430103</v>
      </c>
      <c r="W234" s="19">
        <v>2.33194151430103</v>
      </c>
      <c r="X234" s="19">
        <v>2.33194151430103</v>
      </c>
      <c r="Y234" s="31">
        <v>57.2849407935017</v>
      </c>
      <c r="Z234" s="31">
        <v>57.2849407935017</v>
      </c>
      <c r="AA234" s="31">
        <v>57.2849407935017</v>
      </c>
      <c r="AB234" s="31">
        <v>57.2849407935017</v>
      </c>
    </row>
    <row r="235" ht="20.05" customHeight="1">
      <c r="A235" s="17">
        <f>$A234+C234</f>
        <v>1150</v>
      </c>
      <c r="B235" s="18"/>
      <c r="C235" s="19">
        <v>5</v>
      </c>
      <c r="D235" t="b" s="20">
        <v>0</v>
      </c>
      <c r="E235" s="21"/>
      <c r="F235" s="22">
        <v>534.336812535277</v>
      </c>
      <c r="G235" s="22">
        <f>$E235+($F235/60+H235*'data'!$C$16+I235*OFFSET('data'!$C$17,0,D235)-G234*(OFFSET('data'!$C$18,0,D235)+'data'!$C$19+OFFSET('data'!$C$20,0,D235)))*$C235/60+G234</f>
        <v>16.3633802816823</v>
      </c>
      <c r="H235" s="22">
        <f>H234+('data'!$C$19*G234-'data'!$C$16*H234)*$C235/60</f>
        <v>49.8817367653813</v>
      </c>
      <c r="I235" s="22">
        <f>I234+(OFFSET('data'!$C$20,0,D235)*G234-OFFSET('data'!$C$17,0,D235)*I234)*$C235/60</f>
        <v>54.0783704925408</v>
      </c>
      <c r="J235" s="23">
        <f>$A235/60</f>
        <v>19.1666666666667</v>
      </c>
      <c r="K235" s="19">
        <f>G235/'data'!$C$15*1000</f>
        <v>2.5</v>
      </c>
      <c r="L235" s="19">
        <f>L234+'data'!$G$21*(K234-L234)/60*C234</f>
        <v>2.33376969732093</v>
      </c>
      <c r="M235" s="20">
        <f>IF(L235&lt;='data'!$G$22,1.89,1.47)</f>
        <v>1.89</v>
      </c>
      <c r="N235" s="19">
        <f>$A235</f>
        <v>1150</v>
      </c>
      <c r="O235" s="31">
        <f>'data'!$G$23-'data'!$G$23*(1-('data'!$G$22^M235)/('data'!$G$22^M235+L235^M235))</f>
        <v>57.1065294333924</v>
      </c>
      <c r="P235" s="31">
        <f>VLOOKUP(IF(N235-'data'!$G$24&lt;0,0,N235-'data'!$G$24),N3:O1097,2)</f>
        <v>57.2505357398823</v>
      </c>
      <c r="Q235" s="20">
        <v>2.5</v>
      </c>
      <c r="R235" s="19">
        <v>2.50013232776043</v>
      </c>
      <c r="S235" s="19">
        <v>2.50013232776043</v>
      </c>
      <c r="T235" s="19">
        <v>2.50013232776043</v>
      </c>
      <c r="U235" s="19">
        <v>2.33392065601466</v>
      </c>
      <c r="V235" s="19">
        <v>2.33392065601466</v>
      </c>
      <c r="W235" s="19">
        <v>2.33392065601466</v>
      </c>
      <c r="X235" s="19">
        <v>2.33392065601466</v>
      </c>
      <c r="Y235" s="31">
        <v>57.2478206764118</v>
      </c>
      <c r="Z235" s="31">
        <v>57.2478206764118</v>
      </c>
      <c r="AA235" s="31">
        <v>57.2478206764118</v>
      </c>
      <c r="AB235" s="31">
        <v>57.2478206764118</v>
      </c>
    </row>
    <row r="236" ht="20.05" customHeight="1">
      <c r="A236" s="17">
        <f>$A235+C235</f>
        <v>1155</v>
      </c>
      <c r="B236" s="18"/>
      <c r="C236" s="19">
        <v>5</v>
      </c>
      <c r="D236" t="b" s="20">
        <v>0</v>
      </c>
      <c r="E236" s="21"/>
      <c r="F236" s="22">
        <v>533.848025035092</v>
      </c>
      <c r="G236" s="22">
        <f>$E236+($F236/60+H236*'data'!$C$16+I236*OFFSET('data'!$C$17,0,D236)-G235*(OFFSET('data'!$C$18,0,D236)+'data'!$C$19+OFFSET('data'!$C$20,0,D236)))*$C236/60+G235</f>
        <v>16.3633802816823</v>
      </c>
      <c r="H236" s="22">
        <f>H235+('data'!$C$19*G235-'data'!$C$16*H235)*$C236/60</f>
        <v>49.9844830702213</v>
      </c>
      <c r="I236" s="22">
        <f>I235+(OFFSET('data'!$C$20,0,D236)*G235-OFFSET('data'!$C$17,0,D236)*I235)*$C236/60</f>
        <v>54.3055607695222</v>
      </c>
      <c r="J236" s="23">
        <f>$A236/60</f>
        <v>19.25</v>
      </c>
      <c r="K236" s="19">
        <f>G236/'data'!$C$15*1000</f>
        <v>2.5</v>
      </c>
      <c r="L236" s="19">
        <f>L235+'data'!$G$21*(K235-L235)/60*C235</f>
        <v>2.33572576473673</v>
      </c>
      <c r="M236" s="20">
        <f>IF(L236&lt;='data'!$G$22,1.89,1.47)</f>
        <v>1.89</v>
      </c>
      <c r="N236" s="19">
        <f>$A236</f>
        <v>1155</v>
      </c>
      <c r="O236" s="31">
        <f>'data'!$G$23-'data'!$G$23*(1-('data'!$G$22^M236)/('data'!$G$22^M236+L236^M236))</f>
        <v>57.0716232550202</v>
      </c>
      <c r="P236" s="31">
        <f>VLOOKUP(IF(N236-'data'!$G$24&lt;0,0,N236-'data'!$G$24),N3:O1097,2)</f>
        <v>57.2138657028022</v>
      </c>
      <c r="Q236" s="20">
        <v>2.5</v>
      </c>
      <c r="R236" s="19">
        <v>2.50013194251146</v>
      </c>
      <c r="S236" s="19">
        <v>2.50013194251146</v>
      </c>
      <c r="T236" s="19">
        <v>2.50013194251146</v>
      </c>
      <c r="U236" s="19">
        <v>2.33587650419629</v>
      </c>
      <c r="V236" s="19">
        <v>2.33587650419629</v>
      </c>
      <c r="W236" s="19">
        <v>2.33587650419629</v>
      </c>
      <c r="X236" s="19">
        <v>2.33587650419629</v>
      </c>
      <c r="Y236" s="31">
        <v>57.2111557602557</v>
      </c>
      <c r="Z236" s="31">
        <v>57.2111557602557</v>
      </c>
      <c r="AA236" s="31">
        <v>57.2111557602557</v>
      </c>
      <c r="AB236" s="31">
        <v>57.2111557602557</v>
      </c>
    </row>
    <row r="237" ht="20.05" customHeight="1">
      <c r="A237" s="17">
        <f>$A236+C236</f>
        <v>1160</v>
      </c>
      <c r="B237" s="18"/>
      <c r="C237" s="19">
        <v>5</v>
      </c>
      <c r="D237" t="b" s="20">
        <v>0</v>
      </c>
      <c r="E237" s="21"/>
      <c r="F237" s="22">
        <v>533.361803404625</v>
      </c>
      <c r="G237" s="22">
        <f>$E237+($F237/60+H237*'data'!$C$16+I237*OFFSET('data'!$C$17,0,D237)-G236*(OFFSET('data'!$C$18,0,D237)+'data'!$C$19+OFFSET('data'!$C$20,0,D237)))*$C237/60+G236</f>
        <v>16.3633802816823</v>
      </c>
      <c r="H237" s="22">
        <f>H236+('data'!$C$19*G236-'data'!$C$16*H236)*$C237/60</f>
        <v>50.0866264230142</v>
      </c>
      <c r="I237" s="22">
        <f>I236+(OFFSET('data'!$C$20,0,D237)*G236-OFFSET('data'!$C$17,0,D237)*I236)*$C237/60</f>
        <v>54.5326751270226</v>
      </c>
      <c r="J237" s="23">
        <f>$A237/60</f>
        <v>19.3333333333333</v>
      </c>
      <c r="K237" s="19">
        <f>G237/'data'!$C$15*1000</f>
        <v>2.5</v>
      </c>
      <c r="L237" s="19">
        <f>L236+'data'!$G$21*(K236-L236)/60*C236</f>
        <v>2.33765881469017</v>
      </c>
      <c r="M237" s="20">
        <f>IF(L237&lt;='data'!$G$22,1.89,1.47)</f>
        <v>1.89</v>
      </c>
      <c r="N237" s="19">
        <f>$A237</f>
        <v>1160</v>
      </c>
      <c r="O237" s="31">
        <f>'data'!$G$23-'data'!$G$23*(1-('data'!$G$22^M237)/('data'!$G$22^M237+L237^M237))</f>
        <v>57.0371441996439</v>
      </c>
      <c r="P237" s="31">
        <f>VLOOKUP(IF(N237-'data'!$G$24&lt;0,0,N237-'data'!$G$24),N3:O1097,2)</f>
        <v>57.1776450839865</v>
      </c>
      <c r="Q237" s="20">
        <v>2.5</v>
      </c>
      <c r="R237" s="19">
        <v>2.50013155863015</v>
      </c>
      <c r="S237" s="19">
        <v>2.50013155863015</v>
      </c>
      <c r="T237" s="19">
        <v>2.50013155863015</v>
      </c>
      <c r="U237" s="19">
        <v>2.33780933296203</v>
      </c>
      <c r="V237" s="19">
        <v>2.33780933296203</v>
      </c>
      <c r="W237" s="19">
        <v>2.33780933296203</v>
      </c>
      <c r="X237" s="19">
        <v>2.33780933296203</v>
      </c>
      <c r="Y237" s="31">
        <v>57.1749402822406</v>
      </c>
      <c r="Z237" s="31">
        <v>57.1749402822406</v>
      </c>
      <c r="AA237" s="31">
        <v>57.1749402822406</v>
      </c>
      <c r="AB237" s="31">
        <v>57.1749402822406</v>
      </c>
    </row>
    <row r="238" ht="20.05" customHeight="1">
      <c r="A238" s="17">
        <f>$A237+C237</f>
        <v>1165</v>
      </c>
      <c r="B238" s="18"/>
      <c r="C238" s="19">
        <v>5</v>
      </c>
      <c r="D238" t="b" s="20">
        <v>0</v>
      </c>
      <c r="E238" s="21"/>
      <c r="F238" s="22">
        <v>532.878132687522</v>
      </c>
      <c r="G238" s="22">
        <f>$E238+($F238/60+H238*'data'!$C$16+I238*OFFSET('data'!$C$17,0,D238)-G237*(OFFSET('data'!$C$18,0,D238)+'data'!$C$19+OFFSET('data'!$C$20,0,D238)))*$C238/60+G237</f>
        <v>16.3633802816823</v>
      </c>
      <c r="H238" s="22">
        <f>H237+('data'!$C$19*G237-'data'!$C$16*H237)*$C238/60</f>
        <v>50.1881703620982</v>
      </c>
      <c r="I238" s="22">
        <f>I237+(OFFSET('data'!$C$20,0,D238)*G237-OFFSET('data'!$C$17,0,D238)*I237)*$C238/60</f>
        <v>54.7597135904118</v>
      </c>
      <c r="J238" s="23">
        <f>$A238/60</f>
        <v>19.4166666666667</v>
      </c>
      <c r="K238" s="19">
        <f>G238/'data'!$C$15*1000</f>
        <v>2.5</v>
      </c>
      <c r="L238" s="19">
        <f>L237+'data'!$G$21*(K237-L237)/60*C237</f>
        <v>2.33956911803263</v>
      </c>
      <c r="M238" s="20">
        <f>IF(L238&lt;='data'!$G$22,1.89,1.47)</f>
        <v>1.89</v>
      </c>
      <c r="N238" s="19">
        <f>$A238</f>
        <v>1165</v>
      </c>
      <c r="O238" s="31">
        <f>'data'!$G$23-'data'!$G$23*(1-('data'!$G$22^M238)/('data'!$G$22^M238+L238^M238))</f>
        <v>57.0030868765939</v>
      </c>
      <c r="P238" s="31">
        <f>VLOOKUP(IF(N238-'data'!$G$24&lt;0,0,N238-'data'!$G$24),N3:O1097,2)</f>
        <v>57.141868197663</v>
      </c>
      <c r="Q238" s="20">
        <v>2.5</v>
      </c>
      <c r="R238" s="19">
        <v>2.50013117611162</v>
      </c>
      <c r="S238" s="19">
        <v>2.50013117611162</v>
      </c>
      <c r="T238" s="19">
        <v>2.50013117611162</v>
      </c>
      <c r="U238" s="19">
        <v>2.33971941320235</v>
      </c>
      <c r="V238" s="19">
        <v>2.33971941320235</v>
      </c>
      <c r="W238" s="19">
        <v>2.33971941320235</v>
      </c>
      <c r="X238" s="19">
        <v>2.33971941320235</v>
      </c>
      <c r="Y238" s="31">
        <v>57.139168555981</v>
      </c>
      <c r="Z238" s="31">
        <v>57.139168555981</v>
      </c>
      <c r="AA238" s="31">
        <v>57.139168555981</v>
      </c>
      <c r="AB238" s="31">
        <v>57.139168555981</v>
      </c>
    </row>
    <row r="239" ht="20.05" customHeight="1">
      <c r="A239" s="17">
        <f>$A238+C238</f>
        <v>1170</v>
      </c>
      <c r="B239" s="18"/>
      <c r="C239" s="19">
        <v>5</v>
      </c>
      <c r="D239" t="b" s="20">
        <v>0</v>
      </c>
      <c r="E239" s="21"/>
      <c r="F239" s="22">
        <v>532.396998015167</v>
      </c>
      <c r="G239" s="22">
        <f>$E239+($F239/60+H239*'data'!$C$16+I239*OFFSET('data'!$C$17,0,D239)-G238*(OFFSET('data'!$C$18,0,D239)+'data'!$C$19+OFFSET('data'!$C$20,0,D239)))*$C239/60+G238</f>
        <v>16.3633802816823</v>
      </c>
      <c r="H239" s="22">
        <f>H238+('data'!$C$19*G238-'data'!$C$16*H238)*$C239/60</f>
        <v>50.2891184050473</v>
      </c>
      <c r="I239" s="22">
        <f>I238+(OFFSET('data'!$C$20,0,D239)*G238-OFFSET('data'!$C$17,0,D239)*I238)*$C239/60</f>
        <v>54.9866761850511</v>
      </c>
      <c r="J239" s="23">
        <f>$A239/60</f>
        <v>19.5</v>
      </c>
      <c r="K239" s="19">
        <f>G239/'data'!$C$15*1000</f>
        <v>2.5</v>
      </c>
      <c r="L239" s="19">
        <f>L238+'data'!$G$21*(K238-L238)/60*C238</f>
        <v>2.34145694242834</v>
      </c>
      <c r="M239" s="20">
        <f>IF(L239&lt;='data'!$G$22,1.89,1.47)</f>
        <v>1.89</v>
      </c>
      <c r="N239" s="19">
        <f>$A239</f>
        <v>1170</v>
      </c>
      <c r="O239" s="31">
        <f>'data'!$G$23-'data'!$G$23*(1-('data'!$G$22^M239)/('data'!$G$22^M239+L239^M239))</f>
        <v>56.9694459664286</v>
      </c>
      <c r="P239" s="31">
        <f>VLOOKUP(IF(N239-'data'!$G$24&lt;0,0,N239-'data'!$G$24),N3:O1097,2)</f>
        <v>57.1065294333924</v>
      </c>
      <c r="Q239" s="20">
        <v>2.5</v>
      </c>
      <c r="R239" s="19">
        <v>2.50013079495096</v>
      </c>
      <c r="S239" s="19">
        <v>2.50013079495096</v>
      </c>
      <c r="T239" s="19">
        <v>2.50013079495096</v>
      </c>
      <c r="U239" s="19">
        <v>2.34160701262003</v>
      </c>
      <c r="V239" s="19">
        <v>2.34160701262003</v>
      </c>
      <c r="W239" s="19">
        <v>2.34160701262003</v>
      </c>
      <c r="X239" s="19">
        <v>2.34160701262003</v>
      </c>
      <c r="Y239" s="31">
        <v>57.1038349704364</v>
      </c>
      <c r="Z239" s="31">
        <v>57.1038349704364</v>
      </c>
      <c r="AA239" s="31">
        <v>57.1038349704364</v>
      </c>
      <c r="AB239" s="31">
        <v>57.1038349704364</v>
      </c>
    </row>
    <row r="240" ht="20.05" customHeight="1">
      <c r="A240" s="17">
        <f>$A239+C239</f>
        <v>1175</v>
      </c>
      <c r="B240" s="18"/>
      <c r="C240" s="19">
        <v>5</v>
      </c>
      <c r="D240" t="b" s="20">
        <v>0</v>
      </c>
      <c r="E240" s="21"/>
      <c r="F240" s="22">
        <v>531.918384606163</v>
      </c>
      <c r="G240" s="22">
        <f>$E240+($F240/60+H240*'data'!$C$16+I240*OFFSET('data'!$C$17,0,D240)-G239*(OFFSET('data'!$C$18,0,D240)+'data'!$C$19+OFFSET('data'!$C$20,0,D240)))*$C240/60+G239</f>
        <v>16.3633802816823</v>
      </c>
      <c r="H240" s="22">
        <f>H239+('data'!$C$19*G239-'data'!$C$16*H239)*$C240/60</f>
        <v>50.389474048793</v>
      </c>
      <c r="I240" s="22">
        <f>I239+(OFFSET('data'!$C$20,0,D240)*G239-OFFSET('data'!$C$17,0,D240)*I239)*$C240/60</f>
        <v>55.2135629362933</v>
      </c>
      <c r="J240" s="23">
        <f>$A240/60</f>
        <v>19.5833333333333</v>
      </c>
      <c r="K240" s="19">
        <f>G240/'data'!$C$15*1000</f>
        <v>2.5</v>
      </c>
      <c r="L240" s="19">
        <f>L239+'data'!$G$21*(K239-L239)/60*C239</f>
        <v>2.34332255239186</v>
      </c>
      <c r="M240" s="20">
        <f>IF(L240&lt;='data'!$G$22,1.89,1.47)</f>
        <v>1.89</v>
      </c>
      <c r="N240" s="19">
        <f>$A240</f>
        <v>1175</v>
      </c>
      <c r="O240" s="31">
        <f>'data'!$G$23-'data'!$G$23*(1-('data'!$G$22^M240)/('data'!$G$22^M240+L240^M240))</f>
        <v>56.9362162199441</v>
      </c>
      <c r="P240" s="31">
        <f>VLOOKUP(IF(N240-'data'!$G$24&lt;0,0,N240-'data'!$G$24),N3:O1097,2)</f>
        <v>57.0716232550202</v>
      </c>
      <c r="Q240" s="20">
        <v>2.5</v>
      </c>
      <c r="R240" s="19">
        <v>2.50013041514332</v>
      </c>
      <c r="S240" s="19">
        <v>2.50013041514332</v>
      </c>
      <c r="T240" s="19">
        <v>2.50013041514332</v>
      </c>
      <c r="U240" s="19">
        <v>2.34347239576768</v>
      </c>
      <c r="V240" s="19">
        <v>2.34347239576768</v>
      </c>
      <c r="W240" s="19">
        <v>2.34347239576768</v>
      </c>
      <c r="X240" s="19">
        <v>2.34347239576768</v>
      </c>
      <c r="Y240" s="31">
        <v>57.0689339888621</v>
      </c>
      <c r="Z240" s="31">
        <v>57.0689339888621</v>
      </c>
      <c r="AA240" s="31">
        <v>57.0689339888621</v>
      </c>
      <c r="AB240" s="31">
        <v>57.0689339888621</v>
      </c>
    </row>
    <row r="241" ht="20.05" customHeight="1">
      <c r="A241" s="17">
        <f>$A240+C240</f>
        <v>1180</v>
      </c>
      <c r="B241" s="18"/>
      <c r="C241" s="19">
        <v>5</v>
      </c>
      <c r="D241" t="b" s="20">
        <v>0</v>
      </c>
      <c r="E241" s="21"/>
      <c r="F241" s="22">
        <v>531.442277765825</v>
      </c>
      <c r="G241" s="22">
        <f>$E241+($F241/60+H241*'data'!$C$16+I241*OFFSET('data'!$C$17,0,D241)-G240*(OFFSET('data'!$C$18,0,D241)+'data'!$C$19+OFFSET('data'!$C$20,0,D241)))*$C241/60+G240</f>
        <v>16.3633802816823</v>
      </c>
      <c r="H241" s="22">
        <f>H240+('data'!$C$19*G240-'data'!$C$16*H240)*$C241/60</f>
        <v>50.4892407697456</v>
      </c>
      <c r="I241" s="22">
        <f>I240+(OFFSET('data'!$C$20,0,D241)*G240-OFFSET('data'!$C$17,0,D241)*I240)*$C241/60</f>
        <v>55.4403738694828</v>
      </c>
      <c r="J241" s="23">
        <f>$A241/60</f>
        <v>19.6666666666667</v>
      </c>
      <c r="K241" s="19">
        <f>G241/'data'!$C$15*1000</f>
        <v>2.5</v>
      </c>
      <c r="L241" s="19">
        <f>L240+'data'!$G$21*(K240-L240)/60*C240</f>
        <v>2.34516620932515</v>
      </c>
      <c r="M241" s="20">
        <f>IF(L241&lt;='data'!$G$22,1.89,1.47)</f>
        <v>1.89</v>
      </c>
      <c r="N241" s="19">
        <f>$A241</f>
        <v>1180</v>
      </c>
      <c r="O241" s="31">
        <f>'data'!$G$23-'data'!$G$23*(1-('data'!$G$22^M241)/('data'!$G$22^M241+L241^M241))</f>
        <v>56.9033924571981</v>
      </c>
      <c r="P241" s="31">
        <f>VLOOKUP(IF(N241-'data'!$G$24&lt;0,0,N241-'data'!$G$24),N3:O1097,2)</f>
        <v>57.0371441996439</v>
      </c>
      <c r="Q241" s="20">
        <v>2.5</v>
      </c>
      <c r="R241" s="19">
        <v>2.50013003668381</v>
      </c>
      <c r="S241" s="19">
        <v>2.50013003668381</v>
      </c>
      <c r="T241" s="19">
        <v>2.50013003668381</v>
      </c>
      <c r="U241" s="19">
        <v>2.34531582408481</v>
      </c>
      <c r="V241" s="19">
        <v>2.34531582408481</v>
      </c>
      <c r="W241" s="19">
        <v>2.34531582408481</v>
      </c>
      <c r="X241" s="19">
        <v>2.34531582408481</v>
      </c>
      <c r="Y241" s="31">
        <v>57.0344601477768</v>
      </c>
      <c r="Z241" s="31">
        <v>57.0344601477768</v>
      </c>
      <c r="AA241" s="31">
        <v>57.0344601477768</v>
      </c>
      <c r="AB241" s="31">
        <v>57.0344601477768</v>
      </c>
    </row>
    <row r="242" ht="20.05" customHeight="1">
      <c r="A242" s="17">
        <f>$A241+C241</f>
        <v>1185</v>
      </c>
      <c r="B242" s="18"/>
      <c r="C242" s="19">
        <v>5</v>
      </c>
      <c r="D242" t="b" s="20">
        <v>0</v>
      </c>
      <c r="E242" s="21"/>
      <c r="F242" s="22">
        <v>530.968662885665</v>
      </c>
      <c r="G242" s="22">
        <f>$E242+($F242/60+H242*'data'!$C$16+I242*OFFSET('data'!$C$17,0,D242)-G241*(OFFSET('data'!$C$18,0,D242)+'data'!$C$19+OFFSET('data'!$C$20,0,D242)))*$C242/60+G241</f>
        <v>16.3633802816823</v>
      </c>
      <c r="H242" s="22">
        <f>H241+('data'!$C$19*G241-'data'!$C$16*H241)*$C242/60</f>
        <v>50.5884220239145</v>
      </c>
      <c r="I242" s="22">
        <f>I241+(OFFSET('data'!$C$20,0,D242)*G241-OFFSET('data'!$C$17,0,D242)*I241)*$C242/60</f>
        <v>55.6671090099554</v>
      </c>
      <c r="J242" s="23">
        <f>$A242/60</f>
        <v>19.75</v>
      </c>
      <c r="K242" s="19">
        <f>G242/'data'!$C$15*1000</f>
        <v>2.5</v>
      </c>
      <c r="L242" s="19">
        <f>L241+'data'!$G$21*(K241-L241)/60*C241</f>
        <v>2.34698817155419</v>
      </c>
      <c r="M242" s="20">
        <f>IF(L242&lt;='data'!$G$22,1.89,1.47)</f>
        <v>1.89</v>
      </c>
      <c r="N242" s="19">
        <f>$A242</f>
        <v>1185</v>
      </c>
      <c r="O242" s="31">
        <f>'data'!$G$23-'data'!$G$23*(1-('data'!$G$22^M242)/('data'!$G$22^M242+L242^M242))</f>
        <v>56.870969566547</v>
      </c>
      <c r="P242" s="31">
        <f>VLOOKUP(IF(N242-'data'!$G$24&lt;0,0,N242-'data'!$G$24),N3:O1097,2)</f>
        <v>57.0030868765939</v>
      </c>
      <c r="Q242" s="20">
        <v>2.5</v>
      </c>
      <c r="R242" s="19">
        <v>2.50012965956762</v>
      </c>
      <c r="S242" s="19">
        <v>2.50012965956762</v>
      </c>
      <c r="T242" s="19">
        <v>2.50012965956762</v>
      </c>
      <c r="U242" s="19">
        <v>2.34713755593446</v>
      </c>
      <c r="V242" s="19">
        <v>2.34713755593446</v>
      </c>
      <c r="W242" s="19">
        <v>2.34713755593446</v>
      </c>
      <c r="X242" s="19">
        <v>2.34713755593446</v>
      </c>
      <c r="Y242" s="31">
        <v>57.0004080559425</v>
      </c>
      <c r="Z242" s="31">
        <v>57.0004080559425</v>
      </c>
      <c r="AA242" s="31">
        <v>57.0004080559425</v>
      </c>
      <c r="AB242" s="31">
        <v>57.0004080559425</v>
      </c>
    </row>
    <row r="243" ht="20.05" customHeight="1">
      <c r="A243" s="17">
        <f>$A242+C242</f>
        <v>1190</v>
      </c>
      <c r="B243" s="18"/>
      <c r="C243" s="19">
        <v>5</v>
      </c>
      <c r="D243" t="b" s="20">
        <v>0</v>
      </c>
      <c r="E243" s="21"/>
      <c r="F243" s="22">
        <v>530.497525442890</v>
      </c>
      <c r="G243" s="22">
        <f>$E243+($F243/60+H243*'data'!$C$16+I243*OFFSET('data'!$C$17,0,D243)-G242*(OFFSET('data'!$C$18,0,D243)+'data'!$C$19+OFFSET('data'!$C$20,0,D243)))*$C243/60+G242</f>
        <v>16.3633802816823</v>
      </c>
      <c r="H243" s="22">
        <f>H242+('data'!$C$19*G242-'data'!$C$16*H242)*$C243/60</f>
        <v>50.6870212470282</v>
      </c>
      <c r="I243" s="22">
        <f>I242+(OFFSET('data'!$C$20,0,D243)*G242-OFFSET('data'!$C$17,0,D243)*I242)*$C243/60</f>
        <v>55.8937683830386</v>
      </c>
      <c r="J243" s="23">
        <f>$A243/60</f>
        <v>19.8333333333333</v>
      </c>
      <c r="K243" s="19">
        <f>G243/'data'!$C$15*1000</f>
        <v>2.5</v>
      </c>
      <c r="L243" s="19">
        <f>L242+'data'!$G$21*(K242-L242)/60*C242</f>
        <v>2.3487886943652</v>
      </c>
      <c r="M243" s="20">
        <f>IF(L243&lt;='data'!$G$22,1.89,1.47)</f>
        <v>1.89</v>
      </c>
      <c r="N243" s="19">
        <f>$A243</f>
        <v>1190</v>
      </c>
      <c r="O243" s="31">
        <f>'data'!$G$23-'data'!$G$23*(1-('data'!$G$22^M243)/('data'!$G$22^M243+L243^M243))</f>
        <v>56.8389425036962</v>
      </c>
      <c r="P243" s="31">
        <f>VLOOKUP(IF(N243-'data'!$G$24&lt;0,0,N243-'data'!$G$24),N3:O1097,2)</f>
        <v>56.9694459664286</v>
      </c>
      <c r="Q243" s="20">
        <v>2.5</v>
      </c>
      <c r="R243" s="19">
        <v>2.5001292837899</v>
      </c>
      <c r="S243" s="19">
        <v>2.5001292837899</v>
      </c>
      <c r="T243" s="19">
        <v>2.5001292837899</v>
      </c>
      <c r="U243" s="19">
        <v>2.34893784663939</v>
      </c>
      <c r="V243" s="19">
        <v>2.34893784663939</v>
      </c>
      <c r="W243" s="19">
        <v>2.34893784663939</v>
      </c>
      <c r="X243" s="19">
        <v>2.34893784663939</v>
      </c>
      <c r="Y243" s="31">
        <v>56.9667723933609</v>
      </c>
      <c r="Z243" s="31">
        <v>56.9667723933609</v>
      </c>
      <c r="AA243" s="31">
        <v>56.9667723933609</v>
      </c>
      <c r="AB243" s="31">
        <v>56.9667723933609</v>
      </c>
    </row>
    <row r="244" ht="20.05" customHeight="1">
      <c r="A244" s="17">
        <f>$A243+C243</f>
        <v>1195</v>
      </c>
      <c r="B244" s="18"/>
      <c r="C244" s="19">
        <v>5</v>
      </c>
      <c r="D244" t="b" s="20">
        <v>0</v>
      </c>
      <c r="E244" s="21"/>
      <c r="F244" s="22">
        <v>530.028850999897</v>
      </c>
      <c r="G244" s="22">
        <f>$E244+($F244/60+H244*'data'!$C$16+I244*OFFSET('data'!$C$17,0,D244)-G243*(OFFSET('data'!$C$18,0,D244)+'data'!$C$19+OFFSET('data'!$C$20,0,D244)))*$C244/60+G243</f>
        <v>16.3633802816823</v>
      </c>
      <c r="H244" s="22">
        <f>H243+('data'!$C$19*G243-'data'!$C$16*H243)*$C244/60</f>
        <v>50.7850418546529</v>
      </c>
      <c r="I244" s="22">
        <f>I243+(OFFSET('data'!$C$20,0,D244)*G243-OFFSET('data'!$C$17,0,D244)*I243)*$C244/60</f>
        <v>56.1203520140514</v>
      </c>
      <c r="J244" s="23">
        <f>$A244/60</f>
        <v>19.9166666666667</v>
      </c>
      <c r="K244" s="19">
        <f>G244/'data'!$C$15*1000</f>
        <v>2.5</v>
      </c>
      <c r="L244" s="19">
        <f>L243+'data'!$G$21*(K243-L243)/60*C243</f>
        <v>2.35056803004038</v>
      </c>
      <c r="M244" s="20">
        <f>IF(L244&lt;='data'!$G$22,1.89,1.47)</f>
        <v>1.89</v>
      </c>
      <c r="N244" s="19">
        <f>$A244</f>
        <v>1195</v>
      </c>
      <c r="O244" s="31">
        <f>'data'!$G$23-'data'!$G$23*(1-('data'!$G$22^M244)/('data'!$G$22^M244+L244^M244))</f>
        <v>56.8073062907652</v>
      </c>
      <c r="P244" s="31">
        <f>VLOOKUP(IF(N244-'data'!$G$24&lt;0,0,N244-'data'!$G$24),N3:O1097,2)</f>
        <v>56.9362162199441</v>
      </c>
      <c r="Q244" s="20">
        <v>2.5</v>
      </c>
      <c r="R244" s="19">
        <v>2.50012890934584</v>
      </c>
      <c r="S244" s="19">
        <v>2.50012890934584</v>
      </c>
      <c r="T244" s="19">
        <v>2.50012890934584</v>
      </c>
      <c r="U244" s="19">
        <v>2.35071694851788</v>
      </c>
      <c r="V244" s="19">
        <v>2.35071694851788</v>
      </c>
      <c r="W244" s="19">
        <v>2.35071694851788</v>
      </c>
      <c r="X244" s="19">
        <v>2.35071694851788</v>
      </c>
      <c r="Y244" s="31">
        <v>56.9335479102813</v>
      </c>
      <c r="Z244" s="31">
        <v>56.9335479102813</v>
      </c>
      <c r="AA244" s="31">
        <v>56.9335479102813</v>
      </c>
      <c r="AB244" s="31">
        <v>56.9335479102813</v>
      </c>
    </row>
    <row r="245" ht="20.05" customHeight="1">
      <c r="A245" s="17">
        <f>$A244+C244</f>
        <v>1200</v>
      </c>
      <c r="B245" s="18"/>
      <c r="C245" s="19">
        <v>5</v>
      </c>
      <c r="D245" t="b" s="20">
        <v>0</v>
      </c>
      <c r="E245" s="21"/>
      <c r="F245" s="22">
        <v>529.562625203776</v>
      </c>
      <c r="G245" s="22">
        <f>$E245+($F245/60+H245*'data'!$C$16+I245*OFFSET('data'!$C$17,0,D245)-G244*(OFFSET('data'!$C$18,0,D245)+'data'!$C$19+OFFSET('data'!$C$20,0,D245)))*$C245/60+G244</f>
        <v>16.3633802816823</v>
      </c>
      <c r="H245" s="22">
        <f>H244+('data'!$C$19*G244-'data'!$C$16*H244)*$C245/60</f>
        <v>50.8824872423112</v>
      </c>
      <c r="I245" s="22">
        <f>I244+(OFFSET('data'!$C$20,0,D245)*G244-OFFSET('data'!$C$17,0,D245)*I244)*$C245/60</f>
        <v>56.3468599283042</v>
      </c>
      <c r="J245" s="23">
        <f>$A245/60</f>
        <v>20</v>
      </c>
      <c r="K245" s="19">
        <f>G245/'data'!$C$15*1000</f>
        <v>2.5</v>
      </c>
      <c r="L245" s="19">
        <f>L244+'data'!$G$21*(K244-L244)/60*C244</f>
        <v>2.35232642789327</v>
      </c>
      <c r="M245" s="20">
        <f>IF(L245&lt;='data'!$G$22,1.89,1.47)</f>
        <v>1.89</v>
      </c>
      <c r="N245" s="19">
        <f>$A245</f>
        <v>1200</v>
      </c>
      <c r="O245" s="31">
        <f>'data'!$G$23-'data'!$G$23*(1-('data'!$G$22^M245)/('data'!$G$22^M245+L245^M245))</f>
        <v>56.7760560153654</v>
      </c>
      <c r="P245" s="31">
        <f>VLOOKUP(IF(N245-'data'!$G$24&lt;0,0,N245-'data'!$G$24),N3:O1097,2)</f>
        <v>56.9033924571981</v>
      </c>
      <c r="Q245" s="20">
        <v>2.5</v>
      </c>
      <c r="R245" s="19">
        <v>2.50012853623066</v>
      </c>
      <c r="S245" s="19">
        <v>2.50012853623066</v>
      </c>
      <c r="T245" s="19">
        <v>2.50012853623066</v>
      </c>
      <c r="U245" s="19">
        <v>2.35247511091905</v>
      </c>
      <c r="V245" s="19">
        <v>2.35247511091905</v>
      </c>
      <c r="W245" s="19">
        <v>2.35247511091905</v>
      </c>
      <c r="X245" s="19">
        <v>2.35247511091905</v>
      </c>
      <c r="Y245" s="31">
        <v>56.9007294262251</v>
      </c>
      <c r="Z245" s="31">
        <v>56.9007294262251</v>
      </c>
      <c r="AA245" s="31">
        <v>56.9007294262251</v>
      </c>
      <c r="AB245" s="31">
        <v>56.9007294262251</v>
      </c>
    </row>
    <row r="246" ht="20.05" customHeight="1">
      <c r="A246" s="17">
        <f>$A245+C245</f>
        <v>1205</v>
      </c>
      <c r="B246" s="18"/>
      <c r="C246" s="19">
        <v>5</v>
      </c>
      <c r="D246" t="b" s="20">
        <v>0</v>
      </c>
      <c r="E246" s="21"/>
      <c r="F246" s="22">
        <v>529.098833785812</v>
      </c>
      <c r="G246" s="22">
        <f>$E246+($F246/60+H246*'data'!$C$16+I246*OFFSET('data'!$C$17,0,D246)-G245*(OFFSET('data'!$C$18,0,D246)+'data'!$C$19+OFFSET('data'!$C$20,0,D246)))*$C246/60+G245</f>
        <v>16.3633802816823</v>
      </c>
      <c r="H246" s="22">
        <f>H245+('data'!$C$19*G245-'data'!$C$16*H245)*$C246/60</f>
        <v>50.9793607855995</v>
      </c>
      <c r="I246" s="22">
        <f>I245+(OFFSET('data'!$C$20,0,D246)*G245-OFFSET('data'!$C$17,0,D246)*I245)*$C246/60</f>
        <v>56.5732921510991</v>
      </c>
      <c r="J246" s="23">
        <f>$A246/60</f>
        <v>20.0833333333333</v>
      </c>
      <c r="K246" s="19">
        <f>G246/'data'!$C$15*1000</f>
        <v>2.5</v>
      </c>
      <c r="L246" s="19">
        <f>L245+'data'!$G$21*(K245-L245)/60*C245</f>
        <v>2.3540641343037</v>
      </c>
      <c r="M246" s="20">
        <f>IF(L246&lt;='data'!$G$22,1.89,1.47)</f>
        <v>1.89</v>
      </c>
      <c r="N246" s="19">
        <f>$A246</f>
        <v>1205</v>
      </c>
      <c r="O246" s="31">
        <f>'data'!$G$23-'data'!$G$23*(1-('data'!$G$22^M246)/('data'!$G$22^M246+L246^M246))</f>
        <v>56.7451868296897</v>
      </c>
      <c r="P246" s="31">
        <f>VLOOKUP(IF(N246-'data'!$G$24&lt;0,0,N246-'data'!$G$24),N3:O1097,2)</f>
        <v>56.870969566547</v>
      </c>
      <c r="Q246" s="20">
        <v>2.5</v>
      </c>
      <c r="R246" s="19">
        <v>2.5001281644396</v>
      </c>
      <c r="S246" s="19">
        <v>2.5001281644396</v>
      </c>
      <c r="T246" s="19">
        <v>2.5001281644396</v>
      </c>
      <c r="U246" s="19">
        <v>2.35421258025784</v>
      </c>
      <c r="V246" s="19">
        <v>2.35421258025784</v>
      </c>
      <c r="W246" s="19">
        <v>2.35421258025784</v>
      </c>
      <c r="X246" s="19">
        <v>2.35421258025784</v>
      </c>
      <c r="Y246" s="31">
        <v>56.868311829022</v>
      </c>
      <c r="Z246" s="31">
        <v>56.868311829022</v>
      </c>
      <c r="AA246" s="31">
        <v>56.868311829022</v>
      </c>
      <c r="AB246" s="31">
        <v>56.868311829022</v>
      </c>
    </row>
    <row r="247" ht="20.05" customHeight="1">
      <c r="A247" s="17">
        <f>$A246+C246</f>
        <v>1210</v>
      </c>
      <c r="B247" s="18"/>
      <c r="C247" s="19">
        <v>5</v>
      </c>
      <c r="D247" t="b" s="20">
        <v>0</v>
      </c>
      <c r="E247" s="21"/>
      <c r="F247" s="22">
        <v>528.637462560988</v>
      </c>
      <c r="G247" s="22">
        <f>$E247+($F247/60+H247*'data'!$C$16+I247*OFFSET('data'!$C$17,0,D247)-G246*(OFFSET('data'!$C$18,0,D247)+'data'!$C$19+OFFSET('data'!$C$20,0,D247)))*$C247/60+G246</f>
        <v>16.3633802816823</v>
      </c>
      <c r="H247" s="22">
        <f>H246+('data'!$C$19*G246-'data'!$C$16*H246)*$C247/60</f>
        <v>51.0756658403049</v>
      </c>
      <c r="I247" s="22">
        <f>I246+(OFFSET('data'!$C$20,0,D247)*G246-OFFSET('data'!$C$17,0,D247)*I246)*$C247/60</f>
        <v>56.7996487077296</v>
      </c>
      <c r="J247" s="23">
        <f>$A247/60</f>
        <v>20.1666666666667</v>
      </c>
      <c r="K247" s="19">
        <f>G247/'data'!$C$15*1000</f>
        <v>2.5</v>
      </c>
      <c r="L247" s="19">
        <f>L246+'data'!$G$21*(K246-L246)/60*C246</f>
        <v>2.35578139275227</v>
      </c>
      <c r="M247" s="20">
        <f>IF(L247&lt;='data'!$G$22,1.89,1.47)</f>
        <v>1.89</v>
      </c>
      <c r="N247" s="19">
        <f>$A247</f>
        <v>1210</v>
      </c>
      <c r="O247" s="31">
        <f>'data'!$G$23-'data'!$G$23*(1-('data'!$G$22^M247)/('data'!$G$22^M247+L247^M247))</f>
        <v>56.7146939496182</v>
      </c>
      <c r="P247" s="31">
        <f>VLOOKUP(IF(N247-'data'!$G$24&lt;0,0,N247-'data'!$G$24),N3:O1097,2)</f>
        <v>56.8389425036962</v>
      </c>
      <c r="Q247" s="20">
        <v>2.5</v>
      </c>
      <c r="R247" s="19">
        <v>2.50012779396789</v>
      </c>
      <c r="S247" s="19">
        <v>2.50012779396789</v>
      </c>
      <c r="T247" s="19">
        <v>2.50012779396789</v>
      </c>
      <c r="U247" s="19">
        <v>2.35592960004951</v>
      </c>
      <c r="V247" s="19">
        <v>2.35592960004951</v>
      </c>
      <c r="W247" s="19">
        <v>2.35592960004951</v>
      </c>
      <c r="X247" s="19">
        <v>2.35592960004951</v>
      </c>
      <c r="Y247" s="31">
        <v>56.8362900738613</v>
      </c>
      <c r="Z247" s="31">
        <v>56.8362900738613</v>
      </c>
      <c r="AA247" s="31">
        <v>56.8362900738613</v>
      </c>
      <c r="AB247" s="31">
        <v>56.8362900738613</v>
      </c>
    </row>
    <row r="248" ht="20.05" customHeight="1">
      <c r="A248" s="17">
        <f>$A247+C247</f>
        <v>1215</v>
      </c>
      <c r="B248" s="18"/>
      <c r="C248" s="19">
        <v>5</v>
      </c>
      <c r="D248" t="b" s="20">
        <v>0</v>
      </c>
      <c r="E248" s="21"/>
      <c r="F248" s="22">
        <v>528.1784974274969</v>
      </c>
      <c r="G248" s="22">
        <f>$E248+($F248/60+H248*'data'!$C$16+I248*OFFSET('data'!$C$17,0,D248)-G247*(OFFSET('data'!$C$18,0,D248)+'data'!$C$19+OFFSET('data'!$C$20,0,D248)))*$C248/60+G247</f>
        <v>16.3633802816823</v>
      </c>
      <c r="H248" s="22">
        <f>H247+('data'!$C$19*G247-'data'!$C$16*H247)*$C248/60</f>
        <v>51.1714057425217</v>
      </c>
      <c r="I248" s="22">
        <f>I247+(OFFSET('data'!$C$20,0,D248)*G247-OFFSET('data'!$C$17,0,D248)*I247)*$C248/60</f>
        <v>57.0259296234809</v>
      </c>
      <c r="J248" s="23">
        <f>$A248/60</f>
        <v>20.25</v>
      </c>
      <c r="K248" s="19">
        <f>G248/'data'!$C$15*1000</f>
        <v>2.5</v>
      </c>
      <c r="L248" s="19">
        <f>L247+'data'!$G$21*(K247-L247)/60*C247</f>
        <v>2.35747844385452</v>
      </c>
      <c r="M248" s="20">
        <f>IF(L248&lt;='data'!$G$22,1.89,1.47)</f>
        <v>1.89</v>
      </c>
      <c r="N248" s="19">
        <f>$A248</f>
        <v>1215</v>
      </c>
      <c r="O248" s="31">
        <f>'data'!$G$23-'data'!$G$23*(1-('data'!$G$22^M248)/('data'!$G$22^M248+L248^M248))</f>
        <v>56.6845726538326</v>
      </c>
      <c r="P248" s="31">
        <f>VLOOKUP(IF(N248-'data'!$G$24&lt;0,0,N248-'data'!$G$24),N3:O1097,2)</f>
        <v>56.8073062907652</v>
      </c>
      <c r="Q248" s="20">
        <v>2.5</v>
      </c>
      <c r="R248" s="19">
        <v>2.50012742481079</v>
      </c>
      <c r="S248" s="19">
        <v>2.50012742481079</v>
      </c>
      <c r="T248" s="19">
        <v>2.50012742481079</v>
      </c>
      <c r="U248" s="19">
        <v>2.35762641094376</v>
      </c>
      <c r="V248" s="19">
        <v>2.35762641094376</v>
      </c>
      <c r="W248" s="19">
        <v>2.35762641094376</v>
      </c>
      <c r="X248" s="19">
        <v>2.35762641094376</v>
      </c>
      <c r="Y248" s="31">
        <v>56.8046591823557</v>
      </c>
      <c r="Z248" s="31">
        <v>56.8046591823557</v>
      </c>
      <c r="AA248" s="31">
        <v>56.8046591823557</v>
      </c>
      <c r="AB248" s="31">
        <v>56.8046591823557</v>
      </c>
    </row>
    <row r="249" ht="20.05" customHeight="1">
      <c r="A249" s="17">
        <f>$A248+C248</f>
        <v>1220</v>
      </c>
      <c r="B249" s="18"/>
      <c r="C249" s="19">
        <v>5</v>
      </c>
      <c r="D249" t="b" s="20">
        <v>0</v>
      </c>
      <c r="E249" s="21"/>
      <c r="F249" s="22">
        <v>527.721924366252</v>
      </c>
      <c r="G249" s="22">
        <f>$E249+($F249/60+H249*'data'!$C$16+I249*OFFSET('data'!$C$17,0,D249)-G248*(OFFSET('data'!$C$18,0,D249)+'data'!$C$19+OFFSET('data'!$C$20,0,D249)))*$C249/60+G248</f>
        <v>16.3633802816823</v>
      </c>
      <c r="H249" s="22">
        <f>H248+('data'!$C$19*G248-'data'!$C$16*H248)*$C249/60</f>
        <v>51.2665838087668</v>
      </c>
      <c r="I249" s="22">
        <f>I248+(OFFSET('data'!$C$20,0,D249)*G248-OFFSET('data'!$C$17,0,D249)*I248)*$C249/60</f>
        <v>57.2521349236297</v>
      </c>
      <c r="J249" s="23">
        <f>$A249/60</f>
        <v>20.3333333333333</v>
      </c>
      <c r="K249" s="19">
        <f>G249/'data'!$C$15*1000</f>
        <v>2.5</v>
      </c>
      <c r="L249" s="19">
        <f>L248+'data'!$G$21*(K248-L248)/60*C248</f>
        <v>2.3591555253946</v>
      </c>
      <c r="M249" s="20">
        <f>IF(L249&lt;='data'!$G$22,1.89,1.47)</f>
        <v>1.89</v>
      </c>
      <c r="N249" s="19">
        <f>$A249</f>
        <v>1220</v>
      </c>
      <c r="O249" s="31">
        <f>'data'!$G$23-'data'!$G$23*(1-('data'!$G$22^M249)/('data'!$G$22^M249+L249^M249))</f>
        <v>56.6548182829472</v>
      </c>
      <c r="P249" s="31">
        <f>VLOOKUP(IF(N249-'data'!$G$24&lt;0,0,N249-'data'!$G$24),N3:O1097,2)</f>
        <v>56.7760560153654</v>
      </c>
      <c r="Q249" s="20">
        <v>2.5</v>
      </c>
      <c r="R249" s="19">
        <v>2.50012705696357</v>
      </c>
      <c r="S249" s="19">
        <v>2.50012705696357</v>
      </c>
      <c r="T249" s="19">
        <v>2.50012705696357</v>
      </c>
      <c r="U249" s="19">
        <v>2.35930325075847</v>
      </c>
      <c r="V249" s="19">
        <v>2.35930325075847</v>
      </c>
      <c r="W249" s="19">
        <v>2.35930325075847</v>
      </c>
      <c r="X249" s="19">
        <v>2.35930325075847</v>
      </c>
      <c r="Y249" s="31">
        <v>56.7734142416191</v>
      </c>
      <c r="Z249" s="31">
        <v>56.7734142416191</v>
      </c>
      <c r="AA249" s="31">
        <v>56.7734142416191</v>
      </c>
      <c r="AB249" s="31">
        <v>56.7734142416191</v>
      </c>
    </row>
    <row r="250" ht="20.05" customHeight="1">
      <c r="A250" s="17">
        <f>$A249+C249</f>
        <v>1225</v>
      </c>
      <c r="B250" s="18"/>
      <c r="C250" s="19">
        <v>5</v>
      </c>
      <c r="D250" t="b" s="20">
        <v>0</v>
      </c>
      <c r="E250" s="21"/>
      <c r="F250" s="22">
        <v>527.267729440404</v>
      </c>
      <c r="G250" s="22">
        <f>$E250+($F250/60+H250*'data'!$C$16+I250*OFFSET('data'!$C$17,0,D250)-G249*(OFFSET('data'!$C$18,0,D250)+'data'!$C$19+OFFSET('data'!$C$20,0,D250)))*$C250/60+G249</f>
        <v>16.3633802816823</v>
      </c>
      <c r="H250" s="22">
        <f>H249+('data'!$C$19*G249-'data'!$C$16*H249)*$C250/60</f>
        <v>51.3612033360944</v>
      </c>
      <c r="I250" s="22">
        <f>I249+(OFFSET('data'!$C$20,0,D250)*G249-OFFSET('data'!$C$17,0,D250)*I249)*$C250/60</f>
        <v>57.4782646334442</v>
      </c>
      <c r="J250" s="23">
        <f>$A250/60</f>
        <v>20.4166666666667</v>
      </c>
      <c r="K250" s="19">
        <f>G250/'data'!$C$15*1000</f>
        <v>2.5</v>
      </c>
      <c r="L250" s="19">
        <f>L249+'data'!$G$21*(K249-L249)/60*C249</f>
        <v>2.3608128723586</v>
      </c>
      <c r="M250" s="20">
        <f>IF(L250&lt;='data'!$G$22,1.89,1.47)</f>
        <v>1.89</v>
      </c>
      <c r="N250" s="19">
        <f>$A250</f>
        <v>1225</v>
      </c>
      <c r="O250" s="31">
        <f>'data'!$G$23-'data'!$G$23*(1-('data'!$G$22^M250)/('data'!$G$22^M250+L250^M250))</f>
        <v>56.6254262386498</v>
      </c>
      <c r="P250" s="31">
        <f>VLOOKUP(IF(N250-'data'!$G$24&lt;0,0,N250-'data'!$G$24),N3:O1097,2)</f>
        <v>56.7451868296897</v>
      </c>
      <c r="Q250" s="20">
        <v>2.5</v>
      </c>
      <c r="R250" s="19">
        <v>2.50012669042153</v>
      </c>
      <c r="S250" s="19">
        <v>2.50012669042153</v>
      </c>
      <c r="T250" s="19">
        <v>2.50012669042153</v>
      </c>
      <c r="U250" s="19">
        <v>2.360960354513</v>
      </c>
      <c r="V250" s="19">
        <v>2.360960354513</v>
      </c>
      <c r="W250" s="19">
        <v>2.360960354513</v>
      </c>
      <c r="X250" s="19">
        <v>2.360960354513</v>
      </c>
      <c r="Y250" s="31">
        <v>56.7425504033568</v>
      </c>
      <c r="Z250" s="31">
        <v>56.7425504033568</v>
      </c>
      <c r="AA250" s="31">
        <v>56.7425504033568</v>
      </c>
      <c r="AB250" s="31">
        <v>56.7425504033568</v>
      </c>
    </row>
    <row r="251" ht="20.05" customHeight="1">
      <c r="A251" s="17">
        <f>$A250+C250</f>
        <v>1230</v>
      </c>
      <c r="B251" s="18"/>
      <c r="C251" s="19">
        <v>5</v>
      </c>
      <c r="D251" t="b" s="20">
        <v>0</v>
      </c>
      <c r="E251" s="21"/>
      <c r="F251" s="22">
        <v>526.815898794854</v>
      </c>
      <c r="G251" s="22">
        <f>$E251+($F251/60+H251*'data'!$C$16+I251*OFFSET('data'!$C$17,0,D251)-G250*(OFFSET('data'!$C$18,0,D251)+'data'!$C$19+OFFSET('data'!$C$20,0,D251)))*$C251/60+G250</f>
        <v>16.3633802816823</v>
      </c>
      <c r="H251" s="22">
        <f>H250+('data'!$C$19*G250-'data'!$C$16*H250)*$C251/60</f>
        <v>51.4552676022106</v>
      </c>
      <c r="I251" s="22">
        <f>I250+(OFFSET('data'!$C$20,0,D251)*G250-OFFSET('data'!$C$17,0,D251)*I250)*$C251/60</f>
        <v>57.7043187781842</v>
      </c>
      <c r="J251" s="23">
        <f>$A251/60</f>
        <v>20.5</v>
      </c>
      <c r="K251" s="19">
        <f>G251/'data'!$C$15*1000</f>
        <v>2.5</v>
      </c>
      <c r="L251" s="19">
        <f>L250+'data'!$G$21*(K250-L250)/60*C250</f>
        <v>2.36245071696749</v>
      </c>
      <c r="M251" s="20">
        <f>IF(L251&lt;='data'!$G$22,1.89,1.47)</f>
        <v>1.89</v>
      </c>
      <c r="N251" s="19">
        <f>$A251</f>
        <v>1230</v>
      </c>
      <c r="O251" s="31">
        <f>'data'!$G$23-'data'!$G$23*(1-('data'!$G$22^M251)/('data'!$G$22^M251+L251^M251))</f>
        <v>56.5963919828556</v>
      </c>
      <c r="P251" s="31">
        <f>VLOOKUP(IF(N251-'data'!$G$24&lt;0,0,N251-'data'!$G$24),N3:O1097,2)</f>
        <v>56.7146939496182</v>
      </c>
      <c r="Q251" s="20">
        <v>2.5</v>
      </c>
      <c r="R251" s="19">
        <v>2.50012632517999</v>
      </c>
      <c r="S251" s="19">
        <v>2.50012632517999</v>
      </c>
      <c r="T251" s="19">
        <v>2.50012632517999</v>
      </c>
      <c r="U251" s="19">
        <v>2.36259795446114</v>
      </c>
      <c r="V251" s="19">
        <v>2.36259795446114</v>
      </c>
      <c r="W251" s="19">
        <v>2.36259795446114</v>
      </c>
      <c r="X251" s="19">
        <v>2.36259795446114</v>
      </c>
      <c r="Y251" s="31">
        <v>56.7120628829694</v>
      </c>
      <c r="Z251" s="31">
        <v>56.7120628829694</v>
      </c>
      <c r="AA251" s="31">
        <v>56.7120628829694</v>
      </c>
      <c r="AB251" s="31">
        <v>56.7120628829694</v>
      </c>
    </row>
    <row r="252" ht="20.05" customHeight="1">
      <c r="A252" s="17">
        <f>$A251+C251</f>
        <v>1235</v>
      </c>
      <c r="B252" s="18"/>
      <c r="C252" s="19">
        <v>5</v>
      </c>
      <c r="D252" t="b" s="20">
        <v>0</v>
      </c>
      <c r="E252" s="21"/>
      <c r="F252" s="22">
        <v>526.366418655776</v>
      </c>
      <c r="G252" s="22">
        <f>$E252+($F252/60+H252*'data'!$C$16+I252*OFFSET('data'!$C$17,0,D252)-G251*(OFFSET('data'!$C$18,0,D252)+'data'!$C$19+OFFSET('data'!$C$20,0,D252)))*$C252/60+G251</f>
        <v>16.3633802816823</v>
      </c>
      <c r="H252" s="22">
        <f>H251+('data'!$C$19*G251-'data'!$C$16*H251)*$C252/60</f>
        <v>51.5487798655867</v>
      </c>
      <c r="I252" s="22">
        <f>I251+(OFFSET('data'!$C$20,0,D252)*G251-OFFSET('data'!$C$17,0,D252)*I251)*$C252/60</f>
        <v>57.930297383101</v>
      </c>
      <c r="J252" s="23">
        <f>$A252/60</f>
        <v>20.5833333333333</v>
      </c>
      <c r="K252" s="19">
        <f>G252/'data'!$C$15*1000</f>
        <v>2.5</v>
      </c>
      <c r="L252" s="19">
        <f>L251+'data'!$G$21*(K251-L251)/60*C251</f>
        <v>2.36406928870964</v>
      </c>
      <c r="M252" s="20">
        <f>IF(L252&lt;='data'!$G$22,1.89,1.47)</f>
        <v>1.89</v>
      </c>
      <c r="N252" s="19">
        <f>$A252</f>
        <v>1235</v>
      </c>
      <c r="O252" s="31">
        <f>'data'!$G$23-'data'!$G$23*(1-('data'!$G$22^M252)/('data'!$G$22^M252+L252^M252))</f>
        <v>56.5677110368738</v>
      </c>
      <c r="P252" s="31">
        <f>VLOOKUP(IF(N252-'data'!$G$24&lt;0,0,N252-'data'!$G$24),N3:O1097,2)</f>
        <v>56.6845726538326</v>
      </c>
      <c r="Q252" s="20">
        <v>2.5</v>
      </c>
      <c r="R252" s="19">
        <v>2.50012596123427</v>
      </c>
      <c r="S252" s="19">
        <v>2.50012596123427</v>
      </c>
      <c r="T252" s="19">
        <v>2.50012596123427</v>
      </c>
      <c r="U252" s="19">
        <v>2.36421628012364</v>
      </c>
      <c r="V252" s="19">
        <v>2.36421628012364</v>
      </c>
      <c r="W252" s="19">
        <v>2.36421628012364</v>
      </c>
      <c r="X252" s="19">
        <v>2.36421628012364</v>
      </c>
      <c r="Y252" s="31">
        <v>56.6819469586693</v>
      </c>
      <c r="Z252" s="31">
        <v>56.6819469586693</v>
      </c>
      <c r="AA252" s="31">
        <v>56.6819469586693</v>
      </c>
      <c r="AB252" s="31">
        <v>56.6819469586693</v>
      </c>
    </row>
    <row r="253" ht="20.05" customHeight="1">
      <c r="A253" s="17">
        <f>$A252+C252</f>
        <v>1240</v>
      </c>
      <c r="B253" s="18"/>
      <c r="C253" s="19">
        <v>5</v>
      </c>
      <c r="D253" t="b" s="20">
        <v>0</v>
      </c>
      <c r="E253" s="21"/>
      <c r="F253" s="22">
        <v>525.919275330143</v>
      </c>
      <c r="G253" s="22">
        <f>$E253+($F253/60+H253*'data'!$C$16+I253*OFFSET('data'!$C$17,0,D253)-G252*(OFFSET('data'!$C$18,0,D253)+'data'!$C$19+OFFSET('data'!$C$20,0,D253)))*$C253/60+G252</f>
        <v>16.3633802816823</v>
      </c>
      <c r="H253" s="22">
        <f>H252+('data'!$C$19*G252-'data'!$C$16*H252)*$C253/60</f>
        <v>51.6417433655721</v>
      </c>
      <c r="I253" s="22">
        <f>I252+(OFFSET('data'!$C$20,0,D253)*G252-OFFSET('data'!$C$17,0,D253)*I252)*$C253/60</f>
        <v>58.1562004734376</v>
      </c>
      <c r="J253" s="23">
        <f>$A253/60</f>
        <v>20.6666666666667</v>
      </c>
      <c r="K253" s="19">
        <f>G253/'data'!$C$15*1000</f>
        <v>2.5</v>
      </c>
      <c r="L253" s="19">
        <f>L252+'data'!$G$21*(K252-L252)/60*C252</f>
        <v>2.36566881437299</v>
      </c>
      <c r="M253" s="20">
        <f>IF(L253&lt;='data'!$G$22,1.89,1.47)</f>
        <v>1.89</v>
      </c>
      <c r="N253" s="19">
        <f>$A253</f>
        <v>1240</v>
      </c>
      <c r="O253" s="31">
        <f>'data'!$G$23-'data'!$G$23*(1-('data'!$G$22^M253)/('data'!$G$22^M253+L253^M253))</f>
        <v>56.5393789805854</v>
      </c>
      <c r="P253" s="31">
        <f>VLOOKUP(IF(N253-'data'!$G$24&lt;0,0,N253-'data'!$G$24),N3:O1097,2)</f>
        <v>56.6548182829472</v>
      </c>
      <c r="Q253" s="20">
        <v>2.5</v>
      </c>
      <c r="R253" s="19">
        <v>2.50012559857971</v>
      </c>
      <c r="S253" s="19">
        <v>2.50012559857971</v>
      </c>
      <c r="T253" s="19">
        <v>2.50012559857971</v>
      </c>
      <c r="U253" s="19">
        <v>2.36581555832038</v>
      </c>
      <c r="V253" s="19">
        <v>2.36581555832038</v>
      </c>
      <c r="W253" s="19">
        <v>2.36581555832038</v>
      </c>
      <c r="X253" s="19">
        <v>2.36581555832038</v>
      </c>
      <c r="Y253" s="31">
        <v>56.6521979706093</v>
      </c>
      <c r="Z253" s="31">
        <v>56.6521979706093</v>
      </c>
      <c r="AA253" s="31">
        <v>56.6521979706093</v>
      </c>
      <c r="AB253" s="31">
        <v>56.6521979706093</v>
      </c>
    </row>
    <row r="254" ht="20.05" customHeight="1">
      <c r="A254" s="17">
        <f>$A253+C253</f>
        <v>1245</v>
      </c>
      <c r="B254" s="18"/>
      <c r="C254" s="19">
        <v>5</v>
      </c>
      <c r="D254" t="b" s="20">
        <v>0</v>
      </c>
      <c r="E254" s="21"/>
      <c r="F254" s="22">
        <v>525.474455205246</v>
      </c>
      <c r="G254" s="22">
        <f>$E254+($F254/60+H254*'data'!$C$16+I254*OFFSET('data'!$C$17,0,D254)-G253*(OFFSET('data'!$C$18,0,D254)+'data'!$C$19+OFFSET('data'!$C$20,0,D254)))*$C254/60+G253</f>
        <v>16.3633802816823</v>
      </c>
      <c r="H254" s="22">
        <f>H253+('data'!$C$19*G253-'data'!$C$16*H253)*$C254/60</f>
        <v>51.7341613225066</v>
      </c>
      <c r="I254" s="22">
        <f>I253+(OFFSET('data'!$C$20,0,D254)*G253-OFFSET('data'!$C$17,0,D254)*I253)*$C254/60</f>
        <v>58.3820280744284</v>
      </c>
      <c r="J254" s="23">
        <f>$A254/60</f>
        <v>20.75</v>
      </c>
      <c r="K254" s="19">
        <f>G254/'data'!$C$15*1000</f>
        <v>2.5</v>
      </c>
      <c r="L254" s="19">
        <f>L253+'data'!$G$21*(K253-L253)/60*C253</f>
        <v>2.3672495180768</v>
      </c>
      <c r="M254" s="20">
        <f>IF(L254&lt;='data'!$G$22,1.89,1.47)</f>
        <v>1.89</v>
      </c>
      <c r="N254" s="19">
        <f>$A254</f>
        <v>1245</v>
      </c>
      <c r="O254" s="31">
        <f>'data'!$G$23-'data'!$G$23*(1-('data'!$G$22^M254)/('data'!$G$22^M254+L254^M254))</f>
        <v>56.5113914516336</v>
      </c>
      <c r="P254" s="31">
        <f>VLOOKUP(IF(N254-'data'!$G$24&lt;0,0,N254-'data'!$G$24),N3:O1097,2)</f>
        <v>56.6254262386498</v>
      </c>
      <c r="Q254" s="20">
        <v>2.5</v>
      </c>
      <c r="R254" s="19">
        <v>2.50012523721166</v>
      </c>
      <c r="S254" s="19">
        <v>2.50012523721166</v>
      </c>
      <c r="T254" s="19">
        <v>2.50012523721166</v>
      </c>
      <c r="U254" s="19">
        <v>2.36739601320214</v>
      </c>
      <c r="V254" s="19">
        <v>2.36739601320214</v>
      </c>
      <c r="W254" s="19">
        <v>2.36739601320214</v>
      </c>
      <c r="X254" s="19">
        <v>2.36739601320214</v>
      </c>
      <c r="Y254" s="31">
        <v>56.6228113200245</v>
      </c>
      <c r="Z254" s="31">
        <v>56.6228113200245</v>
      </c>
      <c r="AA254" s="31">
        <v>56.6228113200245</v>
      </c>
      <c r="AB254" s="31">
        <v>56.6228113200245</v>
      </c>
    </row>
    <row r="255" ht="20.05" customHeight="1">
      <c r="A255" s="17">
        <f>$A254+C254</f>
        <v>1250</v>
      </c>
      <c r="B255" s="18"/>
      <c r="C255" s="19">
        <v>5</v>
      </c>
      <c r="D255" t="b" s="20">
        <v>0</v>
      </c>
      <c r="E255" s="21"/>
      <c r="F255" s="22">
        <v>525.031944748231</v>
      </c>
      <c r="G255" s="22">
        <f>$E255+($F255/60+H255*'data'!$C$16+I255*OFFSET('data'!$C$17,0,D255)-G254*(OFFSET('data'!$C$18,0,D255)+'data'!$C$19+OFFSET('data'!$C$20,0,D255)))*$C255/60+G254</f>
        <v>16.3633802816823</v>
      </c>
      <c r="H255" s="22">
        <f>H254+('data'!$C$19*G254-'data'!$C$16*H254)*$C255/60</f>
        <v>51.8260369378318</v>
      </c>
      <c r="I255" s="22">
        <f>I254+(OFFSET('data'!$C$20,0,D255)*G254-OFFSET('data'!$C$17,0,D255)*I254)*$C255/60</f>
        <v>58.6077802112995</v>
      </c>
      <c r="J255" s="23">
        <f>$A255/60</f>
        <v>20.8333333333333</v>
      </c>
      <c r="K255" s="19">
        <f>G255/'data'!$C$15*1000</f>
        <v>2.5</v>
      </c>
      <c r="L255" s="19">
        <f>L254+'data'!$G$21*(K254-L254)/60*C254</f>
        <v>2.36881162130309</v>
      </c>
      <c r="M255" s="20">
        <f>IF(L255&lt;='data'!$G$22,1.89,1.47)</f>
        <v>1.89</v>
      </c>
      <c r="N255" s="19">
        <f>$A255</f>
        <v>1250</v>
      </c>
      <c r="O255" s="31">
        <f>'data'!$G$23-'data'!$G$23*(1-('data'!$G$22^M255)/('data'!$G$22^M255+L255^M255))</f>
        <v>56.4837441446249</v>
      </c>
      <c r="P255" s="31">
        <f>VLOOKUP(IF(N255-'data'!$G$24&lt;0,0,N255-'data'!$G$24),N3:O1097,2)</f>
        <v>56.5963919828556</v>
      </c>
      <c r="Q255" s="20">
        <v>2.5</v>
      </c>
      <c r="R255" s="19">
        <v>2.5001248771255</v>
      </c>
      <c r="S255" s="19">
        <v>2.5001248771255</v>
      </c>
      <c r="T255" s="19">
        <v>2.5001248771255</v>
      </c>
      <c r="U255" s="19">
        <v>2.36895786628202</v>
      </c>
      <c r="V255" s="19">
        <v>2.36895786628202</v>
      </c>
      <c r="W255" s="19">
        <v>2.36895786628202</v>
      </c>
      <c r="X255" s="19">
        <v>2.36895786628202</v>
      </c>
      <c r="Y255" s="31">
        <v>56.5937824683859</v>
      </c>
      <c r="Z255" s="31">
        <v>56.5937824683859</v>
      </c>
      <c r="AA255" s="31">
        <v>56.5937824683859</v>
      </c>
      <c r="AB255" s="31">
        <v>56.5937824683859</v>
      </c>
    </row>
    <row r="256" ht="20.05" customHeight="1">
      <c r="A256" s="17">
        <f>$A255+C255</f>
        <v>1255</v>
      </c>
      <c r="B256" s="18"/>
      <c r="C256" s="19">
        <v>5</v>
      </c>
      <c r="D256" t="b" s="20">
        <v>0</v>
      </c>
      <c r="E256" s="21"/>
      <c r="F256" s="22">
        <v>524.591730505622</v>
      </c>
      <c r="G256" s="22">
        <f>$E256+($F256/60+H256*'data'!$C$16+I256*OFFSET('data'!$C$17,0,D256)-G255*(OFFSET('data'!$C$18,0,D256)+'data'!$C$19+OFFSET('data'!$C$20,0,D256)))*$C256/60+G255</f>
        <v>16.3633802816823</v>
      </c>
      <c r="H256" s="22">
        <f>H255+('data'!$C$19*G255-'data'!$C$16*H255)*$C256/60</f>
        <v>51.9173733942021</v>
      </c>
      <c r="I256" s="22">
        <f>I255+(OFFSET('data'!$C$20,0,D256)*G255-OFFSET('data'!$C$17,0,D256)*I255)*$C256/60</f>
        <v>58.8334569092685</v>
      </c>
      <c r="J256" s="23">
        <f>$A256/60</f>
        <v>20.9166666666667</v>
      </c>
      <c r="K256" s="19">
        <f>G256/'data'!$C$15*1000</f>
        <v>2.5</v>
      </c>
      <c r="L256" s="19">
        <f>L255+'data'!$G$21*(K255-L255)/60*C255</f>
        <v>2.37035534292763</v>
      </c>
      <c r="M256" s="20">
        <f>IF(L256&lt;='data'!$G$22,1.89,1.47)</f>
        <v>1.89</v>
      </c>
      <c r="N256" s="19">
        <f>$A256</f>
        <v>1255</v>
      </c>
      <c r="O256" s="31">
        <f>'data'!$G$23-'data'!$G$23*(1-('data'!$G$22^M256)/('data'!$G$22^M256+L256^M256))</f>
        <v>56.456432810343</v>
      </c>
      <c r="P256" s="31">
        <f>VLOOKUP(IF(N256-'data'!$G$24&lt;0,0,N256-'data'!$G$24),N3:O1097,2)</f>
        <v>56.5677110368738</v>
      </c>
      <c r="Q256" s="20">
        <v>2.5</v>
      </c>
      <c r="R256" s="19">
        <v>2.50012451831665</v>
      </c>
      <c r="S256" s="19">
        <v>2.50012451831665</v>
      </c>
      <c r="T256" s="19">
        <v>2.50012451831665</v>
      </c>
      <c r="U256" s="19">
        <v>2.37050133646648</v>
      </c>
      <c r="V256" s="19">
        <v>2.37050133646648</v>
      </c>
      <c r="W256" s="19">
        <v>2.37050133646648</v>
      </c>
      <c r="X256" s="19">
        <v>2.37050133646648</v>
      </c>
      <c r="Y256" s="31">
        <v>56.5651069365668</v>
      </c>
      <c r="Z256" s="31">
        <v>56.5651069365668</v>
      </c>
      <c r="AA256" s="31">
        <v>56.5651069365668</v>
      </c>
      <c r="AB256" s="31">
        <v>56.5651069365668</v>
      </c>
    </row>
    <row r="257" ht="20.05" customHeight="1">
      <c r="A257" s="17">
        <f>$A256+C256</f>
        <v>1260</v>
      </c>
      <c r="B257" s="18"/>
      <c r="C257" s="19">
        <v>5</v>
      </c>
      <c r="D257" t="b" s="20">
        <v>0</v>
      </c>
      <c r="E257" s="21"/>
      <c r="F257" s="22">
        <v>524.153799102862</v>
      </c>
      <c r="G257" s="22">
        <f>$E257+($F257/60+H257*'data'!$C$16+I257*OFFSET('data'!$C$17,0,D257)-G256*(OFFSET('data'!$C$18,0,D257)+'data'!$C$19+OFFSET('data'!$C$20,0,D257)))*$C257/60+G256</f>
        <v>16.3633802816823</v>
      </c>
      <c r="H257" s="22">
        <f>H256+('data'!$C$19*G256-'data'!$C$16*H256)*$C257/60</f>
        <v>52.008173855595</v>
      </c>
      <c r="I257" s="22">
        <f>I256+(OFFSET('data'!$C$20,0,D257)*G256-OFFSET('data'!$C$17,0,D257)*I256)*$C257/60</f>
        <v>59.0590581935446</v>
      </c>
      <c r="J257" s="23">
        <f>$A257/60</f>
        <v>21</v>
      </c>
      <c r="K257" s="19">
        <f>G257/'data'!$C$15*1000</f>
        <v>2.5</v>
      </c>
      <c r="L257" s="19">
        <f>L256+'data'!$G$21*(K256-L256)/60*C256</f>
        <v>2.37188089925066</v>
      </c>
      <c r="M257" s="20">
        <f>IF(L257&lt;='data'!$G$22,1.89,1.47)</f>
        <v>1.89</v>
      </c>
      <c r="N257" s="19">
        <f>$A257</f>
        <v>1260</v>
      </c>
      <c r="O257" s="31">
        <f>'data'!$G$23-'data'!$G$23*(1-('data'!$G$22^M257)/('data'!$G$22^M257+L257^M257))</f>
        <v>56.4294532549725</v>
      </c>
      <c r="P257" s="31">
        <f>VLOOKUP(IF(N257-'data'!$G$24&lt;0,0,N257-'data'!$G$24),N3:O1097,2)</f>
        <v>56.5393789805854</v>
      </c>
      <c r="Q257" s="20">
        <v>2.5</v>
      </c>
      <c r="R257" s="19">
        <v>2.50012416078048</v>
      </c>
      <c r="S257" s="19">
        <v>2.50012416078048</v>
      </c>
      <c r="T257" s="19">
        <v>2.50012416078048</v>
      </c>
      <c r="U257" s="19">
        <v>2.37202664008599</v>
      </c>
      <c r="V257" s="19">
        <v>2.37202664008599</v>
      </c>
      <c r="W257" s="19">
        <v>2.37202664008599</v>
      </c>
      <c r="X257" s="19">
        <v>2.37202664008599</v>
      </c>
      <c r="Y257" s="31">
        <v>56.5367803040201</v>
      </c>
      <c r="Z257" s="31">
        <v>56.5367803040201</v>
      </c>
      <c r="AA257" s="31">
        <v>56.5367803040201</v>
      </c>
      <c r="AB257" s="31">
        <v>56.5367803040201</v>
      </c>
    </row>
    <row r="258" ht="20.05" customHeight="1">
      <c r="A258" s="17">
        <f>$A257+C257</f>
        <v>1265</v>
      </c>
      <c r="B258" s="18"/>
      <c r="C258" s="19">
        <v>5</v>
      </c>
      <c r="D258" t="b" s="20">
        <v>0</v>
      </c>
      <c r="E258" s="21"/>
      <c r="F258" s="22">
        <v>523.718137243845</v>
      </c>
      <c r="G258" s="22">
        <f>$E258+($F258/60+H258*'data'!$C$16+I258*OFFSET('data'!$C$17,0,D258)-G257*(OFFSET('data'!$C$18,0,D258)+'data'!$C$19+OFFSET('data'!$C$20,0,D258)))*$C258/60+G257</f>
        <v>16.3633802816823</v>
      </c>
      <c r="H258" s="22">
        <f>H257+('data'!$C$19*G257-'data'!$C$16*H257)*$C258/60</f>
        <v>52.0984414674207</v>
      </c>
      <c r="I258" s="22">
        <f>I257+(OFFSET('data'!$C$20,0,D258)*G257-OFFSET('data'!$C$17,0,D258)*I257)*$C258/60</f>
        <v>59.2845840893285</v>
      </c>
      <c r="J258" s="23">
        <f>$A258/60</f>
        <v>21.0833333333333</v>
      </c>
      <c r="K258" s="19">
        <f>G258/'data'!$C$15*1000</f>
        <v>2.5</v>
      </c>
      <c r="L258" s="19">
        <f>L257+'data'!$G$21*(K257-L257)/60*C257</f>
        <v>2.37338850402715</v>
      </c>
      <c r="M258" s="20">
        <f>IF(L258&lt;='data'!$G$22,1.89,1.47)</f>
        <v>1.89</v>
      </c>
      <c r="N258" s="19">
        <f>$A258</f>
        <v>1265</v>
      </c>
      <c r="O258" s="31">
        <f>'data'!$G$23-'data'!$G$23*(1-('data'!$G$22^M258)/('data'!$G$22^M258+L258^M258))</f>
        <v>56.4028013393355</v>
      </c>
      <c r="P258" s="31">
        <f>VLOOKUP(IF(N258-'data'!$G$24&lt;0,0,N258-'data'!$G$24),N3:O1097,2)</f>
        <v>56.5113914516336</v>
      </c>
      <c r="Q258" s="20">
        <v>2.5</v>
      </c>
      <c r="R258" s="19">
        <v>2.50012380451244</v>
      </c>
      <c r="S258" s="19">
        <v>2.50012380451244</v>
      </c>
      <c r="T258" s="19">
        <v>2.50012380451244</v>
      </c>
      <c r="U258" s="19">
        <v>2.37353399092538</v>
      </c>
      <c r="V258" s="19">
        <v>2.37353399092538</v>
      </c>
      <c r="W258" s="19">
        <v>2.37353399092538</v>
      </c>
      <c r="X258" s="19">
        <v>2.37353399092538</v>
      </c>
      <c r="Y258" s="31">
        <v>56.5087982079691</v>
      </c>
      <c r="Z258" s="31">
        <v>56.5087982079691</v>
      </c>
      <c r="AA258" s="31">
        <v>56.5087982079691</v>
      </c>
      <c r="AB258" s="31">
        <v>56.5087982079691</v>
      </c>
    </row>
    <row r="259" ht="20.05" customHeight="1">
      <c r="A259" s="17">
        <f>$A258+C258</f>
        <v>1270</v>
      </c>
      <c r="B259" s="18"/>
      <c r="C259" s="19">
        <v>5</v>
      </c>
      <c r="D259" t="b" s="20">
        <v>0</v>
      </c>
      <c r="E259" s="21"/>
      <c r="F259" s="22">
        <v>523.284731710459</v>
      </c>
      <c r="G259" s="22">
        <f>$E259+($F259/60+H259*'data'!$C$16+I259*OFFSET('data'!$C$17,0,D259)-G258*(OFFSET('data'!$C$18,0,D259)+'data'!$C$19+OFFSET('data'!$C$20,0,D259)))*$C259/60+G258</f>
        <v>16.3633802816823</v>
      </c>
      <c r="H259" s="22">
        <f>H258+('data'!$C$19*G258-'data'!$C$16*H258)*$C259/60</f>
        <v>52.1881793566309</v>
      </c>
      <c r="I259" s="22">
        <f>I258+(OFFSET('data'!$C$20,0,D259)*G258-OFFSET('data'!$C$17,0,D259)*I258)*$C259/60</f>
        <v>59.5100346218126</v>
      </c>
      <c r="J259" s="23">
        <f>$A259/60</f>
        <v>21.1666666666667</v>
      </c>
      <c r="K259" s="19">
        <f>G259/'data'!$C$15*1000</f>
        <v>2.5</v>
      </c>
      <c r="L259" s="19">
        <f>L258+'data'!$G$21*(K258-L258)/60*C258</f>
        <v>2.37487836849678</v>
      </c>
      <c r="M259" s="20">
        <f>IF(L259&lt;='data'!$G$22,1.89,1.47)</f>
        <v>1.89</v>
      </c>
      <c r="N259" s="19">
        <f>$A259</f>
        <v>1270</v>
      </c>
      <c r="O259" s="31">
        <f>'data'!$G$23-'data'!$G$23*(1-('data'!$G$22^M259)/('data'!$G$22^M259+L259^M259))</f>
        <v>56.3764729781376</v>
      </c>
      <c r="P259" s="31">
        <f>VLOOKUP(IF(N259-'data'!$G$24&lt;0,0,N259-'data'!$G$24),N3:O1097,2)</f>
        <v>56.4837441446249</v>
      </c>
      <c r="Q259" s="20">
        <v>2.5</v>
      </c>
      <c r="R259" s="19">
        <v>2.50012344950796</v>
      </c>
      <c r="S259" s="19">
        <v>2.50012344950796</v>
      </c>
      <c r="T259" s="19">
        <v>2.50012344950796</v>
      </c>
      <c r="U259" s="19">
        <v>2.37502360025376</v>
      </c>
      <c r="V259" s="19">
        <v>2.37502360025376</v>
      </c>
      <c r="W259" s="19">
        <v>2.37502360025376</v>
      </c>
      <c r="X259" s="19">
        <v>2.37502360025376</v>
      </c>
      <c r="Y259" s="31">
        <v>56.4811563426081</v>
      </c>
      <c r="Z259" s="31">
        <v>56.4811563426081</v>
      </c>
      <c r="AA259" s="31">
        <v>56.4811563426081</v>
      </c>
      <c r="AB259" s="31">
        <v>56.4811563426081</v>
      </c>
    </row>
    <row r="260" ht="20.05" customHeight="1">
      <c r="A260" s="17">
        <f>$A259+C259</f>
        <v>1275</v>
      </c>
      <c r="B260" s="18"/>
      <c r="C260" s="19">
        <v>5</v>
      </c>
      <c r="D260" t="b" s="20">
        <v>0</v>
      </c>
      <c r="E260" s="21"/>
      <c r="F260" s="22">
        <v>522.853569362128</v>
      </c>
      <c r="G260" s="22">
        <f>$E260+($F260/60+H260*'data'!$C$16+I260*OFFSET('data'!$C$17,0,D260)-G259*(OFFSET('data'!$C$18,0,D260)+'data'!$C$19+OFFSET('data'!$C$20,0,D260)))*$C260/60+G259</f>
        <v>16.3633802816823</v>
      </c>
      <c r="H260" s="22">
        <f>H259+('data'!$C$19*G259-'data'!$C$16*H259)*$C260/60</f>
        <v>52.2773906318273</v>
      </c>
      <c r="I260" s="22">
        <f>I259+(OFFSET('data'!$C$20,0,D260)*G259-OFFSET('data'!$C$17,0,D260)*I259)*$C260/60</f>
        <v>59.7354098161808</v>
      </c>
      <c r="J260" s="23">
        <f>$A260/60</f>
        <v>21.25</v>
      </c>
      <c r="K260" s="19">
        <f>G260/'data'!$C$15*1000</f>
        <v>2.5</v>
      </c>
      <c r="L260" s="19">
        <f>L259+'data'!$G$21*(K259-L259)/60*C259</f>
        <v>2.37635070141352</v>
      </c>
      <c r="M260" s="20">
        <f>IF(L260&lt;='data'!$G$22,1.89,1.47)</f>
        <v>1.89</v>
      </c>
      <c r="N260" s="19">
        <f>$A260</f>
        <v>1275</v>
      </c>
      <c r="O260" s="31">
        <f>'data'!$G$23-'data'!$G$23*(1-('data'!$G$22^M260)/('data'!$G$22^M260+L260^M260))</f>
        <v>56.3504641392262</v>
      </c>
      <c r="P260" s="31">
        <f>VLOOKUP(IF(N260-'data'!$G$24&lt;0,0,N260-'data'!$G$24),N3:O1097,2)</f>
        <v>56.456432810343</v>
      </c>
      <c r="Q260" s="20">
        <v>2.5</v>
      </c>
      <c r="R260" s="19">
        <v>2.50012309576251</v>
      </c>
      <c r="S260" s="19">
        <v>2.50012309576251</v>
      </c>
      <c r="T260" s="19">
        <v>2.50012309576251</v>
      </c>
      <c r="U260" s="19">
        <v>2.37649567685414</v>
      </c>
      <c r="V260" s="19">
        <v>2.37649567685414</v>
      </c>
      <c r="W260" s="19">
        <v>2.37649567685414</v>
      </c>
      <c r="X260" s="19">
        <v>2.37649567685414</v>
      </c>
      <c r="Y260" s="31">
        <v>56.4538504583158</v>
      </c>
      <c r="Z260" s="31">
        <v>56.4538504583158</v>
      </c>
      <c r="AA260" s="31">
        <v>56.4538504583158</v>
      </c>
      <c r="AB260" s="31">
        <v>56.4538504583158</v>
      </c>
    </row>
    <row r="261" ht="20.05" customHeight="1">
      <c r="A261" s="17">
        <f>$A260+C260</f>
        <v>1280</v>
      </c>
      <c r="B261" s="18"/>
      <c r="C261" s="19">
        <v>5</v>
      </c>
      <c r="D261" t="b" s="20">
        <v>0</v>
      </c>
      <c r="E261" s="21"/>
      <c r="F261" s="22">
        <v>522.424637135354</v>
      </c>
      <c r="G261" s="22">
        <f>$E261+($F261/60+H261*'data'!$C$16+I261*OFFSET('data'!$C$17,0,D261)-G260*(OFFSET('data'!$C$18,0,D261)+'data'!$C$19+OFFSET('data'!$C$20,0,D261)))*$C261/60+G260</f>
        <v>16.3633802816823</v>
      </c>
      <c r="H261" s="22">
        <f>H260+('data'!$C$19*G260-'data'!$C$16*H260)*$C261/60</f>
        <v>52.3660783833692</v>
      </c>
      <c r="I261" s="22">
        <f>I260+(OFFSET('data'!$C$20,0,D261)*G260-OFFSET('data'!$C$17,0,D261)*I260)*$C261/60</f>
        <v>59.9607096976087</v>
      </c>
      <c r="J261" s="23">
        <f>$A261/60</f>
        <v>21.3333333333333</v>
      </c>
      <c r="K261" s="19">
        <f>G261/'data'!$C$15*1000</f>
        <v>2.5</v>
      </c>
      <c r="L261" s="19">
        <f>L260+'data'!$G$21*(K260-L260)/60*C260</f>
        <v>2.3778057090749</v>
      </c>
      <c r="M261" s="20">
        <f>IF(L261&lt;='data'!$G$22,1.89,1.47)</f>
        <v>1.89</v>
      </c>
      <c r="N261" s="19">
        <f>$A261</f>
        <v>1280</v>
      </c>
      <c r="O261" s="31">
        <f>'data'!$G$23-'data'!$G$23*(1-('data'!$G$22^M261)/('data'!$G$22^M261+L261^M261))</f>
        <v>56.3247708428584</v>
      </c>
      <c r="P261" s="31">
        <f>VLOOKUP(IF(N261-'data'!$G$24&lt;0,0,N261-'data'!$G$24),N3:O1097,2)</f>
        <v>56.4294532549725</v>
      </c>
      <c r="Q261" s="20">
        <v>2.5</v>
      </c>
      <c r="R261" s="19">
        <v>2.50012274327156</v>
      </c>
      <c r="S261" s="19">
        <v>2.50012274327156</v>
      </c>
      <c r="T261" s="19">
        <v>2.50012274327156</v>
      </c>
      <c r="U261" s="19">
        <v>2.37795042705268</v>
      </c>
      <c r="V261" s="19">
        <v>2.37795042705268</v>
      </c>
      <c r="W261" s="19">
        <v>2.37795042705268</v>
      </c>
      <c r="X261" s="19">
        <v>2.37795042705268</v>
      </c>
      <c r="Y261" s="31">
        <v>56.4268763608799</v>
      </c>
      <c r="Z261" s="31">
        <v>56.4268763608799</v>
      </c>
      <c r="AA261" s="31">
        <v>56.4268763608799</v>
      </c>
      <c r="AB261" s="31">
        <v>56.4268763608799</v>
      </c>
    </row>
    <row r="262" ht="20.05" customHeight="1">
      <c r="A262" s="17">
        <f>$A261+C261</f>
        <v>1285</v>
      </c>
      <c r="B262" s="18"/>
      <c r="C262" s="19">
        <v>5</v>
      </c>
      <c r="D262" t="b" s="20">
        <v>0</v>
      </c>
      <c r="E262" s="21"/>
      <c r="F262" s="22">
        <v>521.997922043268</v>
      </c>
      <c r="G262" s="22">
        <f>$E262+($F262/60+H262*'data'!$C$16+I262*OFFSET('data'!$C$17,0,D262)-G261*(OFFSET('data'!$C$18,0,D262)+'data'!$C$19+OFFSET('data'!$C$20,0,D262)))*$C262/60+G261</f>
        <v>16.3633802816823</v>
      </c>
      <c r="H262" s="22">
        <f>H261+('data'!$C$19*G261-'data'!$C$16*H261)*$C262/60</f>
        <v>52.4542456834805</v>
      </c>
      <c r="I262" s="22">
        <f>I261+(OFFSET('data'!$C$20,0,D262)*G261-OFFSET('data'!$C$17,0,D262)*I261)*$C262/60</f>
        <v>60.1859342912633</v>
      </c>
      <c r="J262" s="23">
        <f>$A262/60</f>
        <v>21.4166666666667</v>
      </c>
      <c r="K262" s="19">
        <f>G262/'data'!$C$15*1000</f>
        <v>2.5</v>
      </c>
      <c r="L262" s="19">
        <f>L261+'data'!$G$21*(K261-L261)/60*C261</f>
        <v>2.37924359535088</v>
      </c>
      <c r="M262" s="20">
        <f>IF(L262&lt;='data'!$G$22,1.89,1.47)</f>
        <v>1.89</v>
      </c>
      <c r="N262" s="19">
        <f>$A262</f>
        <v>1285</v>
      </c>
      <c r="O262" s="31">
        <f>'data'!$G$23-'data'!$G$23*(1-('data'!$G$22^M262)/('data'!$G$22^M262+L262^M262))</f>
        <v>56.2993891609807</v>
      </c>
      <c r="P262" s="31">
        <f>VLOOKUP(IF(N262-'data'!$G$24&lt;0,0,N262-'data'!$G$24),N3:O1097,2)</f>
        <v>56.4028013393355</v>
      </c>
      <c r="Q262" s="20">
        <v>2.5</v>
      </c>
      <c r="R262" s="19">
        <v>2.50012239203059</v>
      </c>
      <c r="S262" s="19">
        <v>2.50012239203059</v>
      </c>
      <c r="T262" s="19">
        <v>2.50012239203059</v>
      </c>
      <c r="U262" s="19">
        <v>2.37938805474761</v>
      </c>
      <c r="V262" s="19">
        <v>2.37938805474761</v>
      </c>
      <c r="W262" s="19">
        <v>2.37938805474761</v>
      </c>
      <c r="X262" s="19">
        <v>2.37938805474761</v>
      </c>
      <c r="Y262" s="31">
        <v>56.4002299107323</v>
      </c>
      <c r="Z262" s="31">
        <v>56.4002299107323</v>
      </c>
      <c r="AA262" s="31">
        <v>56.4002299107323</v>
      </c>
      <c r="AB262" s="31">
        <v>56.4002299107323</v>
      </c>
    </row>
    <row r="263" ht="20.05" customHeight="1">
      <c r="A263" s="17">
        <f>$A262+C262</f>
        <v>1290</v>
      </c>
      <c r="B263" s="18"/>
      <c r="C263" s="19">
        <v>5</v>
      </c>
      <c r="D263" t="b" s="20">
        <v>0</v>
      </c>
      <c r="E263" s="21"/>
      <c r="F263" s="22">
        <v>521.573411175179</v>
      </c>
      <c r="G263" s="22">
        <f>$E263+($F263/60+H263*'data'!$C$16+I263*OFFSET('data'!$C$17,0,D263)-G262*(OFFSET('data'!$C$18,0,D263)+'data'!$C$19+OFFSET('data'!$C$20,0,D263)))*$C263/60+G262</f>
        <v>16.3633802816823</v>
      </c>
      <c r="H263" s="22">
        <f>H262+('data'!$C$19*G262-'data'!$C$16*H262)*$C263/60</f>
        <v>52.5418955863563</v>
      </c>
      <c r="I263" s="22">
        <f>I262+(OFFSET('data'!$C$20,0,D263)*G262-OFFSET('data'!$C$17,0,D263)*I262)*$C263/60</f>
        <v>60.4110836223033</v>
      </c>
      <c r="J263" s="23">
        <f>$A263/60</f>
        <v>21.5</v>
      </c>
      <c r="K263" s="19">
        <f>G263/'data'!$C$15*1000</f>
        <v>2.5</v>
      </c>
      <c r="L263" s="19">
        <f>L262+'data'!$G$21*(K262-L262)/60*C262</f>
        <v>2.38066456171246</v>
      </c>
      <c r="M263" s="20">
        <f>IF(L263&lt;='data'!$G$22,1.89,1.47)</f>
        <v>1.89</v>
      </c>
      <c r="N263" s="19">
        <f>$A263</f>
        <v>1290</v>
      </c>
      <c r="O263" s="31">
        <f>'data'!$G$23-'data'!$G$23*(1-('data'!$G$22^M263)/('data'!$G$22^M263+L263^M263))</f>
        <v>56.2743152165177</v>
      </c>
      <c r="P263" s="31">
        <f>VLOOKUP(IF(N263-'data'!$G$24&lt;0,0,N263-'data'!$G$24),N3:O1097,2)</f>
        <v>56.3764729781376</v>
      </c>
      <c r="Q263" s="20">
        <v>2.5</v>
      </c>
      <c r="R263" s="19">
        <v>2.50012204203512</v>
      </c>
      <c r="S263" s="19">
        <v>2.50012204203512</v>
      </c>
      <c r="T263" s="19">
        <v>2.50012204203512</v>
      </c>
      <c r="U263" s="19">
        <v>2.38080876143779</v>
      </c>
      <c r="V263" s="19">
        <v>2.38080876143779</v>
      </c>
      <c r="W263" s="19">
        <v>2.38080876143779</v>
      </c>
      <c r="X263" s="19">
        <v>2.38080876143779</v>
      </c>
      <c r="Y263" s="31">
        <v>56.3739070221959</v>
      </c>
      <c r="Z263" s="31">
        <v>56.3739070221959</v>
      </c>
      <c r="AA263" s="31">
        <v>56.3739070221959</v>
      </c>
      <c r="AB263" s="31">
        <v>56.3739070221959</v>
      </c>
    </row>
    <row r="264" ht="20.05" customHeight="1">
      <c r="A264" s="17">
        <f>$A263+C263</f>
        <v>1295</v>
      </c>
      <c r="B264" s="18"/>
      <c r="C264" s="19">
        <v>5</v>
      </c>
      <c r="D264" t="b" s="20">
        <v>0</v>
      </c>
      <c r="E264" s="21"/>
      <c r="F264" s="22">
        <v>521.151091696127</v>
      </c>
      <c r="G264" s="22">
        <f>$E264+($F264/60+H264*'data'!$C$16+I264*OFFSET('data'!$C$17,0,D264)-G263*(OFFSET('data'!$C$18,0,D264)+'data'!$C$19+OFFSET('data'!$C$20,0,D264)))*$C264/60+G263</f>
        <v>16.3633802816823</v>
      </c>
      <c r="H264" s="22">
        <f>H263+('data'!$C$19*G263-'data'!$C$16*H263)*$C264/60</f>
        <v>52.6290311282685</v>
      </c>
      <c r="I264" s="22">
        <f>I263+(OFFSET('data'!$C$20,0,D264)*G263-OFFSET('data'!$C$17,0,D264)*I263)*$C264/60</f>
        <v>60.636157715879</v>
      </c>
      <c r="J264" s="23">
        <f>$A264/60</f>
        <v>21.5833333333333</v>
      </c>
      <c r="K264" s="19">
        <f>G264/'data'!$C$15*1000</f>
        <v>2.5</v>
      </c>
      <c r="L264" s="19">
        <f>L263+'data'!$G$21*(K263-L263)/60*C263</f>
        <v>2.38206880725988</v>
      </c>
      <c r="M264" s="20">
        <f>IF(L264&lt;='data'!$G$22,1.89,1.47)</f>
        <v>1.89</v>
      </c>
      <c r="N264" s="19">
        <f>$A264</f>
        <v>1295</v>
      </c>
      <c r="O264" s="31">
        <f>'data'!$G$23-'data'!$G$23*(1-('data'!$G$22^M264)/('data'!$G$22^M264+L264^M264))</f>
        <v>56.2495451826723</v>
      </c>
      <c r="P264" s="31">
        <f>VLOOKUP(IF(N264-'data'!$G$24&lt;0,0,N264-'data'!$G$24),N3:O1097,2)</f>
        <v>56.3504641392262</v>
      </c>
      <c r="Q264" s="20">
        <v>2.5</v>
      </c>
      <c r="R264" s="19">
        <v>2.50012169328067</v>
      </c>
      <c r="S264" s="19">
        <v>2.50012169328067</v>
      </c>
      <c r="T264" s="19">
        <v>2.50012169328067</v>
      </c>
      <c r="U264" s="19">
        <v>2.38221274625095</v>
      </c>
      <c r="V264" s="19">
        <v>2.38221274625095</v>
      </c>
      <c r="W264" s="19">
        <v>2.38221274625095</v>
      </c>
      <c r="X264" s="19">
        <v>2.38221274625095</v>
      </c>
      <c r="Y264" s="31">
        <v>56.3479036627426</v>
      </c>
      <c r="Z264" s="31">
        <v>56.3479036627426</v>
      </c>
      <c r="AA264" s="31">
        <v>56.3479036627426</v>
      </c>
      <c r="AB264" s="31">
        <v>56.3479036627426</v>
      </c>
    </row>
    <row r="265" ht="20.05" customHeight="1">
      <c r="A265" s="17">
        <f>$A264+C264</f>
        <v>1300</v>
      </c>
      <c r="B265" s="18"/>
      <c r="C265" s="19">
        <v>5</v>
      </c>
      <c r="D265" t="b" s="20">
        <v>0</v>
      </c>
      <c r="E265" s="21"/>
      <c r="F265" s="22">
        <v>520.7309508464371</v>
      </c>
      <c r="G265" s="22">
        <f>$E265+($F265/60+H265*'data'!$C$16+I265*OFFSET('data'!$C$17,0,D265)-G264*(OFFSET('data'!$C$18,0,D265)+'data'!$C$19+OFFSET('data'!$C$20,0,D265)))*$C265/60+G264</f>
        <v>16.3633802816823</v>
      </c>
      <c r="H265" s="22">
        <f>H264+('data'!$C$19*G264-'data'!$C$16*H264)*$C265/60</f>
        <v>52.7156553276711</v>
      </c>
      <c r="I265" s="22">
        <f>I264+(OFFSET('data'!$C$20,0,D265)*G264-OFFSET('data'!$C$17,0,D265)*I264)*$C265/60</f>
        <v>60.8611565971322</v>
      </c>
      <c r="J265" s="23">
        <f>$A265/60</f>
        <v>21.6666666666667</v>
      </c>
      <c r="K265" s="19">
        <f>G265/'data'!$C$15*1000</f>
        <v>2.5</v>
      </c>
      <c r="L265" s="19">
        <f>L264+'data'!$G$21*(K264-L264)/60*C264</f>
        <v>2.38345652875053</v>
      </c>
      <c r="M265" s="20">
        <f>IF(L265&lt;='data'!$G$22,1.89,1.47)</f>
        <v>1.89</v>
      </c>
      <c r="N265" s="19">
        <f>$A265</f>
        <v>1300</v>
      </c>
      <c r="O265" s="31">
        <f>'data'!$G$23-'data'!$G$23*(1-('data'!$G$22^M265)/('data'!$G$22^M265+L265^M265))</f>
        <v>56.2250752822352</v>
      </c>
      <c r="P265" s="31">
        <f>VLOOKUP(IF(N265-'data'!$G$24&lt;0,0,N265-'data'!$G$24),N3:O1097,2)</f>
        <v>56.3247708428584</v>
      </c>
      <c r="Q265" s="20">
        <v>2.5</v>
      </c>
      <c r="R265" s="19">
        <v>2.50012134576277</v>
      </c>
      <c r="S265" s="19">
        <v>2.50012134576277</v>
      </c>
      <c r="T265" s="19">
        <v>2.50012134576277</v>
      </c>
      <c r="U265" s="19">
        <v>2.38360020597158</v>
      </c>
      <c r="V265" s="19">
        <v>2.38360020597158</v>
      </c>
      <c r="W265" s="19">
        <v>2.38360020597158</v>
      </c>
      <c r="X265" s="19">
        <v>2.38360020597158</v>
      </c>
      <c r="Y265" s="31">
        <v>56.3222158522607</v>
      </c>
      <c r="Z265" s="31">
        <v>56.3222158522607</v>
      </c>
      <c r="AA265" s="31">
        <v>56.3222158522607</v>
      </c>
      <c r="AB265" s="31">
        <v>56.3222158522607</v>
      </c>
    </row>
    <row r="266" ht="20.05" customHeight="1">
      <c r="A266" s="17">
        <f>$A265+C265</f>
        <v>1305</v>
      </c>
      <c r="B266" s="18"/>
      <c r="C266" s="19">
        <v>5</v>
      </c>
      <c r="D266" t="b" s="20">
        <v>0</v>
      </c>
      <c r="E266" s="21"/>
      <c r="F266" s="22">
        <v>520.312975941282</v>
      </c>
      <c r="G266" s="22">
        <f>$E266+($F266/60+H266*'data'!$C$16+I266*OFFSET('data'!$C$17,0,D266)-G265*(OFFSET('data'!$C$18,0,D266)+'data'!$C$19+OFFSET('data'!$C$20,0,D266)))*$C266/60+G265</f>
        <v>16.3633802816823</v>
      </c>
      <c r="H266" s="22">
        <f>H265+('data'!$C$19*G265-'data'!$C$16*H265)*$C266/60</f>
        <v>52.8017711853048</v>
      </c>
      <c r="I266" s="22">
        <f>I265+(OFFSET('data'!$C$20,0,D266)*G265-OFFSET('data'!$C$17,0,D266)*I265)*$C266/60</f>
        <v>61.0860802911964</v>
      </c>
      <c r="J266" s="23">
        <f>$A266/60</f>
        <v>21.75</v>
      </c>
      <c r="K266" s="19">
        <f>G266/'data'!$C$15*1000</f>
        <v>2.5</v>
      </c>
      <c r="L266" s="19">
        <f>L265+'data'!$G$21*(K265-L265)/60*C265</f>
        <v>2.38482792062651</v>
      </c>
      <c r="M266" s="20">
        <f>IF(L266&lt;='data'!$G$22,1.89,1.47)</f>
        <v>1.89</v>
      </c>
      <c r="N266" s="19">
        <f>$A266</f>
        <v>1305</v>
      </c>
      <c r="O266" s="31">
        <f>'data'!$G$23-'data'!$G$23*(1-('data'!$G$22^M266)/('data'!$G$22^M266+L266^M266))</f>
        <v>56.2009017869053</v>
      </c>
      <c r="P266" s="31">
        <f>VLOOKUP(IF(N266-'data'!$G$24&lt;0,0,N266-'data'!$G$24),N3:O1097,2)</f>
        <v>56.2993891609807</v>
      </c>
      <c r="Q266" s="20">
        <v>2.5</v>
      </c>
      <c r="R266" s="19">
        <v>2.50012099947699</v>
      </c>
      <c r="S266" s="19">
        <v>2.50012099947699</v>
      </c>
      <c r="T266" s="19">
        <v>2.50012099947699</v>
      </c>
      <c r="U266" s="19">
        <v>2.38497133506852</v>
      </c>
      <c r="V266" s="19">
        <v>2.38497133506852</v>
      </c>
      <c r="W266" s="19">
        <v>2.38497133506852</v>
      </c>
      <c r="X266" s="19">
        <v>2.38497133506852</v>
      </c>
      <c r="Y266" s="31">
        <v>56.2968396623343</v>
      </c>
      <c r="Z266" s="31">
        <v>56.2968396623343</v>
      </c>
      <c r="AA266" s="31">
        <v>56.2968396623343</v>
      </c>
      <c r="AB266" s="31">
        <v>56.2968396623343</v>
      </c>
    </row>
    <row r="267" ht="20.05" customHeight="1">
      <c r="A267" s="17">
        <f>$A266+C266</f>
        <v>1310</v>
      </c>
      <c r="B267" s="18"/>
      <c r="C267" s="19">
        <v>5</v>
      </c>
      <c r="D267" t="b" s="20">
        <v>0</v>
      </c>
      <c r="E267" s="21"/>
      <c r="F267" s="22">
        <v>519.897154370239</v>
      </c>
      <c r="G267" s="22">
        <f>$E267+($F267/60+H267*'data'!$C$16+I267*OFFSET('data'!$C$17,0,D267)-G266*(OFFSET('data'!$C$18,0,D267)+'data'!$C$19+OFFSET('data'!$C$20,0,D267)))*$C267/60+G266</f>
        <v>16.3633802816823</v>
      </c>
      <c r="H267" s="22">
        <f>H266+('data'!$C$19*G266-'data'!$C$16*H266)*$C267/60</f>
        <v>52.8873816843008</v>
      </c>
      <c r="I267" s="22">
        <f>I266+(OFFSET('data'!$C$20,0,D267)*G266-OFFSET('data'!$C$17,0,D267)*I266)*$C267/60</f>
        <v>61.3109288231967</v>
      </c>
      <c r="J267" s="23">
        <f>$A267/60</f>
        <v>21.8333333333333</v>
      </c>
      <c r="K267" s="19">
        <f>G267/'data'!$C$15*1000</f>
        <v>2.5</v>
      </c>
      <c r="L267" s="19">
        <f>L266+'data'!$G$21*(K266-L266)/60*C266</f>
        <v>2.38618317504187</v>
      </c>
      <c r="M267" s="20">
        <f>IF(L267&lt;='data'!$G$22,1.89,1.47)</f>
        <v>1.89</v>
      </c>
      <c r="N267" s="19">
        <f>$A267</f>
        <v>1310</v>
      </c>
      <c r="O267" s="31">
        <f>'data'!$G$23-'data'!$G$23*(1-('data'!$G$22^M267)/('data'!$G$22^M267+L267^M267))</f>
        <v>56.1770210166193</v>
      </c>
      <c r="P267" s="31">
        <f>VLOOKUP(IF(N267-'data'!$G$24&lt;0,0,N267-'data'!$G$24),N3:O1097,2)</f>
        <v>56.2743152165177</v>
      </c>
      <c r="Q267" s="20">
        <v>2.5</v>
      </c>
      <c r="R267" s="19">
        <v>2.50012065441888</v>
      </c>
      <c r="S267" s="19">
        <v>2.50012065441888</v>
      </c>
      <c r="T267" s="19">
        <v>2.50012065441888</v>
      </c>
      <c r="U267" s="19">
        <v>2.38632632572221</v>
      </c>
      <c r="V267" s="19">
        <v>2.38632632572221</v>
      </c>
      <c r="W267" s="19">
        <v>2.38632632572221</v>
      </c>
      <c r="X267" s="19">
        <v>2.38632632572221</v>
      </c>
      <c r="Y267" s="31">
        <v>56.2717712155329</v>
      </c>
      <c r="Z267" s="31">
        <v>56.2717712155329</v>
      </c>
      <c r="AA267" s="31">
        <v>56.2717712155329</v>
      </c>
      <c r="AB267" s="31">
        <v>56.2717712155329</v>
      </c>
    </row>
    <row r="268" ht="20.05" customHeight="1">
      <c r="A268" s="17">
        <f>$A267+C267</f>
        <v>1315</v>
      </c>
      <c r="B268" s="18"/>
      <c r="C268" s="19">
        <v>5</v>
      </c>
      <c r="D268" t="b" s="20">
        <v>0</v>
      </c>
      <c r="E268" s="21"/>
      <c r="F268" s="22">
        <v>519.4834735968529</v>
      </c>
      <c r="G268" s="22">
        <f>$E268+($F268/60+H268*'data'!$C$16+I268*OFFSET('data'!$C$17,0,D268)-G267*(OFFSET('data'!$C$18,0,D268)+'data'!$C$19+OFFSET('data'!$C$20,0,D268)))*$C268/60+G267</f>
        <v>16.3633802816823</v>
      </c>
      <c r="H268" s="22">
        <f>H267+('data'!$C$19*G267-'data'!$C$16*H267)*$C268/60</f>
        <v>52.9724897902843</v>
      </c>
      <c r="I268" s="22">
        <f>I267+(OFFSET('data'!$C$20,0,D268)*G267-OFFSET('data'!$C$17,0,D268)*I267)*$C268/60</f>
        <v>61.5357022182498</v>
      </c>
      <c r="J268" s="23">
        <f>$A268/60</f>
        <v>21.9166666666667</v>
      </c>
      <c r="K268" s="19">
        <f>G268/'data'!$C$15*1000</f>
        <v>2.5</v>
      </c>
      <c r="L268" s="19">
        <f>L267+'data'!$G$21*(K267-L267)/60*C267</f>
        <v>2.38752248188955</v>
      </c>
      <c r="M268" s="20">
        <f>IF(L268&lt;='data'!$G$22,1.89,1.47)</f>
        <v>1.89</v>
      </c>
      <c r="N268" s="19">
        <f>$A268</f>
        <v>1315</v>
      </c>
      <c r="O268" s="31">
        <f>'data'!$G$23-'data'!$G$23*(1-('data'!$G$22^M268)/('data'!$G$22^M268+L268^M268))</f>
        <v>56.1534293388906</v>
      </c>
      <c r="P268" s="31">
        <f>VLOOKUP(IF(N268-'data'!$G$24&lt;0,0,N268-'data'!$G$24),N3:O1097,2)</f>
        <v>56.2495451826723</v>
      </c>
      <c r="Q268" s="20">
        <v>2.5</v>
      </c>
      <c r="R268" s="19">
        <v>2.50012031058406</v>
      </c>
      <c r="S268" s="19">
        <v>2.50012031058406</v>
      </c>
      <c r="T268" s="19">
        <v>2.50012031058406</v>
      </c>
      <c r="U268" s="19">
        <v>2.38766536785159</v>
      </c>
      <c r="V268" s="19">
        <v>2.38766536785159</v>
      </c>
      <c r="W268" s="19">
        <v>2.38766536785159</v>
      </c>
      <c r="X268" s="19">
        <v>2.38766536785159</v>
      </c>
      <c r="Y268" s="31">
        <v>56.2470066847101</v>
      </c>
      <c r="Z268" s="31">
        <v>56.2470066847101</v>
      </c>
      <c r="AA268" s="31">
        <v>56.2470066847101</v>
      </c>
      <c r="AB268" s="31">
        <v>56.2470066847101</v>
      </c>
    </row>
    <row r="269" ht="20.05" customHeight="1">
      <c r="A269" s="17">
        <f>$A268+C268</f>
        <v>1320</v>
      </c>
      <c r="B269" s="18"/>
      <c r="C269" s="19">
        <v>5</v>
      </c>
      <c r="D269" t="b" s="20">
        <v>0</v>
      </c>
      <c r="E269" s="21"/>
      <c r="F269" s="22">
        <v>519.071921158204</v>
      </c>
      <c r="G269" s="22">
        <f>$E269+($F269/60+H269*'data'!$C$16+I269*OFFSET('data'!$C$17,0,D269)-G268*(OFFSET('data'!$C$18,0,D269)+'data'!$C$19+OFFSET('data'!$C$20,0,D269)))*$C269/60+G268</f>
        <v>16.3633802816823</v>
      </c>
      <c r="H269" s="22">
        <f>H268+('data'!$C$19*G268-'data'!$C$16*H268)*$C269/60</f>
        <v>53.057098451477</v>
      </c>
      <c r="I269" s="22">
        <f>I268+(OFFSET('data'!$C$20,0,D269)*G268-OFFSET('data'!$C$17,0,D269)*I268)*$C269/60</f>
        <v>61.760400501464</v>
      </c>
      <c r="J269" s="23">
        <f>$A269/60</f>
        <v>22</v>
      </c>
      <c r="K269" s="19">
        <f>G269/'data'!$C$15*1000</f>
        <v>2.5</v>
      </c>
      <c r="L269" s="19">
        <f>L268+'data'!$G$21*(K268-L268)/60*C268</f>
        <v>2.38884602882798</v>
      </c>
      <c r="M269" s="20">
        <f>IF(L269&lt;='data'!$G$22,1.89,1.47)</f>
        <v>1.89</v>
      </c>
      <c r="N269" s="19">
        <f>$A269</f>
        <v>1320</v>
      </c>
      <c r="O269" s="31">
        <f>'data'!$G$23-'data'!$G$23*(1-('data'!$G$22^M269)/('data'!$G$22^M269+L269^M269))</f>
        <v>56.1301231681592</v>
      </c>
      <c r="P269" s="31">
        <f>VLOOKUP(IF(N269-'data'!$G$24&lt;0,0,N269-'data'!$G$24),N3:O1097,2)</f>
        <v>56.2250752822352</v>
      </c>
      <c r="Q269" s="20">
        <v>2.5</v>
      </c>
      <c r="R269" s="19">
        <v>2.5001199679681</v>
      </c>
      <c r="S269" s="19">
        <v>2.5001199679681</v>
      </c>
      <c r="T269" s="19">
        <v>2.5001199679681</v>
      </c>
      <c r="U269" s="19">
        <v>2.38898864914074</v>
      </c>
      <c r="V269" s="19">
        <v>2.38898864914074</v>
      </c>
      <c r="W269" s="19">
        <v>2.38898864914074</v>
      </c>
      <c r="X269" s="19">
        <v>2.38898864914074</v>
      </c>
      <c r="Y269" s="31">
        <v>56.2225422923144</v>
      </c>
      <c r="Z269" s="31">
        <v>56.2225422923144</v>
      </c>
      <c r="AA269" s="31">
        <v>56.2225422923144</v>
      </c>
      <c r="AB269" s="31">
        <v>56.2225422923144</v>
      </c>
    </row>
    <row r="270" ht="20.05" customHeight="1">
      <c r="A270" s="17">
        <f>$A269+C269</f>
        <v>1325</v>
      </c>
      <c r="B270" s="18"/>
      <c r="C270" s="19">
        <v>5</v>
      </c>
      <c r="D270" t="b" s="20">
        <v>0</v>
      </c>
      <c r="E270" s="21"/>
      <c r="F270" s="22">
        <v>518.6624846644791</v>
      </c>
      <c r="G270" s="22">
        <f>$E270+($F270/60+H270*'data'!$C$16+I270*OFFSET('data'!$C$17,0,D270)-G269*(OFFSET('data'!$C$18,0,D270)+'data'!$C$19+OFFSET('data'!$C$20,0,D270)))*$C270/60+G269</f>
        <v>16.3633802816823</v>
      </c>
      <c r="H270" s="22">
        <f>H269+('data'!$C$19*G269-'data'!$C$16*H269)*$C270/60</f>
        <v>53.1412105987995</v>
      </c>
      <c r="I270" s="22">
        <f>I269+(OFFSET('data'!$C$20,0,D270)*G269-OFFSET('data'!$C$17,0,D270)*I269)*$C270/60</f>
        <v>61.9850236979391</v>
      </c>
      <c r="J270" s="23">
        <f>$A270/60</f>
        <v>22.0833333333333</v>
      </c>
      <c r="K270" s="19">
        <f>G270/'data'!$C$15*1000</f>
        <v>2.5</v>
      </c>
      <c r="L270" s="19">
        <f>L269+'data'!$G$21*(K269-L269)/60*C269</f>
        <v>2.39015400130738</v>
      </c>
      <c r="M270" s="20">
        <f>IF(L270&lt;='data'!$G$22,1.89,1.47)</f>
        <v>1.89</v>
      </c>
      <c r="N270" s="19">
        <f>$A270</f>
        <v>1325</v>
      </c>
      <c r="O270" s="31">
        <f>'data'!$G$23-'data'!$G$23*(1-('data'!$G$22^M270)/('data'!$G$22^M270+L270^M270))</f>
        <v>56.1070989651492</v>
      </c>
      <c r="P270" s="31">
        <f>VLOOKUP(IF(N270-'data'!$G$24&lt;0,0,N270-'data'!$G$24),N3:O1097,2)</f>
        <v>56.2009017869053</v>
      </c>
      <c r="Q270" s="20">
        <v>2.5</v>
      </c>
      <c r="R270" s="19">
        <v>2.50011962656661</v>
      </c>
      <c r="S270" s="19">
        <v>2.50011962656661</v>
      </c>
      <c r="T270" s="19">
        <v>2.50011962656661</v>
      </c>
      <c r="U270" s="19">
        <v>2.39029635506517</v>
      </c>
      <c r="V270" s="19">
        <v>2.39029635506517</v>
      </c>
      <c r="W270" s="19">
        <v>2.39029635506517</v>
      </c>
      <c r="X270" s="19">
        <v>2.39029635506517</v>
      </c>
      <c r="Y270" s="31">
        <v>56.1983743097083</v>
      </c>
      <c r="Z270" s="31">
        <v>56.1983743097083</v>
      </c>
      <c r="AA270" s="31">
        <v>56.1983743097083</v>
      </c>
      <c r="AB270" s="31">
        <v>56.1983743097083</v>
      </c>
    </row>
    <row r="271" ht="20.05" customHeight="1">
      <c r="A271" s="17">
        <f>$A270+C270</f>
        <v>1330</v>
      </c>
      <c r="B271" s="18"/>
      <c r="C271" s="19">
        <v>5</v>
      </c>
      <c r="D271" t="b" s="20">
        <v>0</v>
      </c>
      <c r="E271" s="21"/>
      <c r="F271" s="22">
        <v>518.2551517985351</v>
      </c>
      <c r="G271" s="22">
        <f>$E271+($F271/60+H271*'data'!$C$16+I271*OFFSET('data'!$C$17,0,D271)-G270*(OFFSET('data'!$C$18,0,D271)+'data'!$C$19+OFFSET('data'!$C$20,0,D271)))*$C271/60+G270</f>
        <v>16.3633802816823</v>
      </c>
      <c r="H271" s="22">
        <f>H270+('data'!$C$19*G270-'data'!$C$16*H270)*$C271/60</f>
        <v>53.2248291459727</v>
      </c>
      <c r="I271" s="22">
        <f>I270+(OFFSET('data'!$C$20,0,D271)*G270-OFFSET('data'!$C$17,0,D271)*I270)*$C271/60</f>
        <v>62.2095718327667</v>
      </c>
      <c r="J271" s="23">
        <f>$A271/60</f>
        <v>22.1666666666667</v>
      </c>
      <c r="K271" s="19">
        <f>G271/'data'!$C$15*1000</f>
        <v>2.5</v>
      </c>
      <c r="L271" s="19">
        <f>L270+'data'!$G$21*(K270-L270)/60*C270</f>
        <v>2.39144658259572</v>
      </c>
      <c r="M271" s="20">
        <f>IF(L271&lt;='data'!$G$22,1.89,1.47)</f>
        <v>1.89</v>
      </c>
      <c r="N271" s="19">
        <f>$A271</f>
        <v>1330</v>
      </c>
      <c r="O271" s="31">
        <f>'data'!$G$23-'data'!$G$23*(1-('data'!$G$22^M271)/('data'!$G$22^M271+L271^M271))</f>
        <v>56.0843532362375</v>
      </c>
      <c r="P271" s="31">
        <f>VLOOKUP(IF(N271-'data'!$G$24&lt;0,0,N271-'data'!$G$24),N3:O1097,2)</f>
        <v>56.1770210166193</v>
      </c>
      <c r="Q271" s="20">
        <v>2.5</v>
      </c>
      <c r="R271" s="19">
        <v>2.50011928637526</v>
      </c>
      <c r="S271" s="19">
        <v>2.50011928637526</v>
      </c>
      <c r="T271" s="19">
        <v>2.50011928637526</v>
      </c>
      <c r="U271" s="19">
        <v>2.39158866891781</v>
      </c>
      <c r="V271" s="19">
        <v>2.39158866891781</v>
      </c>
      <c r="W271" s="19">
        <v>2.39158866891781</v>
      </c>
      <c r="X271" s="19">
        <v>2.39158866891781</v>
      </c>
      <c r="Y271" s="31">
        <v>56.174499056498</v>
      </c>
      <c r="Z271" s="31">
        <v>56.174499056498</v>
      </c>
      <c r="AA271" s="31">
        <v>56.174499056498</v>
      </c>
      <c r="AB271" s="31">
        <v>56.174499056498</v>
      </c>
    </row>
    <row r="272" ht="20.05" customHeight="1">
      <c r="A272" s="17">
        <f>$A271+C271</f>
        <v>1335</v>
      </c>
      <c r="B272" s="18"/>
      <c r="C272" s="19">
        <v>5</v>
      </c>
      <c r="D272" t="b" s="20">
        <v>0</v>
      </c>
      <c r="E272" s="21"/>
      <c r="F272" s="22">
        <v>517.849910315480</v>
      </c>
      <c r="G272" s="22">
        <f>$E272+($F272/60+H272*'data'!$C$16+I272*OFFSET('data'!$C$17,0,D272)-G271*(OFFSET('data'!$C$18,0,D272)+'data'!$C$19+OFFSET('data'!$C$20,0,D272)))*$C272/60+G271</f>
        <v>16.3633802816823</v>
      </c>
      <c r="H272" s="22">
        <f>H271+('data'!$C$19*G271-'data'!$C$16*H271)*$C272/60</f>
        <v>53.3079569896187</v>
      </c>
      <c r="I272" s="22">
        <f>I271+(OFFSET('data'!$C$20,0,D272)*G271-OFFSET('data'!$C$17,0,D272)*I271)*$C272/60</f>
        <v>62.4340449310299</v>
      </c>
      <c r="J272" s="23">
        <f>$A272/60</f>
        <v>22.25</v>
      </c>
      <c r="K272" s="19">
        <f>G272/'data'!$C$15*1000</f>
        <v>2.5</v>
      </c>
      <c r="L272" s="19">
        <f>L271+'data'!$G$21*(K271-L271)/60*C271</f>
        <v>2.39272395380443</v>
      </c>
      <c r="M272" s="20">
        <f>IF(L272&lt;='data'!$G$22,1.89,1.47)</f>
        <v>1.89</v>
      </c>
      <c r="N272" s="19">
        <f>$A272</f>
        <v>1335</v>
      </c>
      <c r="O272" s="31">
        <f>'data'!$G$23-'data'!$G$23*(1-('data'!$G$22^M272)/('data'!$G$22^M272+L272^M272))</f>
        <v>56.0618825328301</v>
      </c>
      <c r="P272" s="31">
        <f>VLOOKUP(IF(N272-'data'!$G$24&lt;0,0,N272-'data'!$G$24),N3:O1097,2)</f>
        <v>56.1534293388906</v>
      </c>
      <c r="Q272" s="20">
        <v>2.5</v>
      </c>
      <c r="R272" s="19">
        <v>2.50011894738968</v>
      </c>
      <c r="S272" s="19">
        <v>2.50011894738968</v>
      </c>
      <c r="T272" s="19">
        <v>2.50011894738968</v>
      </c>
      <c r="U272" s="19">
        <v>2.39286577183469</v>
      </c>
      <c r="V272" s="19">
        <v>2.39286577183469</v>
      </c>
      <c r="W272" s="19">
        <v>2.39286577183469</v>
      </c>
      <c r="X272" s="19">
        <v>2.39286577183469</v>
      </c>
      <c r="Y272" s="31">
        <v>56.150912899873</v>
      </c>
      <c r="Z272" s="31">
        <v>56.150912899873</v>
      </c>
      <c r="AA272" s="31">
        <v>56.150912899873</v>
      </c>
      <c r="AB272" s="31">
        <v>56.150912899873</v>
      </c>
    </row>
    <row r="273" ht="20.05" customHeight="1">
      <c r="A273" s="17">
        <f>$A272+C272</f>
        <v>1340</v>
      </c>
      <c r="B273" s="18"/>
      <c r="C273" s="19">
        <v>5</v>
      </c>
      <c r="D273" t="b" s="20">
        <v>0</v>
      </c>
      <c r="E273" s="21"/>
      <c r="F273" s="22">
        <v>517.4467480422441</v>
      </c>
      <c r="G273" s="22">
        <f>$E273+($F273/60+H273*'data'!$C$16+I273*OFFSET('data'!$C$17,0,D273)-G272*(OFFSET('data'!$C$18,0,D273)+'data'!$C$19+OFFSET('data'!$C$20,0,D273)))*$C273/60+G272</f>
        <v>16.3633802816823</v>
      </c>
      <c r="H273" s="22">
        <f>H272+('data'!$C$19*G272-'data'!$C$16*H272)*$C273/60</f>
        <v>53.3905970093613</v>
      </c>
      <c r="I273" s="22">
        <f>I272+(OFFSET('data'!$C$20,0,D273)*G272-OFFSET('data'!$C$17,0,D273)*I272)*$C273/60</f>
        <v>62.6584430178034</v>
      </c>
      <c r="J273" s="23">
        <f>$A273/60</f>
        <v>22.3333333333333</v>
      </c>
      <c r="K273" s="19">
        <f>G273/'data'!$C$15*1000</f>
        <v>2.5</v>
      </c>
      <c r="L273" s="19">
        <f>L272+'data'!$G$21*(K272-L272)/60*C272</f>
        <v>2.39398629391377</v>
      </c>
      <c r="M273" s="20">
        <f>IF(L273&lt;='data'!$G$22,1.89,1.47)</f>
        <v>1.89</v>
      </c>
      <c r="N273" s="19">
        <f>$A273</f>
        <v>1340</v>
      </c>
      <c r="O273" s="31">
        <f>'data'!$G$23-'data'!$G$23*(1-('data'!$G$22^M273)/('data'!$G$22^M273+L273^M273))</f>
        <v>56.039683450748</v>
      </c>
      <c r="P273" s="31">
        <f>VLOOKUP(IF(N273-'data'!$G$24&lt;0,0,N273-'data'!$G$24),N3:O1097,2)</f>
        <v>56.1301231681592</v>
      </c>
      <c r="Q273" s="20">
        <v>2.5</v>
      </c>
      <c r="R273" s="19">
        <v>2.50011860960553</v>
      </c>
      <c r="S273" s="19">
        <v>2.50011860960553</v>
      </c>
      <c r="T273" s="19">
        <v>2.50011860960553</v>
      </c>
      <c r="U273" s="19">
        <v>2.39412784282032</v>
      </c>
      <c r="V273" s="19">
        <v>2.39412784282032</v>
      </c>
      <c r="W273" s="19">
        <v>2.39412784282032</v>
      </c>
      <c r="X273" s="19">
        <v>2.39412784282032</v>
      </c>
      <c r="Y273" s="31">
        <v>56.1276122539549</v>
      </c>
      <c r="Z273" s="31">
        <v>56.1276122539549</v>
      </c>
      <c r="AA273" s="31">
        <v>56.1276122539549</v>
      </c>
      <c r="AB273" s="31">
        <v>56.1276122539549</v>
      </c>
    </row>
    <row r="274" ht="20.05" customHeight="1">
      <c r="A274" s="17">
        <f>$A273+C273</f>
        <v>1345</v>
      </c>
      <c r="B274" s="18"/>
      <c r="C274" s="19">
        <v>5</v>
      </c>
      <c r="D274" t="b" s="20">
        <v>0</v>
      </c>
      <c r="E274" s="21"/>
      <c r="F274" s="22">
        <v>517.045652877160</v>
      </c>
      <c r="G274" s="22">
        <f>$E274+($F274/60+H274*'data'!$C$16+I274*OFFSET('data'!$C$17,0,D274)-G273*(OFFSET('data'!$C$18,0,D274)+'data'!$C$19+OFFSET('data'!$C$20,0,D274)))*$C274/60+G273</f>
        <v>16.3633802816823</v>
      </c>
      <c r="H274" s="22">
        <f>H273+('data'!$C$19*G273-'data'!$C$16*H273)*$C274/60</f>
        <v>53.4727520679255</v>
      </c>
      <c r="I274" s="22">
        <f>I273+(OFFSET('data'!$C$20,0,D274)*G273-OFFSET('data'!$C$17,0,D274)*I273)*$C274/60</f>
        <v>62.8827661181536</v>
      </c>
      <c r="J274" s="23">
        <f>$A274/60</f>
        <v>22.4166666666667</v>
      </c>
      <c r="K274" s="19">
        <f>G274/'data'!$C$15*1000</f>
        <v>2.5</v>
      </c>
      <c r="L274" s="19">
        <f>L273+'data'!$G$21*(K273-L273)/60*C273</f>
        <v>2.39523377979788</v>
      </c>
      <c r="M274" s="20">
        <f>IF(L274&lt;='data'!$G$22,1.89,1.47)</f>
        <v>1.89</v>
      </c>
      <c r="N274" s="19">
        <f>$A274</f>
        <v>1345</v>
      </c>
      <c r="O274" s="31">
        <f>'data'!$G$23-'data'!$G$23*(1-('data'!$G$22^M274)/('data'!$G$22^M274+L274^M274))</f>
        <v>56.0177526296228</v>
      </c>
      <c r="P274" s="31">
        <f>VLOOKUP(IF(N274-'data'!$G$24&lt;0,0,N274-'data'!$G$24),N3:O1097,2)</f>
        <v>56.1070989651492</v>
      </c>
      <c r="Q274" s="20">
        <v>2.5</v>
      </c>
      <c r="R274" s="19">
        <v>2.5001182730185</v>
      </c>
      <c r="S274" s="19">
        <v>2.5001182730185</v>
      </c>
      <c r="T274" s="19">
        <v>2.5001182730185</v>
      </c>
      <c r="U274" s="19">
        <v>2.39537505877278</v>
      </c>
      <c r="V274" s="19">
        <v>2.39537505877278</v>
      </c>
      <c r="W274" s="19">
        <v>2.39537505877278</v>
      </c>
      <c r="X274" s="19">
        <v>2.39537505877278</v>
      </c>
      <c r="Y274" s="31">
        <v>56.1045935791556</v>
      </c>
      <c r="Z274" s="31">
        <v>56.1045935791556</v>
      </c>
      <c r="AA274" s="31">
        <v>56.1045935791556</v>
      </c>
      <c r="AB274" s="31">
        <v>56.1045935791556</v>
      </c>
    </row>
    <row r="275" ht="20.05" customHeight="1">
      <c r="A275" s="17">
        <f>$A274+C274</f>
        <v>1350</v>
      </c>
      <c r="B275" s="18"/>
      <c r="C275" s="19">
        <v>5</v>
      </c>
      <c r="D275" t="b" s="20">
        <v>0</v>
      </c>
      <c r="E275" s="21"/>
      <c r="F275" s="22">
        <v>516.646612789546</v>
      </c>
      <c r="G275" s="22">
        <f>$E275+($F275/60+H275*'data'!$C$16+I275*OFFSET('data'!$C$17,0,D275)-G274*(OFFSET('data'!$C$18,0,D275)+'data'!$C$19+OFFSET('data'!$C$20,0,D275)))*$C275/60+G274</f>
        <v>16.3633802816823</v>
      </c>
      <c r="H275" s="22">
        <f>H274+('data'!$C$19*G274-'data'!$C$16*H274)*$C275/60</f>
        <v>53.5544250112368</v>
      </c>
      <c r="I275" s="22">
        <f>I274+(OFFSET('data'!$C$20,0,D275)*G274-OFFSET('data'!$C$17,0,D275)*I274)*$C275/60</f>
        <v>63.1070142571384</v>
      </c>
      <c r="J275" s="23">
        <f>$A275/60</f>
        <v>22.5</v>
      </c>
      <c r="K275" s="19">
        <f>G275/'data'!$C$15*1000</f>
        <v>2.5</v>
      </c>
      <c r="L275" s="19">
        <f>L274+'data'!$G$21*(K274-L274)/60*C274</f>
        <v>2.3964665862496</v>
      </c>
      <c r="M275" s="20">
        <f>IF(L275&lt;='data'!$G$22,1.89,1.47)</f>
        <v>1.89</v>
      </c>
      <c r="N275" s="19">
        <f>$A275</f>
        <v>1350</v>
      </c>
      <c r="O275" s="31">
        <f>'data'!$G$23-'data'!$G$23*(1-('data'!$G$22^M275)/('data'!$G$22^M275+L275^M275))</f>
        <v>55.996086752299</v>
      </c>
      <c r="P275" s="31">
        <f>VLOOKUP(IF(N275-'data'!$G$24&lt;0,0,N275-'data'!$G$24),N3:O1097,2)</f>
        <v>56.0843532362375</v>
      </c>
      <c r="Q275" s="20">
        <v>2.5</v>
      </c>
      <c r="R275" s="19">
        <v>2.50011793762429</v>
      </c>
      <c r="S275" s="19">
        <v>2.50011793762429</v>
      </c>
      <c r="T275" s="19">
        <v>2.50011793762429</v>
      </c>
      <c r="U275" s="19">
        <v>2.3966075945085</v>
      </c>
      <c r="V275" s="19">
        <v>2.3966075945085</v>
      </c>
      <c r="W275" s="19">
        <v>2.3966075945085</v>
      </c>
      <c r="X275" s="19">
        <v>2.3966075945085</v>
      </c>
      <c r="Y275" s="31">
        <v>56.0818533815451</v>
      </c>
      <c r="Z275" s="31">
        <v>56.0818533815451</v>
      </c>
      <c r="AA275" s="31">
        <v>56.0818533815451</v>
      </c>
      <c r="AB275" s="31">
        <v>56.0818533815451</v>
      </c>
    </row>
    <row r="276" ht="20.05" customHeight="1">
      <c r="A276" s="17">
        <f>$A275+C275</f>
        <v>1355</v>
      </c>
      <c r="B276" s="18"/>
      <c r="C276" s="19">
        <v>5</v>
      </c>
      <c r="D276" t="b" s="20">
        <v>0</v>
      </c>
      <c r="E276" s="21"/>
      <c r="F276" s="22">
        <v>516.2496158192851</v>
      </c>
      <c r="G276" s="22">
        <f>$E276+($F276/60+H276*'data'!$C$16+I276*OFFSET('data'!$C$17,0,D276)-G275*(OFFSET('data'!$C$18,0,D276)+'data'!$C$19+OFFSET('data'!$C$20,0,D276)))*$C276/60+G275</f>
        <v>16.3633802816823</v>
      </c>
      <c r="H276" s="22">
        <f>H275+('data'!$C$19*G275-'data'!$C$16*H275)*$C276/60</f>
        <v>53.635618668520</v>
      </c>
      <c r="I276" s="22">
        <f>I275+(OFFSET('data'!$C$20,0,D276)*G275-OFFSET('data'!$C$17,0,D276)*I275)*$C276/60</f>
        <v>63.3311874598075</v>
      </c>
      <c r="J276" s="23">
        <f>$A276/60</f>
        <v>22.5833333333333</v>
      </c>
      <c r="K276" s="19">
        <f>G276/'data'!$C$15*1000</f>
        <v>2.5</v>
      </c>
      <c r="L276" s="19">
        <f>L275+'data'!$G$21*(K275-L275)/60*C275</f>
        <v>2.39768488600494</v>
      </c>
      <c r="M276" s="20">
        <f>IF(L276&lt;='data'!$G$22,1.89,1.47)</f>
        <v>1.89</v>
      </c>
      <c r="N276" s="19">
        <f>$A276</f>
        <v>1355</v>
      </c>
      <c r="O276" s="31">
        <f>'data'!$G$23-'data'!$G$23*(1-('data'!$G$22^M276)/('data'!$G$22^M276+L276^M276))</f>
        <v>55.9746825442476</v>
      </c>
      <c r="P276" s="31">
        <f>VLOOKUP(IF(N276-'data'!$G$24&lt;0,0,N276-'data'!$G$24),N3:O1097,2)</f>
        <v>56.0618825328301</v>
      </c>
      <c r="Q276" s="20">
        <v>2.5</v>
      </c>
      <c r="R276" s="19">
        <v>2.50011760341861</v>
      </c>
      <c r="S276" s="19">
        <v>2.50011760341861</v>
      </c>
      <c r="T276" s="19">
        <v>2.50011760341861</v>
      </c>
      <c r="U276" s="19">
        <v>2.39782562278676</v>
      </c>
      <c r="V276" s="19">
        <v>2.39782562278676</v>
      </c>
      <c r="W276" s="19">
        <v>2.39782562278676</v>
      </c>
      <c r="X276" s="19">
        <v>2.39782562278676</v>
      </c>
      <c r="Y276" s="31">
        <v>56.0593882122282</v>
      </c>
      <c r="Z276" s="31">
        <v>56.0593882122282</v>
      </c>
      <c r="AA276" s="31">
        <v>56.0593882122282</v>
      </c>
      <c r="AB276" s="31">
        <v>56.0593882122282</v>
      </c>
    </row>
    <row r="277" ht="20.05" customHeight="1">
      <c r="A277" s="17">
        <f>$A276+C276</f>
        <v>1360</v>
      </c>
      <c r="B277" s="18"/>
      <c r="C277" s="19">
        <v>5</v>
      </c>
      <c r="D277" t="b" s="20">
        <v>0</v>
      </c>
      <c r="E277" s="21"/>
      <c r="F277" s="22">
        <v>515.854650076414</v>
      </c>
      <c r="G277" s="22">
        <f>$E277+($F277/60+H277*'data'!$C$16+I277*OFFSET('data'!$C$17,0,D277)-G276*(OFFSET('data'!$C$18,0,D277)+'data'!$C$19+OFFSET('data'!$C$20,0,D277)))*$C277/60+G276</f>
        <v>16.3633802816823</v>
      </c>
      <c r="H277" s="22">
        <f>H276+('data'!$C$19*G276-'data'!$C$16*H276)*$C277/60</f>
        <v>53.7163358523967</v>
      </c>
      <c r="I277" s="22">
        <f>I276+(OFFSET('data'!$C$20,0,D277)*G276-OFFSET('data'!$C$17,0,D277)*I276)*$C277/60</f>
        <v>63.5552857512021</v>
      </c>
      <c r="J277" s="23">
        <f>$A277/60</f>
        <v>22.6666666666667</v>
      </c>
      <c r="K277" s="19">
        <f>G277/'data'!$C$15*1000</f>
        <v>2.5</v>
      </c>
      <c r="L277" s="19">
        <f>L276+'data'!$G$21*(K276-L276)/60*C276</f>
        <v>2.39888884976729</v>
      </c>
      <c r="M277" s="20">
        <f>IF(L277&lt;='data'!$G$22,1.89,1.47)</f>
        <v>1.89</v>
      </c>
      <c r="N277" s="19">
        <f>$A277</f>
        <v>1360</v>
      </c>
      <c r="O277" s="31">
        <f>'data'!$G$23-'data'!$G$23*(1-('data'!$G$22^M277)/('data'!$G$22^M277+L277^M277))</f>
        <v>55.9535367729858</v>
      </c>
      <c r="P277" s="31">
        <f>VLOOKUP(IF(N277-'data'!$G$24&lt;0,0,N277-'data'!$G$24),N3:O1097,2)</f>
        <v>56.039683450748</v>
      </c>
      <c r="Q277" s="20">
        <v>2.5</v>
      </c>
      <c r="R277" s="19">
        <v>2.50011727039716</v>
      </c>
      <c r="S277" s="19">
        <v>2.50011727039716</v>
      </c>
      <c r="T277" s="19">
        <v>2.50011727039716</v>
      </c>
      <c r="U277" s="19">
        <v>2.39902931433389</v>
      </c>
      <c r="V277" s="19">
        <v>2.39902931433389</v>
      </c>
      <c r="W277" s="19">
        <v>2.39902931433389</v>
      </c>
      <c r="X277" s="19">
        <v>2.39902931433389</v>
      </c>
      <c r="Y277" s="31">
        <v>56.0371946667304</v>
      </c>
      <c r="Z277" s="31">
        <v>56.0371946667304</v>
      </c>
      <c r="AA277" s="31">
        <v>56.0371946667304</v>
      </c>
      <c r="AB277" s="31">
        <v>56.0371946667304</v>
      </c>
    </row>
    <row r="278" ht="20.05" customHeight="1">
      <c r="A278" s="17">
        <f>$A277+C277</f>
        <v>1365</v>
      </c>
      <c r="B278" s="18"/>
      <c r="C278" s="19">
        <v>5</v>
      </c>
      <c r="D278" t="b" s="20">
        <v>0</v>
      </c>
      <c r="E278" s="21"/>
      <c r="F278" s="22">
        <v>515.461703740710</v>
      </c>
      <c r="G278" s="22">
        <f>$E278+($F278/60+H278*'data'!$C$16+I278*OFFSET('data'!$C$17,0,D278)-G277*(OFFSET('data'!$C$18,0,D278)+'data'!$C$19+OFFSET('data'!$C$20,0,D278)))*$C278/60+G277</f>
        <v>16.3633802816823</v>
      </c>
      <c r="H278" s="22">
        <f>H277+('data'!$C$19*G277-'data'!$C$16*H277)*$C278/60</f>
        <v>53.7965793589833</v>
      </c>
      <c r="I278" s="22">
        <f>I277+(OFFSET('data'!$C$20,0,D278)*G277-OFFSET('data'!$C$17,0,D278)*I277)*$C278/60</f>
        <v>63.7793091563551</v>
      </c>
      <c r="J278" s="23">
        <f>$A278/60</f>
        <v>22.75</v>
      </c>
      <c r="K278" s="19">
        <f>G278/'data'!$C$15*1000</f>
        <v>2.5</v>
      </c>
      <c r="L278" s="19">
        <f>L277+'data'!$G$21*(K277-L277)/60*C277</f>
        <v>2.40007864623133</v>
      </c>
      <c r="M278" s="20">
        <f>IF(L278&lt;='data'!$G$22,1.89,1.47)</f>
        <v>1.89</v>
      </c>
      <c r="N278" s="19">
        <f>$A278</f>
        <v>1365</v>
      </c>
      <c r="O278" s="31">
        <f>'data'!$G$23-'data'!$G$23*(1-('data'!$G$22^M278)/('data'!$G$22^M278+L278^M278))</f>
        <v>55.9326462475068</v>
      </c>
      <c r="P278" s="31">
        <f>VLOOKUP(IF(N278-'data'!$G$24&lt;0,0,N278-'data'!$G$24),N3:O1097,2)</f>
        <v>56.0177526296228</v>
      </c>
      <c r="Q278" s="20">
        <v>2.5</v>
      </c>
      <c r="R278" s="19">
        <v>2.50011693855572</v>
      </c>
      <c r="S278" s="19">
        <v>2.50011693855572</v>
      </c>
      <c r="T278" s="19">
        <v>2.50011693855572</v>
      </c>
      <c r="U278" s="19">
        <v>2.40021883786719</v>
      </c>
      <c r="V278" s="19">
        <v>2.40021883786719</v>
      </c>
      <c r="W278" s="19">
        <v>2.40021883786719</v>
      </c>
      <c r="X278" s="19">
        <v>2.40021883786719</v>
      </c>
      <c r="Y278" s="31">
        <v>56.0152693843926</v>
      </c>
      <c r="Z278" s="31">
        <v>56.0152693843926</v>
      </c>
      <c r="AA278" s="31">
        <v>56.0152693843926</v>
      </c>
      <c r="AB278" s="31">
        <v>56.0152693843926</v>
      </c>
    </row>
    <row r="279" ht="20.05" customHeight="1">
      <c r="A279" s="17">
        <f>$A278+C278</f>
        <v>1370</v>
      </c>
      <c r="B279" s="18"/>
      <c r="C279" s="19">
        <v>5</v>
      </c>
      <c r="D279" t="b" s="20">
        <v>0</v>
      </c>
      <c r="E279" s="21"/>
      <c r="F279" s="22">
        <v>515.070765061286</v>
      </c>
      <c r="G279" s="22">
        <f>$E279+($F279/60+H279*'data'!$C$16+I279*OFFSET('data'!$C$17,0,D279)-G278*(OFFSET('data'!$C$18,0,D279)+'data'!$C$19+OFFSET('data'!$C$20,0,D279)))*$C279/60+G278</f>
        <v>16.3633802816823</v>
      </c>
      <c r="H279" s="22">
        <f>H278+('data'!$C$19*G278-'data'!$C$16*H278)*$C279/60</f>
        <v>53.8763519679874</v>
      </c>
      <c r="I279" s="22">
        <f>I278+(OFFSET('data'!$C$20,0,D279)*G278-OFFSET('data'!$C$17,0,D279)*I278)*$C279/60</f>
        <v>64.003257700291</v>
      </c>
      <c r="J279" s="23">
        <f>$A279/60</f>
        <v>22.8333333333333</v>
      </c>
      <c r="K279" s="19">
        <f>G279/'data'!$C$15*1000</f>
        <v>2.5</v>
      </c>
      <c r="L279" s="19">
        <f>L278+'data'!$G$21*(K278-L278)/60*C278</f>
        <v>2.40125444210669</v>
      </c>
      <c r="M279" s="20">
        <f>IF(L279&lt;='data'!$G$22,1.89,1.47)</f>
        <v>1.89</v>
      </c>
      <c r="N279" s="19">
        <f>$A279</f>
        <v>1370</v>
      </c>
      <c r="O279" s="31">
        <f>'data'!$G$23-'data'!$G$23*(1-('data'!$G$22^M279)/('data'!$G$22^M279+L279^M279))</f>
        <v>55.9120078177165</v>
      </c>
      <c r="P279" s="31">
        <f>VLOOKUP(IF(N279-'data'!$G$24&lt;0,0,N279-'data'!$G$24),N3:O1097,2)</f>
        <v>55.996086752299</v>
      </c>
      <c r="Q279" s="20">
        <v>2.5</v>
      </c>
      <c r="R279" s="19">
        <v>2.50011660789002</v>
      </c>
      <c r="S279" s="19">
        <v>2.50011660789002</v>
      </c>
      <c r="T279" s="19">
        <v>2.50011660789002</v>
      </c>
      <c r="U279" s="19">
        <v>2.40139436011859</v>
      </c>
      <c r="V279" s="19">
        <v>2.40139436011859</v>
      </c>
      <c r="W279" s="19">
        <v>2.40139436011859</v>
      </c>
      <c r="X279" s="19">
        <v>2.40139436011859</v>
      </c>
      <c r="Y279" s="31">
        <v>55.9936090477746</v>
      </c>
      <c r="Z279" s="31">
        <v>55.9936090477746</v>
      </c>
      <c r="AA279" s="31">
        <v>55.9936090477746</v>
      </c>
      <c r="AB279" s="31">
        <v>55.9936090477746</v>
      </c>
    </row>
    <row r="280" ht="20.05" customHeight="1">
      <c r="A280" s="17">
        <f>$A279+C279</f>
        <v>1375</v>
      </c>
      <c r="B280" s="18"/>
      <c r="C280" s="19">
        <v>5</v>
      </c>
      <c r="D280" t="b" s="20">
        <v>0</v>
      </c>
      <c r="E280" s="21"/>
      <c r="F280" s="22">
        <v>514.681822356173</v>
      </c>
      <c r="G280" s="22">
        <f>$E280+($F280/60+H280*'data'!$C$16+I280*OFFSET('data'!$C$17,0,D280)-G279*(OFFSET('data'!$C$18,0,D280)+'data'!$C$19+OFFSET('data'!$C$20,0,D280)))*$C280/60+G279</f>
        <v>16.3633802816823</v>
      </c>
      <c r="H280" s="22">
        <f>H279+('data'!$C$19*G279-'data'!$C$16*H279)*$C280/60</f>
        <v>53.9556564428044</v>
      </c>
      <c r="I280" s="22">
        <f>I279+(OFFSET('data'!$C$20,0,D280)*G279-OFFSET('data'!$C$17,0,D280)*I279)*$C280/60</f>
        <v>64.2271314080259</v>
      </c>
      <c r="J280" s="23">
        <f>$A280/60</f>
        <v>22.9166666666667</v>
      </c>
      <c r="K280" s="19">
        <f>G280/'data'!$C$15*1000</f>
        <v>2.5</v>
      </c>
      <c r="L280" s="19">
        <f>L279+'data'!$G$21*(K279-L279)/60*C279</f>
        <v>2.40241640214127</v>
      </c>
      <c r="M280" s="20">
        <f>IF(L280&lt;='data'!$G$22,1.89,1.47)</f>
        <v>1.89</v>
      </c>
      <c r="N280" s="19">
        <f>$A280</f>
        <v>1375</v>
      </c>
      <c r="O280" s="31">
        <f>'data'!$G$23-'data'!$G$23*(1-('data'!$G$22^M280)/('data'!$G$22^M280+L280^M280))</f>
        <v>55.8916183738797</v>
      </c>
      <c r="P280" s="31">
        <f>VLOOKUP(IF(N280-'data'!$G$24&lt;0,0,N280-'data'!$G$24),N3:O1097,2)</f>
        <v>55.9746825442476</v>
      </c>
      <c r="Q280" s="20">
        <v>2.5</v>
      </c>
      <c r="R280" s="19">
        <v>2.50011627839585</v>
      </c>
      <c r="S280" s="19">
        <v>2.50011627839585</v>
      </c>
      <c r="T280" s="19">
        <v>2.50011627839585</v>
      </c>
      <c r="U280" s="19">
        <v>2.402556045858</v>
      </c>
      <c r="V280" s="19">
        <v>2.402556045858</v>
      </c>
      <c r="W280" s="19">
        <v>2.402556045858</v>
      </c>
      <c r="X280" s="19">
        <v>2.402556045858</v>
      </c>
      <c r="Y280" s="31">
        <v>55.9722103820671</v>
      </c>
      <c r="Z280" s="31">
        <v>55.9722103820671</v>
      </c>
      <c r="AA280" s="31">
        <v>55.9722103820671</v>
      </c>
      <c r="AB280" s="31">
        <v>55.9722103820671</v>
      </c>
    </row>
    <row r="281" ht="20.05" customHeight="1">
      <c r="A281" s="17">
        <f>$A280+C280</f>
        <v>1380</v>
      </c>
      <c r="B281" s="18"/>
      <c r="C281" s="19">
        <v>5</v>
      </c>
      <c r="D281" t="b" s="20">
        <v>0</v>
      </c>
      <c r="E281" s="21"/>
      <c r="F281" s="22">
        <v>514.294864011929</v>
      </c>
      <c r="G281" s="22">
        <f>$E281+($F281/60+H281*'data'!$C$16+I281*OFFSET('data'!$C$17,0,D281)-G280*(OFFSET('data'!$C$18,0,D281)+'data'!$C$19+OFFSET('data'!$C$20,0,D281)))*$C281/60+G280</f>
        <v>16.3633802816823</v>
      </c>
      <c r="H281" s="22">
        <f>H280+('data'!$C$19*G280-'data'!$C$16*H280)*$C281/60</f>
        <v>54.034495530613</v>
      </c>
      <c r="I281" s="22">
        <f>I280+(OFFSET('data'!$C$20,0,D281)*G280-OFFSET('data'!$C$17,0,D281)*I280)*$C281/60</f>
        <v>64.45093030456771</v>
      </c>
      <c r="J281" s="23">
        <f>$A281/60</f>
        <v>23</v>
      </c>
      <c r="K281" s="19">
        <f>G281/'data'!$C$15*1000</f>
        <v>2.5</v>
      </c>
      <c r="L281" s="19">
        <f>L280+'data'!$G$21*(K280-L280)/60*C280</f>
        <v>2.40356468914437</v>
      </c>
      <c r="M281" s="20">
        <f>IF(L281&lt;='data'!$G$22,1.89,1.47)</f>
        <v>1.89</v>
      </c>
      <c r="N281" s="19">
        <f>$A281</f>
        <v>1380</v>
      </c>
      <c r="O281" s="31">
        <f>'data'!$G$23-'data'!$G$23*(1-('data'!$G$22^M281)/('data'!$G$22^M281+L281^M281))</f>
        <v>55.8714748460729</v>
      </c>
      <c r="P281" s="31">
        <f>VLOOKUP(IF(N281-'data'!$G$24&lt;0,0,N281-'data'!$G$24),N3:O1097,2)</f>
        <v>55.9535367729858</v>
      </c>
      <c r="Q281" s="20">
        <v>2.5</v>
      </c>
      <c r="R281" s="19">
        <v>2.50011595006897</v>
      </c>
      <c r="S281" s="19">
        <v>2.50011595006897</v>
      </c>
      <c r="T281" s="19">
        <v>2.50011595006897</v>
      </c>
      <c r="U281" s="19">
        <v>2.40370405791639</v>
      </c>
      <c r="V281" s="19">
        <v>2.40370405791639</v>
      </c>
      <c r="W281" s="19">
        <v>2.40370405791639</v>
      </c>
      <c r="X281" s="19">
        <v>2.40370405791639</v>
      </c>
      <c r="Y281" s="31">
        <v>55.9510701545127</v>
      </c>
      <c r="Z281" s="31">
        <v>55.9510701545127</v>
      </c>
      <c r="AA281" s="31">
        <v>55.9510701545127</v>
      </c>
      <c r="AB281" s="31">
        <v>55.9510701545127</v>
      </c>
    </row>
    <row r="282" ht="20.05" customHeight="1">
      <c r="A282" s="17">
        <f>$A281+C281</f>
        <v>1385</v>
      </c>
      <c r="B282" s="18"/>
      <c r="C282" s="19">
        <v>5</v>
      </c>
      <c r="D282" t="b" s="20">
        <v>0</v>
      </c>
      <c r="E282" s="21"/>
      <c r="F282" s="22">
        <v>513.909878483228</v>
      </c>
      <c r="G282" s="22">
        <f>$E282+($F282/60+H282*'data'!$C$16+I282*OFFSET('data'!$C$17,0,D282)-G281*(OFFSET('data'!$C$18,0,D282)+'data'!$C$19+OFFSET('data'!$C$20,0,D282)))*$C282/60+G281</f>
        <v>16.3633802816823</v>
      </c>
      <c r="H282" s="22">
        <f>H281+('data'!$C$19*G281-'data'!$C$16*H281)*$C282/60</f>
        <v>54.1128719624706</v>
      </c>
      <c r="I282" s="22">
        <f>I281+(OFFSET('data'!$C$20,0,D282)*G281-OFFSET('data'!$C$17,0,D282)*I281)*$C282/60</f>
        <v>64.67465441491569</v>
      </c>
      <c r="J282" s="23">
        <f>$A282/60</f>
        <v>23.0833333333333</v>
      </c>
      <c r="K282" s="19">
        <f>G282/'data'!$C$15*1000</f>
        <v>2.5</v>
      </c>
      <c r="L282" s="19">
        <f>L281+'data'!$G$21*(K281-L281)/60*C281</f>
        <v>2.40469946400946</v>
      </c>
      <c r="M282" s="20">
        <f>IF(L282&lt;='data'!$G$22,1.89,1.47)</f>
        <v>1.89</v>
      </c>
      <c r="N282" s="19">
        <f>$A282</f>
        <v>1385</v>
      </c>
      <c r="O282" s="31">
        <f>'data'!$G$23-'data'!$G$23*(1-('data'!$G$22^M282)/('data'!$G$22^M282+L282^M282))</f>
        <v>55.8515742036463</v>
      </c>
      <c r="P282" s="31">
        <f>VLOOKUP(IF(N282-'data'!$G$24&lt;0,0,N282-'data'!$G$24),N3:O1097,2)</f>
        <v>55.9326462475068</v>
      </c>
      <c r="Q282" s="20">
        <v>2.5</v>
      </c>
      <c r="R282" s="19">
        <v>2.50011562290522</v>
      </c>
      <c r="S282" s="19">
        <v>2.50011562290522</v>
      </c>
      <c r="T282" s="19">
        <v>2.50011562290522</v>
      </c>
      <c r="U282" s="19">
        <v>2.40483855720861</v>
      </c>
      <c r="V282" s="19">
        <v>2.40483855720861</v>
      </c>
      <c r="W282" s="19">
        <v>2.40483855720861</v>
      </c>
      <c r="X282" s="19">
        <v>2.40483855720861</v>
      </c>
      <c r="Y282" s="31">
        <v>55.9301851738348</v>
      </c>
      <c r="Z282" s="31">
        <v>55.9301851738348</v>
      </c>
      <c r="AA282" s="31">
        <v>55.9301851738348</v>
      </c>
      <c r="AB282" s="31">
        <v>55.9301851738348</v>
      </c>
    </row>
    <row r="283" ht="20.05" customHeight="1">
      <c r="A283" s="17">
        <f>$A282+C282</f>
        <v>1390</v>
      </c>
      <c r="B283" s="18"/>
      <c r="C283" s="19">
        <v>5</v>
      </c>
      <c r="D283" t="b" s="20">
        <v>0</v>
      </c>
      <c r="E283" s="21"/>
      <c r="F283" s="22">
        <v>513.526854292462</v>
      </c>
      <c r="G283" s="22">
        <f>$E283+($F283/60+H283*'data'!$C$16+I283*OFFSET('data'!$C$17,0,D283)-G282*(OFFSET('data'!$C$18,0,D283)+'data'!$C$19+OFFSET('data'!$C$20,0,D283)))*$C283/60+G282</f>
        <v>16.3633802816823</v>
      </c>
      <c r="H283" s="22">
        <f>H282+('data'!$C$19*G282-'data'!$C$16*H282)*$C283/60</f>
        <v>54.1907884534076</v>
      </c>
      <c r="I283" s="22">
        <f>I282+(OFFSET('data'!$C$20,0,D283)*G282-OFFSET('data'!$C$17,0,D283)*I282)*$C283/60</f>
        <v>64.898303764061</v>
      </c>
      <c r="J283" s="23">
        <f>$A283/60</f>
        <v>23.1666666666667</v>
      </c>
      <c r="K283" s="19">
        <f>G283/'data'!$C$15*1000</f>
        <v>2.5</v>
      </c>
      <c r="L283" s="19">
        <f>L282+'data'!$G$21*(K282-L282)/60*C282</f>
        <v>2.40582088573675</v>
      </c>
      <c r="M283" s="20">
        <f>IF(L283&lt;='data'!$G$22,1.89,1.47)</f>
        <v>1.89</v>
      </c>
      <c r="N283" s="19">
        <f>$A283</f>
        <v>1390</v>
      </c>
      <c r="O283" s="31">
        <f>'data'!$G$23-'data'!$G$23*(1-('data'!$G$22^M283)/('data'!$G$22^M283+L283^M283))</f>
        <v>55.8319134546927</v>
      </c>
      <c r="P283" s="31">
        <f>VLOOKUP(IF(N283-'data'!$G$24&lt;0,0,N283-'data'!$G$24),N3:O1097,2)</f>
        <v>55.9120078177165</v>
      </c>
      <c r="Q283" s="20">
        <v>2.5</v>
      </c>
      <c r="R283" s="19">
        <v>2.50011529690039</v>
      </c>
      <c r="S283" s="19">
        <v>2.50011529690039</v>
      </c>
      <c r="T283" s="19">
        <v>2.50011529690039</v>
      </c>
      <c r="U283" s="19">
        <v>2.40595970275595</v>
      </c>
      <c r="V283" s="19">
        <v>2.40595970275595</v>
      </c>
      <c r="W283" s="19">
        <v>2.40595970275595</v>
      </c>
      <c r="X283" s="19">
        <v>2.40595970275595</v>
      </c>
      <c r="Y283" s="31">
        <v>55.9095522896744</v>
      </c>
      <c r="Z283" s="31">
        <v>55.9095522896744</v>
      </c>
      <c r="AA283" s="31">
        <v>55.9095522896744</v>
      </c>
      <c r="AB283" s="31">
        <v>55.9095522896744</v>
      </c>
    </row>
    <row r="284" ht="20.05" customHeight="1">
      <c r="A284" s="17">
        <f>$A283+C283</f>
        <v>1395</v>
      </c>
      <c r="B284" s="18"/>
      <c r="C284" s="19">
        <v>5</v>
      </c>
      <c r="D284" t="b" s="20">
        <v>0</v>
      </c>
      <c r="E284" s="21"/>
      <c r="F284" s="22">
        <v>513.145780029346</v>
      </c>
      <c r="G284" s="22">
        <f>$E284+($F284/60+H284*'data'!$C$16+I284*OFFSET('data'!$C$17,0,D284)-G283*(OFFSET('data'!$C$18,0,D284)+'data'!$C$19+OFFSET('data'!$C$20,0,D284)))*$C284/60+G283</f>
        <v>16.3633802816823</v>
      </c>
      <c r="H284" s="22">
        <f>H283+('data'!$C$19*G283-'data'!$C$16*H283)*$C284/60</f>
        <v>54.2682477025219</v>
      </c>
      <c r="I284" s="22">
        <f>I283+(OFFSET('data'!$C$20,0,D284)*G283-OFFSET('data'!$C$17,0,D284)*I283)*$C284/60</f>
        <v>65.1218783769864</v>
      </c>
      <c r="J284" s="23">
        <f>$A284/60</f>
        <v>23.25</v>
      </c>
      <c r="K284" s="19">
        <f>G284/'data'!$C$15*1000</f>
        <v>2.5</v>
      </c>
      <c r="L284" s="19">
        <f>L283+'data'!$G$21*(K283-L283)/60*C283</f>
        <v>2.40692911145547</v>
      </c>
      <c r="M284" s="20">
        <f>IF(L284&lt;='data'!$G$22,1.89,1.47)</f>
        <v>1.89</v>
      </c>
      <c r="N284" s="19">
        <f>$A284</f>
        <v>1395</v>
      </c>
      <c r="O284" s="31">
        <f>'data'!$G$23-'data'!$G$23*(1-('data'!$G$22^M284)/('data'!$G$22^M284+L284^M284))</f>
        <v>55.8124896455241</v>
      </c>
      <c r="P284" s="31">
        <f>VLOOKUP(IF(N284-'data'!$G$24&lt;0,0,N284-'data'!$G$24),N3:O1097,2)</f>
        <v>55.8916183738797</v>
      </c>
      <c r="Q284" s="20">
        <v>2.5</v>
      </c>
      <c r="R284" s="19">
        <v>2.50011497205033</v>
      </c>
      <c r="S284" s="19">
        <v>2.50011497205033</v>
      </c>
      <c r="T284" s="19">
        <v>2.50011497205033</v>
      </c>
      <c r="U284" s="19">
        <v>2.40706765170841</v>
      </c>
      <c r="V284" s="19">
        <v>2.40706765170841</v>
      </c>
      <c r="W284" s="19">
        <v>2.40706765170841</v>
      </c>
      <c r="X284" s="19">
        <v>2.40706765170841</v>
      </c>
      <c r="Y284" s="31">
        <v>55.8891683920359</v>
      </c>
      <c r="Z284" s="31">
        <v>55.8891683920359</v>
      </c>
      <c r="AA284" s="31">
        <v>55.8891683920359</v>
      </c>
      <c r="AB284" s="31">
        <v>55.8891683920359</v>
      </c>
    </row>
    <row r="285" ht="20.05" customHeight="1">
      <c r="A285" s="17">
        <f>$A284+C284</f>
        <v>1400</v>
      </c>
      <c r="B285" s="18"/>
      <c r="C285" s="19">
        <v>5</v>
      </c>
      <c r="D285" t="b" s="20">
        <v>0</v>
      </c>
      <c r="E285" s="21"/>
      <c r="F285" s="22">
        <v>512.766644350522</v>
      </c>
      <c r="G285" s="22">
        <f>$E285+($F285/60+H285*'data'!$C$16+I285*OFFSET('data'!$C$17,0,D285)-G284*(OFFSET('data'!$C$18,0,D285)+'data'!$C$19+OFFSET('data'!$C$20,0,D285)))*$C285/60+G284</f>
        <v>16.3633802816823</v>
      </c>
      <c r="H285" s="22">
        <f>H284+('data'!$C$19*G284-'data'!$C$16*H284)*$C285/60</f>
        <v>54.3452523930719</v>
      </c>
      <c r="I285" s="22">
        <f>I284+(OFFSET('data'!$C$20,0,D285)*G284-OFFSET('data'!$C$17,0,D285)*I284)*$C285/60</f>
        <v>65.3453782786662</v>
      </c>
      <c r="J285" s="23">
        <f>$A285/60</f>
        <v>23.3333333333333</v>
      </c>
      <c r="K285" s="19">
        <f>G285/'data'!$C$15*1000</f>
        <v>2.5</v>
      </c>
      <c r="L285" s="19">
        <f>L284+'data'!$G$21*(K284-L284)/60*C284</f>
        <v>2.40802429644586</v>
      </c>
      <c r="M285" s="20">
        <f>IF(L285&lt;='data'!$G$22,1.89,1.47)</f>
        <v>1.89</v>
      </c>
      <c r="N285" s="19">
        <f>$A285</f>
        <v>1400</v>
      </c>
      <c r="O285" s="31">
        <f>'data'!$G$23-'data'!$G$23*(1-('data'!$G$22^M285)/('data'!$G$22^M285+L285^M285))</f>
        <v>55.7932998601565</v>
      </c>
      <c r="P285" s="31">
        <f>VLOOKUP(IF(N285-'data'!$G$24&lt;0,0,N285-'data'!$G$24),N3:O1097,2)</f>
        <v>55.8714748460729</v>
      </c>
      <c r="Q285" s="20">
        <v>2.5</v>
      </c>
      <c r="R285" s="19">
        <v>2.50011464835088</v>
      </c>
      <c r="S285" s="19">
        <v>2.50011464835088</v>
      </c>
      <c r="T285" s="19">
        <v>2.50011464835088</v>
      </c>
      <c r="U285" s="19">
        <v>2.40816255936673</v>
      </c>
      <c r="V285" s="19">
        <v>2.40816255936673</v>
      </c>
      <c r="W285" s="19">
        <v>2.40816255936673</v>
      </c>
      <c r="X285" s="19">
        <v>2.40816255936673</v>
      </c>
      <c r="Y285" s="31">
        <v>55.8690304107406</v>
      </c>
      <c r="Z285" s="31">
        <v>55.8690304107406</v>
      </c>
      <c r="AA285" s="31">
        <v>55.8690304107406</v>
      </c>
      <c r="AB285" s="31">
        <v>55.8690304107406</v>
      </c>
    </row>
    <row r="286" ht="20.05" customHeight="1">
      <c r="A286" s="17">
        <f>$A285+C285</f>
        <v>1405</v>
      </c>
      <c r="B286" s="18"/>
      <c r="C286" s="19">
        <v>5</v>
      </c>
      <c r="D286" t="b" s="20">
        <v>0</v>
      </c>
      <c r="E286" s="21"/>
      <c r="F286" s="22">
        <v>512.389435979163</v>
      </c>
      <c r="G286" s="22">
        <f>$E286+($F286/60+H286*'data'!$C$16+I286*OFFSET('data'!$C$17,0,D286)-G285*(OFFSET('data'!$C$18,0,D286)+'data'!$C$19+OFFSET('data'!$C$20,0,D286)))*$C286/60+G285</f>
        <v>16.3633802816823</v>
      </c>
      <c r="H286" s="22">
        <f>H285+('data'!$C$19*G285-'data'!$C$16*H285)*$C286/60</f>
        <v>54.4218051925697</v>
      </c>
      <c r="I286" s="22">
        <f>I285+(OFFSET('data'!$C$20,0,D286)*G285-OFFSET('data'!$C$17,0,D286)*I285)*$C286/60</f>
        <v>65.5688034940665</v>
      </c>
      <c r="J286" s="23">
        <f>$A286/60</f>
        <v>23.4166666666667</v>
      </c>
      <c r="K286" s="19">
        <f>G286/'data'!$C$15*1000</f>
        <v>2.5</v>
      </c>
      <c r="L286" s="19">
        <f>L285+'data'!$G$21*(K285-L285)/60*C285</f>
        <v>2.40910659416094</v>
      </c>
      <c r="M286" s="20">
        <f>IF(L286&lt;='data'!$G$22,1.89,1.47)</f>
        <v>1.89</v>
      </c>
      <c r="N286" s="19">
        <f>$A286</f>
        <v>1405</v>
      </c>
      <c r="O286" s="31">
        <f>'data'!$G$23-'data'!$G$23*(1-('data'!$G$22^M286)/('data'!$G$22^M286+L286^M286))</f>
        <v>55.7743412198016</v>
      </c>
      <c r="P286" s="31">
        <f>VLOOKUP(IF(N286-'data'!$G$24&lt;0,0,N286-'data'!$G$24),N3:O1097,2)</f>
        <v>55.8515742036463</v>
      </c>
      <c r="Q286" s="20">
        <v>2.5</v>
      </c>
      <c r="R286" s="19">
        <v>2.5001143257979</v>
      </c>
      <c r="S286" s="19">
        <v>2.5001143257979</v>
      </c>
      <c r="T286" s="19">
        <v>2.5001143257979</v>
      </c>
      <c r="U286" s="19">
        <v>2.40924457920413</v>
      </c>
      <c r="V286" s="19">
        <v>2.40924457920413</v>
      </c>
      <c r="W286" s="19">
        <v>2.40924457920413</v>
      </c>
      <c r="X286" s="19">
        <v>2.40924457920413</v>
      </c>
      <c r="Y286" s="31">
        <v>55.849135314888</v>
      </c>
      <c r="Z286" s="31">
        <v>55.849135314888</v>
      </c>
      <c r="AA286" s="31">
        <v>55.849135314888</v>
      </c>
      <c r="AB286" s="31">
        <v>55.849135314888</v>
      </c>
    </row>
    <row r="287" ht="20.05" customHeight="1">
      <c r="A287" s="17">
        <f>$A286+C286</f>
        <v>1410</v>
      </c>
      <c r="B287" s="18"/>
      <c r="C287" s="19">
        <v>5</v>
      </c>
      <c r="D287" t="b" s="20">
        <v>0</v>
      </c>
      <c r="E287" s="21"/>
      <c r="F287" s="22">
        <v>512.014143704586</v>
      </c>
      <c r="G287" s="22">
        <f>$E287+($F287/60+H287*'data'!$C$16+I287*OFFSET('data'!$C$17,0,D287)-G286*(OFFSET('data'!$C$18,0,D287)+'data'!$C$19+OFFSET('data'!$C$20,0,D287)))*$C287/60+G286</f>
        <v>16.3633802816823</v>
      </c>
      <c r="H287" s="22">
        <f>H286+('data'!$C$19*G286-'data'!$C$16*H286)*$C287/60</f>
        <v>54.4979087528736</v>
      </c>
      <c r="I287" s="22">
        <f>I286+(OFFSET('data'!$C$20,0,D287)*G286-OFFSET('data'!$C$17,0,D287)*I286)*$C287/60</f>
        <v>65.79215404814489</v>
      </c>
      <c r="J287" s="23">
        <f>$A287/60</f>
        <v>23.5</v>
      </c>
      <c r="K287" s="19">
        <f>G287/'data'!$C$15*1000</f>
        <v>2.5</v>
      </c>
      <c r="L287" s="19">
        <f>L286+'data'!$G$21*(K286-L286)/60*C286</f>
        <v>2.41017615624804</v>
      </c>
      <c r="M287" s="20">
        <f>IF(L287&lt;='data'!$G$22,1.89,1.47)</f>
        <v>1.89</v>
      </c>
      <c r="N287" s="19">
        <f>$A287</f>
        <v>1410</v>
      </c>
      <c r="O287" s="31">
        <f>'data'!$G$23-'data'!$G$23*(1-('data'!$G$22^M287)/('data'!$G$22^M287+L287^M287))</f>
        <v>55.7556108823654</v>
      </c>
      <c r="P287" s="31">
        <f>VLOOKUP(IF(N287-'data'!$G$24&lt;0,0,N287-'data'!$G$24),N3:O1097,2)</f>
        <v>55.8319134546927</v>
      </c>
      <c r="Q287" s="20">
        <v>2.5</v>
      </c>
      <c r="R287" s="19">
        <v>2.50011400438728</v>
      </c>
      <c r="S287" s="19">
        <v>2.50011400438728</v>
      </c>
      <c r="T287" s="19">
        <v>2.50011400438728</v>
      </c>
      <c r="U287" s="19">
        <v>2.41031386288785</v>
      </c>
      <c r="V287" s="19">
        <v>2.41031386288785</v>
      </c>
      <c r="W287" s="19">
        <v>2.41031386288785</v>
      </c>
      <c r="X287" s="19">
        <v>2.41031386288785</v>
      </c>
      <c r="Y287" s="31">
        <v>55.8294801123246</v>
      </c>
      <c r="Z287" s="31">
        <v>55.8294801123246</v>
      </c>
      <c r="AA287" s="31">
        <v>55.8294801123246</v>
      </c>
      <c r="AB287" s="31">
        <v>55.8294801123246</v>
      </c>
    </row>
    <row r="288" ht="20.05" customHeight="1">
      <c r="A288" s="17">
        <f>$A287+C287</f>
        <v>1415</v>
      </c>
      <c r="B288" s="18"/>
      <c r="C288" s="19">
        <v>5</v>
      </c>
      <c r="D288" t="b" s="20">
        <v>0</v>
      </c>
      <c r="E288" s="21"/>
      <c r="F288" s="22">
        <v>511.640756381866</v>
      </c>
      <c r="G288" s="22">
        <f>$E288+($F288/60+H288*'data'!$C$16+I288*OFFSET('data'!$C$17,0,D288)-G287*(OFFSET('data'!$C$18,0,D288)+'data'!$C$19+OFFSET('data'!$C$20,0,D288)))*$C288/60+G287</f>
        <v>16.3633802816823</v>
      </c>
      <c r="H288" s="22">
        <f>H287+('data'!$C$19*G287-'data'!$C$16*H287)*$C288/60</f>
        <v>54.5735657102798</v>
      </c>
      <c r="I288" s="22">
        <f>I287+(OFFSET('data'!$C$20,0,D288)*G287-OFFSET('data'!$C$17,0,D288)*I287)*$C288/60</f>
        <v>66.0154299658508</v>
      </c>
      <c r="J288" s="23">
        <f>$A288/60</f>
        <v>23.5833333333333</v>
      </c>
      <c r="K288" s="19">
        <f>G288/'data'!$C$15*1000</f>
        <v>2.5</v>
      </c>
      <c r="L288" s="19">
        <f>L287+'data'!$G$21*(K287-L287)/60*C287</f>
        <v>2.41123313257001</v>
      </c>
      <c r="M288" s="20">
        <f>IF(L288&lt;='data'!$G$22,1.89,1.47)</f>
        <v>1.89</v>
      </c>
      <c r="N288" s="19">
        <f>$A288</f>
        <v>1415</v>
      </c>
      <c r="O288" s="31">
        <f>'data'!$G$23-'data'!$G$23*(1-('data'!$G$22^M288)/('data'!$G$22^M288+L288^M288))</f>
        <v>55.7371060419551</v>
      </c>
      <c r="P288" s="31">
        <f>VLOOKUP(IF(N288-'data'!$G$24&lt;0,0,N288-'data'!$G$24),N3:O1097,2)</f>
        <v>55.8124896455241</v>
      </c>
      <c r="Q288" s="20">
        <v>2.5</v>
      </c>
      <c r="R288" s="19">
        <v>2.50011368411491</v>
      </c>
      <c r="S288" s="19">
        <v>2.50011368411491</v>
      </c>
      <c r="T288" s="19">
        <v>2.50011368411491</v>
      </c>
      <c r="U288" s="19">
        <v>2.41137056030036</v>
      </c>
      <c r="V288" s="19">
        <v>2.41137056030036</v>
      </c>
      <c r="W288" s="19">
        <v>2.41137056030036</v>
      </c>
      <c r="X288" s="19">
        <v>2.41137056030036</v>
      </c>
      <c r="Y288" s="31">
        <v>55.8100618491208</v>
      </c>
      <c r="Z288" s="31">
        <v>55.8100618491208</v>
      </c>
      <c r="AA288" s="31">
        <v>55.8100618491208</v>
      </c>
      <c r="AB288" s="31">
        <v>55.8100618491208</v>
      </c>
    </row>
    <row r="289" ht="20.05" customHeight="1">
      <c r="A289" s="17">
        <f>$A288+C288</f>
        <v>1420</v>
      </c>
      <c r="B289" s="18"/>
      <c r="C289" s="19">
        <v>5</v>
      </c>
      <c r="D289" t="b" s="20">
        <v>0</v>
      </c>
      <c r="E289" s="21"/>
      <c r="F289" s="22">
        <v>511.269262931444</v>
      </c>
      <c r="G289" s="22">
        <f>$E289+($F289/60+H289*'data'!$C$16+I289*OFFSET('data'!$C$17,0,D289)-G288*(OFFSET('data'!$C$18,0,D289)+'data'!$C$19+OFFSET('data'!$C$20,0,D289)))*$C289/60+G288</f>
        <v>16.3633802816823</v>
      </c>
      <c r="H289" s="22">
        <f>H288+('data'!$C$19*G288-'data'!$C$16*H288)*$C289/60</f>
        <v>54.6487786856137</v>
      </c>
      <c r="I289" s="22">
        <f>I288+(OFFSET('data'!$C$20,0,D289)*G288-OFFSET('data'!$C$17,0,D289)*I288)*$C289/60</f>
        <v>66.2386312721252</v>
      </c>
      <c r="J289" s="23">
        <f>$A289/60</f>
        <v>23.6666666666667</v>
      </c>
      <c r="K289" s="19">
        <f>G289/'data'!$C$15*1000</f>
        <v>2.5</v>
      </c>
      <c r="L289" s="19">
        <f>L288+'data'!$G$21*(K288-L288)/60*C288</f>
        <v>2.41227767122622</v>
      </c>
      <c r="M289" s="20">
        <f>IF(L289&lt;='data'!$G$22,1.89,1.47)</f>
        <v>1.89</v>
      </c>
      <c r="N289" s="19">
        <f>$A289</f>
        <v>1420</v>
      </c>
      <c r="O289" s="31">
        <f>'data'!$G$23-'data'!$G$23*(1-('data'!$G$22^M289)/('data'!$G$22^M289+L289^M289))</f>
        <v>55.7188239283923</v>
      </c>
      <c r="P289" s="31">
        <f>VLOOKUP(IF(N289-'data'!$G$24&lt;0,0,N289-'data'!$G$24),N3:O1097,2)</f>
        <v>55.7932998601565</v>
      </c>
      <c r="Q289" s="20">
        <v>2.5</v>
      </c>
      <c r="R289" s="19">
        <v>2.5001133649767</v>
      </c>
      <c r="S289" s="19">
        <v>2.5001133649767</v>
      </c>
      <c r="T289" s="19">
        <v>2.5001133649767</v>
      </c>
      <c r="U289" s="19">
        <v>2.41241481956039</v>
      </c>
      <c r="V289" s="19">
        <v>2.41241481956039</v>
      </c>
      <c r="W289" s="19">
        <v>2.41241481956039</v>
      </c>
      <c r="X289" s="19">
        <v>2.41241481956039</v>
      </c>
      <c r="Y289" s="31">
        <v>55.7908776090551</v>
      </c>
      <c r="Z289" s="31">
        <v>55.7908776090551</v>
      </c>
      <c r="AA289" s="31">
        <v>55.7908776090551</v>
      </c>
      <c r="AB289" s="31">
        <v>55.7908776090551</v>
      </c>
    </row>
    <row r="290" ht="20.05" customHeight="1">
      <c r="A290" s="17">
        <f>$A289+C289</f>
        <v>1425</v>
      </c>
      <c r="B290" s="18"/>
      <c r="C290" s="19">
        <v>5</v>
      </c>
      <c r="D290" t="b" s="20">
        <v>0</v>
      </c>
      <c r="E290" s="21"/>
      <c r="F290" s="22">
        <v>510.899652338746</v>
      </c>
      <c r="G290" s="22">
        <f>$E290+($F290/60+H290*'data'!$C$16+I290*OFFSET('data'!$C$17,0,D290)-G289*(OFFSET('data'!$C$18,0,D290)+'data'!$C$19+OFFSET('data'!$C$20,0,D290)))*$C290/60+G289</f>
        <v>16.3633802816823</v>
      </c>
      <c r="H290" s="22">
        <f>H289+('data'!$C$19*G289-'data'!$C$16*H289)*$C290/60</f>
        <v>54.7235502843209</v>
      </c>
      <c r="I290" s="22">
        <f>I289+(OFFSET('data'!$C$20,0,D290)*G289-OFFSET('data'!$C$17,0,D290)*I289)*$C290/60</f>
        <v>66.4617579919007</v>
      </c>
      <c r="J290" s="23">
        <f>$A290/60</f>
        <v>23.75</v>
      </c>
      <c r="K290" s="19">
        <f>G290/'data'!$C$15*1000</f>
        <v>2.5</v>
      </c>
      <c r="L290" s="19">
        <f>L289+'data'!$G$21*(K289-L289)/60*C289</f>
        <v>2.41330991857335</v>
      </c>
      <c r="M290" s="20">
        <f>IF(L290&lt;='data'!$G$22,1.89,1.47)</f>
        <v>1.89</v>
      </c>
      <c r="N290" s="19">
        <f>$A290</f>
        <v>1425</v>
      </c>
      <c r="O290" s="31">
        <f>'data'!$G$23-'data'!$G$23*(1-('data'!$G$22^M290)/('data'!$G$22^M290+L290^M290))</f>
        <v>55.7007618067332</v>
      </c>
      <c r="P290" s="31">
        <f>VLOOKUP(IF(N290-'data'!$G$24&lt;0,0,N290-'data'!$G$24),N3:O1097,2)</f>
        <v>55.7743412198016</v>
      </c>
      <c r="Q290" s="20">
        <v>2.5</v>
      </c>
      <c r="R290" s="19">
        <v>2.50011304696855</v>
      </c>
      <c r="S290" s="19">
        <v>2.50011304696855</v>
      </c>
      <c r="T290" s="19">
        <v>2.50011304696855</v>
      </c>
      <c r="U290" s="19">
        <v>2.41344678704368</v>
      </c>
      <c r="V290" s="19">
        <v>2.41344678704368</v>
      </c>
      <c r="W290" s="19">
        <v>2.41344678704368</v>
      </c>
      <c r="X290" s="19">
        <v>2.41344678704368</v>
      </c>
      <c r="Y290" s="31">
        <v>55.7719245131061</v>
      </c>
      <c r="Z290" s="31">
        <v>55.7719245131061</v>
      </c>
      <c r="AA290" s="31">
        <v>55.7719245131061</v>
      </c>
      <c r="AB290" s="31">
        <v>55.7719245131061</v>
      </c>
    </row>
    <row r="291" ht="20.05" customHeight="1">
      <c r="A291" s="17">
        <f>$A290+C290</f>
        <v>1430</v>
      </c>
      <c r="B291" s="18"/>
      <c r="C291" s="19">
        <v>5</v>
      </c>
      <c r="D291" t="b" s="20">
        <v>0</v>
      </c>
      <c r="E291" s="21"/>
      <c r="F291" s="22">
        <v>510.531913653805</v>
      </c>
      <c r="G291" s="22">
        <f>$E291+($F291/60+H291*'data'!$C$16+I291*OFFSET('data'!$C$17,0,D291)-G290*(OFFSET('data'!$C$18,0,D291)+'data'!$C$19+OFFSET('data'!$C$20,0,D291)))*$C291/60+G290</f>
        <v>16.3633802816823</v>
      </c>
      <c r="H291" s="22">
        <f>H290+('data'!$C$19*G290-'data'!$C$16*H290)*$C291/60</f>
        <v>54.7978830965571</v>
      </c>
      <c r="I291" s="22">
        <f>I290+(OFFSET('data'!$C$20,0,D291)*G290-OFFSET('data'!$C$17,0,D291)*I290)*$C291/60</f>
        <v>66.6848101501017</v>
      </c>
      <c r="J291" s="23">
        <f>$A291/60</f>
        <v>23.8333333333333</v>
      </c>
      <c r="K291" s="19">
        <f>G291/'data'!$C$15*1000</f>
        <v>2.5</v>
      </c>
      <c r="L291" s="19">
        <f>L290+'data'!$G$21*(K290-L290)/60*C290</f>
        <v>2.41433001924584</v>
      </c>
      <c r="M291" s="20">
        <f>IF(L291&lt;='data'!$G$22,1.89,1.47)</f>
        <v>1.89</v>
      </c>
      <c r="N291" s="19">
        <f>$A291</f>
        <v>1430</v>
      </c>
      <c r="O291" s="31">
        <f>'data'!$G$23-'data'!$G$23*(1-('data'!$G$22^M291)/('data'!$G$22^M291+L291^M291))</f>
        <v>55.6829169767963</v>
      </c>
      <c r="P291" s="31">
        <f>VLOOKUP(IF(N291-'data'!$G$24&lt;0,0,N291-'data'!$G$24),N3:O1097,2)</f>
        <v>55.7556108823654</v>
      </c>
      <c r="Q291" s="20">
        <v>2.5</v>
      </c>
      <c r="R291" s="19">
        <v>2.50011273008642</v>
      </c>
      <c r="S291" s="19">
        <v>2.50011273008642</v>
      </c>
      <c r="T291" s="19">
        <v>2.50011273008642</v>
      </c>
      <c r="U291" s="19">
        <v>2.41446660740348</v>
      </c>
      <c r="V291" s="19">
        <v>2.41446660740348</v>
      </c>
      <c r="W291" s="19">
        <v>2.41446660740348</v>
      </c>
      <c r="X291" s="19">
        <v>2.41446660740348</v>
      </c>
      <c r="Y291" s="31">
        <v>55.7531997189509</v>
      </c>
      <c r="Z291" s="31">
        <v>55.7531997189509</v>
      </c>
      <c r="AA291" s="31">
        <v>55.7531997189509</v>
      </c>
      <c r="AB291" s="31">
        <v>55.7531997189509</v>
      </c>
    </row>
    <row r="292" ht="20.05" customHeight="1">
      <c r="A292" s="17">
        <f>$A291+C291</f>
        <v>1435</v>
      </c>
      <c r="B292" s="18"/>
      <c r="C292" s="19">
        <v>5</v>
      </c>
      <c r="D292" t="b" s="20">
        <v>0</v>
      </c>
      <c r="E292" s="21"/>
      <c r="F292" s="22">
        <v>510.166035990878</v>
      </c>
      <c r="G292" s="22">
        <f>$E292+($F292/60+H292*'data'!$C$16+I292*OFFSET('data'!$C$17,0,D292)-G291*(OFFSET('data'!$C$18,0,D292)+'data'!$C$19+OFFSET('data'!$C$20,0,D292)))*$C292/60+G291</f>
        <v>16.3633802816823</v>
      </c>
      <c r="H292" s="22">
        <f>H291+('data'!$C$19*G291-'data'!$C$16*H291)*$C292/60</f>
        <v>54.8717796972783</v>
      </c>
      <c r="I292" s="22">
        <f>I291+(OFFSET('data'!$C$20,0,D292)*G291-OFFSET('data'!$C$17,0,D292)*I291)*$C292/60</f>
        <v>66.90778777164429</v>
      </c>
      <c r="J292" s="23">
        <f>$A292/60</f>
        <v>23.9166666666667</v>
      </c>
      <c r="K292" s="19">
        <f>G292/'data'!$C$15*1000</f>
        <v>2.5</v>
      </c>
      <c r="L292" s="19">
        <f>L291+'data'!$G$21*(K291-L291)/60*C291</f>
        <v>2.41533811617621</v>
      </c>
      <c r="M292" s="20">
        <f>IF(L292&lt;='data'!$G$22,1.89,1.47)</f>
        <v>1.89</v>
      </c>
      <c r="N292" s="19">
        <f>$A292</f>
        <v>1435</v>
      </c>
      <c r="O292" s="31">
        <f>'data'!$G$23-'data'!$G$23*(1-('data'!$G$22^M292)/('data'!$G$22^M292+L292^M292))</f>
        <v>55.665286772696</v>
      </c>
      <c r="P292" s="31">
        <f>VLOOKUP(IF(N292-'data'!$G$24&lt;0,0,N292-'data'!$G$24),N3:O1097,2)</f>
        <v>55.7371060419551</v>
      </c>
      <c r="Q292" s="20">
        <v>2.5</v>
      </c>
      <c r="R292" s="19">
        <v>2.50011241432625</v>
      </c>
      <c r="S292" s="19">
        <v>2.50011241432625</v>
      </c>
      <c r="T292" s="19">
        <v>2.50011241432625</v>
      </c>
      <c r="U292" s="19">
        <v>2.41547442359084</v>
      </c>
      <c r="V292" s="19">
        <v>2.41547442359084</v>
      </c>
      <c r="W292" s="19">
        <v>2.41547442359084</v>
      </c>
      <c r="X292" s="19">
        <v>2.41547442359084</v>
      </c>
      <c r="Y292" s="31">
        <v>55.7347004204722</v>
      </c>
      <c r="Z292" s="31">
        <v>55.7347004204722</v>
      </c>
      <c r="AA292" s="31">
        <v>55.7347004204722</v>
      </c>
      <c r="AB292" s="31">
        <v>55.7347004204722</v>
      </c>
    </row>
    <row r="293" ht="20.05" customHeight="1">
      <c r="A293" s="17">
        <f>$A292+C292</f>
        <v>1440</v>
      </c>
      <c r="B293" s="18"/>
      <c r="C293" s="19">
        <v>5</v>
      </c>
      <c r="D293" t="b" s="20">
        <v>0</v>
      </c>
      <c r="E293" s="21"/>
      <c r="F293" s="22">
        <v>509.802008528069</v>
      </c>
      <c r="G293" s="22">
        <f>$E293+($F293/60+H293*'data'!$C$16+I293*OFFSET('data'!$C$17,0,D293)-G292*(OFFSET('data'!$C$18,0,D293)+'data'!$C$19+OFFSET('data'!$C$20,0,D293)))*$C293/60+G292</f>
        <v>16.3633802816823</v>
      </c>
      <c r="H293" s="22">
        <f>H292+('data'!$C$19*G292-'data'!$C$16*H292)*$C293/60</f>
        <v>54.9452426463295</v>
      </c>
      <c r="I293" s="22">
        <f>I292+(OFFSET('data'!$C$20,0,D293)*G292-OFFSET('data'!$C$17,0,D293)*I292)*$C293/60</f>
        <v>67.1306908814361</v>
      </c>
      <c r="J293" s="23">
        <f>$A293/60</f>
        <v>24</v>
      </c>
      <c r="K293" s="19">
        <f>G293/'data'!$C$15*1000</f>
        <v>2.5</v>
      </c>
      <c r="L293" s="19">
        <f>L292+'data'!$G$21*(K292-L292)/60*C292</f>
        <v>2.41633435061505</v>
      </c>
      <c r="M293" s="20">
        <f>IF(L293&lt;='data'!$G$22,1.89,1.47)</f>
        <v>1.89</v>
      </c>
      <c r="N293" s="19">
        <f>$A293</f>
        <v>1440</v>
      </c>
      <c r="O293" s="31">
        <f>'data'!$G$23-'data'!$G$23*(1-('data'!$G$22^M293)/('data'!$G$22^M293+L293^M293))</f>
        <v>55.6478685623836</v>
      </c>
      <c r="P293" s="31">
        <f>VLOOKUP(IF(N293-'data'!$G$24&lt;0,0,N293-'data'!$G$24),N3:O1097,2)</f>
        <v>55.7188239283923</v>
      </c>
      <c r="Q293" s="20">
        <v>2.5</v>
      </c>
      <c r="R293" s="19">
        <v>2.500112099684</v>
      </c>
      <c r="S293" s="19">
        <v>2.500112099684</v>
      </c>
      <c r="T293" s="19">
        <v>2.500112099684</v>
      </c>
      <c r="U293" s="19">
        <v>2.41647037687461</v>
      </c>
      <c r="V293" s="19">
        <v>2.41647037687461</v>
      </c>
      <c r="W293" s="19">
        <v>2.41647037687461</v>
      </c>
      <c r="X293" s="19">
        <v>2.41647037687461</v>
      </c>
      <c r="Y293" s="31">
        <v>55.7164238472709</v>
      </c>
      <c r="Z293" s="31">
        <v>55.7164238472709</v>
      </c>
      <c r="AA293" s="31">
        <v>55.7164238472709</v>
      </c>
      <c r="AB293" s="31">
        <v>55.7164238472709</v>
      </c>
    </row>
    <row r="294" ht="20.05" customHeight="1">
      <c r="A294" s="17">
        <f>$A293+C293</f>
        <v>1445</v>
      </c>
      <c r="B294" s="18"/>
      <c r="C294" s="19">
        <v>5</v>
      </c>
      <c r="D294" t="b" s="20">
        <v>0</v>
      </c>
      <c r="E294" s="21"/>
      <c r="F294" s="22">
        <v>509.439820506958</v>
      </c>
      <c r="G294" s="22">
        <f>$E294+($F294/60+H294*'data'!$C$16+I294*OFFSET('data'!$C$17,0,D294)-G293*(OFFSET('data'!$C$18,0,D294)+'data'!$C$19+OFFSET('data'!$C$20,0,D294)))*$C294/60+G293</f>
        <v>16.3633802816823</v>
      </c>
      <c r="H294" s="22">
        <f>H293+('data'!$C$19*G293-'data'!$C$16*H293)*$C294/60</f>
        <v>55.0182744885338</v>
      </c>
      <c r="I294" s="22">
        <f>I293+(OFFSET('data'!$C$20,0,D294)*G293-OFFSET('data'!$C$17,0,D294)*I293)*$C294/60</f>
        <v>67.35351950437639</v>
      </c>
      <c r="J294" s="23">
        <f>$A294/60</f>
        <v>24.0833333333333</v>
      </c>
      <c r="K294" s="19">
        <f>G294/'data'!$C$15*1000</f>
        <v>2.5</v>
      </c>
      <c r="L294" s="19">
        <f>L293+'data'!$G$21*(K293-L293)/60*C293</f>
        <v>2.41731886215083</v>
      </c>
      <c r="M294" s="20">
        <f>IF(L294&lt;='data'!$G$22,1.89,1.47)</f>
        <v>1.89</v>
      </c>
      <c r="N294" s="19">
        <f>$A294</f>
        <v>1445</v>
      </c>
      <c r="O294" s="31">
        <f>'data'!$G$23-'data'!$G$23*(1-('data'!$G$22^M294)/('data'!$G$22^M294+L294^M294))</f>
        <v>55.6306597471944</v>
      </c>
      <c r="P294" s="31">
        <f>VLOOKUP(IF(N294-'data'!$G$24&lt;0,0,N294-'data'!$G$24),N3:O1097,2)</f>
        <v>55.7007618067332</v>
      </c>
      <c r="Q294" s="20">
        <v>2.5</v>
      </c>
      <c r="R294" s="19">
        <v>2.50011178615568</v>
      </c>
      <c r="S294" s="19">
        <v>2.50011178615568</v>
      </c>
      <c r="T294" s="19">
        <v>2.50011178615568</v>
      </c>
      <c r="U294" s="19">
        <v>2.41745460686127</v>
      </c>
      <c r="V294" s="19">
        <v>2.41745460686127</v>
      </c>
      <c r="W294" s="19">
        <v>2.41745460686127</v>
      </c>
      <c r="X294" s="19">
        <v>2.41745460686127</v>
      </c>
      <c r="Y294" s="31">
        <v>55.6983672641867</v>
      </c>
      <c r="Z294" s="31">
        <v>55.6983672641867</v>
      </c>
      <c r="AA294" s="31">
        <v>55.6983672641867</v>
      </c>
      <c r="AB294" s="31">
        <v>55.6983672641867</v>
      </c>
    </row>
    <row r="295" ht="20.05" customHeight="1">
      <c r="A295" s="17">
        <f>$A294+C294</f>
        <v>1450</v>
      </c>
      <c r="B295" s="18"/>
      <c r="C295" s="19">
        <v>5</v>
      </c>
      <c r="D295" t="b" s="20">
        <v>0</v>
      </c>
      <c r="E295" s="21"/>
      <c r="F295" s="22">
        <v>509.079461232225</v>
      </c>
      <c r="G295" s="22">
        <f>$E295+($F295/60+H295*'data'!$C$16+I295*OFFSET('data'!$C$17,0,D295)-G294*(OFFSET('data'!$C$18,0,D295)+'data'!$C$19+OFFSET('data'!$C$20,0,D295)))*$C295/60+G294</f>
        <v>16.3633802816823</v>
      </c>
      <c r="H295" s="22">
        <f>H294+('data'!$C$19*G294-'data'!$C$16*H294)*$C295/60</f>
        <v>55.0908777537803</v>
      </c>
      <c r="I295" s="22">
        <f>I294+(OFFSET('data'!$C$20,0,D295)*G294-OFFSET('data'!$C$17,0,D295)*I294)*$C295/60</f>
        <v>67.5762736653564</v>
      </c>
      <c r="J295" s="23">
        <f>$A295/60</f>
        <v>24.1666666666667</v>
      </c>
      <c r="K295" s="19">
        <f>G295/'data'!$C$15*1000</f>
        <v>2.5</v>
      </c>
      <c r="L295" s="19">
        <f>L294+'data'!$G$21*(K294-L294)/60*C294</f>
        <v>2.41829178872945</v>
      </c>
      <c r="M295" s="20">
        <f>IF(L295&lt;='data'!$G$22,1.89,1.47)</f>
        <v>1.89</v>
      </c>
      <c r="N295" s="19">
        <f>$A295</f>
        <v>1450</v>
      </c>
      <c r="O295" s="31">
        <f>'data'!$G$23-'data'!$G$23*(1-('data'!$G$22^M295)/('data'!$G$22^M295+L295^M295))</f>
        <v>55.6136577614019</v>
      </c>
      <c r="P295" s="31">
        <f>VLOOKUP(IF(N295-'data'!$G$24&lt;0,0,N295-'data'!$G$24),N3:O1097,2)</f>
        <v>55.6829169767963</v>
      </c>
      <c r="Q295" s="20">
        <v>2.5</v>
      </c>
      <c r="R295" s="19">
        <v>2.50011147373725</v>
      </c>
      <c r="S295" s="19">
        <v>2.50011147373725</v>
      </c>
      <c r="T295" s="19">
        <v>2.50011147373725</v>
      </c>
      <c r="U295" s="19">
        <v>2.41842725151446</v>
      </c>
      <c r="V295" s="19">
        <v>2.41842725151446</v>
      </c>
      <c r="W295" s="19">
        <v>2.41842725151446</v>
      </c>
      <c r="X295" s="19">
        <v>2.41842725151446</v>
      </c>
      <c r="Y295" s="31">
        <v>55.6805279708254</v>
      </c>
      <c r="Z295" s="31">
        <v>55.6805279708254</v>
      </c>
      <c r="AA295" s="31">
        <v>55.6805279708254</v>
      </c>
      <c r="AB295" s="31">
        <v>55.6805279708254</v>
      </c>
    </row>
    <row r="296" ht="20.05" customHeight="1">
      <c r="A296" s="17">
        <f>$A295+C295</f>
        <v>1455</v>
      </c>
      <c r="B296" s="18"/>
      <c r="C296" s="19">
        <v>5</v>
      </c>
      <c r="D296" t="b" s="20">
        <v>0</v>
      </c>
      <c r="E296" s="21"/>
      <c r="F296" s="22">
        <v>508.720920071279</v>
      </c>
      <c r="G296" s="22">
        <f>$E296+($F296/60+H296*'data'!$C$16+I296*OFFSET('data'!$C$17,0,D296)-G295*(OFFSET('data'!$C$18,0,D296)+'data'!$C$19+OFFSET('data'!$C$20,0,D296)))*$C296/60+G295</f>
        <v>16.3633802816823</v>
      </c>
      <c r="H296" s="22">
        <f>H295+('data'!$C$19*G295-'data'!$C$16*H295)*$C296/60</f>
        <v>55.1630549571118</v>
      </c>
      <c r="I296" s="22">
        <f>I295+(OFFSET('data'!$C$20,0,D296)*G295-OFFSET('data'!$C$17,0,D296)*I295)*$C296/60</f>
        <v>67.7989533892587</v>
      </c>
      <c r="J296" s="23">
        <f>$A296/60</f>
        <v>24.25</v>
      </c>
      <c r="K296" s="19">
        <f>G296/'data'!$C$15*1000</f>
        <v>2.5</v>
      </c>
      <c r="L296" s="19">
        <f>L295+'data'!$G$21*(K295-L295)/60*C295</f>
        <v>2.41925326667356</v>
      </c>
      <c r="M296" s="20">
        <f>IF(L296&lt;='data'!$G$22,1.89,1.47)</f>
        <v>1.89</v>
      </c>
      <c r="N296" s="19">
        <f>$A296</f>
        <v>1455</v>
      </c>
      <c r="O296" s="31">
        <f>'data'!$G$23-'data'!$G$23*(1-('data'!$G$22^M296)/('data'!$G$22^M296+L296^M296))</f>
        <v>55.5968600717776</v>
      </c>
      <c r="P296" s="31">
        <f>VLOOKUP(IF(N296-'data'!$G$24&lt;0,0,N296-'data'!$G$24),N3:O1097,2)</f>
        <v>55.665286772696</v>
      </c>
      <c r="Q296" s="20">
        <v>2.5</v>
      </c>
      <c r="R296" s="19">
        <v>2.50011116242474</v>
      </c>
      <c r="S296" s="19">
        <v>2.50011116242474</v>
      </c>
      <c r="T296" s="19">
        <v>2.50011116242474</v>
      </c>
      <c r="U296" s="19">
        <v>2.41938844717433</v>
      </c>
      <c r="V296" s="19">
        <v>2.41938844717433</v>
      </c>
      <c r="W296" s="19">
        <v>2.41938844717433</v>
      </c>
      <c r="X296" s="19">
        <v>2.41938844717433</v>
      </c>
      <c r="Y296" s="31">
        <v>55.6629033010926</v>
      </c>
      <c r="Z296" s="31">
        <v>55.6629033010926</v>
      </c>
      <c r="AA296" s="31">
        <v>55.6629033010926</v>
      </c>
      <c r="AB296" s="31">
        <v>55.6629033010926</v>
      </c>
    </row>
    <row r="297" ht="20.05" customHeight="1">
      <c r="A297" s="17">
        <f>$A296+C296</f>
        <v>1460</v>
      </c>
      <c r="B297" s="18"/>
      <c r="C297" s="19">
        <v>5</v>
      </c>
      <c r="D297" t="b" s="20">
        <v>0</v>
      </c>
      <c r="E297" s="21"/>
      <c r="F297" s="22">
        <v>508.364186453895</v>
      </c>
      <c r="G297" s="22">
        <f>$E297+($F297/60+H297*'data'!$C$16+I297*OFFSET('data'!$C$17,0,D297)-G296*(OFFSET('data'!$C$18,0,D297)+'data'!$C$19+OFFSET('data'!$C$20,0,D297)))*$C297/60+G296</f>
        <v>16.3633802816823</v>
      </c>
      <c r="H297" s="22">
        <f>H296+('data'!$C$19*G296-'data'!$C$16*H296)*$C297/60</f>
        <v>55.2348085988119</v>
      </c>
      <c r="I297" s="22">
        <f>I296+(OFFSET('data'!$C$20,0,D297)*G296-OFFSET('data'!$C$17,0,D297)*I296)*$C297/60</f>
        <v>68.0215587009578</v>
      </c>
      <c r="J297" s="23">
        <f>$A297/60</f>
        <v>24.3333333333333</v>
      </c>
      <c r="K297" s="19">
        <f>G297/'data'!$C$15*1000</f>
        <v>2.5</v>
      </c>
      <c r="L297" s="19">
        <f>L296+'data'!$G$21*(K296-L296)/60*C296</f>
        <v>2.4202034307017</v>
      </c>
      <c r="M297" s="20">
        <f>IF(L297&lt;='data'!$G$22,1.89,1.47)</f>
        <v>1.89</v>
      </c>
      <c r="N297" s="19">
        <f>$A297</f>
        <v>1460</v>
      </c>
      <c r="O297" s="31">
        <f>'data'!$G$23-'data'!$G$23*(1-('data'!$G$22^M297)/('data'!$G$22^M297+L297^M297))</f>
        <v>55.5802641771572</v>
      </c>
      <c r="P297" s="31">
        <f>VLOOKUP(IF(N297-'data'!$G$24&lt;0,0,N297-'data'!$G$24),N3:O1097,2)</f>
        <v>55.6478685623836</v>
      </c>
      <c r="Q297" s="20">
        <v>2.5</v>
      </c>
      <c r="R297" s="19">
        <v>2.50011085221416</v>
      </c>
      <c r="S297" s="19">
        <v>2.50011085221416</v>
      </c>
      <c r="T297" s="19">
        <v>2.50011085221416</v>
      </c>
      <c r="U297" s="19">
        <v>2.42033832857664</v>
      </c>
      <c r="V297" s="19">
        <v>2.42033832857664</v>
      </c>
      <c r="W297" s="19">
        <v>2.42033832857664</v>
      </c>
      <c r="X297" s="19">
        <v>2.42033832857664</v>
      </c>
      <c r="Y297" s="31">
        <v>55.6454906227347</v>
      </c>
      <c r="Z297" s="31">
        <v>55.6454906227347</v>
      </c>
      <c r="AA297" s="31">
        <v>55.6454906227347</v>
      </c>
      <c r="AB297" s="31">
        <v>55.6454906227347</v>
      </c>
    </row>
    <row r="298" ht="20.05" customHeight="1">
      <c r="A298" s="17">
        <f>$A297+C297</f>
        <v>1465</v>
      </c>
      <c r="B298" s="18"/>
      <c r="C298" s="19">
        <v>5</v>
      </c>
      <c r="D298" t="b" s="20">
        <v>0</v>
      </c>
      <c r="E298" s="21"/>
      <c r="F298" s="22">
        <v>508.009249871843</v>
      </c>
      <c r="G298" s="22">
        <f>$E298+($F298/60+H298*'data'!$C$16+I298*OFFSET('data'!$C$17,0,D298)-G297*(OFFSET('data'!$C$18,0,D298)+'data'!$C$19+OFFSET('data'!$C$20,0,D298)))*$C298/60+G297</f>
        <v>16.3633802816823</v>
      </c>
      <c r="H298" s="22">
        <f>H297+('data'!$C$19*G297-'data'!$C$16*H297)*$C298/60</f>
        <v>55.3061411644916</v>
      </c>
      <c r="I298" s="22">
        <f>I297+(OFFSET('data'!$C$20,0,D298)*G297-OFFSET('data'!$C$17,0,D298)*I297)*$C298/60</f>
        <v>68.2440896253197</v>
      </c>
      <c r="J298" s="23">
        <f>$A298/60</f>
        <v>24.4166666666667</v>
      </c>
      <c r="K298" s="19">
        <f>G298/'data'!$C$15*1000</f>
        <v>2.5</v>
      </c>
      <c r="L298" s="19">
        <f>L297+'data'!$G$21*(K297-L297)/60*C297</f>
        <v>2.42114241394712</v>
      </c>
      <c r="M298" s="20">
        <f>IF(L298&lt;='data'!$G$22,1.89,1.47)</f>
        <v>1.89</v>
      </c>
      <c r="N298" s="19">
        <f>$A298</f>
        <v>1465</v>
      </c>
      <c r="O298" s="31">
        <f>'data'!$G$23-'data'!$G$23*(1-('data'!$G$22^M298)/('data'!$G$22^M298+L298^M298))</f>
        <v>55.5638676080142</v>
      </c>
      <c r="P298" s="31">
        <f>VLOOKUP(IF(N298-'data'!$G$24&lt;0,0,N298-'data'!$G$24),N3:O1097,2)</f>
        <v>55.6306597471944</v>
      </c>
      <c r="Q298" s="20">
        <v>2.5</v>
      </c>
      <c r="R298" s="19">
        <v>2.50011054310156</v>
      </c>
      <c r="S298" s="19">
        <v>2.50011054310156</v>
      </c>
      <c r="T298" s="19">
        <v>2.50011054310156</v>
      </c>
      <c r="U298" s="19">
        <v>2.42127702887164</v>
      </c>
      <c r="V298" s="19">
        <v>2.42127702887164</v>
      </c>
      <c r="W298" s="19">
        <v>2.42127702887164</v>
      </c>
      <c r="X298" s="19">
        <v>2.42127702887164</v>
      </c>
      <c r="Y298" s="31">
        <v>55.6282873368858</v>
      </c>
      <c r="Z298" s="31">
        <v>55.6282873368858</v>
      </c>
      <c r="AA298" s="31">
        <v>55.6282873368858</v>
      </c>
      <c r="AB298" s="31">
        <v>55.6282873368858</v>
      </c>
    </row>
    <row r="299" ht="20.05" customHeight="1">
      <c r="A299" s="17">
        <f>$A298+C298</f>
        <v>1470</v>
      </c>
      <c r="B299" s="18"/>
      <c r="C299" s="19">
        <v>5</v>
      </c>
      <c r="D299" t="b" s="20">
        <v>0</v>
      </c>
      <c r="E299" s="21"/>
      <c r="F299" s="22">
        <v>507.656099878525</v>
      </c>
      <c r="G299" s="22">
        <f>$E299+($F299/60+H299*'data'!$C$16+I299*OFFSET('data'!$C$17,0,D299)-G298*(OFFSET('data'!$C$18,0,D299)+'data'!$C$19+OFFSET('data'!$C$20,0,D299)))*$C299/60+G298</f>
        <v>16.3633802816823</v>
      </c>
      <c r="H299" s="22">
        <f>H298+('data'!$C$19*G298-'data'!$C$16*H298)*$C299/60</f>
        <v>55.3770551251756</v>
      </c>
      <c r="I299" s="22">
        <f>I298+(OFFSET('data'!$C$20,0,D299)*G298-OFFSET('data'!$C$17,0,D299)*I298)*$C299/60</f>
        <v>68.4665461872023</v>
      </c>
      <c r="J299" s="23">
        <f>$A299/60</f>
        <v>24.5</v>
      </c>
      <c r="K299" s="19">
        <f>G299/'data'!$C$15*1000</f>
        <v>2.5</v>
      </c>
      <c r="L299" s="19">
        <f>L298+'data'!$G$21*(K298-L298)/60*C298</f>
        <v>2.42207034797648</v>
      </c>
      <c r="M299" s="20">
        <f>IF(L299&lt;='data'!$G$22,1.89,1.47)</f>
        <v>1.89</v>
      </c>
      <c r="N299" s="19">
        <f>$A299</f>
        <v>1470</v>
      </c>
      <c r="O299" s="31">
        <f>'data'!$G$23-'data'!$G$23*(1-('data'!$G$22^M299)/('data'!$G$22^M299+L299^M299))</f>
        <v>55.5476679260374</v>
      </c>
      <c r="P299" s="31">
        <f>VLOOKUP(IF(N299-'data'!$G$24&lt;0,0,N299-'data'!$G$24),N3:O1097,2)</f>
        <v>55.6136577614019</v>
      </c>
      <c r="Q299" s="20">
        <v>2.5</v>
      </c>
      <c r="R299" s="19">
        <v>2.50011023508299</v>
      </c>
      <c r="S299" s="19">
        <v>2.50011023508299</v>
      </c>
      <c r="T299" s="19">
        <v>2.50011023508299</v>
      </c>
      <c r="U299" s="19">
        <v>2.42220467964273</v>
      </c>
      <c r="V299" s="19">
        <v>2.42220467964273</v>
      </c>
      <c r="W299" s="19">
        <v>2.42220467964273</v>
      </c>
      <c r="X299" s="19">
        <v>2.42220467964273</v>
      </c>
      <c r="Y299" s="31">
        <v>55.6112908776217</v>
      </c>
      <c r="Z299" s="31">
        <v>55.6112908776217</v>
      </c>
      <c r="AA299" s="31">
        <v>55.6112908776217</v>
      </c>
      <c r="AB299" s="31">
        <v>55.6112908776217</v>
      </c>
    </row>
    <row r="300" ht="20.05" customHeight="1">
      <c r="A300" s="17">
        <f>$A299+C299</f>
        <v>1475</v>
      </c>
      <c r="B300" s="18"/>
      <c r="C300" s="19">
        <v>5</v>
      </c>
      <c r="D300" t="b" s="20">
        <v>0</v>
      </c>
      <c r="E300" s="21"/>
      <c r="F300" s="22">
        <v>507.304726088615</v>
      </c>
      <c r="G300" s="22">
        <f>$E300+($F300/60+H300*'data'!$C$16+I300*OFFSET('data'!$C$17,0,D300)-G299*(OFFSET('data'!$C$18,0,D300)+'data'!$C$19+OFFSET('data'!$C$20,0,D300)))*$C300/60+G299</f>
        <v>16.3633802816823</v>
      </c>
      <c r="H300" s="22">
        <f>H299+('data'!$C$19*G299-'data'!$C$16*H299)*$C300/60</f>
        <v>55.4475529373877</v>
      </c>
      <c r="I300" s="22">
        <f>I299+(OFFSET('data'!$C$20,0,D300)*G299-OFFSET('data'!$C$17,0,D300)*I299)*$C300/60</f>
        <v>68.688928411455</v>
      </c>
      <c r="J300" s="23">
        <f>$A300/60</f>
        <v>24.5833333333333</v>
      </c>
      <c r="K300" s="19">
        <f>G300/'data'!$C$15*1000</f>
        <v>2.5</v>
      </c>
      <c r="L300" s="19">
        <f>L299+'data'!$G$21*(K299-L299)/60*C299</f>
        <v>2.42298736280826</v>
      </c>
      <c r="M300" s="20">
        <f>IF(L300&lt;='data'!$G$22,1.89,1.47)</f>
        <v>1.89</v>
      </c>
      <c r="N300" s="19">
        <f>$A300</f>
        <v>1475</v>
      </c>
      <c r="O300" s="31">
        <f>'data'!$G$23-'data'!$G$23*(1-('data'!$G$22^M300)/('data'!$G$22^M300+L300^M300))</f>
        <v>55.5316627237165</v>
      </c>
      <c r="P300" s="31">
        <f>VLOOKUP(IF(N300-'data'!$G$24&lt;0,0,N300-'data'!$G$24),N3:O1097,2)</f>
        <v>55.5968600717776</v>
      </c>
      <c r="Q300" s="20">
        <v>2.5</v>
      </c>
      <c r="R300" s="19">
        <v>2.5001099281545</v>
      </c>
      <c r="S300" s="19">
        <v>2.5001099281545</v>
      </c>
      <c r="T300" s="19">
        <v>2.5001099281545</v>
      </c>
      <c r="U300" s="19">
        <v>2.42312141092487</v>
      </c>
      <c r="V300" s="19">
        <v>2.42312141092487</v>
      </c>
      <c r="W300" s="19">
        <v>2.42312141092487</v>
      </c>
      <c r="X300" s="19">
        <v>2.42312141092487</v>
      </c>
      <c r="Y300" s="31">
        <v>55.5944987115198</v>
      </c>
      <c r="Z300" s="31">
        <v>55.5944987115198</v>
      </c>
      <c r="AA300" s="31">
        <v>55.5944987115198</v>
      </c>
      <c r="AB300" s="31">
        <v>55.5944987115198</v>
      </c>
    </row>
    <row r="301" ht="20.05" customHeight="1">
      <c r="A301" s="17">
        <f>$A300+C300</f>
        <v>1480</v>
      </c>
      <c r="B301" s="18"/>
      <c r="C301" s="19">
        <v>5</v>
      </c>
      <c r="D301" t="b" s="20">
        <v>0</v>
      </c>
      <c r="E301" s="21"/>
      <c r="F301" s="22">
        <v>506.955118177701</v>
      </c>
      <c r="G301" s="22">
        <f>$E301+($F301/60+H301*'data'!$C$16+I301*OFFSET('data'!$C$17,0,D301)-G300*(OFFSET('data'!$C$18,0,D301)+'data'!$C$19+OFFSET('data'!$C$20,0,D301)))*$C301/60+G300</f>
        <v>16.3633802816823</v>
      </c>
      <c r="H301" s="22">
        <f>H300+('data'!$C$19*G300-'data'!$C$16*H300)*$C301/60</f>
        <v>55.5176370432358</v>
      </c>
      <c r="I301" s="22">
        <f>I300+(OFFSET('data'!$C$20,0,D301)*G300-OFFSET('data'!$C$17,0,D301)*I300)*$C301/60</f>
        <v>68.911236322919</v>
      </c>
      <c r="J301" s="23">
        <f>$A301/60</f>
        <v>24.6666666666667</v>
      </c>
      <c r="K301" s="19">
        <f>G301/'data'!$C$15*1000</f>
        <v>2.5</v>
      </c>
      <c r="L301" s="19">
        <f>L300+'data'!$G$21*(K300-L300)/60*C300</f>
        <v>2.42389358693098</v>
      </c>
      <c r="M301" s="20">
        <f>IF(L301&lt;='data'!$G$22,1.89,1.47)</f>
        <v>1.89</v>
      </c>
      <c r="N301" s="19">
        <f>$A301</f>
        <v>1480</v>
      </c>
      <c r="O301" s="31">
        <f>'data'!$G$23-'data'!$G$23*(1-('data'!$G$22^M301)/('data'!$G$22^M301+L301^M301))</f>
        <v>55.5158496239326</v>
      </c>
      <c r="P301" s="31">
        <f>VLOOKUP(IF(N301-'data'!$G$24&lt;0,0,N301-'data'!$G$24),N3:O1097,2)</f>
        <v>55.5802641771572</v>
      </c>
      <c r="Q301" s="20">
        <v>2.5</v>
      </c>
      <c r="R301" s="19">
        <v>2.5001096223122</v>
      </c>
      <c r="S301" s="19">
        <v>2.5001096223122</v>
      </c>
      <c r="T301" s="19">
        <v>2.5001096223122</v>
      </c>
      <c r="U301" s="19">
        <v>2.42402735122286</v>
      </c>
      <c r="V301" s="19">
        <v>2.42402735122286</v>
      </c>
      <c r="W301" s="19">
        <v>2.42402735122286</v>
      </c>
      <c r="X301" s="19">
        <v>2.42402735122286</v>
      </c>
      <c r="Y301" s="31">
        <v>55.5779083372257</v>
      </c>
      <c r="Z301" s="31">
        <v>55.5779083372257</v>
      </c>
      <c r="AA301" s="31">
        <v>55.5779083372257</v>
      </c>
      <c r="AB301" s="31">
        <v>55.5779083372257</v>
      </c>
    </row>
    <row r="302" ht="20.05" customHeight="1">
      <c r="A302" s="17">
        <f>$A301+C301</f>
        <v>1485</v>
      </c>
      <c r="B302" s="18"/>
      <c r="C302" s="19">
        <v>5</v>
      </c>
      <c r="D302" t="b" s="20">
        <v>0</v>
      </c>
      <c r="E302" s="21"/>
      <c r="F302" s="22">
        <v>506.607265881922</v>
      </c>
      <c r="G302" s="22">
        <f>$E302+($F302/60+H302*'data'!$C$16+I302*OFFSET('data'!$C$17,0,D302)-G301*(OFFSET('data'!$C$18,0,D302)+'data'!$C$19+OFFSET('data'!$C$20,0,D302)))*$C302/60+G301</f>
        <v>16.3633802816823</v>
      </c>
      <c r="H302" s="22">
        <f>H301+('data'!$C$19*G301-'data'!$C$16*H301)*$C302/60</f>
        <v>55.5873098704968</v>
      </c>
      <c r="I302" s="22">
        <f>I301+(OFFSET('data'!$C$20,0,D302)*G301-OFFSET('data'!$C$17,0,D302)*I301)*$C302/60</f>
        <v>69.1334699464272</v>
      </c>
      <c r="J302" s="23">
        <f>$A302/60</f>
        <v>24.75</v>
      </c>
      <c r="K302" s="19">
        <f>G302/'data'!$C$15*1000</f>
        <v>2.5</v>
      </c>
      <c r="L302" s="19">
        <f>L301+'data'!$G$21*(K301-L301)/60*C301</f>
        <v>2.42478914732122</v>
      </c>
      <c r="M302" s="20">
        <f>IF(L302&lt;='data'!$G$22,1.89,1.47)</f>
        <v>1.89</v>
      </c>
      <c r="N302" s="19">
        <f>$A302</f>
        <v>1485</v>
      </c>
      <c r="O302" s="31">
        <f>'data'!$G$23-'data'!$G$23*(1-('data'!$G$22^M302)/('data'!$G$22^M302+L302^M302))</f>
        <v>55.5002262795542</v>
      </c>
      <c r="P302" s="31">
        <f>VLOOKUP(IF(N302-'data'!$G$24&lt;0,0,N302-'data'!$G$24),N3:O1097,2)</f>
        <v>55.5638676080142</v>
      </c>
      <c r="Q302" s="20">
        <v>2.5</v>
      </c>
      <c r="R302" s="19">
        <v>2.50010931755215</v>
      </c>
      <c r="S302" s="19">
        <v>2.50010931755215</v>
      </c>
      <c r="T302" s="19">
        <v>2.50010931755215</v>
      </c>
      <c r="U302" s="19">
        <v>2.42492262752928</v>
      </c>
      <c r="V302" s="19">
        <v>2.42492262752928</v>
      </c>
      <c r="W302" s="19">
        <v>2.42492262752928</v>
      </c>
      <c r="X302" s="19">
        <v>2.42492262752928</v>
      </c>
      <c r="Y302" s="31">
        <v>55.5615172850256</v>
      </c>
      <c r="Z302" s="31">
        <v>55.5615172850256</v>
      </c>
      <c r="AA302" s="31">
        <v>55.5615172850256</v>
      </c>
      <c r="AB302" s="31">
        <v>55.5615172850256</v>
      </c>
    </row>
    <row r="303" ht="20.05" customHeight="1">
      <c r="A303" s="17">
        <f>$A302+C302</f>
        <v>1490</v>
      </c>
      <c r="B303" s="18"/>
      <c r="C303" s="19">
        <v>5</v>
      </c>
      <c r="D303" t="b" s="20">
        <v>0</v>
      </c>
      <c r="E303" s="21"/>
      <c r="F303" s="22">
        <v>506.261158997617</v>
      </c>
      <c r="G303" s="22">
        <f>$E303+($F303/60+H303*'data'!$C$16+I303*OFFSET('data'!$C$17,0,D303)-G302*(OFFSET('data'!$C$18,0,D303)+'data'!$C$19+OFFSET('data'!$C$20,0,D303)))*$C303/60+G302</f>
        <v>16.3633802816823</v>
      </c>
      <c r="H303" s="22">
        <f>H302+('data'!$C$19*G302-'data'!$C$16*H302)*$C303/60</f>
        <v>55.6565738327005</v>
      </c>
      <c r="I303" s="22">
        <f>I302+(OFFSET('data'!$C$20,0,D303)*G302-OFFSET('data'!$C$17,0,D303)*I302)*$C303/60</f>
        <v>69.3556293068041</v>
      </c>
      <c r="J303" s="23">
        <f>$A303/60</f>
        <v>24.8333333333333</v>
      </c>
      <c r="K303" s="19">
        <f>G303/'data'!$C$15*1000</f>
        <v>2.5</v>
      </c>
      <c r="L303" s="19">
        <f>L302+'data'!$G$21*(K302-L302)/60*C302</f>
        <v>2.4256741694614</v>
      </c>
      <c r="M303" s="20">
        <f>IF(L303&lt;='data'!$G$22,1.89,1.47)</f>
        <v>1.89</v>
      </c>
      <c r="N303" s="19">
        <f>$A303</f>
        <v>1490</v>
      </c>
      <c r="O303" s="31">
        <f>'data'!$G$23-'data'!$G$23*(1-('data'!$G$22^M303)/('data'!$G$22^M303+L303^M303))</f>
        <v>55.4847903730399</v>
      </c>
      <c r="P303" s="31">
        <f>VLOOKUP(IF(N303-'data'!$G$24&lt;0,0,N303-'data'!$G$24),N3:O1097,2)</f>
        <v>55.5476679260374</v>
      </c>
      <c r="Q303" s="20">
        <v>2.5</v>
      </c>
      <c r="R303" s="19">
        <v>2.50010901387049</v>
      </c>
      <c r="S303" s="19">
        <v>2.50010901387049</v>
      </c>
      <c r="T303" s="19">
        <v>2.50010901387049</v>
      </c>
      <c r="U303" s="19">
        <v>2.42580736534233</v>
      </c>
      <c r="V303" s="19">
        <v>2.42580736534233</v>
      </c>
      <c r="W303" s="19">
        <v>2.42580736534233</v>
      </c>
      <c r="X303" s="19">
        <v>2.42580736534233</v>
      </c>
      <c r="Y303" s="31">
        <v>55.5453231164249</v>
      </c>
      <c r="Z303" s="31">
        <v>55.5453231164249</v>
      </c>
      <c r="AA303" s="31">
        <v>55.5453231164249</v>
      </c>
      <c r="AB303" s="31">
        <v>55.5453231164249</v>
      </c>
    </row>
    <row r="304" ht="20.05" customHeight="1">
      <c r="A304" s="17">
        <f>$A303+C303</f>
        <v>1495</v>
      </c>
      <c r="B304" s="18"/>
      <c r="C304" s="19">
        <v>5</v>
      </c>
      <c r="D304" t="b" s="20">
        <v>0</v>
      </c>
      <c r="E304" s="21"/>
      <c r="F304" s="22">
        <v>505.916787380972</v>
      </c>
      <c r="G304" s="22">
        <f>$E304+($F304/60+H304*'data'!$C$16+I304*OFFSET('data'!$C$17,0,D304)-G303*(OFFSET('data'!$C$18,0,D304)+'data'!$C$19+OFFSET('data'!$C$20,0,D304)))*$C304/60+G303</f>
        <v>16.3633802816823</v>
      </c>
      <c r="H304" s="22">
        <f>H303+('data'!$C$19*G303-'data'!$C$16*H303)*$C304/60</f>
        <v>55.7254313292131</v>
      </c>
      <c r="I304" s="22">
        <f>I303+(OFFSET('data'!$C$20,0,D304)*G303-OFFSET('data'!$C$17,0,D304)*I303)*$C304/60</f>
        <v>69.5777144288661</v>
      </c>
      <c r="J304" s="23">
        <f>$A304/60</f>
        <v>24.9166666666667</v>
      </c>
      <c r="K304" s="19">
        <f>G304/'data'!$C$15*1000</f>
        <v>2.5</v>
      </c>
      <c r="L304" s="19">
        <f>L303+'data'!$G$21*(K303-L303)/60*C303</f>
        <v>2.42654877735735</v>
      </c>
      <c r="M304" s="20">
        <f>IF(L304&lt;='data'!$G$22,1.89,1.47)</f>
        <v>1.89</v>
      </c>
      <c r="N304" s="19">
        <f>$A304</f>
        <v>1495</v>
      </c>
      <c r="O304" s="31">
        <f>'data'!$G$23-'data'!$G$23*(1-('data'!$G$22^M304)/('data'!$G$22^M304+L304^M304))</f>
        <v>55.469539616046</v>
      </c>
      <c r="P304" s="31">
        <f>VLOOKUP(IF(N304-'data'!$G$24&lt;0,0,N304-'data'!$G$24),N3:O1097,2)</f>
        <v>55.5316627237165</v>
      </c>
      <c r="Q304" s="20">
        <v>2.5</v>
      </c>
      <c r="R304" s="19">
        <v>2.50010871126333</v>
      </c>
      <c r="S304" s="19">
        <v>2.50010871126333</v>
      </c>
      <c r="T304" s="19">
        <v>2.50010871126333</v>
      </c>
      <c r="U304" s="19">
        <v>2.4266816886834</v>
      </c>
      <c r="V304" s="19">
        <v>2.4266816886834</v>
      </c>
      <c r="W304" s="19">
        <v>2.4266816886834</v>
      </c>
      <c r="X304" s="19">
        <v>2.4266816886834</v>
      </c>
      <c r="Y304" s="31">
        <v>55.5293234237333</v>
      </c>
      <c r="Z304" s="31">
        <v>55.5293234237333</v>
      </c>
      <c r="AA304" s="31">
        <v>55.5293234237333</v>
      </c>
      <c r="AB304" s="31">
        <v>55.5293234237333</v>
      </c>
    </row>
    <row r="305" ht="20.05" customHeight="1">
      <c r="A305" s="17">
        <f>$A304+C304</f>
        <v>1500</v>
      </c>
      <c r="B305" s="18"/>
      <c r="C305" s="19">
        <v>5</v>
      </c>
      <c r="D305" t="b" s="20">
        <v>0</v>
      </c>
      <c r="E305" s="21"/>
      <c r="F305" s="22">
        <v>505.574140947664</v>
      </c>
      <c r="G305" s="22">
        <f>$E305+($F305/60+H305*'data'!$C$16+I305*OFFSET('data'!$C$17,0,D305)-G304*(OFFSET('data'!$C$18,0,D305)+'data'!$C$19+OFFSET('data'!$C$20,0,D305)))*$C305/60+G304</f>
        <v>16.3633802816823</v>
      </c>
      <c r="H305" s="22">
        <f>H304+('data'!$C$19*G304-'data'!$C$16*H304)*$C305/60</f>
        <v>55.7938847453207</v>
      </c>
      <c r="I305" s="22">
        <f>I304+(OFFSET('data'!$C$20,0,D305)*G304-OFFSET('data'!$C$17,0,D305)*I304)*$C305/60</f>
        <v>69.79972533742109</v>
      </c>
      <c r="J305" s="23">
        <f>$A305/60</f>
        <v>25</v>
      </c>
      <c r="K305" s="19">
        <f>G305/'data'!$C$15*1000</f>
        <v>2.5</v>
      </c>
      <c r="L305" s="19">
        <f>L304+'data'!$G$21*(K304-L304)/60*C304</f>
        <v>2.4274130935557</v>
      </c>
      <c r="M305" s="20">
        <f>IF(L305&lt;='data'!$G$22,1.89,1.47)</f>
        <v>1.89</v>
      </c>
      <c r="N305" s="19">
        <f>$A305</f>
        <v>1500</v>
      </c>
      <c r="O305" s="31">
        <f>'data'!$G$23-'data'!$G$23*(1-('data'!$G$22^M305)/('data'!$G$22^M305+L305^M305))</f>
        <v>55.4544717490401</v>
      </c>
      <c r="P305" s="31">
        <f>VLOOKUP(IF(N305-'data'!$G$24&lt;0,0,N305-'data'!$G$24),N3:O1097,2)</f>
        <v>55.5158496239326</v>
      </c>
      <c r="Q305" s="20">
        <v>2.5</v>
      </c>
      <c r="R305" s="19">
        <v>2.50010840972681</v>
      </c>
      <c r="S305" s="19">
        <v>2.50010840972681</v>
      </c>
      <c r="T305" s="19">
        <v>2.50010840972681</v>
      </c>
      <c r="U305" s="19">
        <v>2.42754572011445</v>
      </c>
      <c r="V305" s="19">
        <v>2.42754572011445</v>
      </c>
      <c r="W305" s="19">
        <v>2.42754572011445</v>
      </c>
      <c r="X305" s="19">
        <v>2.42754572011445</v>
      </c>
      <c r="Y305" s="31">
        <v>55.5135158296546</v>
      </c>
      <c r="Z305" s="31">
        <v>55.5135158296546</v>
      </c>
      <c r="AA305" s="31">
        <v>55.5135158296546</v>
      </c>
      <c r="AB305" s="31">
        <v>55.5135158296546</v>
      </c>
    </row>
    <row r="306" ht="20.05" customHeight="1">
      <c r="A306" s="17">
        <f>$A305+C305</f>
        <v>1505</v>
      </c>
      <c r="B306" s="18"/>
      <c r="C306" s="19">
        <v>5</v>
      </c>
      <c r="D306" t="b" s="20">
        <v>0</v>
      </c>
      <c r="E306" s="21"/>
      <c r="F306" s="22">
        <v>505.233209672520</v>
      </c>
      <c r="G306" s="22">
        <f>$E306+($F306/60+H306*'data'!$C$16+I306*OFFSET('data'!$C$17,0,D306)-G305*(OFFSET('data'!$C$18,0,D306)+'data'!$C$19+OFFSET('data'!$C$20,0,D306)))*$C306/60+G305</f>
        <v>16.3633802816823</v>
      </c>
      <c r="H306" s="22">
        <f>H305+('data'!$C$19*G305-'data'!$C$16*H305)*$C306/60</f>
        <v>55.8619364523115</v>
      </c>
      <c r="I306" s="22">
        <f>I305+(OFFSET('data'!$C$20,0,D306)*G305-OFFSET('data'!$C$17,0,D306)*I305)*$C306/60</f>
        <v>70.0216620572688</v>
      </c>
      <c r="J306" s="23">
        <f>$A306/60</f>
        <v>25.0833333333333</v>
      </c>
      <c r="K306" s="19">
        <f>G306/'data'!$C$15*1000</f>
        <v>2.5</v>
      </c>
      <c r="L306" s="19">
        <f>L305+'data'!$G$21*(K305-L305)/60*C305</f>
        <v>2.42826723916105</v>
      </c>
      <c r="M306" s="20">
        <f>IF(L306&lt;='data'!$G$22,1.89,1.47)</f>
        <v>1.89</v>
      </c>
      <c r="N306" s="19">
        <f>$A306</f>
        <v>1505</v>
      </c>
      <c r="O306" s="31">
        <f>'data'!$G$23-'data'!$G$23*(1-('data'!$G$22^M306)/('data'!$G$22^M306+L306^M306))</f>
        <v>55.4395845409196</v>
      </c>
      <c r="P306" s="31">
        <f>VLOOKUP(IF(N306-'data'!$G$24&lt;0,0,N306-'data'!$G$24),N3:O1097,2)</f>
        <v>55.5002262795542</v>
      </c>
      <c r="Q306" s="20">
        <v>2.5</v>
      </c>
      <c r="R306" s="19">
        <v>2.50010810925708</v>
      </c>
      <c r="S306" s="19">
        <v>2.50010810925708</v>
      </c>
      <c r="T306" s="19">
        <v>2.50010810925708</v>
      </c>
      <c r="U306" s="19">
        <v>2.42839958075517</v>
      </c>
      <c r="V306" s="19">
        <v>2.42839958075517</v>
      </c>
      <c r="W306" s="19">
        <v>2.42839958075517</v>
      </c>
      <c r="X306" s="19">
        <v>2.42839958075517</v>
      </c>
      <c r="Y306" s="31">
        <v>55.4978979868842</v>
      </c>
      <c r="Z306" s="31">
        <v>55.4978979868842</v>
      </c>
      <c r="AA306" s="31">
        <v>55.4978979868842</v>
      </c>
      <c r="AB306" s="31">
        <v>55.4978979868842</v>
      </c>
    </row>
    <row r="307" ht="20.05" customHeight="1">
      <c r="A307" s="17">
        <f>$A306+C306</f>
        <v>1510</v>
      </c>
      <c r="B307" s="18"/>
      <c r="C307" s="19">
        <v>5</v>
      </c>
      <c r="D307" t="b" s="20">
        <v>0</v>
      </c>
      <c r="E307" s="21"/>
      <c r="F307" s="22">
        <v>504.893983589164</v>
      </c>
      <c r="G307" s="22">
        <f>$E307+($F307/60+H307*'data'!$C$16+I307*OFFSET('data'!$C$17,0,D307)-G306*(OFFSET('data'!$C$18,0,D307)+'data'!$C$19+OFFSET('data'!$C$20,0,D307)))*$C307/60+G306</f>
        <v>16.3633802816823</v>
      </c>
      <c r="H307" s="22">
        <f>H306+('data'!$C$19*G306-'data'!$C$16*H306)*$C307/60</f>
        <v>55.9295888075582</v>
      </c>
      <c r="I307" s="22">
        <f>I306+(OFFSET('data'!$C$20,0,D307)*G306-OFFSET('data'!$C$17,0,D307)*I306)*$C307/60</f>
        <v>70.24352461320071</v>
      </c>
      <c r="J307" s="23">
        <f>$A307/60</f>
        <v>25.1666666666667</v>
      </c>
      <c r="K307" s="19">
        <f>G307/'data'!$C$15*1000</f>
        <v>2.5</v>
      </c>
      <c r="L307" s="19">
        <f>L306+'data'!$G$21*(K306-L306)/60*C306</f>
        <v>2.42911133385294</v>
      </c>
      <c r="M307" s="20">
        <f>IF(L307&lt;='data'!$G$22,1.89,1.47)</f>
        <v>1.89</v>
      </c>
      <c r="N307" s="19">
        <f>$A307</f>
        <v>1510</v>
      </c>
      <c r="O307" s="31">
        <f>'data'!$G$23-'data'!$G$23*(1-('data'!$G$22^M307)/('data'!$G$22^M307+L307^M307))</f>
        <v>55.4248757886364</v>
      </c>
      <c r="P307" s="31">
        <f>VLOOKUP(IF(N307-'data'!$G$24&lt;0,0,N307-'data'!$G$24),N3:O1097,2)</f>
        <v>55.4847903730399</v>
      </c>
      <c r="Q307" s="20">
        <v>2.5</v>
      </c>
      <c r="R307" s="19">
        <v>2.50010780985028</v>
      </c>
      <c r="S307" s="19">
        <v>2.50010780985028</v>
      </c>
      <c r="T307" s="19">
        <v>2.50010780985028</v>
      </c>
      <c r="U307" s="19">
        <v>2.42924339029998</v>
      </c>
      <c r="V307" s="19">
        <v>2.42924339029998</v>
      </c>
      <c r="W307" s="19">
        <v>2.42924339029998</v>
      </c>
      <c r="X307" s="19">
        <v>2.42924339029998</v>
      </c>
      <c r="Y307" s="31">
        <v>55.482467577710</v>
      </c>
      <c r="Z307" s="31">
        <v>55.482467577710</v>
      </c>
      <c r="AA307" s="31">
        <v>55.482467577710</v>
      </c>
      <c r="AB307" s="31">
        <v>55.482467577710</v>
      </c>
    </row>
    <row r="308" ht="20.05" customHeight="1">
      <c r="A308" s="17">
        <f>$A307+C307</f>
        <v>1515</v>
      </c>
      <c r="B308" s="18"/>
      <c r="C308" s="19">
        <v>5</v>
      </c>
      <c r="D308" t="b" s="20">
        <v>0</v>
      </c>
      <c r="E308" s="21"/>
      <c r="F308" s="22">
        <v>504.556452789669</v>
      </c>
      <c r="G308" s="22">
        <f>$E308+($F308/60+H308*'data'!$C$16+I308*OFFSET('data'!$C$17,0,D308)-G307*(OFFSET('data'!$C$18,0,D308)+'data'!$C$19+OFFSET('data'!$C$20,0,D308)))*$C308/60+G307</f>
        <v>16.3633802816823</v>
      </c>
      <c r="H308" s="22">
        <f>H307+('data'!$C$19*G307-'data'!$C$16*H307)*$C308/60</f>
        <v>55.9968441545997</v>
      </c>
      <c r="I308" s="22">
        <f>I307+(OFFSET('data'!$C$20,0,D308)*G307-OFFSET('data'!$C$17,0,D308)*I307)*$C308/60</f>
        <v>70.4653130299999</v>
      </c>
      <c r="J308" s="23">
        <f>$A308/60</f>
        <v>25.25</v>
      </c>
      <c r="K308" s="19">
        <f>G308/'data'!$C$15*1000</f>
        <v>2.5</v>
      </c>
      <c r="L308" s="19">
        <f>L307+'data'!$G$21*(K307-L307)/60*C307</f>
        <v>2.42994549590261</v>
      </c>
      <c r="M308" s="20">
        <f>IF(L308&lt;='data'!$G$22,1.89,1.47)</f>
        <v>1.89</v>
      </c>
      <c r="N308" s="19">
        <f>$A308</f>
        <v>1515</v>
      </c>
      <c r="O308" s="31">
        <f>'data'!$G$23-'data'!$G$23*(1-('data'!$G$22^M308)/('data'!$G$22^M308+L308^M308))</f>
        <v>55.410343316826</v>
      </c>
      <c r="P308" s="31">
        <f>VLOOKUP(IF(N308-'data'!$G$24&lt;0,0,N308-'data'!$G$24),N3:O1097,2)</f>
        <v>55.469539616046</v>
      </c>
      <c r="Q308" s="20">
        <v>2.5</v>
      </c>
      <c r="R308" s="19">
        <v>2.50010751150262</v>
      </c>
      <c r="S308" s="19">
        <v>2.50010751150262</v>
      </c>
      <c r="T308" s="19">
        <v>2.50010751150262</v>
      </c>
      <c r="U308" s="19">
        <v>2.43007726703477</v>
      </c>
      <c r="V308" s="19">
        <v>2.43007726703477</v>
      </c>
      <c r="W308" s="19">
        <v>2.43007726703477</v>
      </c>
      <c r="X308" s="19">
        <v>2.43007726703477</v>
      </c>
      <c r="Y308" s="31">
        <v>55.4672223136211</v>
      </c>
      <c r="Z308" s="31">
        <v>55.4672223136211</v>
      </c>
      <c r="AA308" s="31">
        <v>55.4672223136211</v>
      </c>
      <c r="AB308" s="31">
        <v>55.4672223136211</v>
      </c>
    </row>
    <row r="309" ht="20.05" customHeight="1">
      <c r="A309" s="17">
        <f>$A308+C308</f>
        <v>1520</v>
      </c>
      <c r="B309" s="18"/>
      <c r="C309" s="19">
        <v>5</v>
      </c>
      <c r="D309" t="b" s="20">
        <v>0</v>
      </c>
      <c r="E309" s="21"/>
      <c r="F309" s="22">
        <v>504.220607424224</v>
      </c>
      <c r="G309" s="22">
        <f>$E309+($F309/60+H309*'data'!$C$16+I309*OFFSET('data'!$C$17,0,D309)-G308*(OFFSET('data'!$C$18,0,D309)+'data'!$C$19+OFFSET('data'!$C$20,0,D309)))*$C309/60+G308</f>
        <v>16.3633802816823</v>
      </c>
      <c r="H309" s="22">
        <f>H308+('data'!$C$19*G308-'data'!$C$16*H308)*$C309/60</f>
        <v>56.063704823222</v>
      </c>
      <c r="I309" s="22">
        <f>I308+(OFFSET('data'!$C$20,0,D309)*G308-OFFSET('data'!$C$17,0,D309)*I308)*$C309/60</f>
        <v>70.6870273324412</v>
      </c>
      <c r="J309" s="23">
        <f>$A309/60</f>
        <v>25.3333333333333</v>
      </c>
      <c r="K309" s="19">
        <f>G309/'data'!$C$15*1000</f>
        <v>2.5</v>
      </c>
      <c r="L309" s="19">
        <f>L308+'data'!$G$21*(K308-L308)/60*C308</f>
        <v>2.43076984218958</v>
      </c>
      <c r="M309" s="20">
        <f>IF(L309&lt;='data'!$G$22,1.89,1.47)</f>
        <v>1.89</v>
      </c>
      <c r="N309" s="19">
        <f>$A309</f>
        <v>1520</v>
      </c>
      <c r="O309" s="31">
        <f>'data'!$G$23-'data'!$G$23*(1-('data'!$G$22^M309)/('data'!$G$22^M309+L309^M309))</f>
        <v>55.3959849774428</v>
      </c>
      <c r="P309" s="31">
        <f>VLOOKUP(IF(N309-'data'!$G$24&lt;0,0,N309-'data'!$G$24),N3:O1097,2)</f>
        <v>55.4544717490401</v>
      </c>
      <c r="Q309" s="20">
        <v>2.5</v>
      </c>
      <c r="R309" s="19">
        <v>2.50010721421029</v>
      </c>
      <c r="S309" s="19">
        <v>2.50010721421029</v>
      </c>
      <c r="T309" s="19">
        <v>2.50010721421029</v>
      </c>
      <c r="U309" s="19">
        <v>2.4309013278535</v>
      </c>
      <c r="V309" s="19">
        <v>2.4309013278535</v>
      </c>
      <c r="W309" s="19">
        <v>2.4309013278535</v>
      </c>
      <c r="X309" s="19">
        <v>2.4309013278535</v>
      </c>
      <c r="Y309" s="31">
        <v>55.4521599349207</v>
      </c>
      <c r="Z309" s="31">
        <v>55.4521599349207</v>
      </c>
      <c r="AA309" s="31">
        <v>55.4521599349207</v>
      </c>
      <c r="AB309" s="31">
        <v>55.4521599349207</v>
      </c>
    </row>
    <row r="310" ht="20.05" customHeight="1">
      <c r="A310" s="17">
        <f>$A309+C309</f>
        <v>1525</v>
      </c>
      <c r="B310" s="18"/>
      <c r="C310" s="19">
        <v>5</v>
      </c>
      <c r="D310" t="b" s="20">
        <v>0</v>
      </c>
      <c r="E310" s="21"/>
      <c r="F310" s="22">
        <v>503.886437700784</v>
      </c>
      <c r="G310" s="22">
        <f>$E310+($F310/60+H310*'data'!$C$16+I310*OFFSET('data'!$C$17,0,D310)-G309*(OFFSET('data'!$C$18,0,D310)+'data'!$C$19+OFFSET('data'!$C$20,0,D310)))*$C310/60+G309</f>
        <v>16.3633802816823</v>
      </c>
      <c r="H310" s="22">
        <f>H309+('data'!$C$19*G309-'data'!$C$16*H309)*$C310/60</f>
        <v>56.1301731295391</v>
      </c>
      <c r="I310" s="22">
        <f>I309+(OFFSET('data'!$C$20,0,D310)*G309-OFFSET('data'!$C$17,0,D310)*I309)*$C310/60</f>
        <v>70.90866754529119</v>
      </c>
      <c r="J310" s="23">
        <f>$A310/60</f>
        <v>25.4166666666667</v>
      </c>
      <c r="K310" s="19">
        <f>G310/'data'!$C$15*1000</f>
        <v>2.5</v>
      </c>
      <c r="L310" s="19">
        <f>L309+'data'!$G$21*(K309-L309)/60*C309</f>
        <v>2.43158448821802</v>
      </c>
      <c r="M310" s="20">
        <f>IF(L310&lt;='data'!$G$22,1.89,1.47)</f>
        <v>1.89</v>
      </c>
      <c r="N310" s="19">
        <f>$A310</f>
        <v>1525</v>
      </c>
      <c r="O310" s="31">
        <f>'data'!$G$23-'data'!$G$23*(1-('data'!$G$22^M310)/('data'!$G$22^M310+L310^M310))</f>
        <v>55.3817986493998</v>
      </c>
      <c r="P310" s="31">
        <f>VLOOKUP(IF(N310-'data'!$G$24&lt;0,0,N310-'data'!$G$24),N3:O1097,2)</f>
        <v>55.4395845409196</v>
      </c>
      <c r="Q310" s="20">
        <v>2.5</v>
      </c>
      <c r="R310" s="19">
        <v>2.50010691796948</v>
      </c>
      <c r="S310" s="19">
        <v>2.50010691796948</v>
      </c>
      <c r="T310" s="19">
        <v>2.50010691796948</v>
      </c>
      <c r="U310" s="19">
        <v>2.43171568827457</v>
      </c>
      <c r="V310" s="19">
        <v>2.43171568827457</v>
      </c>
      <c r="W310" s="19">
        <v>2.43171568827457</v>
      </c>
      <c r="X310" s="19">
        <v>2.43171568827457</v>
      </c>
      <c r="Y310" s="31">
        <v>55.4372782103453</v>
      </c>
      <c r="Z310" s="31">
        <v>55.4372782103453</v>
      </c>
      <c r="AA310" s="31">
        <v>55.4372782103453</v>
      </c>
      <c r="AB310" s="31">
        <v>55.4372782103453</v>
      </c>
    </row>
    <row r="311" ht="20.05" customHeight="1">
      <c r="A311" s="17">
        <f>$A310+C310</f>
        <v>1530</v>
      </c>
      <c r="B311" s="18"/>
      <c r="C311" s="19">
        <v>5</v>
      </c>
      <c r="D311" t="b" s="20">
        <v>0</v>
      </c>
      <c r="E311" s="21"/>
      <c r="F311" s="22">
        <v>503.553933884735</v>
      </c>
      <c r="G311" s="22">
        <f>$E311+($F311/60+H311*'data'!$C$16+I311*OFFSET('data'!$C$17,0,D311)-G310*(OFFSET('data'!$C$18,0,D311)+'data'!$C$19+OFFSET('data'!$C$20,0,D311)))*$C311/60+G310</f>
        <v>16.3633802816823</v>
      </c>
      <c r="H311" s="22">
        <f>H310+('data'!$C$19*G310-'data'!$C$16*H310)*$C311/60</f>
        <v>56.1962513760733</v>
      </c>
      <c r="I311" s="22">
        <f>I310+(OFFSET('data'!$C$20,0,D311)*G310-OFFSET('data'!$C$17,0,D311)*I310)*$C311/60</f>
        <v>71.1302336933082</v>
      </c>
      <c r="J311" s="23">
        <f>$A311/60</f>
        <v>25.5</v>
      </c>
      <c r="K311" s="19">
        <f>G311/'data'!$C$15*1000</f>
        <v>2.5</v>
      </c>
      <c r="L311" s="19">
        <f>L310+'data'!$G$21*(K310-L310)/60*C310</f>
        <v>2.43238954813294</v>
      </c>
      <c r="M311" s="20">
        <f>IF(L311&lt;='data'!$G$22,1.89,1.47)</f>
        <v>1.89</v>
      </c>
      <c r="N311" s="19">
        <f>$A311</f>
        <v>1530</v>
      </c>
      <c r="O311" s="31">
        <f>'data'!$G$23-'data'!$G$23*(1-('data'!$G$22^M311)/('data'!$G$22^M311+L311^M311))</f>
        <v>55.3677822382137</v>
      </c>
      <c r="P311" s="31">
        <f>VLOOKUP(IF(N311-'data'!$G$24&lt;0,0,N311-'data'!$G$24),N3:O1097,2)</f>
        <v>55.4248757886364</v>
      </c>
      <c r="Q311" s="20">
        <v>2.5</v>
      </c>
      <c r="R311" s="19">
        <v>2.50010662277642</v>
      </c>
      <c r="S311" s="19">
        <v>2.50010662277642</v>
      </c>
      <c r="T311" s="19">
        <v>2.50010662277642</v>
      </c>
      <c r="U311" s="19">
        <v>2.43252046245699</v>
      </c>
      <c r="V311" s="19">
        <v>2.43252046245699</v>
      </c>
      <c r="W311" s="19">
        <v>2.43252046245699</v>
      </c>
      <c r="X311" s="19">
        <v>2.43252046245699</v>
      </c>
      <c r="Y311" s="31">
        <v>55.4225749366883</v>
      </c>
      <c r="Z311" s="31">
        <v>55.4225749366883</v>
      </c>
      <c r="AA311" s="31">
        <v>55.4225749366883</v>
      </c>
      <c r="AB311" s="31">
        <v>55.4225749366883</v>
      </c>
    </row>
    <row r="312" ht="20.05" customHeight="1">
      <c r="A312" s="17">
        <f>$A311+C311</f>
        <v>1535</v>
      </c>
      <c r="B312" s="18"/>
      <c r="C312" s="19">
        <v>5</v>
      </c>
      <c r="D312" t="b" s="20">
        <v>0</v>
      </c>
      <c r="E312" s="21"/>
      <c r="F312" s="22">
        <v>503.223086298557</v>
      </c>
      <c r="G312" s="22">
        <f>$E312+($F312/60+H312*'data'!$C$16+I312*OFFSET('data'!$C$17,0,D312)-G311*(OFFSET('data'!$C$18,0,D312)+'data'!$C$19+OFFSET('data'!$C$20,0,D312)))*$C312/60+G311</f>
        <v>16.3633802816823</v>
      </c>
      <c r="H312" s="22">
        <f>H311+('data'!$C$19*G311-'data'!$C$16*H311)*$C312/60</f>
        <v>56.2619418518349</v>
      </c>
      <c r="I312" s="22">
        <f>I311+(OFFSET('data'!$C$20,0,D312)*G311-OFFSET('data'!$C$17,0,D312)*I311)*$C312/60</f>
        <v>71.3517258012422</v>
      </c>
      <c r="J312" s="23">
        <f>$A312/60</f>
        <v>25.5833333333333</v>
      </c>
      <c r="K312" s="19">
        <f>G312/'data'!$C$15*1000</f>
        <v>2.5</v>
      </c>
      <c r="L312" s="19">
        <f>L311+'data'!$G$21*(K311-L311)/60*C311</f>
        <v>2.43318513473618</v>
      </c>
      <c r="M312" s="20">
        <f>IF(L312&lt;='data'!$G$22,1.89,1.47)</f>
        <v>1.89</v>
      </c>
      <c r="N312" s="19">
        <f>$A312</f>
        <v>1535</v>
      </c>
      <c r="O312" s="31">
        <f>'data'!$G$23-'data'!$G$23*(1-('data'!$G$22^M312)/('data'!$G$22^M312+L312^M312))</f>
        <v>55.3539336756547</v>
      </c>
      <c r="P312" s="31">
        <f>VLOOKUP(IF(N312-'data'!$G$24&lt;0,0,N312-'data'!$G$24),N3:O1097,2)</f>
        <v>55.410343316826</v>
      </c>
      <c r="Q312" s="20">
        <v>2.5</v>
      </c>
      <c r="R312" s="19">
        <v>2.50010632862734</v>
      </c>
      <c r="S312" s="19">
        <v>2.50010632862734</v>
      </c>
      <c r="T312" s="19">
        <v>2.50010632862734</v>
      </c>
      <c r="U312" s="19">
        <v>2.43331576321641</v>
      </c>
      <c r="V312" s="19">
        <v>2.43331576321641</v>
      </c>
      <c r="W312" s="19">
        <v>2.43331576321641</v>
      </c>
      <c r="X312" s="19">
        <v>2.43331576321641</v>
      </c>
      <c r="Y312" s="31">
        <v>55.4080479384302</v>
      </c>
      <c r="Z312" s="31">
        <v>55.4080479384302</v>
      </c>
      <c r="AA312" s="31">
        <v>55.4080479384302</v>
      </c>
      <c r="AB312" s="31">
        <v>55.4080479384302</v>
      </c>
    </row>
    <row r="313" ht="20.05" customHeight="1">
      <c r="A313" s="17">
        <f>$A312+C312</f>
        <v>1540</v>
      </c>
      <c r="B313" s="18"/>
      <c r="C313" s="19">
        <v>5</v>
      </c>
      <c r="D313" t="b" s="20">
        <v>0</v>
      </c>
      <c r="E313" s="21"/>
      <c r="F313" s="22">
        <v>502.893885321486</v>
      </c>
      <c r="G313" s="22">
        <f>$E313+($F313/60+H313*'data'!$C$16+I313*OFFSET('data'!$C$17,0,D313)-G312*(OFFSET('data'!$C$18,0,D313)+'data'!$C$19+OFFSET('data'!$C$20,0,D313)))*$C313/60+G312</f>
        <v>16.3633802816823</v>
      </c>
      <c r="H313" s="22">
        <f>H312+('data'!$C$19*G312-'data'!$C$16*H312)*$C313/60</f>
        <v>56.3272468324014</v>
      </c>
      <c r="I313" s="22">
        <f>I312+(OFFSET('data'!$C$20,0,D313)*G312-OFFSET('data'!$C$17,0,D313)*I312)*$C313/60</f>
        <v>71.5731438938349</v>
      </c>
      <c r="J313" s="23">
        <f>$A313/60</f>
        <v>25.6666666666667</v>
      </c>
      <c r="K313" s="19">
        <f>G313/'data'!$C$15*1000</f>
        <v>2.5</v>
      </c>
      <c r="L313" s="19">
        <f>L312+'data'!$G$21*(K312-L312)/60*C312</f>
        <v>2.43397135950223</v>
      </c>
      <c r="M313" s="20">
        <f>IF(L313&lt;='data'!$G$22,1.89,1.47)</f>
        <v>1.89</v>
      </c>
      <c r="N313" s="19">
        <f>$A313</f>
        <v>1540</v>
      </c>
      <c r="O313" s="31">
        <f>'data'!$G$23-'data'!$G$23*(1-('data'!$G$22^M313)/('data'!$G$22^M313+L313^M313))</f>
        <v>55.3402509194017</v>
      </c>
      <c r="P313" s="31">
        <f>VLOOKUP(IF(N313-'data'!$G$24&lt;0,0,N313-'data'!$G$24),N3:O1097,2)</f>
        <v>55.3959849774428</v>
      </c>
      <c r="Q313" s="20">
        <v>2.5</v>
      </c>
      <c r="R313" s="19">
        <v>2.50010603551848</v>
      </c>
      <c r="S313" s="19">
        <v>2.50010603551848</v>
      </c>
      <c r="T313" s="19">
        <v>2.50010603551848</v>
      </c>
      <c r="U313" s="19">
        <v>2.4341017020409</v>
      </c>
      <c r="V313" s="19">
        <v>2.4341017020409</v>
      </c>
      <c r="W313" s="19">
        <v>2.4341017020409</v>
      </c>
      <c r="X313" s="19">
        <v>2.4341017020409</v>
      </c>
      <c r="Y313" s="31">
        <v>55.3936950673728</v>
      </c>
      <c r="Z313" s="31">
        <v>55.3936950673728</v>
      </c>
      <c r="AA313" s="31">
        <v>55.3936950673728</v>
      </c>
      <c r="AB313" s="31">
        <v>55.3936950673728</v>
      </c>
    </row>
    <row r="314" ht="20.05" customHeight="1">
      <c r="A314" s="17">
        <f>$A313+C313</f>
        <v>1545</v>
      </c>
      <c r="B314" s="18"/>
      <c r="C314" s="19">
        <v>5</v>
      </c>
      <c r="D314" t="b" s="20">
        <v>0</v>
      </c>
      <c r="E314" s="21"/>
      <c r="F314" s="22">
        <v>502.566321389185</v>
      </c>
      <c r="G314" s="22">
        <f>$E314+($F314/60+H314*'data'!$C$16+I314*OFFSET('data'!$C$17,0,D314)-G313*(OFFSET('data'!$C$18,0,D314)+'data'!$C$19+OFFSET('data'!$C$20,0,D314)))*$C314/60+G313</f>
        <v>16.3633802816823</v>
      </c>
      <c r="H314" s="22">
        <f>H313+('data'!$C$19*G313-'data'!$C$16*H313)*$C314/60</f>
        <v>56.3921685799964</v>
      </c>
      <c r="I314" s="22">
        <f>I313+(OFFSET('data'!$C$20,0,D314)*G313-OFFSET('data'!$C$17,0,D314)*I313)*$C314/60</f>
        <v>71.79448799581991</v>
      </c>
      <c r="J314" s="23">
        <f>$A314/60</f>
        <v>25.75</v>
      </c>
      <c r="K314" s="19">
        <f>G314/'data'!$C$15*1000</f>
        <v>2.5</v>
      </c>
      <c r="L314" s="19">
        <f>L313+'data'!$G$21*(K313-L313)/60*C313</f>
        <v>2.43474833259381</v>
      </c>
      <c r="M314" s="20">
        <f>IF(L314&lt;='data'!$G$22,1.89,1.47)</f>
        <v>1.89</v>
      </c>
      <c r="N314" s="19">
        <f>$A314</f>
        <v>1545</v>
      </c>
      <c r="O314" s="31">
        <f>'data'!$G$23-'data'!$G$23*(1-('data'!$G$22^M314)/('data'!$G$22^M314+L314^M314))</f>
        <v>55.3267319527024</v>
      </c>
      <c r="P314" s="31">
        <f>VLOOKUP(IF(N314-'data'!$G$24&lt;0,0,N314-'data'!$G$24),N3:O1097,2)</f>
        <v>55.3817986493998</v>
      </c>
      <c r="Q314" s="20">
        <v>2.5</v>
      </c>
      <c r="R314" s="19">
        <v>2.50010574344611</v>
      </c>
      <c r="S314" s="19">
        <v>2.50010574344611</v>
      </c>
      <c r="T314" s="19">
        <v>2.50010574344611</v>
      </c>
      <c r="U314" s="19">
        <v>2.43487838910659</v>
      </c>
      <c r="V314" s="19">
        <v>2.43487838910659</v>
      </c>
      <c r="W314" s="19">
        <v>2.43487838910659</v>
      </c>
      <c r="X314" s="19">
        <v>2.43487838910659</v>
      </c>
      <c r="Y314" s="31">
        <v>55.3795142022796</v>
      </c>
      <c r="Z314" s="31">
        <v>55.3795142022796</v>
      </c>
      <c r="AA314" s="31">
        <v>55.3795142022796</v>
      </c>
      <c r="AB314" s="31">
        <v>55.3795142022796</v>
      </c>
    </row>
    <row r="315" ht="20.05" customHeight="1">
      <c r="A315" s="17">
        <f>$A314+C314</f>
        <v>1550</v>
      </c>
      <c r="B315" s="18"/>
      <c r="C315" s="19">
        <v>5</v>
      </c>
      <c r="D315" t="b" s="20">
        <v>0</v>
      </c>
      <c r="E315" s="21"/>
      <c r="F315" s="22">
        <v>502.240384993412</v>
      </c>
      <c r="G315" s="22">
        <f>$E315+($F315/60+H315*'data'!$C$16+I315*OFFSET('data'!$C$17,0,D315)-G314*(OFFSET('data'!$C$18,0,D315)+'data'!$C$19+OFFSET('data'!$C$20,0,D315)))*$C315/60+G314</f>
        <v>16.3633802816823</v>
      </c>
      <c r="H315" s="22">
        <f>H314+('data'!$C$19*G314-'data'!$C$16*H314)*$C315/60</f>
        <v>56.456709343568</v>
      </c>
      <c r="I315" s="22">
        <f>I314+(OFFSET('data'!$C$20,0,D315)*G314-OFFSET('data'!$C$17,0,D315)*I314)*$C315/60</f>
        <v>72.0157581319223</v>
      </c>
      <c r="J315" s="23">
        <f>$A315/60</f>
        <v>25.8333333333333</v>
      </c>
      <c r="K315" s="19">
        <f>G315/'data'!$C$15*1000</f>
        <v>2.5</v>
      </c>
      <c r="L315" s="19">
        <f>L314+'data'!$G$21*(K314-L314)/60*C314</f>
        <v>2.43551616287735</v>
      </c>
      <c r="M315" s="20">
        <f>IF(L315&lt;='data'!$G$22,1.89,1.47)</f>
        <v>1.89</v>
      </c>
      <c r="N315" s="19">
        <f>$A315</f>
        <v>1550</v>
      </c>
      <c r="O315" s="31">
        <f>'data'!$G$23-'data'!$G$23*(1-('data'!$G$22^M315)/('data'!$G$22^M315+L315^M315))</f>
        <v>55.3133747840371</v>
      </c>
      <c r="P315" s="31">
        <f>VLOOKUP(IF(N315-'data'!$G$24&lt;0,0,N315-'data'!$G$24),N3:O1097,2)</f>
        <v>55.3677822382137</v>
      </c>
      <c r="Q315" s="20">
        <v>2.5</v>
      </c>
      <c r="R315" s="19">
        <v>2.50010545240649</v>
      </c>
      <c r="S315" s="19">
        <v>2.50010545240649</v>
      </c>
      <c r="T315" s="19">
        <v>2.50010545240649</v>
      </c>
      <c r="U315" s="19">
        <v>2.43564593329309</v>
      </c>
      <c r="V315" s="19">
        <v>2.43564593329309</v>
      </c>
      <c r="W315" s="19">
        <v>2.43564593329309</v>
      </c>
      <c r="X315" s="19">
        <v>2.43564593329309</v>
      </c>
      <c r="Y315" s="31">
        <v>55.3655032485205</v>
      </c>
      <c r="Z315" s="31">
        <v>55.3655032485205</v>
      </c>
      <c r="AA315" s="31">
        <v>55.3655032485205</v>
      </c>
      <c r="AB315" s="31">
        <v>55.3655032485205</v>
      </c>
    </row>
    <row r="316" ht="20.05" customHeight="1">
      <c r="A316" s="17">
        <f>$A315+C315</f>
        <v>1555</v>
      </c>
      <c r="B316" s="18"/>
      <c r="C316" s="19">
        <v>5</v>
      </c>
      <c r="D316" t="b" s="20">
        <v>0</v>
      </c>
      <c r="E316" s="21"/>
      <c r="F316" s="22">
        <v>501.916066681686</v>
      </c>
      <c r="G316" s="22">
        <f>$E316+($F316/60+H316*'data'!$C$16+I316*OFFSET('data'!$C$17,0,D316)-G315*(OFFSET('data'!$C$18,0,D316)+'data'!$C$19+OFFSET('data'!$C$20,0,D316)))*$C316/60+G315</f>
        <v>16.3633802816823</v>
      </c>
      <c r="H316" s="22">
        <f>H315+('data'!$C$19*G315-'data'!$C$16*H315)*$C316/60</f>
        <v>56.5208713588666</v>
      </c>
      <c r="I316" s="22">
        <f>I315+(OFFSET('data'!$C$20,0,D316)*G315-OFFSET('data'!$C$17,0,D316)*I315)*$C316/60</f>
        <v>72.23695432685911</v>
      </c>
      <c r="J316" s="23">
        <f>$A316/60</f>
        <v>25.9166666666667</v>
      </c>
      <c r="K316" s="19">
        <f>G316/'data'!$C$15*1000</f>
        <v>2.5</v>
      </c>
      <c r="L316" s="19">
        <f>L315+'data'!$G$21*(K315-L315)/60*C315</f>
        <v>2.43627495793823</v>
      </c>
      <c r="M316" s="20">
        <f>IF(L316&lt;='data'!$G$22,1.89,1.47)</f>
        <v>1.89</v>
      </c>
      <c r="N316" s="19">
        <f>$A316</f>
        <v>1555</v>
      </c>
      <c r="O316" s="31">
        <f>'data'!$G$23-'data'!$G$23*(1-('data'!$G$22^M316)/('data'!$G$22^M316+L316^M316))</f>
        <v>55.3001774467885</v>
      </c>
      <c r="P316" s="31">
        <f>VLOOKUP(IF(N316-'data'!$G$24&lt;0,0,N316-'data'!$G$24),N3:O1097,2)</f>
        <v>55.3539336756547</v>
      </c>
      <c r="Q316" s="20">
        <v>2.5</v>
      </c>
      <c r="R316" s="19">
        <v>2.50010516239592</v>
      </c>
      <c r="S316" s="19">
        <v>2.50010516239592</v>
      </c>
      <c r="T316" s="19">
        <v>2.50010516239592</v>
      </c>
      <c r="U316" s="19">
        <v>2.43640444219877</v>
      </c>
      <c r="V316" s="19">
        <v>2.43640444219877</v>
      </c>
      <c r="W316" s="19">
        <v>2.43640444219877</v>
      </c>
      <c r="X316" s="19">
        <v>2.43640444219877</v>
      </c>
      <c r="Y316" s="31">
        <v>55.3516601377217</v>
      </c>
      <c r="Z316" s="31">
        <v>55.3516601377217</v>
      </c>
      <c r="AA316" s="31">
        <v>55.3516601377217</v>
      </c>
      <c r="AB316" s="31">
        <v>55.3516601377217</v>
      </c>
    </row>
    <row r="317" ht="20.05" customHeight="1">
      <c r="A317" s="17">
        <f>$A316+C316</f>
        <v>1560</v>
      </c>
      <c r="B317" s="18"/>
      <c r="C317" s="19">
        <v>5</v>
      </c>
      <c r="D317" t="b" s="20">
        <v>0</v>
      </c>
      <c r="E317" s="21"/>
      <c r="F317" s="22">
        <v>501.593357056969</v>
      </c>
      <c r="G317" s="22">
        <f>$E317+($F317/60+H317*'data'!$C$16+I317*OFFSET('data'!$C$17,0,D317)-G316*(OFFSET('data'!$C$18,0,D317)+'data'!$C$19+OFFSET('data'!$C$20,0,D317)))*$C317/60+G316</f>
        <v>16.3633802816823</v>
      </c>
      <c r="H317" s="22">
        <f>H316+('data'!$C$19*G316-'data'!$C$16*H316)*$C317/60</f>
        <v>56.5846568485225</v>
      </c>
      <c r="I317" s="22">
        <f>I316+(OFFSET('data'!$C$20,0,D317)*G316-OFFSET('data'!$C$17,0,D317)*I316)*$C317/60</f>
        <v>72.458076605339</v>
      </c>
      <c r="J317" s="23">
        <f>$A317/60</f>
        <v>26</v>
      </c>
      <c r="K317" s="19">
        <f>G317/'data'!$C$15*1000</f>
        <v>2.5</v>
      </c>
      <c r="L317" s="19">
        <f>L316+'data'!$G$21*(K316-L316)/60*C316</f>
        <v>2.43702482409583</v>
      </c>
      <c r="M317" s="20">
        <f>IF(L317&lt;='data'!$G$22,1.89,1.47)</f>
        <v>1.89</v>
      </c>
      <c r="N317" s="19">
        <f>$A317</f>
        <v>1560</v>
      </c>
      <c r="O317" s="31">
        <f>'data'!$G$23-'data'!$G$23*(1-('data'!$G$22^M317)/('data'!$G$22^M317+L317^M317))</f>
        <v>55.2871379989156</v>
      </c>
      <c r="P317" s="31">
        <f>VLOOKUP(IF(N317-'data'!$G$24&lt;0,0,N317-'data'!$G$24),N3:O1097,2)</f>
        <v>55.3402509194017</v>
      </c>
      <c r="Q317" s="20">
        <v>2.5</v>
      </c>
      <c r="R317" s="19">
        <v>2.50010487341069</v>
      </c>
      <c r="S317" s="19">
        <v>2.50010487341069</v>
      </c>
      <c r="T317" s="19">
        <v>2.50010487341069</v>
      </c>
      <c r="U317" s="19">
        <v>2.43715402215581</v>
      </c>
      <c r="V317" s="19">
        <v>2.43715402215581</v>
      </c>
      <c r="W317" s="19">
        <v>2.43715402215581</v>
      </c>
      <c r="X317" s="19">
        <v>2.43715402215581</v>
      </c>
      <c r="Y317" s="31">
        <v>55.337982827421</v>
      </c>
      <c r="Z317" s="31">
        <v>55.337982827421</v>
      </c>
      <c r="AA317" s="31">
        <v>55.337982827421</v>
      </c>
      <c r="AB317" s="31">
        <v>55.337982827421</v>
      </c>
    </row>
    <row r="318" ht="20.05" customHeight="1">
      <c r="A318" s="17">
        <f>$A317+C317</f>
        <v>1565</v>
      </c>
      <c r="B318" s="18"/>
      <c r="C318" s="19">
        <v>5</v>
      </c>
      <c r="D318" t="b" s="20">
        <v>0</v>
      </c>
      <c r="E318" s="21"/>
      <c r="F318" s="22">
        <v>501.272246777330</v>
      </c>
      <c r="G318" s="22">
        <f>$E318+($F318/60+H318*'data'!$C$16+I318*OFFSET('data'!$C$17,0,D318)-G317*(OFFSET('data'!$C$18,0,D318)+'data'!$C$19+OFFSET('data'!$C$20,0,D318)))*$C318/60+G317</f>
        <v>16.3633802816823</v>
      </c>
      <c r="H318" s="22">
        <f>H317+('data'!$C$19*G317-'data'!$C$16*H317)*$C318/60</f>
        <v>56.6480680221227</v>
      </c>
      <c r="I318" s="22">
        <f>I317+(OFFSET('data'!$C$20,0,D318)*G317-OFFSET('data'!$C$17,0,D318)*I317)*$C318/60</f>
        <v>72.6791249920625</v>
      </c>
      <c r="J318" s="23">
        <f>$A318/60</f>
        <v>26.0833333333333</v>
      </c>
      <c r="K318" s="19">
        <f>G318/'data'!$C$15*1000</f>
        <v>2.5</v>
      </c>
      <c r="L318" s="19">
        <f>L317+'data'!$G$21*(K317-L317)/60*C317</f>
        <v>2.43776586641847</v>
      </c>
      <c r="M318" s="20">
        <f>IF(L318&lt;='data'!$G$22,1.89,1.47)</f>
        <v>1.89</v>
      </c>
      <c r="N318" s="19">
        <f>$A318</f>
        <v>1565</v>
      </c>
      <c r="O318" s="31">
        <f>'data'!$G$23-'data'!$G$23*(1-('data'!$G$22^M318)/('data'!$G$22^M318+L318^M318))</f>
        <v>55.2742545226321</v>
      </c>
      <c r="P318" s="31">
        <f>VLOOKUP(IF(N318-'data'!$G$24&lt;0,0,N318-'data'!$G$24),N3:O1097,2)</f>
        <v>55.3267319527024</v>
      </c>
      <c r="Q318" s="20">
        <v>2.5</v>
      </c>
      <c r="R318" s="19">
        <v>2.50010458544713</v>
      </c>
      <c r="S318" s="19">
        <v>2.50010458544713</v>
      </c>
      <c r="T318" s="19">
        <v>2.50010458544713</v>
      </c>
      <c r="U318" s="19">
        <v>2.43789477824511</v>
      </c>
      <c r="V318" s="19">
        <v>2.43789477824511</v>
      </c>
      <c r="W318" s="19">
        <v>2.43789477824511</v>
      </c>
      <c r="X318" s="19">
        <v>2.43789477824511</v>
      </c>
      <c r="Y318" s="31">
        <v>55.3244693007269</v>
      </c>
      <c r="Z318" s="31">
        <v>55.3244693007269</v>
      </c>
      <c r="AA318" s="31">
        <v>55.3244693007269</v>
      </c>
      <c r="AB318" s="31">
        <v>55.3244693007269</v>
      </c>
    </row>
    <row r="319" ht="20.05" customHeight="1">
      <c r="A319" s="17">
        <f>$A318+C318</f>
        <v>1570</v>
      </c>
      <c r="B319" s="18"/>
      <c r="C319" s="19">
        <v>5</v>
      </c>
      <c r="D319" t="b" s="20">
        <v>0</v>
      </c>
      <c r="E319" s="21"/>
      <c r="F319" s="22">
        <v>500.952726555630</v>
      </c>
      <c r="G319" s="22">
        <f>$E319+($F319/60+H319*'data'!$C$16+I319*OFFSET('data'!$C$17,0,D319)-G318*(OFFSET('data'!$C$18,0,D319)+'data'!$C$19+OFFSET('data'!$C$20,0,D319)))*$C319/60+G318</f>
        <v>16.3633802816823</v>
      </c>
      <c r="H319" s="22">
        <f>H318+('data'!$C$19*G318-'data'!$C$16*H318)*$C319/60</f>
        <v>56.7111070762877</v>
      </c>
      <c r="I319" s="22">
        <f>I318+(OFFSET('data'!$C$20,0,D319)*G318-OFFSET('data'!$C$17,0,D319)*I318)*$C319/60</f>
        <v>72.90009951172171</v>
      </c>
      <c r="J319" s="23">
        <f>$A319/60</f>
        <v>26.1666666666667</v>
      </c>
      <c r="K319" s="19">
        <f>G319/'data'!$C$15*1000</f>
        <v>2.5</v>
      </c>
      <c r="L319" s="19">
        <f>L318+'data'!$G$21*(K318-L318)/60*C318</f>
        <v>2.43849818873809</v>
      </c>
      <c r="M319" s="20">
        <f>IF(L319&lt;='data'!$G$22,1.89,1.47)</f>
        <v>1.89</v>
      </c>
      <c r="N319" s="19">
        <f>$A319</f>
        <v>1570</v>
      </c>
      <c r="O319" s="31">
        <f>'data'!$G$23-'data'!$G$23*(1-('data'!$G$22^M319)/('data'!$G$22^M319+L319^M319))</f>
        <v>55.2615251240892</v>
      </c>
      <c r="P319" s="31">
        <f>VLOOKUP(IF(N319-'data'!$G$24&lt;0,0,N319-'data'!$G$24),N3:O1097,2)</f>
        <v>55.3133747840371</v>
      </c>
      <c r="Q319" s="20">
        <v>2.5</v>
      </c>
      <c r="R319" s="19">
        <v>2.50010429850154</v>
      </c>
      <c r="S319" s="19">
        <v>2.50010429850154</v>
      </c>
      <c r="T319" s="19">
        <v>2.50010429850154</v>
      </c>
      <c r="U319" s="19">
        <v>2.43862681431104</v>
      </c>
      <c r="V319" s="19">
        <v>2.43862681431104</v>
      </c>
      <c r="W319" s="19">
        <v>2.43862681431104</v>
      </c>
      <c r="X319" s="19">
        <v>2.43862681431104</v>
      </c>
      <c r="Y319" s="31">
        <v>55.3111175659839</v>
      </c>
      <c r="Z319" s="31">
        <v>55.3111175659839</v>
      </c>
      <c r="AA319" s="31">
        <v>55.3111175659839</v>
      </c>
      <c r="AB319" s="31">
        <v>55.3111175659839</v>
      </c>
    </row>
    <row r="320" ht="20.05" customHeight="1">
      <c r="A320" s="17">
        <f>$A319+C319</f>
        <v>1575</v>
      </c>
      <c r="B320" s="18"/>
      <c r="C320" s="19">
        <v>5</v>
      </c>
      <c r="D320" t="b" s="20">
        <v>0</v>
      </c>
      <c r="E320" s="21"/>
      <c r="F320" s="22">
        <v>500.634787159197</v>
      </c>
      <c r="G320" s="22">
        <f>$E320+($F320/60+H320*'data'!$C$16+I320*OFFSET('data'!$C$17,0,D320)-G319*(OFFSET('data'!$C$18,0,D320)+'data'!$C$19+OFFSET('data'!$C$20,0,D320)))*$C320/60+G319</f>
        <v>16.3633802816823</v>
      </c>
      <c r="H320" s="22">
        <f>H319+('data'!$C$19*G319-'data'!$C$16*H319)*$C320/60</f>
        <v>56.7737761947474</v>
      </c>
      <c r="I320" s="22">
        <f>I319+(OFFSET('data'!$C$20,0,D320)*G319-OFFSET('data'!$C$17,0,D320)*I319)*$C320/60</f>
        <v>73.1210001890005</v>
      </c>
      <c r="J320" s="23">
        <f>$A320/60</f>
        <v>26.25</v>
      </c>
      <c r="K320" s="19">
        <f>G320/'data'!$C$15*1000</f>
        <v>2.5</v>
      </c>
      <c r="L320" s="19">
        <f>L319+'data'!$G$21*(K319-L319)/60*C319</f>
        <v>2.43922189366483</v>
      </c>
      <c r="M320" s="20">
        <f>IF(L320&lt;='data'!$G$22,1.89,1.47)</f>
        <v>1.89</v>
      </c>
      <c r="N320" s="19">
        <f>$A320</f>
        <v>1575</v>
      </c>
      <c r="O320" s="31">
        <f>'data'!$G$23-'data'!$G$23*(1-('data'!$G$22^M320)/('data'!$G$22^M320+L320^M320))</f>
        <v>55.2489479330632</v>
      </c>
      <c r="P320" s="31">
        <f>VLOOKUP(IF(N320-'data'!$G$24&lt;0,0,N320-'data'!$G$24),N3:O1097,2)</f>
        <v>55.3001774467885</v>
      </c>
      <c r="Q320" s="20">
        <v>2.5</v>
      </c>
      <c r="R320" s="19">
        <v>2.5001040125703</v>
      </c>
      <c r="S320" s="19">
        <v>2.5001040125703</v>
      </c>
      <c r="T320" s="19">
        <v>2.5001040125703</v>
      </c>
      <c r="U320" s="19">
        <v>2.43935023297594</v>
      </c>
      <c r="V320" s="19">
        <v>2.43935023297594</v>
      </c>
      <c r="W320" s="19">
        <v>2.43935023297594</v>
      </c>
      <c r="X320" s="19">
        <v>2.43935023297594</v>
      </c>
      <c r="Y320" s="31">
        <v>55.2979256564411</v>
      </c>
      <c r="Z320" s="31">
        <v>55.2979256564411</v>
      </c>
      <c r="AA320" s="31">
        <v>55.2979256564411</v>
      </c>
      <c r="AB320" s="31">
        <v>55.2979256564411</v>
      </c>
    </row>
    <row r="321" ht="20.05" customHeight="1">
      <c r="A321" s="17">
        <f>$A320+C320</f>
        <v>1580</v>
      </c>
      <c r="B321" s="18"/>
      <c r="C321" s="19">
        <v>5</v>
      </c>
      <c r="D321" t="b" s="20">
        <v>0</v>
      </c>
      <c r="E321" s="21"/>
      <c r="F321" s="22">
        <v>500.318419409505</v>
      </c>
      <c r="G321" s="22">
        <f>$E321+($F321/60+H321*'data'!$C$16+I321*OFFSET('data'!$C$17,0,D321)-G320*(OFFSET('data'!$C$18,0,D321)+'data'!$C$19+OFFSET('data'!$C$20,0,D321)))*$C321/60+G320</f>
        <v>16.3633802816823</v>
      </c>
      <c r="H321" s="22">
        <f>H320+('data'!$C$19*G320-'data'!$C$16*H320)*$C321/60</f>
        <v>56.8360775484167</v>
      </c>
      <c r="I321" s="22">
        <f>I320+(OFFSET('data'!$C$20,0,D321)*G320-OFFSET('data'!$C$17,0,D321)*I320)*$C321/60</f>
        <v>73.3418270485746</v>
      </c>
      <c r="J321" s="23">
        <f>$A321/60</f>
        <v>26.3333333333333</v>
      </c>
      <c r="K321" s="19">
        <f>G321/'data'!$C$15*1000</f>
        <v>2.5</v>
      </c>
      <c r="L321" s="19">
        <f>L320+'data'!$G$21*(K320-L320)/60*C320</f>
        <v>2.43993708260138</v>
      </c>
      <c r="M321" s="20">
        <f>IF(L321&lt;='data'!$G$22,1.89,1.47)</f>
        <v>1.89</v>
      </c>
      <c r="N321" s="19">
        <f>$A321</f>
        <v>1580</v>
      </c>
      <c r="O321" s="31">
        <f>'data'!$G$23-'data'!$G$23*(1-('data'!$G$22^M321)/('data'!$G$22^M321+L321^M321))</f>
        <v>55.2365211026474</v>
      </c>
      <c r="P321" s="31">
        <f>VLOOKUP(IF(N321-'data'!$G$24&lt;0,0,N321-'data'!$G$24),N3:O1097,2)</f>
        <v>55.2871379989156</v>
      </c>
      <c r="Q321" s="20">
        <v>2.5</v>
      </c>
      <c r="R321" s="19">
        <v>2.50010372764972</v>
      </c>
      <c r="S321" s="19">
        <v>2.50010372764972</v>
      </c>
      <c r="T321" s="19">
        <v>2.50010372764972</v>
      </c>
      <c r="U321" s="19">
        <v>2.44006513565455</v>
      </c>
      <c r="V321" s="19">
        <v>2.44006513565455</v>
      </c>
      <c r="W321" s="19">
        <v>2.44006513565455</v>
      </c>
      <c r="X321" s="19">
        <v>2.44006513565455</v>
      </c>
      <c r="Y321" s="31">
        <v>55.2848916299266</v>
      </c>
      <c r="Z321" s="31">
        <v>55.2848916299266</v>
      </c>
      <c r="AA321" s="31">
        <v>55.2848916299266</v>
      </c>
      <c r="AB321" s="31">
        <v>55.2848916299266</v>
      </c>
    </row>
    <row r="322" ht="20.05" customHeight="1">
      <c r="A322" s="17">
        <f>$A321+C321</f>
        <v>1585</v>
      </c>
      <c r="B322" s="18"/>
      <c r="C322" s="19">
        <v>5</v>
      </c>
      <c r="D322" t="b" s="20">
        <v>0</v>
      </c>
      <c r="E322" s="21"/>
      <c r="F322" s="22">
        <v>500.003614181861</v>
      </c>
      <c r="G322" s="22">
        <f>$E322+($F322/60+H322*'data'!$C$16+I322*OFFSET('data'!$C$17,0,D322)-G321*(OFFSET('data'!$C$18,0,D322)+'data'!$C$19+OFFSET('data'!$C$20,0,D322)))*$C322/60+G321</f>
        <v>16.3633802816823</v>
      </c>
      <c r="H322" s="22">
        <f>H321+('data'!$C$19*G321-'data'!$C$16*H321)*$C322/60</f>
        <v>56.8980132954709</v>
      </c>
      <c r="I322" s="22">
        <f>I321+(OFFSET('data'!$C$20,0,D322)*G321-OFFSET('data'!$C$17,0,D322)*I321)*$C322/60</f>
        <v>73.5625801151115</v>
      </c>
      <c r="J322" s="23">
        <f>$A322/60</f>
        <v>26.4166666666667</v>
      </c>
      <c r="K322" s="19">
        <f>G322/'data'!$C$15*1000</f>
        <v>2.5</v>
      </c>
      <c r="L322" s="19">
        <f>L321+'data'!$G$21*(K321-L321)/60*C321</f>
        <v>2.44064385575722</v>
      </c>
      <c r="M322" s="20">
        <f>IF(L322&lt;='data'!$G$22,1.89,1.47)</f>
        <v>1.89</v>
      </c>
      <c r="N322" s="19">
        <f>$A322</f>
        <v>1585</v>
      </c>
      <c r="O322" s="31">
        <f>'data'!$G$23-'data'!$G$23*(1-('data'!$G$22^M322)/('data'!$G$22^M322+L322^M322))</f>
        <v>55.2242428089475</v>
      </c>
      <c r="P322" s="31">
        <f>VLOOKUP(IF(N322-'data'!$G$24&lt;0,0,N322-'data'!$G$24),N3:O1097,2)</f>
        <v>55.2742545226321</v>
      </c>
      <c r="Q322" s="20">
        <v>2.5</v>
      </c>
      <c r="R322" s="19">
        <v>2.50010344373619</v>
      </c>
      <c r="S322" s="19">
        <v>2.50010344373619</v>
      </c>
      <c r="T322" s="19">
        <v>2.50010344373619</v>
      </c>
      <c r="U322" s="19">
        <v>2.44077162256818</v>
      </c>
      <c r="V322" s="19">
        <v>2.44077162256818</v>
      </c>
      <c r="W322" s="19">
        <v>2.44077162256818</v>
      </c>
      <c r="X322" s="19">
        <v>2.44077162256818</v>
      </c>
      <c r="Y322" s="31">
        <v>55.2720135685256</v>
      </c>
      <c r="Z322" s="31">
        <v>55.2720135685256</v>
      </c>
      <c r="AA322" s="31">
        <v>55.2720135685256</v>
      </c>
      <c r="AB322" s="31">
        <v>55.2720135685256</v>
      </c>
    </row>
    <row r="323" ht="20.05" customHeight="1">
      <c r="A323" s="17">
        <f>$A322+C322</f>
        <v>1590</v>
      </c>
      <c r="B323" s="18"/>
      <c r="C323" s="19">
        <v>5</v>
      </c>
      <c r="D323" t="b" s="20">
        <v>0</v>
      </c>
      <c r="E323" s="21"/>
      <c r="F323" s="22">
        <v>499.690362405083</v>
      </c>
      <c r="G323" s="22">
        <f>$E323+($F323/60+H323*'data'!$C$16+I323*OFFSET('data'!$C$17,0,D323)-G322*(OFFSET('data'!$C$18,0,D323)+'data'!$C$19+OFFSET('data'!$C$20,0,D323)))*$C323/60+G322</f>
        <v>16.3633802816823</v>
      </c>
      <c r="H323" s="22">
        <f>H322+('data'!$C$19*G322-'data'!$C$16*H322)*$C323/60</f>
        <v>56.9595855814203</v>
      </c>
      <c r="I323" s="22">
        <f>I322+(OFFSET('data'!$C$20,0,D323)*G322-OFFSET('data'!$C$17,0,D323)*I322)*$C323/60</f>
        <v>73.7832594132704</v>
      </c>
      <c r="J323" s="23">
        <f>$A323/60</f>
        <v>26.5</v>
      </c>
      <c r="K323" s="19">
        <f>G323/'data'!$C$15*1000</f>
        <v>2.5</v>
      </c>
      <c r="L323" s="19">
        <f>L322+'data'!$G$21*(K322-L322)/60*C322</f>
        <v>2.44134231216264</v>
      </c>
      <c r="M323" s="20">
        <f>IF(L323&lt;='data'!$G$22,1.89,1.47)</f>
        <v>1.89</v>
      </c>
      <c r="N323" s="19">
        <f>$A323</f>
        <v>1590</v>
      </c>
      <c r="O323" s="31">
        <f>'data'!$G$23-'data'!$G$23*(1-('data'!$G$22^M323)/('data'!$G$22^M323+L323^M323))</f>
        <v>55.2121112507824</v>
      </c>
      <c r="P323" s="31">
        <f>VLOOKUP(IF(N323-'data'!$G$24&lt;0,0,N323-'data'!$G$24),N3:O1097,2)</f>
        <v>55.2615251240892</v>
      </c>
      <c r="Q323" s="20">
        <v>2.5</v>
      </c>
      <c r="R323" s="19">
        <v>2.50010316082608</v>
      </c>
      <c r="S323" s="19">
        <v>2.50010316082608</v>
      </c>
      <c r="T323" s="19">
        <v>2.50010316082608</v>
      </c>
      <c r="U323" s="19">
        <v>2.44146979275879</v>
      </c>
      <c r="V323" s="19">
        <v>2.44146979275879</v>
      </c>
      <c r="W323" s="19">
        <v>2.44146979275879</v>
      </c>
      <c r="X323" s="19">
        <v>2.44146979275879</v>
      </c>
      <c r="Y323" s="31">
        <v>55.259289578263</v>
      </c>
      <c r="Z323" s="31">
        <v>55.259289578263</v>
      </c>
      <c r="AA323" s="31">
        <v>55.259289578263</v>
      </c>
      <c r="AB323" s="31">
        <v>55.259289578263</v>
      </c>
    </row>
    <row r="324" ht="20.05" customHeight="1">
      <c r="A324" s="17">
        <f>$A323+C323</f>
        <v>1595</v>
      </c>
      <c r="B324" s="18"/>
      <c r="C324" s="19">
        <v>5</v>
      </c>
      <c r="D324" t="b" s="20">
        <v>0</v>
      </c>
      <c r="E324" s="21"/>
      <c r="F324" s="22">
        <v>499.378655061192</v>
      </c>
      <c r="G324" s="22">
        <f>$E324+($F324/60+H324*'data'!$C$16+I324*OFFSET('data'!$C$17,0,D324)-G323*(OFFSET('data'!$C$18,0,D324)+'data'!$C$19+OFFSET('data'!$C$20,0,D324)))*$C324/60+G323</f>
        <v>16.3633802816823</v>
      </c>
      <c r="H324" s="22">
        <f>H323+('data'!$C$19*G323-'data'!$C$16*H323)*$C324/60</f>
        <v>57.0207965391846</v>
      </c>
      <c r="I324" s="22">
        <f>I323+(OFFSET('data'!$C$20,0,D324)*G323-OFFSET('data'!$C$17,0,D324)*I323)*$C324/60</f>
        <v>74.0038649677022</v>
      </c>
      <c r="J324" s="23">
        <f>$A324/60</f>
        <v>26.5833333333333</v>
      </c>
      <c r="K324" s="19">
        <f>G324/'data'!$C$15*1000</f>
        <v>2.5</v>
      </c>
      <c r="L324" s="19">
        <f>L323+'data'!$G$21*(K323-L323)/60*C323</f>
        <v>2.44203254968261</v>
      </c>
      <c r="M324" s="20">
        <f>IF(L324&lt;='data'!$G$22,1.89,1.47)</f>
        <v>1.89</v>
      </c>
      <c r="N324" s="19">
        <f>$A324</f>
        <v>1595</v>
      </c>
      <c r="O324" s="31">
        <f>'data'!$G$23-'data'!$G$23*(1-('data'!$G$22^M324)/('data'!$G$22^M324+L324^M324))</f>
        <v>55.2001246493887</v>
      </c>
      <c r="P324" s="31">
        <f>VLOOKUP(IF(N324-'data'!$G$24&lt;0,0,N324-'data'!$G$24),N3:O1097,2)</f>
        <v>55.2489479330632</v>
      </c>
      <c r="Q324" s="20">
        <v>2.5</v>
      </c>
      <c r="R324" s="19">
        <v>2.50010287891579</v>
      </c>
      <c r="S324" s="19">
        <v>2.50010287891579</v>
      </c>
      <c r="T324" s="19">
        <v>2.50010287891579</v>
      </c>
      <c r="U324" s="19">
        <v>2.44215974410284</v>
      </c>
      <c r="V324" s="19">
        <v>2.44215974410284</v>
      </c>
      <c r="W324" s="19">
        <v>2.44215974410284</v>
      </c>
      <c r="X324" s="19">
        <v>2.44215974410284</v>
      </c>
      <c r="Y324" s="31">
        <v>55.2467177887917</v>
      </c>
      <c r="Z324" s="31">
        <v>55.2467177887917</v>
      </c>
      <c r="AA324" s="31">
        <v>55.2467177887917</v>
      </c>
      <c r="AB324" s="31">
        <v>55.2467177887917</v>
      </c>
    </row>
    <row r="325" ht="20.05" customHeight="1">
      <c r="A325" s="17">
        <f>$A324+C324</f>
        <v>1600</v>
      </c>
      <c r="B325" s="18"/>
      <c r="C325" s="19">
        <v>5</v>
      </c>
      <c r="D325" t="b" s="20">
        <v>0</v>
      </c>
      <c r="E325" s="21"/>
      <c r="F325" s="22">
        <v>499.068483185095</v>
      </c>
      <c r="G325" s="22">
        <f>$E325+($F325/60+H325*'data'!$C$16+I325*OFFSET('data'!$C$17,0,D325)-G324*(OFFSET('data'!$C$18,0,D325)+'data'!$C$19+OFFSET('data'!$C$20,0,D325)))*$C325/60+G324</f>
        <v>16.3633802816823</v>
      </c>
      <c r="H325" s="22">
        <f>H324+('data'!$C$19*G324-'data'!$C$16*H324)*$C325/60</f>
        <v>57.0816482891667</v>
      </c>
      <c r="I325" s="22">
        <f>I324+(OFFSET('data'!$C$20,0,D325)*G324-OFFSET('data'!$C$17,0,D325)*I324)*$C325/60</f>
        <v>74.2243968030496</v>
      </c>
      <c r="J325" s="23">
        <f>$A325/60</f>
        <v>26.6666666666667</v>
      </c>
      <c r="K325" s="19">
        <f>G325/'data'!$C$15*1000</f>
        <v>2.5</v>
      </c>
      <c r="L325" s="19">
        <f>L324+'data'!$G$21*(K324-L324)/60*C324</f>
        <v>2.44271466503051</v>
      </c>
      <c r="M325" s="20">
        <f>IF(L325&lt;='data'!$G$22,1.89,1.47)</f>
        <v>1.89</v>
      </c>
      <c r="N325" s="19">
        <f>$A325</f>
        <v>1600</v>
      </c>
      <c r="O325" s="31">
        <f>'data'!$G$23-'data'!$G$23*(1-('data'!$G$22^M325)/('data'!$G$22^M325+L325^M325))</f>
        <v>55.1882812481289</v>
      </c>
      <c r="P325" s="31">
        <f>VLOOKUP(IF(N325-'data'!$G$24&lt;0,0,N325-'data'!$G$24),N3:O1097,2)</f>
        <v>55.2365211026474</v>
      </c>
      <c r="Q325" s="20">
        <v>2.5</v>
      </c>
      <c r="R325" s="19">
        <v>2.50010259800172</v>
      </c>
      <c r="S325" s="19">
        <v>2.50010259800172</v>
      </c>
      <c r="T325" s="19">
        <v>2.50010259800172</v>
      </c>
      <c r="U325" s="19">
        <v>2.44284157332501</v>
      </c>
      <c r="V325" s="19">
        <v>2.44284157332501</v>
      </c>
      <c r="W325" s="19">
        <v>2.44284157332501</v>
      </c>
      <c r="X325" s="19">
        <v>2.44284157332501</v>
      </c>
      <c r="Y325" s="31">
        <v>55.2342963530832</v>
      </c>
      <c r="Z325" s="31">
        <v>55.2342963530832</v>
      </c>
      <c r="AA325" s="31">
        <v>55.2342963530832</v>
      </c>
      <c r="AB325" s="31">
        <v>55.2342963530832</v>
      </c>
    </row>
    <row r="326" ht="20.05" customHeight="1">
      <c r="A326" s="17">
        <f>$A325+C325</f>
        <v>1605</v>
      </c>
      <c r="B326" s="18"/>
      <c r="C326" s="19">
        <v>5</v>
      </c>
      <c r="D326" t="b" s="20">
        <v>0</v>
      </c>
      <c r="E326" s="21"/>
      <c r="F326" s="22">
        <v>498.759837864278</v>
      </c>
      <c r="G326" s="22">
        <f>$E326+($F326/60+H326*'data'!$C$16+I326*OFFSET('data'!$C$17,0,D326)-G325*(OFFSET('data'!$C$18,0,D326)+'data'!$C$19+OFFSET('data'!$C$20,0,D326)))*$C326/60+G325</f>
        <v>16.3633802816823</v>
      </c>
      <c r="H326" s="22">
        <f>H325+('data'!$C$19*G325-'data'!$C$16*H325)*$C326/60</f>
        <v>57.1421429393264</v>
      </c>
      <c r="I326" s="22">
        <f>I325+(OFFSET('data'!$C$20,0,D326)*G325-OFFSET('data'!$C$17,0,D326)*I325)*$C326/60</f>
        <v>74.44485494394711</v>
      </c>
      <c r="J326" s="23">
        <f>$A326/60</f>
        <v>26.75</v>
      </c>
      <c r="K326" s="19">
        <f>G326/'data'!$C$15*1000</f>
        <v>2.5</v>
      </c>
      <c r="L326" s="19">
        <f>L325+'data'!$G$21*(K325-L325)/60*C325</f>
        <v>2.44338875378166</v>
      </c>
      <c r="M326" s="20">
        <f>IF(L326&lt;='data'!$G$22,1.89,1.47)</f>
        <v>1.89</v>
      </c>
      <c r="N326" s="19">
        <f>$A326</f>
        <v>1605</v>
      </c>
      <c r="O326" s="31">
        <f>'data'!$G$23-'data'!$G$23*(1-('data'!$G$22^M326)/('data'!$G$22^M326+L326^M326))</f>
        <v>55.1765793122044</v>
      </c>
      <c r="P326" s="31">
        <f>VLOOKUP(IF(N326-'data'!$G$24&lt;0,0,N326-'data'!$G$24),N3:O1097,2)</f>
        <v>55.2242428089475</v>
      </c>
      <c r="Q326" s="20">
        <v>2.5</v>
      </c>
      <c r="R326" s="19">
        <v>2.5001023180803</v>
      </c>
      <c r="S326" s="19">
        <v>2.5001023180803</v>
      </c>
      <c r="T326" s="19">
        <v>2.5001023180803</v>
      </c>
      <c r="U326" s="19">
        <v>2.44351537601177</v>
      </c>
      <c r="V326" s="19">
        <v>2.44351537601177</v>
      </c>
      <c r="W326" s="19">
        <v>2.44351537601177</v>
      </c>
      <c r="X326" s="19">
        <v>2.44351537601177</v>
      </c>
      <c r="Y326" s="31">
        <v>55.2220234471246</v>
      </c>
      <c r="Z326" s="31">
        <v>55.2220234471246</v>
      </c>
      <c r="AA326" s="31">
        <v>55.2220234471246</v>
      </c>
      <c r="AB326" s="31">
        <v>55.2220234471246</v>
      </c>
    </row>
    <row r="327" ht="20.05" customHeight="1">
      <c r="A327" s="17">
        <f>$A326+C326</f>
        <v>1610</v>
      </c>
      <c r="B327" s="18"/>
      <c r="C327" s="19">
        <v>5</v>
      </c>
      <c r="D327" t="b" s="20">
        <v>0</v>
      </c>
      <c r="E327" s="21"/>
      <c r="F327" s="22">
        <v>498.452710238492</v>
      </c>
      <c r="G327" s="22">
        <f>$E327+($F327/60+H327*'data'!$C$16+I327*OFFSET('data'!$C$17,0,D327)-G326*(OFFSET('data'!$C$18,0,D327)+'data'!$C$19+OFFSET('data'!$C$20,0,D327)))*$C327/60+G326</f>
        <v>16.3633802816823</v>
      </c>
      <c r="H327" s="22">
        <f>H326+('data'!$C$19*G326-'data'!$C$16*H326)*$C327/60</f>
        <v>57.202282585253</v>
      </c>
      <c r="I327" s="22">
        <f>I326+(OFFSET('data'!$C$20,0,D327)*G326-OFFSET('data'!$C$17,0,D327)*I326)*$C327/60</f>
        <v>74.66523941502101</v>
      </c>
      <c r="J327" s="23">
        <f>$A327/60</f>
        <v>26.8333333333333</v>
      </c>
      <c r="K327" s="19">
        <f>G327/'data'!$C$15*1000</f>
        <v>2.5</v>
      </c>
      <c r="L327" s="19">
        <f>L326+'data'!$G$21*(K326-L326)/60*C326</f>
        <v>2.44405491038675</v>
      </c>
      <c r="M327" s="20">
        <f>IF(L327&lt;='data'!$G$22,1.89,1.47)</f>
        <v>1.89</v>
      </c>
      <c r="N327" s="19">
        <f>$A327</f>
        <v>1610</v>
      </c>
      <c r="O327" s="31">
        <f>'data'!$G$23-'data'!$G$23*(1-('data'!$G$22^M327)/('data'!$G$22^M327+L327^M327))</f>
        <v>55.1650171283711</v>
      </c>
      <c r="P327" s="31">
        <f>VLOOKUP(IF(N327-'data'!$G$24&lt;0,0,N327-'data'!$G$24),N3:O1097,2)</f>
        <v>55.2121112507824</v>
      </c>
      <c r="Q327" s="20">
        <v>2.5</v>
      </c>
      <c r="R327" s="19">
        <v>2.50010203914794</v>
      </c>
      <c r="S327" s="19">
        <v>2.50010203914794</v>
      </c>
      <c r="T327" s="19">
        <v>2.50010203914794</v>
      </c>
      <c r="U327" s="19">
        <v>2.44418124662474</v>
      </c>
      <c r="V327" s="19">
        <v>2.44418124662474</v>
      </c>
      <c r="W327" s="19">
        <v>2.44418124662474</v>
      </c>
      <c r="X327" s="19">
        <v>2.44418124662474</v>
      </c>
      <c r="Y327" s="31">
        <v>55.209897269618</v>
      </c>
      <c r="Z327" s="31">
        <v>55.209897269618</v>
      </c>
      <c r="AA327" s="31">
        <v>55.209897269618</v>
      </c>
      <c r="AB327" s="31">
        <v>55.209897269618</v>
      </c>
    </row>
    <row r="328" ht="20.05" customHeight="1">
      <c r="A328" s="17">
        <f>$A327+C327</f>
        <v>1615</v>
      </c>
      <c r="B328" s="18"/>
      <c r="C328" s="19">
        <v>5</v>
      </c>
      <c r="D328" t="b" s="20">
        <v>0</v>
      </c>
      <c r="E328" s="21"/>
      <c r="F328" s="22">
        <v>498.147091499457</v>
      </c>
      <c r="G328" s="22">
        <f>$E328+($F328/60+H328*'data'!$C$16+I328*OFFSET('data'!$C$17,0,D328)-G327*(OFFSET('data'!$C$18,0,D328)+'data'!$C$19+OFFSET('data'!$C$20,0,D328)))*$C328/60+G327</f>
        <v>16.3633802816823</v>
      </c>
      <c r="H328" s="22">
        <f>H327+('data'!$C$19*G327-'data'!$C$16*H327)*$C328/60</f>
        <v>57.2620693102383</v>
      </c>
      <c r="I328" s="22">
        <f>I327+(OFFSET('data'!$C$20,0,D328)*G327-OFFSET('data'!$C$17,0,D328)*I327)*$C328/60</f>
        <v>74.8855502408893</v>
      </c>
      <c r="J328" s="23">
        <f>$A328/60</f>
        <v>26.9166666666667</v>
      </c>
      <c r="K328" s="19">
        <f>G328/'data'!$C$15*1000</f>
        <v>2.5</v>
      </c>
      <c r="L328" s="19">
        <f>L327+'data'!$G$21*(K327-L327)/60*C327</f>
        <v>2.44471322818503</v>
      </c>
      <c r="M328" s="20">
        <f>IF(L328&lt;='data'!$G$22,1.89,1.47)</f>
        <v>1.89</v>
      </c>
      <c r="N328" s="19">
        <f>$A328</f>
        <v>1615</v>
      </c>
      <c r="O328" s="31">
        <f>'data'!$G$23-'data'!$G$23*(1-('data'!$G$22^M328)/('data'!$G$22^M328+L328^M328))</f>
        <v>55.1535930046613</v>
      </c>
      <c r="P328" s="31">
        <f>VLOOKUP(IF(N328-'data'!$G$24&lt;0,0,N328-'data'!$G$24),N3:O1097,2)</f>
        <v>55.2001246493887</v>
      </c>
      <c r="Q328" s="20">
        <v>2.5</v>
      </c>
      <c r="R328" s="19">
        <v>2.5001017612011</v>
      </c>
      <c r="S328" s="19">
        <v>2.5001017612011</v>
      </c>
      <c r="T328" s="19">
        <v>2.5001017612011</v>
      </c>
      <c r="U328" s="19">
        <v>2.44483927851398</v>
      </c>
      <c r="V328" s="19">
        <v>2.44483927851398</v>
      </c>
      <c r="W328" s="19">
        <v>2.44483927851398</v>
      </c>
      <c r="X328" s="19">
        <v>2.44483927851398</v>
      </c>
      <c r="Y328" s="31">
        <v>55.1979160416854</v>
      </c>
      <c r="Z328" s="31">
        <v>55.1979160416854</v>
      </c>
      <c r="AA328" s="31">
        <v>55.1979160416854</v>
      </c>
      <c r="AB328" s="31">
        <v>55.1979160416854</v>
      </c>
    </row>
    <row r="329" ht="20.05" customHeight="1">
      <c r="A329" s="17">
        <f>$A328+C328</f>
        <v>1620</v>
      </c>
      <c r="B329" s="18"/>
      <c r="C329" s="19">
        <v>5</v>
      </c>
      <c r="D329" t="b" s="20">
        <v>0</v>
      </c>
      <c r="E329" s="21"/>
      <c r="F329" s="22">
        <v>497.842972890544</v>
      </c>
      <c r="G329" s="22">
        <f>$E329+($F329/60+H329*'data'!$C$16+I329*OFFSET('data'!$C$17,0,D329)-G328*(OFFSET('data'!$C$18,0,D329)+'data'!$C$19+OFFSET('data'!$C$20,0,D329)))*$C329/60+G328</f>
        <v>16.3633802816823</v>
      </c>
      <c r="H329" s="22">
        <f>H328+('data'!$C$19*G328-'data'!$C$16*H328)*$C329/60</f>
        <v>57.3215051853486</v>
      </c>
      <c r="I329" s="22">
        <f>I328+(OFFSET('data'!$C$20,0,D329)*G328-OFFSET('data'!$C$17,0,D329)*I328)*$C329/60</f>
        <v>75.1057874461618</v>
      </c>
      <c r="J329" s="23">
        <f>$A329/60</f>
        <v>27</v>
      </c>
      <c r="K329" s="19">
        <f>G329/'data'!$C$15*1000</f>
        <v>2.5</v>
      </c>
      <c r="L329" s="19">
        <f>L328+'data'!$G$21*(K328-L328)/60*C328</f>
        <v>2.4453637994174</v>
      </c>
      <c r="M329" s="20">
        <f>IF(L329&lt;='data'!$G$22,1.89,1.47)</f>
        <v>1.89</v>
      </c>
      <c r="N329" s="19">
        <f>$A329</f>
        <v>1620</v>
      </c>
      <c r="O329" s="31">
        <f>'data'!$G$23-'data'!$G$23*(1-('data'!$G$22^M329)/('data'!$G$22^M329+L329^M329))</f>
        <v>55.1423052701072</v>
      </c>
      <c r="P329" s="31">
        <f>VLOOKUP(IF(N329-'data'!$G$24&lt;0,0,N329-'data'!$G$24),N3:O1097,2)</f>
        <v>55.1882812481289</v>
      </c>
      <c r="Q329" s="20">
        <v>2.5</v>
      </c>
      <c r="R329" s="19">
        <v>2.50010148423623</v>
      </c>
      <c r="S329" s="19">
        <v>2.50010148423623</v>
      </c>
      <c r="T329" s="19">
        <v>2.50010148423623</v>
      </c>
      <c r="U329" s="19">
        <v>2.44548956393101</v>
      </c>
      <c r="V329" s="19">
        <v>2.44548956393101</v>
      </c>
      <c r="W329" s="19">
        <v>2.44548956393101</v>
      </c>
      <c r="X329" s="19">
        <v>2.44548956393101</v>
      </c>
      <c r="Y329" s="31">
        <v>55.1860780065771</v>
      </c>
      <c r="Z329" s="31">
        <v>55.1860780065771</v>
      </c>
      <c r="AA329" s="31">
        <v>55.1860780065771</v>
      </c>
      <c r="AB329" s="31">
        <v>55.1860780065771</v>
      </c>
    </row>
    <row r="330" ht="20.05" customHeight="1">
      <c r="A330" s="17">
        <f>$A329+C329</f>
        <v>1625</v>
      </c>
      <c r="B330" s="18"/>
      <c r="C330" s="19">
        <v>5</v>
      </c>
      <c r="D330" t="b" s="20">
        <v>0</v>
      </c>
      <c r="E330" s="21"/>
      <c r="F330" s="22">
        <v>497.540345706483</v>
      </c>
      <c r="G330" s="22">
        <f>$E330+($F330/60+H330*'data'!$C$16+I330*OFFSET('data'!$C$17,0,D330)-G329*(OFFSET('data'!$C$18,0,D330)+'data'!$C$19+OFFSET('data'!$C$20,0,D330)))*$C330/60+G329</f>
        <v>16.3633802816823</v>
      </c>
      <c r="H330" s="22">
        <f>H329+('data'!$C$19*G329-'data'!$C$16*H329)*$C330/60</f>
        <v>57.3805922694963</v>
      </c>
      <c r="I330" s="22">
        <f>I329+(OFFSET('data'!$C$20,0,D330)*G329-OFFSET('data'!$C$17,0,D330)*I329)*$C330/60</f>
        <v>75.325951055440</v>
      </c>
      <c r="J330" s="23">
        <f>$A330/60</f>
        <v>27.0833333333333</v>
      </c>
      <c r="K330" s="19">
        <f>G330/'data'!$C$15*1000</f>
        <v>2.5</v>
      </c>
      <c r="L330" s="19">
        <f>L329+'data'!$G$21*(K329-L329)/60*C329</f>
        <v>2.44600671523937</v>
      </c>
      <c r="M330" s="20">
        <f>IF(L330&lt;='data'!$G$22,1.89,1.47)</f>
        <v>1.89</v>
      </c>
      <c r="N330" s="19">
        <f>$A330</f>
        <v>1625</v>
      </c>
      <c r="O330" s="31">
        <f>'data'!$G$23-'data'!$G$23*(1-('data'!$G$22^M330)/('data'!$G$22^M330+L330^M330))</f>
        <v>55.1311522744685</v>
      </c>
      <c r="P330" s="31">
        <f>VLOOKUP(IF(N330-'data'!$G$24&lt;0,0,N330-'data'!$G$24),N3:O1097,2)</f>
        <v>55.1765793122044</v>
      </c>
      <c r="Q330" s="20">
        <v>2.5</v>
      </c>
      <c r="R330" s="19">
        <v>2.50010120824981</v>
      </c>
      <c r="S330" s="19">
        <v>2.50010120824981</v>
      </c>
      <c r="T330" s="19">
        <v>2.50010120824981</v>
      </c>
      <c r="U330" s="19">
        <v>2.44613219404178</v>
      </c>
      <c r="V330" s="19">
        <v>2.44613219404178</v>
      </c>
      <c r="W330" s="19">
        <v>2.44613219404178</v>
      </c>
      <c r="X330" s="19">
        <v>2.44613219404178</v>
      </c>
      <c r="Y330" s="31">
        <v>55.1743814293841</v>
      </c>
      <c r="Z330" s="31">
        <v>55.1743814293841</v>
      </c>
      <c r="AA330" s="31">
        <v>55.1743814293841</v>
      </c>
      <c r="AB330" s="31">
        <v>55.1743814293841</v>
      </c>
    </row>
    <row r="331" ht="20.05" customHeight="1">
      <c r="A331" s="17">
        <f>$A330+C330</f>
        <v>1630</v>
      </c>
      <c r="B331" s="18"/>
      <c r="C331" s="19">
        <v>5</v>
      </c>
      <c r="D331" t="b" s="20">
        <v>0</v>
      </c>
      <c r="E331" s="21"/>
      <c r="F331" s="22">
        <v>497.239201293054</v>
      </c>
      <c r="G331" s="22">
        <f>$E331+($F331/60+H331*'data'!$C$16+I331*OFFSET('data'!$C$17,0,D331)-G330*(OFFSET('data'!$C$18,0,D331)+'data'!$C$19+OFFSET('data'!$C$20,0,D331)))*$C331/60+G330</f>
        <v>16.3633802816823</v>
      </c>
      <c r="H331" s="22">
        <f>H330+('data'!$C$19*G330-'data'!$C$16*H330)*$C331/60</f>
        <v>57.4393326095115</v>
      </c>
      <c r="I331" s="22">
        <f>I330+(OFFSET('data'!$C$20,0,D331)*G330-OFFSET('data'!$C$17,0,D331)*I330)*$C331/60</f>
        <v>75.5460410933173</v>
      </c>
      <c r="J331" s="23">
        <f>$A331/60</f>
        <v>27.1666666666667</v>
      </c>
      <c r="K331" s="19">
        <f>G331/'data'!$C$15*1000</f>
        <v>2.5</v>
      </c>
      <c r="L331" s="19">
        <f>L330+'data'!$G$21*(K330-L330)/60*C330</f>
        <v>2.44664206573377</v>
      </c>
      <c r="M331" s="20">
        <f>IF(L331&lt;='data'!$G$22,1.89,1.47)</f>
        <v>1.89</v>
      </c>
      <c r="N331" s="19">
        <f>$A331</f>
        <v>1630</v>
      </c>
      <c r="O331" s="31">
        <f>'data'!$G$23-'data'!$G$23*(1-('data'!$G$22^M331)/('data'!$G$22^M331+L331^M331))</f>
        <v>55.1201323879658</v>
      </c>
      <c r="P331" s="31">
        <f>VLOOKUP(IF(N331-'data'!$G$24&lt;0,0,N331-'data'!$G$24),N3:O1097,2)</f>
        <v>55.1650171283711</v>
      </c>
      <c r="Q331" s="20">
        <v>2.5</v>
      </c>
      <c r="R331" s="19">
        <v>2.50010093323831</v>
      </c>
      <c r="S331" s="19">
        <v>2.50010093323831</v>
      </c>
      <c r="T331" s="19">
        <v>2.50010093323831</v>
      </c>
      <c r="U331" s="19">
        <v>2.44676725893942</v>
      </c>
      <c r="V331" s="19">
        <v>2.44676725893942</v>
      </c>
      <c r="W331" s="19">
        <v>2.44676725893942</v>
      </c>
      <c r="X331" s="19">
        <v>2.44676725893942</v>
      </c>
      <c r="Y331" s="31">
        <v>55.162824596755</v>
      </c>
      <c r="Z331" s="31">
        <v>55.162824596755</v>
      </c>
      <c r="AA331" s="31">
        <v>55.162824596755</v>
      </c>
      <c r="AB331" s="31">
        <v>55.162824596755</v>
      </c>
    </row>
    <row r="332" ht="20.05" customHeight="1">
      <c r="A332" s="17">
        <f>$A331+C331</f>
        <v>1635</v>
      </c>
      <c r="B332" s="18"/>
      <c r="C332" s="19">
        <v>5</v>
      </c>
      <c r="D332" t="b" s="20">
        <v>0</v>
      </c>
      <c r="E332" s="21"/>
      <c r="F332" s="22">
        <v>496.939531046791</v>
      </c>
      <c r="G332" s="22">
        <f>$E332+($F332/60+H332*'data'!$C$16+I332*OFFSET('data'!$C$17,0,D332)-G331*(OFFSET('data'!$C$18,0,D332)+'data'!$C$19+OFFSET('data'!$C$20,0,D332)))*$C332/60+G331</f>
        <v>16.3633802816823</v>
      </c>
      <c r="H332" s="22">
        <f>H331+('data'!$C$19*G331-'data'!$C$16*H331)*$C332/60</f>
        <v>57.4977282402127</v>
      </c>
      <c r="I332" s="22">
        <f>I331+(OFFSET('data'!$C$20,0,D332)*G331-OFFSET('data'!$C$17,0,D332)*I331)*$C332/60</f>
        <v>75.7660575843788</v>
      </c>
      <c r="J332" s="23">
        <f>$A332/60</f>
        <v>27.25</v>
      </c>
      <c r="K332" s="19">
        <f>G332/'data'!$C$15*1000</f>
        <v>2.5</v>
      </c>
      <c r="L332" s="19">
        <f>L331+'data'!$G$21*(K331-L331)/60*C331</f>
        <v>2.44726993992344</v>
      </c>
      <c r="M332" s="20">
        <f>IF(L332&lt;='data'!$G$22,1.89,1.47)</f>
        <v>1.89</v>
      </c>
      <c r="N332" s="19">
        <f>$A332</f>
        <v>1635</v>
      </c>
      <c r="O332" s="31">
        <f>'data'!$G$23-'data'!$G$23*(1-('data'!$G$22^M332)/('data'!$G$22^M332+L332^M332))</f>
        <v>55.1092440010147</v>
      </c>
      <c r="P332" s="31">
        <f>VLOOKUP(IF(N332-'data'!$G$24&lt;0,0,N332-'data'!$G$24),N3:O1097,2)</f>
        <v>55.1535930046613</v>
      </c>
      <c r="Q332" s="20">
        <v>2.5</v>
      </c>
      <c r="R332" s="19">
        <v>2.50010065919823</v>
      </c>
      <c r="S332" s="19">
        <v>2.50010065919823</v>
      </c>
      <c r="T332" s="19">
        <v>2.50010065919823</v>
      </c>
      <c r="U332" s="19">
        <v>2.44739484765688</v>
      </c>
      <c r="V332" s="19">
        <v>2.44739484765688</v>
      </c>
      <c r="W332" s="19">
        <v>2.44739484765688</v>
      </c>
      <c r="X332" s="19">
        <v>2.44739484765688</v>
      </c>
      <c r="Y332" s="31">
        <v>55.1514058166156</v>
      </c>
      <c r="Z332" s="31">
        <v>55.1514058166156</v>
      </c>
      <c r="AA332" s="31">
        <v>55.1514058166156</v>
      </c>
      <c r="AB332" s="31">
        <v>55.1514058166156</v>
      </c>
    </row>
    <row r="333" ht="20.05" customHeight="1">
      <c r="A333" s="17">
        <f>$A332+C332</f>
        <v>1640</v>
      </c>
      <c r="B333" s="18"/>
      <c r="C333" s="19">
        <v>5</v>
      </c>
      <c r="D333" t="b" s="20">
        <v>0</v>
      </c>
      <c r="E333" s="21"/>
      <c r="F333" s="22">
        <v>496.641326414684</v>
      </c>
      <c r="G333" s="22">
        <f>$E333+($F333/60+H333*'data'!$C$16+I333*OFFSET('data'!$C$17,0,D333)-G332*(OFFSET('data'!$C$18,0,D333)+'data'!$C$19+OFFSET('data'!$C$20,0,D333)))*$C333/60+G332</f>
        <v>16.3633802816823</v>
      </c>
      <c r="H333" s="22">
        <f>H332+('data'!$C$19*G332-'data'!$C$16*H332)*$C333/60</f>
        <v>57.5557811844774</v>
      </c>
      <c r="I333" s="22">
        <f>I332+(OFFSET('data'!$C$20,0,D333)*G332-OFFSET('data'!$C$17,0,D333)*I332)*$C333/60</f>
        <v>75.98600055320151</v>
      </c>
      <c r="J333" s="23">
        <f>$A333/60</f>
        <v>27.3333333333333</v>
      </c>
      <c r="K333" s="19">
        <f>G333/'data'!$C$15*1000</f>
        <v>2.5</v>
      </c>
      <c r="L333" s="19">
        <f>L332+'data'!$G$21*(K332-L332)/60*C332</f>
        <v>2.44789042578364</v>
      </c>
      <c r="M333" s="20">
        <f>IF(L333&lt;='data'!$G$22,1.89,1.47)</f>
        <v>1.89</v>
      </c>
      <c r="N333" s="19">
        <f>$A333</f>
        <v>1640</v>
      </c>
      <c r="O333" s="31">
        <f>'data'!$G$23-'data'!$G$23*(1-('data'!$G$22^M333)/('data'!$G$22^M333+L333^M333))</f>
        <v>55.0984855239661</v>
      </c>
      <c r="P333" s="31">
        <f>VLOOKUP(IF(N333-'data'!$G$24&lt;0,0,N333-'data'!$G$24),N3:O1097,2)</f>
        <v>55.1423052701072</v>
      </c>
      <c r="Q333" s="20">
        <v>2.5</v>
      </c>
      <c r="R333" s="19">
        <v>2.50010038612608</v>
      </c>
      <c r="S333" s="19">
        <v>2.50010038612608</v>
      </c>
      <c r="T333" s="19">
        <v>2.50010038612608</v>
      </c>
      <c r="U333" s="19">
        <v>2.44801504817939</v>
      </c>
      <c r="V333" s="19">
        <v>2.44801504817939</v>
      </c>
      <c r="W333" s="19">
        <v>2.44801504817939</v>
      </c>
      <c r="X333" s="19">
        <v>2.44801504817939</v>
      </c>
      <c r="Y333" s="31">
        <v>55.1401234178944</v>
      </c>
      <c r="Z333" s="31">
        <v>55.1401234178944</v>
      </c>
      <c r="AA333" s="31">
        <v>55.1401234178944</v>
      </c>
      <c r="AB333" s="31">
        <v>55.1401234178944</v>
      </c>
    </row>
    <row r="334" ht="20.05" customHeight="1">
      <c r="A334" s="17">
        <f>$A333+C333</f>
        <v>1645</v>
      </c>
      <c r="B334" s="18"/>
      <c r="C334" s="19">
        <v>5</v>
      </c>
      <c r="D334" t="b" s="20">
        <v>0</v>
      </c>
      <c r="E334" s="21"/>
      <c r="F334" s="22">
        <v>496.344578893883</v>
      </c>
      <c r="G334" s="22">
        <f>$E334+($F334/60+H334*'data'!$C$16+I334*OFFSET('data'!$C$17,0,D334)-G333*(OFFSET('data'!$C$18,0,D334)+'data'!$C$19+OFFSET('data'!$C$20,0,D334)))*$C334/60+G333</f>
        <v>16.3633802816823</v>
      </c>
      <c r="H334" s="22">
        <f>H333+('data'!$C$19*G333-'data'!$C$16*H333)*$C334/60</f>
        <v>57.6134934533121</v>
      </c>
      <c r="I334" s="22">
        <f>I333+(OFFSET('data'!$C$20,0,D334)*G333-OFFSET('data'!$C$17,0,D334)*I333)*$C334/60</f>
        <v>76.205870024354</v>
      </c>
      <c r="J334" s="23">
        <f>$A334/60</f>
        <v>27.4166666666667</v>
      </c>
      <c r="K334" s="19">
        <f>G334/'data'!$C$15*1000</f>
        <v>2.5</v>
      </c>
      <c r="L334" s="19">
        <f>L333+'data'!$G$21*(K333-L333)/60*C333</f>
        <v>2.44850361025442</v>
      </c>
      <c r="M334" s="20">
        <f>IF(L334&lt;='data'!$G$22,1.89,1.47)</f>
        <v>1.89</v>
      </c>
      <c r="N334" s="19">
        <f>$A334</f>
        <v>1645</v>
      </c>
      <c r="O334" s="31">
        <f>'data'!$G$23-'data'!$G$23*(1-('data'!$G$22^M334)/('data'!$G$22^M334+L334^M334))</f>
        <v>55.0878553868483</v>
      </c>
      <c r="P334" s="31">
        <f>VLOOKUP(IF(N334-'data'!$G$24&lt;0,0,N334-'data'!$G$24),N3:O1097,2)</f>
        <v>55.1311522744685</v>
      </c>
      <c r="Q334" s="20">
        <v>2.5</v>
      </c>
      <c r="R334" s="19">
        <v>2.50010011401837</v>
      </c>
      <c r="S334" s="19">
        <v>2.50010011401837</v>
      </c>
      <c r="T334" s="19">
        <v>2.50010011401837</v>
      </c>
      <c r="U334" s="19">
        <v>2.44862794745682</v>
      </c>
      <c r="V334" s="19">
        <v>2.44862794745682</v>
      </c>
      <c r="W334" s="19">
        <v>2.44862794745682</v>
      </c>
      <c r="X334" s="19">
        <v>2.44862794745682</v>
      </c>
      <c r="Y334" s="31">
        <v>55.1289757502496</v>
      </c>
      <c r="Z334" s="31">
        <v>55.1289757502496</v>
      </c>
      <c r="AA334" s="31">
        <v>55.1289757502496</v>
      </c>
      <c r="AB334" s="31">
        <v>55.1289757502496</v>
      </c>
    </row>
    <row r="335" ht="20.05" customHeight="1">
      <c r="A335" s="17">
        <f>$A334+C334</f>
        <v>1650</v>
      </c>
      <c r="B335" s="18"/>
      <c r="C335" s="19">
        <v>5</v>
      </c>
      <c r="D335" t="b" s="20">
        <v>0</v>
      </c>
      <c r="E335" s="21"/>
      <c r="F335" s="22">
        <v>496.0492800314</v>
      </c>
      <c r="G335" s="22">
        <f>$E335+($F335/60+H335*'data'!$C$16+I335*OFFSET('data'!$C$17,0,D335)-G334*(OFFSET('data'!$C$18,0,D335)+'data'!$C$19+OFFSET('data'!$C$20,0,D335)))*$C335/60+G334</f>
        <v>16.3633802816823</v>
      </c>
      <c r="H335" s="22">
        <f>H334+('data'!$C$19*G334-'data'!$C$16*H334)*$C335/60</f>
        <v>57.670867045922</v>
      </c>
      <c r="I335" s="22">
        <f>I334+(OFFSET('data'!$C$20,0,D335)*G334-OFFSET('data'!$C$17,0,D335)*I334)*$C335/60</f>
        <v>76.4256660223968</v>
      </c>
      <c r="J335" s="23">
        <f>$A335/60</f>
        <v>27.5</v>
      </c>
      <c r="K335" s="19">
        <f>G335/'data'!$C$15*1000</f>
        <v>2.5</v>
      </c>
      <c r="L335" s="19">
        <f>L334+'data'!$G$21*(K334-L334)/60*C334</f>
        <v>2.44910957925279</v>
      </c>
      <c r="M335" s="20">
        <f>IF(L335&lt;='data'!$G$22,1.89,1.47)</f>
        <v>1.89</v>
      </c>
      <c r="N335" s="19">
        <f>$A335</f>
        <v>1650</v>
      </c>
      <c r="O335" s="31">
        <f>'data'!$G$23-'data'!$G$23*(1-('data'!$G$22^M335)/('data'!$G$22^M335+L335^M335))</f>
        <v>55.0773520391138</v>
      </c>
      <c r="P335" s="31">
        <f>VLOOKUP(IF(N335-'data'!$G$24&lt;0,0,N335-'data'!$G$24),N3:O1097,2)</f>
        <v>55.1201323879658</v>
      </c>
      <c r="Q335" s="20">
        <v>2.5</v>
      </c>
      <c r="R335" s="19">
        <v>2.50009984287164</v>
      </c>
      <c r="S335" s="19">
        <v>2.50009984287164</v>
      </c>
      <c r="T335" s="19">
        <v>2.50009984287164</v>
      </c>
      <c r="U335" s="19">
        <v>2.44923363141581</v>
      </c>
      <c r="V335" s="19">
        <v>2.44923363141581</v>
      </c>
      <c r="W335" s="19">
        <v>2.44923363141581</v>
      </c>
      <c r="X335" s="19">
        <v>2.44923363141581</v>
      </c>
      <c r="Y335" s="31">
        <v>55.1179611838018</v>
      </c>
      <c r="Z335" s="31">
        <v>55.1179611838018</v>
      </c>
      <c r="AA335" s="31">
        <v>55.1179611838018</v>
      </c>
      <c r="AB335" s="31">
        <v>55.1179611838018</v>
      </c>
    </row>
    <row r="336" ht="20.05" customHeight="1">
      <c r="A336" s="17">
        <f>$A335+C335</f>
        <v>1655</v>
      </c>
      <c r="B336" s="18"/>
      <c r="C336" s="19">
        <v>5</v>
      </c>
      <c r="D336" t="b" s="20">
        <v>0</v>
      </c>
      <c r="E336" s="21"/>
      <c r="F336" s="22">
        <v>495.755421423823</v>
      </c>
      <c r="G336" s="22">
        <f>$E336+($F336/60+H336*'data'!$C$16+I336*OFFSET('data'!$C$17,0,D336)-G335*(OFFSET('data'!$C$18,0,D336)+'data'!$C$19+OFFSET('data'!$C$20,0,D336)))*$C336/60+G335</f>
        <v>16.3633802816823</v>
      </c>
      <c r="H336" s="22">
        <f>H335+('data'!$C$19*G335-'data'!$C$16*H335)*$C336/60</f>
        <v>57.7279039497803</v>
      </c>
      <c r="I336" s="22">
        <f>I335+(OFFSET('data'!$C$20,0,D336)*G335-OFFSET('data'!$C$17,0,D336)*I335)*$C336/60</f>
        <v>76.64538857188219</v>
      </c>
      <c r="J336" s="23">
        <f>$A336/60</f>
        <v>27.5833333333333</v>
      </c>
      <c r="K336" s="19">
        <f>G336/'data'!$C$15*1000</f>
        <v>2.5</v>
      </c>
      <c r="L336" s="19">
        <f>L335+'data'!$G$21*(K335-L335)/60*C335</f>
        <v>2.44970841768475</v>
      </c>
      <c r="M336" s="20">
        <f>IF(L336&lt;='data'!$G$22,1.89,1.47)</f>
        <v>1.89</v>
      </c>
      <c r="N336" s="19">
        <f>$A336</f>
        <v>1655</v>
      </c>
      <c r="O336" s="31">
        <f>'data'!$G$23-'data'!$G$23*(1-('data'!$G$22^M336)/('data'!$G$22^M336+L336^M336))</f>
        <v>55.0669739493889</v>
      </c>
      <c r="P336" s="31">
        <f>VLOOKUP(IF(N336-'data'!$G$24&lt;0,0,N336-'data'!$G$24),N3:O1097,2)</f>
        <v>55.1092440010147</v>
      </c>
      <c r="Q336" s="20">
        <v>2.5</v>
      </c>
      <c r="R336" s="19">
        <v>2.50009957268243</v>
      </c>
      <c r="S336" s="19">
        <v>2.50009957268243</v>
      </c>
      <c r="T336" s="19">
        <v>2.50009957268243</v>
      </c>
      <c r="U336" s="19">
        <v>2.44983218497187</v>
      </c>
      <c r="V336" s="19">
        <v>2.44983218497187</v>
      </c>
      <c r="W336" s="19">
        <v>2.44983218497187</v>
      </c>
      <c r="X336" s="19">
        <v>2.44983218497187</v>
      </c>
      <c r="Y336" s="31">
        <v>55.1070781088691</v>
      </c>
      <c r="Z336" s="31">
        <v>55.1070781088691</v>
      </c>
      <c r="AA336" s="31">
        <v>55.1070781088691</v>
      </c>
      <c r="AB336" s="31">
        <v>55.1070781088691</v>
      </c>
    </row>
    <row r="337" ht="20.05" customHeight="1">
      <c r="A337" s="17">
        <f>$A336+C336</f>
        <v>1660</v>
      </c>
      <c r="B337" s="18"/>
      <c r="C337" s="19">
        <v>5</v>
      </c>
      <c r="D337" t="b" s="20">
        <v>0</v>
      </c>
      <c r="E337" s="21"/>
      <c r="F337" s="22">
        <v>495.462994717020</v>
      </c>
      <c r="G337" s="22">
        <f>$E337+($F337/60+H337*'data'!$C$16+I337*OFFSET('data'!$C$17,0,D337)-G336*(OFFSET('data'!$C$18,0,D337)+'data'!$C$19+OFFSET('data'!$C$20,0,D337)))*$C337/60+G336</f>
        <v>16.3633802816823</v>
      </c>
      <c r="H337" s="22">
        <f>H336+('data'!$C$19*G336-'data'!$C$16*H336)*$C337/60</f>
        <v>57.7846061406969</v>
      </c>
      <c r="I337" s="22">
        <f>I336+(OFFSET('data'!$C$20,0,D337)*G336-OFFSET('data'!$C$17,0,D337)*I336)*$C337/60</f>
        <v>76.8650376973543</v>
      </c>
      <c r="J337" s="23">
        <f>$A337/60</f>
        <v>27.6666666666667</v>
      </c>
      <c r="K337" s="19">
        <f>G337/'data'!$C$15*1000</f>
        <v>2.5</v>
      </c>
      <c r="L337" s="19">
        <f>L336+'data'!$G$21*(K336-L336)/60*C336</f>
        <v>2.45030020945719</v>
      </c>
      <c r="M337" s="20">
        <f>IF(L337&lt;='data'!$G$22,1.89,1.47)</f>
        <v>1.89</v>
      </c>
      <c r="N337" s="19">
        <f>$A337</f>
        <v>1660</v>
      </c>
      <c r="O337" s="31">
        <f>'data'!$G$23-'data'!$G$23*(1-('data'!$G$22^M337)/('data'!$G$22^M337+L337^M337))</f>
        <v>55.0567196052269</v>
      </c>
      <c r="P337" s="31">
        <f>VLOOKUP(IF(N337-'data'!$G$24&lt;0,0,N337-'data'!$G$24),N3:O1097,2)</f>
        <v>55.0984855239661</v>
      </c>
      <c r="Q337" s="20">
        <v>2.5</v>
      </c>
      <c r="R337" s="19">
        <v>2.50009930344731</v>
      </c>
      <c r="S337" s="19">
        <v>2.50009930344731</v>
      </c>
      <c r="T337" s="19">
        <v>2.50009930344731</v>
      </c>
      <c r="U337" s="19">
        <v>2.45042369204124</v>
      </c>
      <c r="V337" s="19">
        <v>2.45042369204124</v>
      </c>
      <c r="W337" s="19">
        <v>2.45042369204124</v>
      </c>
      <c r="X337" s="19">
        <v>2.45042369204124</v>
      </c>
      <c r="Y337" s="31">
        <v>55.0963249357065</v>
      </c>
      <c r="Z337" s="31">
        <v>55.0963249357065</v>
      </c>
      <c r="AA337" s="31">
        <v>55.0963249357065</v>
      </c>
      <c r="AB337" s="31">
        <v>55.0963249357065</v>
      </c>
    </row>
    <row r="338" ht="20.05" customHeight="1">
      <c r="A338" s="17">
        <f>$A337+C337</f>
        <v>1665</v>
      </c>
      <c r="B338" s="18"/>
      <c r="C338" s="19">
        <v>5</v>
      </c>
      <c r="D338" t="b" s="20">
        <v>0</v>
      </c>
      <c r="E338" s="21"/>
      <c r="F338" s="22">
        <v>495.171991605851</v>
      </c>
      <c r="G338" s="22">
        <f>$E338+($F338/60+H338*'data'!$C$16+I338*OFFSET('data'!$C$17,0,D338)-G337*(OFFSET('data'!$C$18,0,D338)+'data'!$C$19+OFFSET('data'!$C$20,0,D338)))*$C338/60+G337</f>
        <v>16.3633802816823</v>
      </c>
      <c r="H338" s="22">
        <f>H337+('data'!$C$19*G337-'data'!$C$16*H337)*$C338/60</f>
        <v>57.8409755828871</v>
      </c>
      <c r="I338" s="22">
        <f>I337+(OFFSET('data'!$C$20,0,D338)*G337-OFFSET('data'!$C$17,0,D338)*I337)*$C338/60</f>
        <v>77.084613423349</v>
      </c>
      <c r="J338" s="23">
        <f>$A338/60</f>
        <v>27.75</v>
      </c>
      <c r="K338" s="19">
        <f>G338/'data'!$C$15*1000</f>
        <v>2.5</v>
      </c>
      <c r="L338" s="19">
        <f>L337+'data'!$G$21*(K337-L337)/60*C337</f>
        <v>2.45088503748966</v>
      </c>
      <c r="M338" s="20">
        <f>IF(L338&lt;='data'!$G$22,1.89,1.47)</f>
        <v>1.89</v>
      </c>
      <c r="N338" s="19">
        <f>$A338</f>
        <v>1665</v>
      </c>
      <c r="O338" s="31">
        <f>'data'!$G$23-'data'!$G$23*(1-('data'!$G$22^M338)/('data'!$G$22^M338+L338^M338))</f>
        <v>55.0465875128649</v>
      </c>
      <c r="P338" s="31">
        <f>VLOOKUP(IF(N338-'data'!$G$24&lt;0,0,N338-'data'!$G$24),N3:O1097,2)</f>
        <v>55.0878553868483</v>
      </c>
      <c r="Q338" s="20">
        <v>2.5</v>
      </c>
      <c r="R338" s="19">
        <v>2.50009903516282</v>
      </c>
      <c r="S338" s="19">
        <v>2.50009903516282</v>
      </c>
      <c r="T338" s="19">
        <v>2.50009903516282</v>
      </c>
      <c r="U338" s="19">
        <v>2.45100823555265</v>
      </c>
      <c r="V338" s="19">
        <v>2.45100823555265</v>
      </c>
      <c r="W338" s="19">
        <v>2.45100823555265</v>
      </c>
      <c r="X338" s="19">
        <v>2.45100823555265</v>
      </c>
      <c r="Y338" s="31">
        <v>55.0857000942482</v>
      </c>
      <c r="Z338" s="31">
        <v>55.0857000942482</v>
      </c>
      <c r="AA338" s="31">
        <v>55.0857000942482</v>
      </c>
      <c r="AB338" s="31">
        <v>55.0857000942482</v>
      </c>
    </row>
    <row r="339" ht="20.05" customHeight="1">
      <c r="A339" s="17">
        <f>$A338+C338</f>
        <v>1670</v>
      </c>
      <c r="B339" s="18"/>
      <c r="C339" s="19">
        <v>5</v>
      </c>
      <c r="D339" t="b" s="20">
        <v>0</v>
      </c>
      <c r="E339" s="21"/>
      <c r="F339" s="22">
        <v>494.882403833881</v>
      </c>
      <c r="G339" s="22">
        <f>$E339+($F339/60+H339*'data'!$C$16+I339*OFFSET('data'!$C$17,0,D339)-G338*(OFFSET('data'!$C$18,0,D339)+'data'!$C$19+OFFSET('data'!$C$20,0,D339)))*$C339/60+G338</f>
        <v>16.3633802816823</v>
      </c>
      <c r="H339" s="22">
        <f>H338+('data'!$C$19*G338-'data'!$C$16*H338)*$C339/60</f>
        <v>57.8970142290393</v>
      </c>
      <c r="I339" s="22">
        <f>I338+(OFFSET('data'!$C$20,0,D339)*G338-OFFSET('data'!$C$17,0,D339)*I338)*$C339/60</f>
        <v>77.30411577439401</v>
      </c>
      <c r="J339" s="23">
        <f>$A339/60</f>
        <v>27.8333333333333</v>
      </c>
      <c r="K339" s="19">
        <f>G339/'data'!$C$15*1000</f>
        <v>2.5</v>
      </c>
      <c r="L339" s="19">
        <f>L338+'data'!$G$21*(K338-L338)/60*C338</f>
        <v>2.45146298372597</v>
      </c>
      <c r="M339" s="20">
        <f>IF(L339&lt;='data'!$G$22,1.89,1.47)</f>
        <v>1.89</v>
      </c>
      <c r="N339" s="19">
        <f>$A339</f>
        <v>1670</v>
      </c>
      <c r="O339" s="31">
        <f>'data'!$G$23-'data'!$G$23*(1-('data'!$G$22^M339)/('data'!$G$22^M339+L339^M339))</f>
        <v>55.0365761969835</v>
      </c>
      <c r="P339" s="31">
        <f>VLOOKUP(IF(N339-'data'!$G$24&lt;0,0,N339-'data'!$G$24),N3:O1097,2)</f>
        <v>55.0773520391138</v>
      </c>
      <c r="Q339" s="20">
        <v>2.5</v>
      </c>
      <c r="R339" s="19">
        <v>2.50009876782558</v>
      </c>
      <c r="S339" s="19">
        <v>2.50009876782558</v>
      </c>
      <c r="T339" s="19">
        <v>2.50009876782558</v>
      </c>
      <c r="U339" s="19">
        <v>2.45158589745896</v>
      </c>
      <c r="V339" s="19">
        <v>2.45158589745896</v>
      </c>
      <c r="W339" s="19">
        <v>2.45158589745896</v>
      </c>
      <c r="X339" s="19">
        <v>2.45158589745896</v>
      </c>
      <c r="Y339" s="31">
        <v>55.075202033855</v>
      </c>
      <c r="Z339" s="31">
        <v>55.075202033855</v>
      </c>
      <c r="AA339" s="31">
        <v>55.075202033855</v>
      </c>
      <c r="AB339" s="31">
        <v>55.075202033855</v>
      </c>
    </row>
    <row r="340" ht="20.05" customHeight="1">
      <c r="A340" s="17">
        <f>$A339+C339</f>
        <v>1675</v>
      </c>
      <c r="B340" s="18"/>
      <c r="C340" s="19">
        <v>5</v>
      </c>
      <c r="D340" t="b" s="20">
        <v>0</v>
      </c>
      <c r="E340" s="21"/>
      <c r="F340" s="22">
        <v>494.594223193096</v>
      </c>
      <c r="G340" s="22">
        <f>$E340+($F340/60+H340*'data'!$C$16+I340*OFFSET('data'!$C$17,0,D340)-G339*(OFFSET('data'!$C$18,0,D340)+'data'!$C$19+OFFSET('data'!$C$20,0,D340)))*$C340/60+G339</f>
        <v>16.3633802816823</v>
      </c>
      <c r="H340" s="22">
        <f>H339+('data'!$C$19*G339-'data'!$C$16*H339)*$C340/60</f>
        <v>57.9527240203829</v>
      </c>
      <c r="I340" s="22">
        <f>I339+(OFFSET('data'!$C$20,0,D340)*G339-OFFSET('data'!$C$17,0,D340)*I339)*$C340/60</f>
        <v>77.5235447750087</v>
      </c>
      <c r="J340" s="23">
        <f>$A340/60</f>
        <v>27.9166666666667</v>
      </c>
      <c r="K340" s="19">
        <f>G340/'data'!$C$15*1000</f>
        <v>2.5</v>
      </c>
      <c r="L340" s="19">
        <f>L339+'data'!$G$21*(K339-L339)/60*C339</f>
        <v>2.45203412914569</v>
      </c>
      <c r="M340" s="20">
        <f>IF(L340&lt;='data'!$G$22,1.89,1.47)</f>
        <v>1.89</v>
      </c>
      <c r="N340" s="19">
        <f>$A340</f>
        <v>1675</v>
      </c>
      <c r="O340" s="31">
        <f>'data'!$G$23-'data'!$G$23*(1-('data'!$G$22^M340)/('data'!$G$22^M340+L340^M340))</f>
        <v>55.0266842004703</v>
      </c>
      <c r="P340" s="31">
        <f>VLOOKUP(IF(N340-'data'!$G$24&lt;0,0,N340-'data'!$G$24),N3:O1097,2)</f>
        <v>55.0669739493889</v>
      </c>
      <c r="Q340" s="20">
        <v>2.5</v>
      </c>
      <c r="R340" s="19">
        <v>2.50009850143217</v>
      </c>
      <c r="S340" s="19">
        <v>2.50009850143217</v>
      </c>
      <c r="T340" s="19">
        <v>2.50009850143217</v>
      </c>
      <c r="U340" s="19">
        <v>2.45215675874864</v>
      </c>
      <c r="V340" s="19">
        <v>2.45215675874864</v>
      </c>
      <c r="W340" s="19">
        <v>2.45215675874864</v>
      </c>
      <c r="X340" s="19">
        <v>2.45215675874864</v>
      </c>
      <c r="Y340" s="31">
        <v>55.0648292230626</v>
      </c>
      <c r="Z340" s="31">
        <v>55.0648292230626</v>
      </c>
      <c r="AA340" s="31">
        <v>55.0648292230626</v>
      </c>
      <c r="AB340" s="31">
        <v>55.0648292230626</v>
      </c>
    </row>
    <row r="341" ht="20.05" customHeight="1">
      <c r="A341" s="17">
        <f>$A340+C340</f>
        <v>1680</v>
      </c>
      <c r="B341" s="18"/>
      <c r="C341" s="19">
        <v>5</v>
      </c>
      <c r="D341" t="b" s="20">
        <v>0</v>
      </c>
      <c r="E341" s="21"/>
      <c r="F341" s="22">
        <v>494.307441523614</v>
      </c>
      <c r="G341" s="22">
        <f>$E341+($F341/60+H341*'data'!$C$16+I341*OFFSET('data'!$C$17,0,D341)-G340*(OFFSET('data'!$C$18,0,D341)+'data'!$C$19+OFFSET('data'!$C$20,0,D341)))*$C341/60+G340</f>
        <v>16.3633802816823</v>
      </c>
      <c r="H341" s="22">
        <f>H340+('data'!$C$19*G340-'data'!$C$16*H340)*$C341/60</f>
        <v>58.0081068867555</v>
      </c>
      <c r="I341" s="22">
        <f>I340+(OFFSET('data'!$C$20,0,D341)*G340-OFFSET('data'!$C$17,0,D341)*I340)*$C341/60</f>
        <v>77.74290044970439</v>
      </c>
      <c r="J341" s="23">
        <f>$A341/60</f>
        <v>28</v>
      </c>
      <c r="K341" s="19">
        <f>G341/'data'!$C$15*1000</f>
        <v>2.5</v>
      </c>
      <c r="L341" s="19">
        <f>L340+'data'!$G$21*(K340-L340)/60*C340</f>
        <v>2.45259855377547</v>
      </c>
      <c r="M341" s="20">
        <f>IF(L341&lt;='data'!$G$22,1.89,1.47)</f>
        <v>1.89</v>
      </c>
      <c r="N341" s="19">
        <f>$A341</f>
        <v>1680</v>
      </c>
      <c r="O341" s="31">
        <f>'data'!$G$23-'data'!$G$23*(1-('data'!$G$22^M341)/('data'!$G$22^M341+L341^M341))</f>
        <v>55.0169100841863</v>
      </c>
      <c r="P341" s="31">
        <f>VLOOKUP(IF(N341-'data'!$G$24&lt;0,0,N341-'data'!$G$24),N3:O1097,2)</f>
        <v>55.0567196052269</v>
      </c>
      <c r="Q341" s="20">
        <v>2.5</v>
      </c>
      <c r="R341" s="19">
        <v>2.50009823597919</v>
      </c>
      <c r="S341" s="19">
        <v>2.50009823597919</v>
      </c>
      <c r="T341" s="19">
        <v>2.50009823597919</v>
      </c>
      <c r="U341" s="19">
        <v>2.45272089945709</v>
      </c>
      <c r="V341" s="19">
        <v>2.45272089945709</v>
      </c>
      <c r="W341" s="19">
        <v>2.45272089945709</v>
      </c>
      <c r="X341" s="19">
        <v>2.45272089945709</v>
      </c>
      <c r="Y341" s="31">
        <v>55.054580149336</v>
      </c>
      <c r="Z341" s="31">
        <v>55.054580149336</v>
      </c>
      <c r="AA341" s="31">
        <v>55.054580149336</v>
      </c>
      <c r="AB341" s="31">
        <v>55.054580149336</v>
      </c>
    </row>
    <row r="342" ht="20.05" customHeight="1">
      <c r="A342" s="17">
        <f>$A341+C341</f>
        <v>1685</v>
      </c>
      <c r="B342" s="18"/>
      <c r="C342" s="19">
        <v>5</v>
      </c>
      <c r="D342" t="b" s="20">
        <v>0</v>
      </c>
      <c r="E342" s="21"/>
      <c r="F342" s="22">
        <v>494.022050713407</v>
      </c>
      <c r="G342" s="22">
        <f>$E342+($F342/60+H342*'data'!$C$16+I342*OFFSET('data'!$C$17,0,D342)-G341*(OFFSET('data'!$C$18,0,D342)+'data'!$C$19+OFFSET('data'!$C$20,0,D342)))*$C342/60+G341</f>
        <v>16.3633802816823</v>
      </c>
      <c r="H342" s="22">
        <f>H341+('data'!$C$19*G341-'data'!$C$16*H341)*$C342/60</f>
        <v>58.0631647466697</v>
      </c>
      <c r="I342" s="22">
        <f>I341+(OFFSET('data'!$C$20,0,D342)*G341-OFFSET('data'!$C$17,0,D342)*I341)*$C342/60</f>
        <v>77.9621828229843</v>
      </c>
      <c r="J342" s="23">
        <f>$A342/60</f>
        <v>28.0833333333333</v>
      </c>
      <c r="K342" s="19">
        <f>G342/'data'!$C$15*1000</f>
        <v>2.5</v>
      </c>
      <c r="L342" s="19">
        <f>L341+'data'!$G$21*(K341-L341)/60*C341</f>
        <v>2.45315633670029</v>
      </c>
      <c r="M342" s="20">
        <f>IF(L342&lt;='data'!$G$22,1.89,1.47)</f>
        <v>1.89</v>
      </c>
      <c r="N342" s="19">
        <f>$A342</f>
        <v>1685</v>
      </c>
      <c r="O342" s="31">
        <f>'data'!$G$23-'data'!$G$23*(1-('data'!$G$22^M342)/('data'!$G$22^M342+L342^M342))</f>
        <v>55.0072524267352</v>
      </c>
      <c r="P342" s="31">
        <f>VLOOKUP(IF(N342-'data'!$G$24&lt;0,0,N342-'data'!$G$24),N3:O1097,2)</f>
        <v>55.0465875128649</v>
      </c>
      <c r="Q342" s="20">
        <v>2.5</v>
      </c>
      <c r="R342" s="19">
        <v>2.50009797146326</v>
      </c>
      <c r="S342" s="19">
        <v>2.50009797146326</v>
      </c>
      <c r="T342" s="19">
        <v>2.50009797146326</v>
      </c>
      <c r="U342" s="19">
        <v>2.4532783986779</v>
      </c>
      <c r="V342" s="19">
        <v>2.4532783986779</v>
      </c>
      <c r="W342" s="19">
        <v>2.4532783986779</v>
      </c>
      <c r="X342" s="19">
        <v>2.4532783986779</v>
      </c>
      <c r="Y342" s="31">
        <v>55.0444533188259</v>
      </c>
      <c r="Z342" s="31">
        <v>55.0444533188259</v>
      </c>
      <c r="AA342" s="31">
        <v>55.0444533188259</v>
      </c>
      <c r="AB342" s="31">
        <v>55.0444533188259</v>
      </c>
    </row>
    <row r="343" ht="20.05" customHeight="1">
      <c r="A343" s="17">
        <f>$A342+C342</f>
        <v>1690</v>
      </c>
      <c r="B343" s="18"/>
      <c r="C343" s="19">
        <v>5</v>
      </c>
      <c r="D343" t="b" s="20">
        <v>0</v>
      </c>
      <c r="E343" s="21"/>
      <c r="F343" s="22">
        <v>493.738042698018</v>
      </c>
      <c r="G343" s="22">
        <f>$E343+($F343/60+H343*'data'!$C$16+I343*OFFSET('data'!$C$17,0,D343)-G342*(OFFSET('data'!$C$18,0,D343)+'data'!$C$19+OFFSET('data'!$C$20,0,D343)))*$C343/60+G342</f>
        <v>16.3633802816823</v>
      </c>
      <c r="H343" s="22">
        <f>H342+('data'!$C$19*G342-'data'!$C$16*H342)*$C343/60</f>
        <v>58.1178995073796</v>
      </c>
      <c r="I343" s="22">
        <f>I342+(OFFSET('data'!$C$20,0,D343)*G342-OFFSET('data'!$C$17,0,D343)*I342)*$C343/60</f>
        <v>78.1813919193432</v>
      </c>
      <c r="J343" s="23">
        <f>$A343/60</f>
        <v>28.1666666666667</v>
      </c>
      <c r="K343" s="19">
        <f>G343/'data'!$C$15*1000</f>
        <v>2.5</v>
      </c>
      <c r="L343" s="19">
        <f>L342+'data'!$G$21*(K342-L342)/60*C342</f>
        <v>2.4537075560745</v>
      </c>
      <c r="M343" s="20">
        <f>IF(L343&lt;='data'!$G$22,1.89,1.47)</f>
        <v>1.89</v>
      </c>
      <c r="N343" s="19">
        <f>$A343</f>
        <v>1690</v>
      </c>
      <c r="O343" s="31">
        <f>'data'!$G$23-'data'!$G$23*(1-('data'!$G$22^M343)/('data'!$G$22^M343+L343^M343))</f>
        <v>54.9977098242368</v>
      </c>
      <c r="P343" s="31">
        <f>VLOOKUP(IF(N343-'data'!$G$24&lt;0,0,N343-'data'!$G$24),N3:O1097,2)</f>
        <v>55.0365761969835</v>
      </c>
      <c r="Q343" s="20">
        <v>2.5</v>
      </c>
      <c r="R343" s="19">
        <v>2.50009770788101</v>
      </c>
      <c r="S343" s="19">
        <v>2.50009770788101</v>
      </c>
      <c r="T343" s="19">
        <v>2.50009770788101</v>
      </c>
      <c r="U343" s="19">
        <v>2.45382933457389</v>
      </c>
      <c r="V343" s="19">
        <v>2.45382933457389</v>
      </c>
      <c r="W343" s="19">
        <v>2.45382933457389</v>
      </c>
      <c r="X343" s="19">
        <v>2.45382933457389</v>
      </c>
      <c r="Y343" s="31">
        <v>55.0344472561282</v>
      </c>
      <c r="Z343" s="31">
        <v>55.0344472561282</v>
      </c>
      <c r="AA343" s="31">
        <v>55.0344472561282</v>
      </c>
      <c r="AB343" s="31">
        <v>55.0344472561282</v>
      </c>
    </row>
    <row r="344" ht="20.05" customHeight="1">
      <c r="A344" s="17">
        <f>$A343+C343</f>
        <v>1695</v>
      </c>
      <c r="B344" s="18"/>
      <c r="C344" s="19">
        <v>5</v>
      </c>
      <c r="D344" t="b" s="20">
        <v>0</v>
      </c>
      <c r="E344" s="21"/>
      <c r="F344" s="22">
        <v>493.455409460283</v>
      </c>
      <c r="G344" s="22">
        <f>$E344+($F344/60+H344*'data'!$C$16+I344*OFFSET('data'!$C$17,0,D344)-G343*(OFFSET('data'!$C$18,0,D344)+'data'!$C$19+OFFSET('data'!$C$20,0,D344)))*$C344/60+G343</f>
        <v>16.3633802816823</v>
      </c>
      <c r="H344" s="22">
        <f>H343+('data'!$C$19*G343-'data'!$C$16*H343)*$C344/60</f>
        <v>58.1723130649468</v>
      </c>
      <c r="I344" s="22">
        <f>I343+(OFFSET('data'!$C$20,0,D344)*G343-OFFSET('data'!$C$17,0,D344)*I343)*$C344/60</f>
        <v>78.4005277632678</v>
      </c>
      <c r="J344" s="23">
        <f>$A344/60</f>
        <v>28.25</v>
      </c>
      <c r="K344" s="19">
        <f>G344/'data'!$C$15*1000</f>
        <v>2.5</v>
      </c>
      <c r="L344" s="19">
        <f>L343+'data'!$G$21*(K343-L343)/60*C343</f>
        <v>2.4542522891328</v>
      </c>
      <c r="M344" s="20">
        <f>IF(L344&lt;='data'!$G$22,1.89,1.47)</f>
        <v>1.89</v>
      </c>
      <c r="N344" s="19">
        <f>$A344</f>
        <v>1695</v>
      </c>
      <c r="O344" s="31">
        <f>'data'!$G$23-'data'!$G$23*(1-('data'!$G$22^M344)/('data'!$G$22^M344+L344^M344))</f>
        <v>54.9882808901021</v>
      </c>
      <c r="P344" s="31">
        <f>VLOOKUP(IF(N344-'data'!$G$24&lt;0,0,N344-'data'!$G$24),N3:O1097,2)</f>
        <v>55.0266842004703</v>
      </c>
      <c r="Q344" s="20">
        <v>2.5</v>
      </c>
      <c r="R344" s="19">
        <v>2.50009744522911</v>
      </c>
      <c r="S344" s="19">
        <v>2.50009744522911</v>
      </c>
      <c r="T344" s="19">
        <v>2.50009744522911</v>
      </c>
      <c r="U344" s="19">
        <v>2.45437378438809</v>
      </c>
      <c r="V344" s="19">
        <v>2.45437378438809</v>
      </c>
      <c r="W344" s="19">
        <v>2.45437378438809</v>
      </c>
      <c r="X344" s="19">
        <v>2.45437378438809</v>
      </c>
      <c r="Y344" s="31">
        <v>55.0245605040471</v>
      </c>
      <c r="Z344" s="31">
        <v>55.0245605040471</v>
      </c>
      <c r="AA344" s="31">
        <v>55.0245605040471</v>
      </c>
      <c r="AB344" s="31">
        <v>55.0245605040471</v>
      </c>
    </row>
    <row r="345" ht="20.05" customHeight="1">
      <c r="A345" s="17">
        <f>$A344+C344</f>
        <v>1700</v>
      </c>
      <c r="B345" s="18"/>
      <c r="C345" s="19">
        <v>5</v>
      </c>
      <c r="D345" t="b" s="20">
        <v>0</v>
      </c>
      <c r="E345" s="21"/>
      <c r="F345" s="22">
        <v>493.174143030054</v>
      </c>
      <c r="G345" s="22">
        <f>$E345+($F345/60+H345*'data'!$C$16+I345*OFFSET('data'!$C$17,0,D345)-G344*(OFFSET('data'!$C$18,0,D345)+'data'!$C$19+OFFSET('data'!$C$20,0,D345)))*$C345/60+G344</f>
        <v>16.3633802816823</v>
      </c>
      <c r="H345" s="22">
        <f>H344+('data'!$C$19*G344-'data'!$C$16*H344)*$C345/60</f>
        <v>58.2264073043061</v>
      </c>
      <c r="I345" s="22">
        <f>I344+(OFFSET('data'!$C$20,0,D345)*G344-OFFSET('data'!$C$17,0,D345)*I344)*$C345/60</f>
        <v>78.6195903792368</v>
      </c>
      <c r="J345" s="23">
        <f>$A345/60</f>
        <v>28.3333333333333</v>
      </c>
      <c r="K345" s="19">
        <f>G345/'data'!$C$15*1000</f>
        <v>2.5</v>
      </c>
      <c r="L345" s="19">
        <f>L344+'data'!$G$21*(K344-L344)/60*C344</f>
        <v>2.45479061220105</v>
      </c>
      <c r="M345" s="20">
        <f>IF(L345&lt;='data'!$G$22,1.89,1.47)</f>
        <v>1.89</v>
      </c>
      <c r="N345" s="19">
        <f>$A345</f>
        <v>1700</v>
      </c>
      <c r="O345" s="31">
        <f>'data'!$G$23-'data'!$G$23*(1-('data'!$G$22^M345)/('data'!$G$22^M345+L345^M345))</f>
        <v>54.9789642548128</v>
      </c>
      <c r="P345" s="31">
        <f>VLOOKUP(IF(N345-'data'!$G$24&lt;0,0,N345-'data'!$G$24),N3:O1097,2)</f>
        <v>55.0169100841863</v>
      </c>
      <c r="Q345" s="20">
        <v>2.5</v>
      </c>
      <c r="R345" s="19">
        <v>2.50009718350418</v>
      </c>
      <c r="S345" s="19">
        <v>2.50009718350418</v>
      </c>
      <c r="T345" s="19">
        <v>2.50009718350418</v>
      </c>
      <c r="U345" s="19">
        <v>2.45491182445456</v>
      </c>
      <c r="V345" s="19">
        <v>2.45491182445456</v>
      </c>
      <c r="W345" s="19">
        <v>2.45491182445456</v>
      </c>
      <c r="X345" s="19">
        <v>2.45491182445456</v>
      </c>
      <c r="Y345" s="31">
        <v>55.0147916233625</v>
      </c>
      <c r="Z345" s="31">
        <v>55.0147916233625</v>
      </c>
      <c r="AA345" s="31">
        <v>55.0147916233625</v>
      </c>
      <c r="AB345" s="31">
        <v>55.0147916233625</v>
      </c>
    </row>
    <row r="346" ht="20.05" customHeight="1">
      <c r="A346" s="17">
        <f>$A345+C345</f>
        <v>1705</v>
      </c>
      <c r="B346" s="18"/>
      <c r="C346" s="19">
        <v>5</v>
      </c>
      <c r="D346" t="b" s="20">
        <v>0</v>
      </c>
      <c r="E346" s="21"/>
      <c r="F346" s="22">
        <v>492.894235483920</v>
      </c>
      <c r="G346" s="22">
        <f>$E346+($F346/60+H346*'data'!$C$16+I346*OFFSET('data'!$C$17,0,D346)-G345*(OFFSET('data'!$C$18,0,D346)+'data'!$C$19+OFFSET('data'!$C$20,0,D346)))*$C346/60+G345</f>
        <v>16.3633802816823</v>
      </c>
      <c r="H346" s="22">
        <f>H345+('data'!$C$19*G345-'data'!$C$16*H345)*$C346/60</f>
        <v>58.280184099331</v>
      </c>
      <c r="I346" s="22">
        <f>I345+(OFFSET('data'!$C$20,0,D346)*G345-OFFSET('data'!$C$17,0,D346)*I345)*$C346/60</f>
        <v>78.83857979172041</v>
      </c>
      <c r="J346" s="23">
        <f>$A346/60</f>
        <v>28.4166666666667</v>
      </c>
      <c r="K346" s="19">
        <f>G346/'data'!$C$15*1000</f>
        <v>2.5</v>
      </c>
      <c r="L346" s="19">
        <f>L345+'data'!$G$21*(K345-L345)/60*C345</f>
        <v>2.45532260070697</v>
      </c>
      <c r="M346" s="20">
        <f>IF(L346&lt;='data'!$G$22,1.89,1.47)</f>
        <v>1.89</v>
      </c>
      <c r="N346" s="19">
        <f>$A346</f>
        <v>1705</v>
      </c>
      <c r="O346" s="31">
        <f>'data'!$G$23-'data'!$G$23*(1-('data'!$G$22^M346)/('data'!$G$22^M346+L346^M346))</f>
        <v>54.9697585657032</v>
      </c>
      <c r="P346" s="31">
        <f>VLOOKUP(IF(N346-'data'!$G$24&lt;0,0,N346-'data'!$G$24),N3:O1097,2)</f>
        <v>55.0072524267352</v>
      </c>
      <c r="Q346" s="20">
        <v>2.5</v>
      </c>
      <c r="R346" s="19">
        <v>2.5000969227029</v>
      </c>
      <c r="S346" s="19">
        <v>2.5000969227029</v>
      </c>
      <c r="T346" s="19">
        <v>2.5000969227029</v>
      </c>
      <c r="U346" s="19">
        <v>2.45544353020907</v>
      </c>
      <c r="V346" s="19">
        <v>2.45544353020907</v>
      </c>
      <c r="W346" s="19">
        <v>2.45544353020907</v>
      </c>
      <c r="X346" s="19">
        <v>2.45544353020907</v>
      </c>
      <c r="Y346" s="31">
        <v>55.0051391925983</v>
      </c>
      <c r="Z346" s="31">
        <v>55.0051391925983</v>
      </c>
      <c r="AA346" s="31">
        <v>55.0051391925983</v>
      </c>
      <c r="AB346" s="31">
        <v>55.0051391925983</v>
      </c>
    </row>
    <row r="347" ht="20.05" customHeight="1">
      <c r="A347" s="17">
        <f>$A346+C346</f>
        <v>1710</v>
      </c>
      <c r="B347" s="18"/>
      <c r="C347" s="19">
        <v>5</v>
      </c>
      <c r="D347" t="b" s="20">
        <v>0</v>
      </c>
      <c r="E347" s="21"/>
      <c r="F347" s="22">
        <v>492.615678944936</v>
      </c>
      <c r="G347" s="22">
        <f>$E347+($F347/60+H347*'data'!$C$16+I347*OFFSET('data'!$C$17,0,D347)-G346*(OFFSET('data'!$C$18,0,D347)+'data'!$C$19+OFFSET('data'!$C$20,0,D347)))*$C347/60+G346</f>
        <v>16.3633802816823</v>
      </c>
      <c r="H347" s="22">
        <f>H346+('data'!$C$19*G346-'data'!$C$16*H346)*$C347/60</f>
        <v>58.3336453128983</v>
      </c>
      <c r="I347" s="22">
        <f>I346+(OFFSET('data'!$C$20,0,D347)*G346-OFFSET('data'!$C$17,0,D347)*I346)*$C347/60</f>
        <v>79.0574960251809</v>
      </c>
      <c r="J347" s="23">
        <f>$A347/60</f>
        <v>28.5</v>
      </c>
      <c r="K347" s="19">
        <f>G347/'data'!$C$15*1000</f>
        <v>2.5</v>
      </c>
      <c r="L347" s="19">
        <f>L346+'data'!$G$21*(K346-L346)/60*C346</f>
        <v>2.45584832919071</v>
      </c>
      <c r="M347" s="20">
        <f>IF(L347&lt;='data'!$G$22,1.89,1.47)</f>
        <v>1.89</v>
      </c>
      <c r="N347" s="19">
        <f>$A347</f>
        <v>1710</v>
      </c>
      <c r="O347" s="31">
        <f>'data'!$G$23-'data'!$G$23*(1-('data'!$G$22^M347)/('data'!$G$22^M347+L347^M347))</f>
        <v>54.9606624867442</v>
      </c>
      <c r="P347" s="31">
        <f>VLOOKUP(IF(N347-'data'!$G$24&lt;0,0,N347-'data'!$G$24),N3:O1097,2)</f>
        <v>54.9977098242368</v>
      </c>
      <c r="Q347" s="20">
        <v>2.5</v>
      </c>
      <c r="R347" s="19">
        <v>2.50009666282196</v>
      </c>
      <c r="S347" s="19">
        <v>2.50009666282196</v>
      </c>
      <c r="T347" s="19">
        <v>2.50009666282196</v>
      </c>
      <c r="U347" s="19">
        <v>2.45596897619969</v>
      </c>
      <c r="V347" s="19">
        <v>2.45596897619969</v>
      </c>
      <c r="W347" s="19">
        <v>2.45596897619969</v>
      </c>
      <c r="X347" s="19">
        <v>2.45596897619969</v>
      </c>
      <c r="Y347" s="31">
        <v>54.9956018077964</v>
      </c>
      <c r="Z347" s="31">
        <v>54.9956018077964</v>
      </c>
      <c r="AA347" s="31">
        <v>54.9956018077964</v>
      </c>
      <c r="AB347" s="31">
        <v>54.9956018077964</v>
      </c>
    </row>
    <row r="348" ht="20.05" customHeight="1">
      <c r="A348" s="17">
        <f>$A347+C347</f>
        <v>1715</v>
      </c>
      <c r="B348" s="18"/>
      <c r="C348" s="19">
        <v>5</v>
      </c>
      <c r="D348" t="b" s="20">
        <v>0</v>
      </c>
      <c r="E348" s="21"/>
      <c r="F348" s="22">
        <v>492.338465582350</v>
      </c>
      <c r="G348" s="22">
        <f>$E348+($F348/60+H348*'data'!$C$16+I348*OFFSET('data'!$C$17,0,D348)-G347*(OFFSET('data'!$C$18,0,D348)+'data'!$C$19+OFFSET('data'!$C$20,0,D348)))*$C348/60+G347</f>
        <v>16.3633802816823</v>
      </c>
      <c r="H348" s="22">
        <f>H347+('data'!$C$19*G347-'data'!$C$16*H347)*$C348/60</f>
        <v>58.3867927969528</v>
      </c>
      <c r="I348" s="22">
        <f>I347+(OFFSET('data'!$C$20,0,D348)*G347-OFFSET('data'!$C$17,0,D348)*I347)*$C348/60</f>
        <v>79.27633910407221</v>
      </c>
      <c r="J348" s="23">
        <f>$A348/60</f>
        <v>28.5833333333333</v>
      </c>
      <c r="K348" s="19">
        <f>G348/'data'!$C$15*1000</f>
        <v>2.5</v>
      </c>
      <c r="L348" s="19">
        <f>L347+'data'!$G$21*(K347-L347)/60*C347</f>
        <v>2.45636787131529</v>
      </c>
      <c r="M348" s="20">
        <f>IF(L348&lt;='data'!$G$22,1.89,1.47)</f>
        <v>1.89</v>
      </c>
      <c r="N348" s="19">
        <f>$A348</f>
        <v>1715</v>
      </c>
      <c r="O348" s="31">
        <f>'data'!$G$23-'data'!$G$23*(1-('data'!$G$22^M348)/('data'!$G$22^M348+L348^M348))</f>
        <v>54.9516746983322</v>
      </c>
      <c r="P348" s="31">
        <f>VLOOKUP(IF(N348-'data'!$G$24&lt;0,0,N348-'data'!$G$24),N3:O1097,2)</f>
        <v>54.9882808901021</v>
      </c>
      <c r="Q348" s="20">
        <v>2.5</v>
      </c>
      <c r="R348" s="19">
        <v>2.50009640385803</v>
      </c>
      <c r="S348" s="19">
        <v>2.50009640385803</v>
      </c>
      <c r="T348" s="19">
        <v>2.50009640385803</v>
      </c>
      <c r="U348" s="19">
        <v>2.45648823609722</v>
      </c>
      <c r="V348" s="19">
        <v>2.45648823609722</v>
      </c>
      <c r="W348" s="19">
        <v>2.45648823609722</v>
      </c>
      <c r="X348" s="19">
        <v>2.45648823609722</v>
      </c>
      <c r="Y348" s="31">
        <v>54.9861780822913</v>
      </c>
      <c r="Z348" s="31">
        <v>54.9861780822913</v>
      </c>
      <c r="AA348" s="31">
        <v>54.9861780822913</v>
      </c>
      <c r="AB348" s="31">
        <v>54.9861780822913</v>
      </c>
    </row>
    <row r="349" ht="20.05" customHeight="1">
      <c r="A349" s="17">
        <f>$A348+C348</f>
        <v>1720</v>
      </c>
      <c r="B349" s="18"/>
      <c r="C349" s="19">
        <v>5</v>
      </c>
      <c r="D349" t="b" s="20">
        <v>0</v>
      </c>
      <c r="E349" s="21"/>
      <c r="F349" s="22">
        <v>492.062587611327</v>
      </c>
      <c r="G349" s="22">
        <f>$E349+($F349/60+H349*'data'!$C$16+I349*OFFSET('data'!$C$17,0,D349)-G348*(OFFSET('data'!$C$18,0,D349)+'data'!$C$19+OFFSET('data'!$C$20,0,D349)))*$C349/60+G348</f>
        <v>16.3633802816823</v>
      </c>
      <c r="H349" s="22">
        <f>H348+('data'!$C$19*G348-'data'!$C$16*H348)*$C349/60</f>
        <v>58.4396283925715</v>
      </c>
      <c r="I349" s="22">
        <f>I348+(OFFSET('data'!$C$20,0,D349)*G348-OFFSET('data'!$C$17,0,D349)*I348)*$C349/60</f>
        <v>79.49510905284021</v>
      </c>
      <c r="J349" s="23">
        <f>$A349/60</f>
        <v>28.6666666666667</v>
      </c>
      <c r="K349" s="19">
        <f>G349/'data'!$C$15*1000</f>
        <v>2.5</v>
      </c>
      <c r="L349" s="19">
        <f>L348+'data'!$G$21*(K348-L348)/60*C348</f>
        <v>2.45688129987691</v>
      </c>
      <c r="M349" s="20">
        <f>IF(L349&lt;='data'!$G$22,1.89,1.47)</f>
        <v>1.89</v>
      </c>
      <c r="N349" s="19">
        <f>$A349</f>
        <v>1720</v>
      </c>
      <c r="O349" s="31">
        <f>'data'!$G$23-'data'!$G$23*(1-('data'!$G$22^M349)/('data'!$G$22^M349+L349^M349))</f>
        <v>54.9427938970792</v>
      </c>
      <c r="P349" s="31">
        <f>VLOOKUP(IF(N349-'data'!$G$24&lt;0,0,N349-'data'!$G$24),N3:O1097,2)</f>
        <v>54.9789642548128</v>
      </c>
      <c r="Q349" s="20">
        <v>2.5</v>
      </c>
      <c r="R349" s="19">
        <v>2.50009614580783</v>
      </c>
      <c r="S349" s="19">
        <v>2.50009614580783</v>
      </c>
      <c r="T349" s="19">
        <v>2.50009614580783</v>
      </c>
      <c r="U349" s="19">
        <v>2.45700138270554</v>
      </c>
      <c r="V349" s="19">
        <v>2.45700138270554</v>
      </c>
      <c r="W349" s="19">
        <v>2.45700138270554</v>
      </c>
      <c r="X349" s="19">
        <v>2.45700138270554</v>
      </c>
      <c r="Y349" s="31">
        <v>54.9768666464901</v>
      </c>
      <c r="Z349" s="31">
        <v>54.9768666464901</v>
      </c>
      <c r="AA349" s="31">
        <v>54.9768666464901</v>
      </c>
      <c r="AB349" s="31">
        <v>54.9768666464901</v>
      </c>
    </row>
    <row r="350" ht="20.05" customHeight="1">
      <c r="A350" s="17">
        <f>$A349+C349</f>
        <v>1725</v>
      </c>
      <c r="B350" s="18"/>
      <c r="C350" s="19">
        <v>5</v>
      </c>
      <c r="D350" t="b" s="20">
        <v>0</v>
      </c>
      <c r="E350" s="21"/>
      <c r="F350" s="22">
        <v>491.788037292690</v>
      </c>
      <c r="G350" s="22">
        <f>$E350+($F350/60+H350*'data'!$C$16+I350*OFFSET('data'!$C$17,0,D350)-G349*(OFFSET('data'!$C$18,0,D350)+'data'!$C$19+OFFSET('data'!$C$20,0,D350)))*$C350/60+G349</f>
        <v>16.3633802816823</v>
      </c>
      <c r="H350" s="22">
        <f>H349+('data'!$C$19*G349-'data'!$C$16*H349)*$C350/60</f>
        <v>58.4921539300272</v>
      </c>
      <c r="I350" s="22">
        <f>I349+(OFFSET('data'!$C$20,0,D350)*G349-OFFSET('data'!$C$17,0,D350)*I349)*$C350/60</f>
        <v>79.7138058959226</v>
      </c>
      <c r="J350" s="23">
        <f>$A350/60</f>
        <v>28.75</v>
      </c>
      <c r="K350" s="19">
        <f>G350/'data'!$C$15*1000</f>
        <v>2.5</v>
      </c>
      <c r="L350" s="19">
        <f>L349+'data'!$G$21*(K349-L349)/60*C349</f>
        <v>2.45738868681517</v>
      </c>
      <c r="M350" s="20">
        <f>IF(L350&lt;='data'!$G$22,1.89,1.47)</f>
        <v>1.89</v>
      </c>
      <c r="N350" s="19">
        <f>$A350</f>
        <v>1725</v>
      </c>
      <c r="O350" s="31">
        <f>'data'!$G$23-'data'!$G$23*(1-('data'!$G$22^M350)/('data'!$G$22^M350+L350^M350))</f>
        <v>54.934018795606</v>
      </c>
      <c r="P350" s="31">
        <f>VLOOKUP(IF(N350-'data'!$G$24&lt;0,0,N350-'data'!$G$24),N3:O1097,2)</f>
        <v>54.9697585657032</v>
      </c>
      <c r="Q350" s="20">
        <v>2.5</v>
      </c>
      <c r="R350" s="19">
        <v>2.50009588866807</v>
      </c>
      <c r="S350" s="19">
        <v>2.50009588866807</v>
      </c>
      <c r="T350" s="19">
        <v>2.50009588866807</v>
      </c>
      <c r="U350" s="19">
        <v>2.45750848797177</v>
      </c>
      <c r="V350" s="19">
        <v>2.45750848797177</v>
      </c>
      <c r="W350" s="19">
        <v>2.45750848797177</v>
      </c>
      <c r="X350" s="19">
        <v>2.45750848797177</v>
      </c>
      <c r="Y350" s="31">
        <v>54.9676661476537</v>
      </c>
      <c r="Z350" s="31">
        <v>54.9676661476537</v>
      </c>
      <c r="AA350" s="31">
        <v>54.9676661476537</v>
      </c>
      <c r="AB350" s="31">
        <v>54.9676661476537</v>
      </c>
    </row>
    <row r="351" ht="20.05" customHeight="1">
      <c r="A351" s="17">
        <f>$A350+C350</f>
        <v>1730</v>
      </c>
      <c r="B351" s="18"/>
      <c r="C351" s="19">
        <v>5</v>
      </c>
      <c r="D351" t="b" s="20">
        <v>0</v>
      </c>
      <c r="E351" s="21"/>
      <c r="F351" s="22">
        <v>491.514806932640</v>
      </c>
      <c r="G351" s="22">
        <f>$E351+($F351/60+H351*'data'!$C$16+I351*OFFSET('data'!$C$17,0,D351)-G350*(OFFSET('data'!$C$18,0,D351)+'data'!$C$19+OFFSET('data'!$C$20,0,D351)))*$C351/60+G350</f>
        <v>16.3633802816823</v>
      </c>
      <c r="H351" s="22">
        <f>H350+('data'!$C$19*G350-'data'!$C$16*H350)*$C351/60</f>
        <v>58.544371228852</v>
      </c>
      <c r="I351" s="22">
        <f>I350+(OFFSET('data'!$C$20,0,D351)*G350-OFFSET('data'!$C$17,0,D351)*I350)*$C351/60</f>
        <v>79.9324296577489</v>
      </c>
      <c r="J351" s="23">
        <f>$A351/60</f>
        <v>28.8333333333333</v>
      </c>
      <c r="K351" s="19">
        <f>G351/'data'!$C$15*1000</f>
        <v>2.5</v>
      </c>
      <c r="L351" s="19">
        <f>L350+'data'!$G$21*(K350-L350)/60*C350</f>
        <v>2.45789010322314</v>
      </c>
      <c r="M351" s="20">
        <f>IF(L351&lt;='data'!$G$22,1.89,1.47)</f>
        <v>1.89</v>
      </c>
      <c r="N351" s="19">
        <f>$A351</f>
        <v>1730</v>
      </c>
      <c r="O351" s="31">
        <f>'data'!$G$23-'data'!$G$23*(1-('data'!$G$22^M351)/('data'!$G$22^M351+L351^M351))</f>
        <v>54.9253481223389</v>
      </c>
      <c r="P351" s="31">
        <f>VLOOKUP(IF(N351-'data'!$G$24&lt;0,0,N351-'data'!$G$24),N3:O1097,2)</f>
        <v>54.9606624867442</v>
      </c>
      <c r="Q351" s="20">
        <v>2.5</v>
      </c>
      <c r="R351" s="19">
        <v>2.50009563243548</v>
      </c>
      <c r="S351" s="19">
        <v>2.50009563243548</v>
      </c>
      <c r="T351" s="19">
        <v>2.50009563243548</v>
      </c>
      <c r="U351" s="19">
        <v>2.45800962299639</v>
      </c>
      <c r="V351" s="19">
        <v>2.45800962299639</v>
      </c>
      <c r="W351" s="19">
        <v>2.45800962299639</v>
      </c>
      <c r="X351" s="19">
        <v>2.45800962299639</v>
      </c>
      <c r="Y351" s="31">
        <v>54.9585752496816</v>
      </c>
      <c r="Z351" s="31">
        <v>54.9585752496816</v>
      </c>
      <c r="AA351" s="31">
        <v>54.9585752496816</v>
      </c>
      <c r="AB351" s="31">
        <v>54.9585752496816</v>
      </c>
    </row>
    <row r="352" ht="20.05" customHeight="1">
      <c r="A352" s="17">
        <f>$A351+C351</f>
        <v>1735</v>
      </c>
      <c r="B352" s="18"/>
      <c r="C352" s="19">
        <v>5</v>
      </c>
      <c r="D352" t="b" s="20">
        <v>0</v>
      </c>
      <c r="E352" s="21"/>
      <c r="F352" s="22">
        <v>491.242888882499</v>
      </c>
      <c r="G352" s="22">
        <f>$E352+($F352/60+H352*'data'!$C$16+I352*OFFSET('data'!$C$17,0,D352)-G351*(OFFSET('data'!$C$18,0,D352)+'data'!$C$19+OFFSET('data'!$C$20,0,D352)))*$C352/60+G351</f>
        <v>16.3633802816823</v>
      </c>
      <c r="H352" s="22">
        <f>H351+('data'!$C$19*G351-'data'!$C$16*H351)*$C352/60</f>
        <v>58.5962820979004</v>
      </c>
      <c r="I352" s="22">
        <f>I351+(OFFSET('data'!$C$20,0,D352)*G351-OFFSET('data'!$C$17,0,D352)*I351)*$C352/60</f>
        <v>80.1509803627404</v>
      </c>
      <c r="J352" s="23">
        <f>$A352/60</f>
        <v>28.9166666666667</v>
      </c>
      <c r="K352" s="19">
        <f>G352/'data'!$C$15*1000</f>
        <v>2.5</v>
      </c>
      <c r="L352" s="19">
        <f>L351+'data'!$G$21*(K351-L351)/60*C351</f>
        <v>2.45838561935732</v>
      </c>
      <c r="M352" s="20">
        <f>IF(L352&lt;='data'!$G$22,1.89,1.47)</f>
        <v>1.89</v>
      </c>
      <c r="N352" s="19">
        <f>$A352</f>
        <v>1735</v>
      </c>
      <c r="O352" s="31">
        <f>'data'!$G$23-'data'!$G$23*(1-('data'!$G$22^M352)/('data'!$G$22^M352+L352^M352))</f>
        <v>54.9167806213087</v>
      </c>
      <c r="P352" s="31">
        <f>VLOOKUP(IF(N352-'data'!$G$24&lt;0,0,N352-'data'!$G$24),N3:O1097,2)</f>
        <v>54.9516746983322</v>
      </c>
      <c r="Q352" s="20">
        <v>2.5</v>
      </c>
      <c r="R352" s="19">
        <v>2.5000953771068</v>
      </c>
      <c r="S352" s="19">
        <v>2.5000953771068</v>
      </c>
      <c r="T352" s="19">
        <v>2.5000953771068</v>
      </c>
      <c r="U352" s="19">
        <v>2.45850485804318</v>
      </c>
      <c r="V352" s="19">
        <v>2.45850485804318</v>
      </c>
      <c r="W352" s="19">
        <v>2.45850485804318</v>
      </c>
      <c r="X352" s="19">
        <v>2.45850485804318</v>
      </c>
      <c r="Y352" s="31">
        <v>54.9495926329002</v>
      </c>
      <c r="Z352" s="31">
        <v>54.9495926329002</v>
      </c>
      <c r="AA352" s="31">
        <v>54.9495926329002</v>
      </c>
      <c r="AB352" s="31">
        <v>54.9495926329002</v>
      </c>
    </row>
    <row r="353" ht="20.05" customHeight="1">
      <c r="A353" s="17">
        <f>$A352+C352</f>
        <v>1740</v>
      </c>
      <c r="B353" s="18"/>
      <c r="C353" s="19">
        <v>5</v>
      </c>
      <c r="D353" t="b" s="20">
        <v>0</v>
      </c>
      <c r="E353" s="21"/>
      <c r="F353" s="22">
        <v>490.972275538441</v>
      </c>
      <c r="G353" s="22">
        <f>$E353+($F353/60+H353*'data'!$C$16+I353*OFFSET('data'!$C$17,0,D353)-G352*(OFFSET('data'!$C$18,0,D353)+'data'!$C$19+OFFSET('data'!$C$20,0,D353)))*$C353/60+G352</f>
        <v>16.3633802816823</v>
      </c>
      <c r="H353" s="22">
        <f>H352+('data'!$C$19*G352-'data'!$C$16*H352)*$C353/60</f>
        <v>58.6478883354119</v>
      </c>
      <c r="I353" s="22">
        <f>I352+(OFFSET('data'!$C$20,0,D353)*G352-OFFSET('data'!$C$17,0,D353)*I352)*$C353/60</f>
        <v>80.3694580353103</v>
      </c>
      <c r="J353" s="23">
        <f>$A353/60</f>
        <v>29</v>
      </c>
      <c r="K353" s="19">
        <f>G353/'data'!$C$15*1000</f>
        <v>2.5</v>
      </c>
      <c r="L353" s="19">
        <f>L352+'data'!$G$21*(K352-L352)/60*C352</f>
        <v>2.4588753046475</v>
      </c>
      <c r="M353" s="20">
        <f>IF(L353&lt;='data'!$G$22,1.89,1.47)</f>
        <v>1.89</v>
      </c>
      <c r="N353" s="19">
        <f>$A353</f>
        <v>1740</v>
      </c>
      <c r="O353" s="31">
        <f>'data'!$G$23-'data'!$G$23*(1-('data'!$G$22^M353)/('data'!$G$22^M353+L353^M353))</f>
        <v>54.9083150519516</v>
      </c>
      <c r="P353" s="31">
        <f>VLOOKUP(IF(N353-'data'!$G$24&lt;0,0,N353-'data'!$G$24),N3:O1097,2)</f>
        <v>54.9427938970792</v>
      </c>
      <c r="Q353" s="20">
        <v>2.5</v>
      </c>
      <c r="R353" s="19">
        <v>2.50009512267878</v>
      </c>
      <c r="S353" s="19">
        <v>2.50009512267878</v>
      </c>
      <c r="T353" s="19">
        <v>2.50009512267878</v>
      </c>
      <c r="U353" s="19">
        <v>2.45899426254907</v>
      </c>
      <c r="V353" s="19">
        <v>2.45899426254907</v>
      </c>
      <c r="W353" s="19">
        <v>2.45899426254907</v>
      </c>
      <c r="X353" s="19">
        <v>2.45899426254907</v>
      </c>
      <c r="Y353" s="31">
        <v>54.9407169938525</v>
      </c>
      <c r="Z353" s="31">
        <v>54.9407169938525</v>
      </c>
      <c r="AA353" s="31">
        <v>54.9407169938525</v>
      </c>
      <c r="AB353" s="31">
        <v>54.9407169938525</v>
      </c>
    </row>
    <row r="354" ht="20.05" customHeight="1">
      <c r="A354" s="17">
        <f>$A353+C353</f>
        <v>1745</v>
      </c>
      <c r="B354" s="18"/>
      <c r="C354" s="19">
        <v>5</v>
      </c>
      <c r="D354" t="b" s="20">
        <v>0</v>
      </c>
      <c r="E354" s="21"/>
      <c r="F354" s="22">
        <v>490.702959341228</v>
      </c>
      <c r="G354" s="22">
        <f>$E354+($F354/60+H354*'data'!$C$16+I354*OFFSET('data'!$C$17,0,D354)-G353*(OFFSET('data'!$C$18,0,D354)+'data'!$C$19+OFFSET('data'!$C$20,0,D354)))*$C354/60+G353</f>
        <v>16.3633802816823</v>
      </c>
      <c r="H354" s="22">
        <f>H353+('data'!$C$19*G353-'data'!$C$16*H353)*$C354/60</f>
        <v>58.6991917290732</v>
      </c>
      <c r="I354" s="22">
        <f>I353+(OFFSET('data'!$C$20,0,D354)*G353-OFFSET('data'!$C$17,0,D354)*I353)*$C354/60</f>
        <v>80.58786269986361</v>
      </c>
      <c r="J354" s="23">
        <f>$A354/60</f>
        <v>29.0833333333333</v>
      </c>
      <c r="K354" s="19">
        <f>G354/'data'!$C$15*1000</f>
        <v>2.5</v>
      </c>
      <c r="L354" s="19">
        <f>L353+'data'!$G$21*(K353-L353)/60*C353</f>
        <v>2.45935922770646</v>
      </c>
      <c r="M354" s="20">
        <f>IF(L354&lt;='data'!$G$22,1.89,1.47)</f>
        <v>1.89</v>
      </c>
      <c r="N354" s="19">
        <f>$A354</f>
        <v>1745</v>
      </c>
      <c r="O354" s="31">
        <f>'data'!$G$23-'data'!$G$23*(1-('data'!$G$22^M354)/('data'!$G$22^M354+L354^M354))</f>
        <v>54.8999501889147</v>
      </c>
      <c r="P354" s="31">
        <f>VLOOKUP(IF(N354-'data'!$G$24&lt;0,0,N354-'data'!$G$24),N3:O1097,2)</f>
        <v>54.934018795606</v>
      </c>
      <c r="Q354" s="20">
        <v>2.5</v>
      </c>
      <c r="R354" s="19">
        <v>2.50009486914817</v>
      </c>
      <c r="S354" s="19">
        <v>2.50009486914817</v>
      </c>
      <c r="T354" s="19">
        <v>2.50009486914817</v>
      </c>
      <c r="U354" s="19">
        <v>2.45947790513388</v>
      </c>
      <c r="V354" s="19">
        <v>2.45947790513388</v>
      </c>
      <c r="W354" s="19">
        <v>2.45947790513388</v>
      </c>
      <c r="X354" s="19">
        <v>2.45947790513388</v>
      </c>
      <c r="Y354" s="31">
        <v>54.9319470450926</v>
      </c>
      <c r="Z354" s="31">
        <v>54.9319470450926</v>
      </c>
      <c r="AA354" s="31">
        <v>54.9319470450926</v>
      </c>
      <c r="AB354" s="31">
        <v>54.9319470450926</v>
      </c>
    </row>
    <row r="355" ht="20.05" customHeight="1">
      <c r="A355" s="17">
        <f>$A354+C354</f>
        <v>1750</v>
      </c>
      <c r="B355" s="18"/>
      <c r="C355" s="19">
        <v>5</v>
      </c>
      <c r="D355" t="b" s="20">
        <v>0</v>
      </c>
      <c r="E355" s="21"/>
      <c r="F355" s="22">
        <v>490.434932775951</v>
      </c>
      <c r="G355" s="22">
        <f>$E355+($F355/60+H355*'data'!$C$16+I355*OFFSET('data'!$C$17,0,D355)-G354*(OFFSET('data'!$C$18,0,D355)+'data'!$C$19+OFFSET('data'!$C$20,0,D355)))*$C355/60+G354</f>
        <v>16.3633802816823</v>
      </c>
      <c r="H355" s="22">
        <f>H354+('data'!$C$19*G354-'data'!$C$16*H354)*$C355/60</f>
        <v>58.7501940560804</v>
      </c>
      <c r="I355" s="22">
        <f>I354+(OFFSET('data'!$C$20,0,D355)*G354-OFFSET('data'!$C$17,0,D355)*I354)*$C355/60</f>
        <v>80.80619438079719</v>
      </c>
      <c r="J355" s="23">
        <f>$A355/60</f>
        <v>29.1666666666667</v>
      </c>
      <c r="K355" s="19">
        <f>G355/'data'!$C$15*1000</f>
        <v>2.5</v>
      </c>
      <c r="L355" s="19">
        <f>L354+'data'!$G$21*(K354-L354)/60*C354</f>
        <v>2.4598374563396</v>
      </c>
      <c r="M355" s="20">
        <f>IF(L355&lt;='data'!$G$22,1.89,1.47)</f>
        <v>1.89</v>
      </c>
      <c r="N355" s="19">
        <f>$A355</f>
        <v>1750</v>
      </c>
      <c r="O355" s="31">
        <f>'data'!$G$23-'data'!$G$23*(1-('data'!$G$22^M355)/('data'!$G$22^M355+L355^M355))</f>
        <v>54.8916848218623</v>
      </c>
      <c r="P355" s="31">
        <f>VLOOKUP(IF(N355-'data'!$G$24&lt;0,0,N355-'data'!$G$24),N3:O1097,2)</f>
        <v>54.9253481223389</v>
      </c>
      <c r="Q355" s="20">
        <v>2.5</v>
      </c>
      <c r="R355" s="19">
        <v>2.50009461651176</v>
      </c>
      <c r="S355" s="19">
        <v>2.50009461651176</v>
      </c>
      <c r="T355" s="19">
        <v>2.50009461651176</v>
      </c>
      <c r="U355" s="19">
        <v>2.45995585360992</v>
      </c>
      <c r="V355" s="19">
        <v>2.45995585360992</v>
      </c>
      <c r="W355" s="19">
        <v>2.45995585360992</v>
      </c>
      <c r="X355" s="19">
        <v>2.45995585360992</v>
      </c>
      <c r="Y355" s="31">
        <v>54.923281514981</v>
      </c>
      <c r="Z355" s="31">
        <v>54.923281514981</v>
      </c>
      <c r="AA355" s="31">
        <v>54.923281514981</v>
      </c>
      <c r="AB355" s="31">
        <v>54.923281514981</v>
      </c>
    </row>
    <row r="356" ht="20.05" customHeight="1">
      <c r="A356" s="17">
        <f>$A355+C355</f>
        <v>1755</v>
      </c>
      <c r="B356" s="18"/>
      <c r="C356" s="19">
        <v>5</v>
      </c>
      <c r="D356" t="b" s="20">
        <v>0</v>
      </c>
      <c r="E356" s="21"/>
      <c r="F356" s="22">
        <v>490.168188371769</v>
      </c>
      <c r="G356" s="22">
        <f>$E356+($F356/60+H356*'data'!$C$16+I356*OFFSET('data'!$C$17,0,D356)-G355*(OFFSET('data'!$C$18,0,D356)+'data'!$C$19+OFFSET('data'!$C$20,0,D356)))*$C356/60+G355</f>
        <v>16.3633802816823</v>
      </c>
      <c r="H356" s="22">
        <f>H355+('data'!$C$19*G355-'data'!$C$16*H355)*$C356/60</f>
        <v>58.8008970832001</v>
      </c>
      <c r="I356" s="22">
        <f>I355+(OFFSET('data'!$C$20,0,D356)*G355-OFFSET('data'!$C$17,0,D356)*I355)*$C356/60</f>
        <v>81.02445310249981</v>
      </c>
      <c r="J356" s="23">
        <f>$A356/60</f>
        <v>29.25</v>
      </c>
      <c r="K356" s="19">
        <f>G356/'data'!$C$15*1000</f>
        <v>2.5</v>
      </c>
      <c r="L356" s="19">
        <f>L355+'data'!$G$21*(K355-L355)/60*C355</f>
        <v>2.46031005755444</v>
      </c>
      <c r="M356" s="20">
        <f>IF(L356&lt;='data'!$G$22,1.89,1.47)</f>
        <v>1.89</v>
      </c>
      <c r="N356" s="19">
        <f>$A356</f>
        <v>1755</v>
      </c>
      <c r="O356" s="31">
        <f>'data'!$G$23-'data'!$G$23*(1-('data'!$G$22^M356)/('data'!$G$22^M356+L356^M356))</f>
        <v>54.8835177552856</v>
      </c>
      <c r="P356" s="31">
        <f>VLOOKUP(IF(N356-'data'!$G$24&lt;0,0,N356-'data'!$G$24),N3:O1097,2)</f>
        <v>54.9167806213087</v>
      </c>
      <c r="Q356" s="20">
        <v>2.5</v>
      </c>
      <c r="R356" s="19">
        <v>2.50009436476632</v>
      </c>
      <c r="S356" s="19">
        <v>2.50009436476632</v>
      </c>
      <c r="T356" s="19">
        <v>2.50009436476632</v>
      </c>
      <c r="U356" s="19">
        <v>2.46042817499151</v>
      </c>
      <c r="V356" s="19">
        <v>2.46042817499151</v>
      </c>
      <c r="W356" s="19">
        <v>2.46042817499151</v>
      </c>
      <c r="X356" s="19">
        <v>2.46042817499151</v>
      </c>
      <c r="Y356" s="31">
        <v>54.9147191474842</v>
      </c>
      <c r="Z356" s="31">
        <v>54.9147191474842</v>
      </c>
      <c r="AA356" s="31">
        <v>54.9147191474842</v>
      </c>
      <c r="AB356" s="31">
        <v>54.9147191474842</v>
      </c>
    </row>
    <row r="357" ht="20.05" customHeight="1">
      <c r="A357" s="17">
        <f>$A356+C356</f>
        <v>1760</v>
      </c>
      <c r="B357" s="18"/>
      <c r="C357" s="19">
        <v>5</v>
      </c>
      <c r="D357" t="b" s="20">
        <v>0</v>
      </c>
      <c r="E357" s="21"/>
      <c r="F357" s="22">
        <v>489.902718701649</v>
      </c>
      <c r="G357" s="22">
        <f>$E357+($F357/60+H357*'data'!$C$16+I357*OFFSET('data'!$C$17,0,D357)-G356*(OFFSET('data'!$C$18,0,D357)+'data'!$C$19+OFFSET('data'!$C$20,0,D357)))*$C357/60+G356</f>
        <v>16.3633802816823</v>
      </c>
      <c r="H357" s="22">
        <f>H356+('data'!$C$19*G356-'data'!$C$16*H356)*$C357/60</f>
        <v>58.8513025668311</v>
      </c>
      <c r="I357" s="22">
        <f>I356+(OFFSET('data'!$C$20,0,D357)*G356-OFFSET('data'!$C$17,0,D357)*I356)*$C357/60</f>
        <v>81.24263888935189</v>
      </c>
      <c r="J357" s="23">
        <f>$A357/60</f>
        <v>29.3333333333333</v>
      </c>
      <c r="K357" s="19">
        <f>G357/'data'!$C$15*1000</f>
        <v>2.5</v>
      </c>
      <c r="L357" s="19">
        <f>L356+'data'!$G$21*(K356-L356)/60*C356</f>
        <v>2.46077709757002</v>
      </c>
      <c r="M357" s="20">
        <f>IF(L357&lt;='data'!$G$22,1.89,1.47)</f>
        <v>1.89</v>
      </c>
      <c r="N357" s="19">
        <f>$A357</f>
        <v>1760</v>
      </c>
      <c r="O357" s="31">
        <f>'data'!$G$23-'data'!$G$23*(1-('data'!$G$22^M357)/('data'!$G$22^M357+L357^M357))</f>
        <v>54.8754478083146</v>
      </c>
      <c r="P357" s="31">
        <f>VLOOKUP(IF(N357-'data'!$G$24&lt;0,0,N357-'data'!$G$24),N3:O1097,2)</f>
        <v>54.9083150519516</v>
      </c>
      <c r="Q357" s="20">
        <v>2.5</v>
      </c>
      <c r="R357" s="19">
        <v>2.50009411390867</v>
      </c>
      <c r="S357" s="19">
        <v>2.50009411390867</v>
      </c>
      <c r="T357" s="19">
        <v>2.50009411390867</v>
      </c>
      <c r="U357" s="19">
        <v>2.46089493550435</v>
      </c>
      <c r="V357" s="19">
        <v>2.46089493550435</v>
      </c>
      <c r="W357" s="19">
        <v>2.46089493550435</v>
      </c>
      <c r="X357" s="19">
        <v>2.46089493550435</v>
      </c>
      <c r="Y357" s="31">
        <v>54.906258701976</v>
      </c>
      <c r="Z357" s="31">
        <v>54.906258701976</v>
      </c>
      <c r="AA357" s="31">
        <v>54.906258701976</v>
      </c>
      <c r="AB357" s="31">
        <v>54.906258701976</v>
      </c>
    </row>
    <row r="358" ht="20.05" customHeight="1">
      <c r="A358" s="17">
        <f>$A357+C357</f>
        <v>1765</v>
      </c>
      <c r="B358" s="18"/>
      <c r="C358" s="19">
        <v>5</v>
      </c>
      <c r="D358" t="b" s="20">
        <v>0</v>
      </c>
      <c r="E358" s="21"/>
      <c r="F358" s="22">
        <v>489.638516382110</v>
      </c>
      <c r="G358" s="22">
        <f>$E358+($F358/60+H358*'data'!$C$16+I358*OFFSET('data'!$C$17,0,D358)-G357*(OFFSET('data'!$C$18,0,D358)+'data'!$C$19+OFFSET('data'!$C$20,0,D358)))*$C358/60+G357</f>
        <v>16.3633802816823</v>
      </c>
      <c r="H358" s="22">
        <f>H357+('data'!$C$19*G357-'data'!$C$16*H357)*$C358/60</f>
        <v>58.901412253065</v>
      </c>
      <c r="I358" s="22">
        <f>I357+(OFFSET('data'!$C$20,0,D358)*G357-OFFSET('data'!$C$17,0,D358)*I357)*$C358/60</f>
        <v>81.460751765726</v>
      </c>
      <c r="J358" s="23">
        <f>$A358/60</f>
        <v>29.4166666666667</v>
      </c>
      <c r="K358" s="19">
        <f>G358/'data'!$C$15*1000</f>
        <v>2.5</v>
      </c>
      <c r="L358" s="19">
        <f>L357+'data'!$G$21*(K357-L357)/60*C357</f>
        <v>2.46123864182615</v>
      </c>
      <c r="M358" s="20">
        <f>IF(L358&lt;='data'!$G$22,1.89,1.47)</f>
        <v>1.89</v>
      </c>
      <c r="N358" s="19">
        <f>$A358</f>
        <v>1765</v>
      </c>
      <c r="O358" s="31">
        <f>'data'!$G$23-'data'!$G$23*(1-('data'!$G$22^M358)/('data'!$G$22^M358+L358^M358))</f>
        <v>54.8674738145333</v>
      </c>
      <c r="P358" s="31">
        <f>VLOOKUP(IF(N358-'data'!$G$24&lt;0,0,N358-'data'!$G$24),N3:O1097,2)</f>
        <v>54.8999501889147</v>
      </c>
      <c r="Q358" s="20">
        <v>2.5</v>
      </c>
      <c r="R358" s="19">
        <v>2.50009386393559</v>
      </c>
      <c r="S358" s="19">
        <v>2.50009386393559</v>
      </c>
      <c r="T358" s="19">
        <v>2.50009386393559</v>
      </c>
      <c r="U358" s="19">
        <v>2.46135620059481</v>
      </c>
      <c r="V358" s="19">
        <v>2.46135620059481</v>
      </c>
      <c r="W358" s="19">
        <v>2.46135620059481</v>
      </c>
      <c r="X358" s="19">
        <v>2.46135620059481</v>
      </c>
      <c r="Y358" s="31">
        <v>54.8978989530419</v>
      </c>
      <c r="Z358" s="31">
        <v>54.8978989530419</v>
      </c>
      <c r="AA358" s="31">
        <v>54.8978989530419</v>
      </c>
      <c r="AB358" s="31">
        <v>54.8978989530419</v>
      </c>
    </row>
    <row r="359" ht="20.05" customHeight="1">
      <c r="A359" s="17">
        <f>$A358+C358</f>
        <v>1770</v>
      </c>
      <c r="B359" s="18"/>
      <c r="C359" s="19">
        <v>5</v>
      </c>
      <c r="D359" t="b" s="20">
        <v>0</v>
      </c>
      <c r="E359" s="21"/>
      <c r="F359" s="22">
        <v>489.375574072970</v>
      </c>
      <c r="G359" s="22">
        <f>$E359+($F359/60+H359*'data'!$C$16+I359*OFFSET('data'!$C$17,0,D359)-G358*(OFFSET('data'!$C$18,0,D359)+'data'!$C$19+OFFSET('data'!$C$20,0,D359)))*$C359/60+G358</f>
        <v>16.3633802816823</v>
      </c>
      <c r="H359" s="22">
        <f>H358+('data'!$C$19*G358-'data'!$C$16*H358)*$C359/60</f>
        <v>58.9512278777466</v>
      </c>
      <c r="I359" s="22">
        <f>I358+(OFFSET('data'!$C$20,0,D359)*G358-OFFSET('data'!$C$17,0,D359)*I358)*$C359/60</f>
        <v>81.6787917559863</v>
      </c>
      <c r="J359" s="23">
        <f>$A359/60</f>
        <v>29.5</v>
      </c>
      <c r="K359" s="19">
        <f>G359/'data'!$C$15*1000</f>
        <v>2.5</v>
      </c>
      <c r="L359" s="19">
        <f>L358+'data'!$G$21*(K358-L358)/60*C358</f>
        <v>2.46169475499261</v>
      </c>
      <c r="M359" s="20">
        <f>IF(L359&lt;='data'!$G$22,1.89,1.47)</f>
        <v>1.89</v>
      </c>
      <c r="N359" s="19">
        <f>$A359</f>
        <v>1770</v>
      </c>
      <c r="O359" s="31">
        <f>'data'!$G$23-'data'!$G$23*(1-('data'!$G$22^M359)/('data'!$G$22^M359+L359^M359))</f>
        <v>54.8595946217961</v>
      </c>
      <c r="P359" s="31">
        <f>VLOOKUP(IF(N359-'data'!$G$24&lt;0,0,N359-'data'!$G$24),N3:O1097,2)</f>
        <v>54.8916848218623</v>
      </c>
      <c r="Q359" s="20">
        <v>2.5</v>
      </c>
      <c r="R359" s="19">
        <v>2.50009361484392</v>
      </c>
      <c r="S359" s="19">
        <v>2.50009361484392</v>
      </c>
      <c r="T359" s="19">
        <v>2.50009361484392</v>
      </c>
      <c r="U359" s="19">
        <v>2.46181203493911</v>
      </c>
      <c r="V359" s="19">
        <v>2.46181203493911</v>
      </c>
      <c r="W359" s="19">
        <v>2.46181203493911</v>
      </c>
      <c r="X359" s="19">
        <v>2.46181203493911</v>
      </c>
      <c r="Y359" s="31">
        <v>54.8896386902863</v>
      </c>
      <c r="Z359" s="31">
        <v>54.8896386902863</v>
      </c>
      <c r="AA359" s="31">
        <v>54.8896386902863</v>
      </c>
      <c r="AB359" s="31">
        <v>54.8896386902863</v>
      </c>
    </row>
    <row r="360" ht="20.05" customHeight="1">
      <c r="A360" s="17">
        <f>$A359+C359</f>
        <v>1775</v>
      </c>
      <c r="B360" s="18"/>
      <c r="C360" s="19">
        <v>5</v>
      </c>
      <c r="D360" t="b" s="20">
        <v>0</v>
      </c>
      <c r="E360" s="21"/>
      <c r="F360" s="22">
        <v>489.113884477085</v>
      </c>
      <c r="G360" s="22">
        <f>$E360+($F360/60+H360*'data'!$C$16+I360*OFFSET('data'!$C$17,0,D360)-G359*(OFFSET('data'!$C$18,0,D360)+'data'!$C$19+OFFSET('data'!$C$20,0,D360)))*$C360/60+G359</f>
        <v>16.3633802816823</v>
      </c>
      <c r="H360" s="22">
        <f>H359+('data'!$C$19*G359-'data'!$C$16*H359)*$C360/60</f>
        <v>59.0007511665343</v>
      </c>
      <c r="I360" s="22">
        <f>I359+(OFFSET('data'!$C$20,0,D360)*G359-OFFSET('data'!$C$17,0,D360)*I359)*$C360/60</f>
        <v>81.896758884489</v>
      </c>
      <c r="J360" s="23">
        <f>$A360/60</f>
        <v>29.5833333333333</v>
      </c>
      <c r="K360" s="19">
        <f>G360/'data'!$C$15*1000</f>
        <v>2.5</v>
      </c>
      <c r="L360" s="19">
        <f>L359+'data'!$G$21*(K359-L359)/60*C359</f>
        <v>2.46214550097818</v>
      </c>
      <c r="M360" s="20">
        <f>IF(L360&lt;='data'!$G$22,1.89,1.47)</f>
        <v>1.89</v>
      </c>
      <c r="N360" s="19">
        <f>$A360</f>
        <v>1775</v>
      </c>
      <c r="O360" s="31">
        <f>'data'!$G$23-'data'!$G$23*(1-('data'!$G$22^M360)/('data'!$G$22^M360+L360^M360))</f>
        <v>54.8518090920482</v>
      </c>
      <c r="P360" s="31">
        <f>VLOOKUP(IF(N360-'data'!$G$24&lt;0,0,N360-'data'!$G$24),N3:O1097,2)</f>
        <v>54.8835177552856</v>
      </c>
      <c r="Q360" s="20">
        <v>2.5</v>
      </c>
      <c r="R360" s="19">
        <v>2.50009336663047</v>
      </c>
      <c r="S360" s="19">
        <v>2.50009336663047</v>
      </c>
      <c r="T360" s="19">
        <v>2.50009336663047</v>
      </c>
      <c r="U360" s="19">
        <v>2.46226250245237</v>
      </c>
      <c r="V360" s="19">
        <v>2.46226250245237</v>
      </c>
      <c r="W360" s="19">
        <v>2.46226250245237</v>
      </c>
      <c r="X360" s="19">
        <v>2.46226250245237</v>
      </c>
      <c r="Y360" s="31">
        <v>54.8814767181415</v>
      </c>
      <c r="Z360" s="31">
        <v>54.8814767181415</v>
      </c>
      <c r="AA360" s="31">
        <v>54.8814767181415</v>
      </c>
      <c r="AB360" s="31">
        <v>54.8814767181415</v>
      </c>
    </row>
    <row r="361" ht="20.05" customHeight="1">
      <c r="A361" s="17">
        <f>$A360+C360</f>
        <v>1780</v>
      </c>
      <c r="B361" s="18"/>
      <c r="C361" s="19">
        <v>5</v>
      </c>
      <c r="D361" t="b" s="20">
        <v>0</v>
      </c>
      <c r="E361" s="21"/>
      <c r="F361" s="22">
        <v>488.853440340104</v>
      </c>
      <c r="G361" s="22">
        <f>$E361+($F361/60+H361*'data'!$C$16+I361*OFFSET('data'!$C$17,0,D361)-G360*(OFFSET('data'!$C$18,0,D361)+'data'!$C$19+OFFSET('data'!$C$20,0,D361)))*$C361/60+G360</f>
        <v>16.3633802816823</v>
      </c>
      <c r="H361" s="22">
        <f>H360+('data'!$C$19*G360-'data'!$C$16*H360)*$C361/60</f>
        <v>59.0499838349595</v>
      </c>
      <c r="I361" s="22">
        <f>I360+(OFFSET('data'!$C$20,0,D361)*G360-OFFSET('data'!$C$17,0,D361)*I360)*$C361/60</f>
        <v>82.11465317558211</v>
      </c>
      <c r="J361" s="23">
        <f>$A361/60</f>
        <v>29.6666666666667</v>
      </c>
      <c r="K361" s="19">
        <f>G361/'data'!$C$15*1000</f>
        <v>2.5</v>
      </c>
      <c r="L361" s="19">
        <f>L360+'data'!$G$21*(K360-L360)/60*C360</f>
        <v>2.46259094293963</v>
      </c>
      <c r="M361" s="20">
        <f>IF(L361&lt;='data'!$G$22,1.89,1.47)</f>
        <v>1.89</v>
      </c>
      <c r="N361" s="19">
        <f>$A361</f>
        <v>1780</v>
      </c>
      <c r="O361" s="31">
        <f>'data'!$G$23-'data'!$G$23*(1-('data'!$G$22^M361)/('data'!$G$22^M361+L361^M361))</f>
        <v>54.8441161011467</v>
      </c>
      <c r="P361" s="31">
        <f>VLOOKUP(IF(N361-'data'!$G$24&lt;0,0,N361-'data'!$G$24),N3:O1097,2)</f>
        <v>54.8754478083146</v>
      </c>
      <c r="Q361" s="20">
        <v>2.5</v>
      </c>
      <c r="R361" s="19">
        <v>2.50009311929211</v>
      </c>
      <c r="S361" s="19">
        <v>2.50009311929211</v>
      </c>
      <c r="T361" s="19">
        <v>2.50009311929211</v>
      </c>
      <c r="U361" s="19">
        <v>2.46270766629758</v>
      </c>
      <c r="V361" s="19">
        <v>2.46270766629758</v>
      </c>
      <c r="W361" s="19">
        <v>2.46270766629758</v>
      </c>
      <c r="X361" s="19">
        <v>2.46270766629758</v>
      </c>
      <c r="Y361" s="31">
        <v>54.8734118556805</v>
      </c>
      <c r="Z361" s="31">
        <v>54.8734118556805</v>
      </c>
      <c r="AA361" s="31">
        <v>54.8734118556805</v>
      </c>
      <c r="AB361" s="31">
        <v>54.8734118556805</v>
      </c>
    </row>
    <row r="362" ht="20.05" customHeight="1">
      <c r="A362" s="17">
        <f>$A361+C361</f>
        <v>1785</v>
      </c>
      <c r="B362" s="18"/>
      <c r="C362" s="19">
        <v>5</v>
      </c>
      <c r="D362" t="b" s="20">
        <v>0</v>
      </c>
      <c r="E362" s="21"/>
      <c r="F362" s="22">
        <v>488.594234450215</v>
      </c>
      <c r="G362" s="22">
        <f>$E362+($F362/60+H362*'data'!$C$16+I362*OFFSET('data'!$C$17,0,D362)-G361*(OFFSET('data'!$C$18,0,D362)+'data'!$C$19+OFFSET('data'!$C$20,0,D362)))*$C362/60+G361</f>
        <v>16.3633802816823</v>
      </c>
      <c r="H362" s="22">
        <f>H361+('data'!$C$19*G361-'data'!$C$16*H361)*$C362/60</f>
        <v>59.0989275884865</v>
      </c>
      <c r="I362" s="22">
        <f>I361+(OFFSET('data'!$C$20,0,D362)*G361-OFFSET('data'!$C$17,0,D362)*I361)*$C362/60</f>
        <v>82.3324746536054</v>
      </c>
      <c r="J362" s="23">
        <f>$A362/60</f>
        <v>29.75</v>
      </c>
      <c r="K362" s="19">
        <f>G362/'data'!$C$15*1000</f>
        <v>2.5</v>
      </c>
      <c r="L362" s="19">
        <f>L361+'data'!$G$21*(K361-L361)/60*C361</f>
        <v>2.46303114329054</v>
      </c>
      <c r="M362" s="20">
        <f>IF(L362&lt;='data'!$G$22,1.89,1.47)</f>
        <v>1.89</v>
      </c>
      <c r="N362" s="19">
        <f>$A362</f>
        <v>1785</v>
      </c>
      <c r="O362" s="31">
        <f>'data'!$G$23-'data'!$G$23*(1-('data'!$G$22^M362)/('data'!$G$22^M362+L362^M362))</f>
        <v>54.8365145386854</v>
      </c>
      <c r="P362" s="31">
        <f>VLOOKUP(IF(N362-'data'!$G$24&lt;0,0,N362-'data'!$G$24),N3:O1097,2)</f>
        <v>54.8674738145333</v>
      </c>
      <c r="Q362" s="20">
        <v>2.5</v>
      </c>
      <c r="R362" s="19">
        <v>2.50009287282567</v>
      </c>
      <c r="S362" s="19">
        <v>2.50009287282567</v>
      </c>
      <c r="T362" s="19">
        <v>2.50009287282567</v>
      </c>
      <c r="U362" s="19">
        <v>2.46314758889442</v>
      </c>
      <c r="V362" s="19">
        <v>2.46314758889442</v>
      </c>
      <c r="W362" s="19">
        <v>2.46314758889442</v>
      </c>
      <c r="X362" s="19">
        <v>2.46314758889442</v>
      </c>
      <c r="Y362" s="31">
        <v>54.8654429364313</v>
      </c>
      <c r="Z362" s="31">
        <v>54.8654429364313</v>
      </c>
      <c r="AA362" s="31">
        <v>54.8654429364313</v>
      </c>
      <c r="AB362" s="31">
        <v>54.8654429364313</v>
      </c>
    </row>
    <row r="363" ht="20.05" customHeight="1">
      <c r="A363" s="17">
        <f>$A362+C362</f>
        <v>1790</v>
      </c>
      <c r="B363" s="18"/>
      <c r="C363" s="19">
        <v>5</v>
      </c>
      <c r="D363" t="b" s="20">
        <v>0</v>
      </c>
      <c r="E363" s="21"/>
      <c r="F363" s="22">
        <v>488.336259637894</v>
      </c>
      <c r="G363" s="22">
        <f>$E363+($F363/60+H363*'data'!$C$16+I363*OFFSET('data'!$C$17,0,D363)-G362*(OFFSET('data'!$C$18,0,D363)+'data'!$C$19+OFFSET('data'!$C$20,0,D363)))*$C363/60+G362</f>
        <v>16.3633802816823</v>
      </c>
      <c r="H363" s="22">
        <f>H362+('data'!$C$19*G362-'data'!$C$16*H362)*$C363/60</f>
        <v>59.1475841225711</v>
      </c>
      <c r="I363" s="22">
        <f>I362+(OFFSET('data'!$C$20,0,D363)*G362-OFFSET('data'!$C$17,0,D363)*I362)*$C363/60</f>
        <v>82.5502233428906</v>
      </c>
      <c r="J363" s="23">
        <f>$A363/60</f>
        <v>29.8333333333333</v>
      </c>
      <c r="K363" s="19">
        <f>G363/'data'!$C$15*1000</f>
        <v>2.5</v>
      </c>
      <c r="L363" s="19">
        <f>L362+'data'!$G$21*(K362-L362)/60*C362</f>
        <v>2.46346616371006</v>
      </c>
      <c r="M363" s="20">
        <f>IF(L363&lt;='data'!$G$22,1.89,1.47)</f>
        <v>1.89</v>
      </c>
      <c r="N363" s="19">
        <f>$A363</f>
        <v>1790</v>
      </c>
      <c r="O363" s="31">
        <f>'data'!$G$23-'data'!$G$23*(1-('data'!$G$22^M363)/('data'!$G$22^M363+L363^M363))</f>
        <v>54.8290033078216</v>
      </c>
      <c r="P363" s="31">
        <f>VLOOKUP(IF(N363-'data'!$G$24&lt;0,0,N363-'data'!$G$24),N3:O1097,2)</f>
        <v>54.8595946217961</v>
      </c>
      <c r="Q363" s="20">
        <v>2.5</v>
      </c>
      <c r="R363" s="19">
        <v>2.50009262722804</v>
      </c>
      <c r="S363" s="19">
        <v>2.50009262722804</v>
      </c>
      <c r="T363" s="19">
        <v>2.50009262722804</v>
      </c>
      <c r="U363" s="19">
        <v>2.46358233192803</v>
      </c>
      <c r="V363" s="19">
        <v>2.46358233192803</v>
      </c>
      <c r="W363" s="19">
        <v>2.46358233192803</v>
      </c>
      <c r="X363" s="19">
        <v>2.46358233192803</v>
      </c>
      <c r="Y363" s="31">
        <v>54.8575688081938</v>
      </c>
      <c r="Z363" s="31">
        <v>54.8575688081938</v>
      </c>
      <c r="AA363" s="31">
        <v>54.8575688081938</v>
      </c>
      <c r="AB363" s="31">
        <v>54.8575688081938</v>
      </c>
    </row>
    <row r="364" ht="20.05" customHeight="1">
      <c r="A364" s="17">
        <f>$A363+C363</f>
        <v>1795</v>
      </c>
      <c r="B364" s="18"/>
      <c r="C364" s="19">
        <v>5</v>
      </c>
      <c r="D364" t="b" s="20">
        <v>0</v>
      </c>
      <c r="E364" s="21"/>
      <c r="F364" s="22">
        <v>488.079508775656</v>
      </c>
      <c r="G364" s="22">
        <f>$E364+($F364/60+H364*'data'!$C$16+I364*OFFSET('data'!$C$17,0,D364)-G363*(OFFSET('data'!$C$18,0,D364)+'data'!$C$19+OFFSET('data'!$C$20,0,D364)))*$C364/60+G363</f>
        <v>16.3633802816823</v>
      </c>
      <c r="H364" s="22">
        <f>H363+('data'!$C$19*G363-'data'!$C$16*H363)*$C364/60</f>
        <v>59.1959551227198</v>
      </c>
      <c r="I364" s="22">
        <f>I363+(OFFSET('data'!$C$20,0,D364)*G363-OFFSET('data'!$C$17,0,D364)*I363)*$C364/60</f>
        <v>82.76789926776139</v>
      </c>
      <c r="J364" s="23">
        <f>$A364/60</f>
        <v>29.9166666666667</v>
      </c>
      <c r="K364" s="19">
        <f>G364/'data'!$C$15*1000</f>
        <v>2.5</v>
      </c>
      <c r="L364" s="19">
        <f>L363+'data'!$G$21*(K363-L363)/60*C363</f>
        <v>2.46389606515155</v>
      </c>
      <c r="M364" s="20">
        <f>IF(L364&lt;='data'!$G$22,1.89,1.47)</f>
        <v>1.89</v>
      </c>
      <c r="N364" s="19">
        <f>$A364</f>
        <v>1795</v>
      </c>
      <c r="O364" s="31">
        <f>'data'!$G$23-'data'!$G$23*(1-('data'!$G$22^M364)/('data'!$G$22^M364+L364^M364))</f>
        <v>54.8215813251046</v>
      </c>
      <c r="P364" s="31">
        <f>VLOOKUP(IF(N364-'data'!$G$24&lt;0,0,N364-'data'!$G$24),N3:O1097,2)</f>
        <v>54.8518090920482</v>
      </c>
      <c r="Q364" s="20">
        <v>2.5</v>
      </c>
      <c r="R364" s="19">
        <v>2.50009238249607</v>
      </c>
      <c r="S364" s="19">
        <v>2.50009238249607</v>
      </c>
      <c r="T364" s="19">
        <v>2.50009238249607</v>
      </c>
      <c r="U364" s="19">
        <v>2.46401195635767</v>
      </c>
      <c r="V364" s="19">
        <v>2.46401195635767</v>
      </c>
      <c r="W364" s="19">
        <v>2.46401195635767</v>
      </c>
      <c r="X364" s="19">
        <v>2.46401195635767</v>
      </c>
      <c r="Y364" s="31">
        <v>54.8497883328594</v>
      </c>
      <c r="Z364" s="31">
        <v>54.8497883328594</v>
      </c>
      <c r="AA364" s="31">
        <v>54.8497883328594</v>
      </c>
      <c r="AB364" s="31">
        <v>54.8497883328594</v>
      </c>
    </row>
    <row r="365" ht="20.05" customHeight="1">
      <c r="A365" s="17">
        <f>$A364+C364</f>
        <v>1800</v>
      </c>
      <c r="B365" s="18"/>
      <c r="C365" s="19">
        <v>5</v>
      </c>
      <c r="D365" t="b" s="20">
        <v>0</v>
      </c>
      <c r="E365" s="21"/>
      <c r="F365" s="22">
        <v>487.823974777814</v>
      </c>
      <c r="G365" s="22">
        <f>$E365+($F365/60+H365*'data'!$C$16+I365*OFFSET('data'!$C$17,0,D365)-G364*(OFFSET('data'!$C$18,0,D365)+'data'!$C$19+OFFSET('data'!$C$20,0,D365)))*$C365/60+G364</f>
        <v>16.3633802816823</v>
      </c>
      <c r="H365" s="22">
        <f>H364+('data'!$C$19*G364-'data'!$C$16*H364)*$C365/60</f>
        <v>59.2440422645477</v>
      </c>
      <c r="I365" s="22">
        <f>I364+(OFFSET('data'!$C$20,0,D365)*G364-OFFSET('data'!$C$17,0,D365)*I364)*$C365/60</f>
        <v>82.9855024525332</v>
      </c>
      <c r="J365" s="23">
        <f>$A365/60</f>
        <v>30</v>
      </c>
      <c r="K365" s="19">
        <f>G365/'data'!$C$15*1000</f>
        <v>2.5</v>
      </c>
      <c r="L365" s="19">
        <f>L364+'data'!$G$21*(K364-L364)/60*C364</f>
        <v>2.46432090785111</v>
      </c>
      <c r="M365" s="20">
        <f>IF(L365&lt;='data'!$G$22,1.89,1.47)</f>
        <v>1.89</v>
      </c>
      <c r="N365" s="19">
        <f>$A365</f>
        <v>1800</v>
      </c>
      <c r="O365" s="31">
        <f>'data'!$G$23-'data'!$G$23*(1-('data'!$G$22^M365)/('data'!$G$22^M365+L365^M365))</f>
        <v>54.8142475203075</v>
      </c>
      <c r="P365" s="31">
        <f>VLOOKUP(IF(N365-'data'!$G$24&lt;0,0,N365-'data'!$G$24),N3:O1097,2)</f>
        <v>54.8441161011467</v>
      </c>
      <c r="Q365" s="20">
        <v>2.5</v>
      </c>
      <c r="R365" s="19">
        <v>2.50009213862667</v>
      </c>
      <c r="S365" s="19">
        <v>2.50009213862667</v>
      </c>
      <c r="T365" s="19">
        <v>2.50009213862667</v>
      </c>
      <c r="U365" s="19">
        <v>2.46443652242523</v>
      </c>
      <c r="V365" s="19">
        <v>2.46443652242523</v>
      </c>
      <c r="W365" s="19">
        <v>2.46443652242523</v>
      </c>
      <c r="X365" s="19">
        <v>2.46443652242523</v>
      </c>
      <c r="Y365" s="31">
        <v>54.8421003862331</v>
      </c>
      <c r="Z365" s="31">
        <v>54.8421003862331</v>
      </c>
      <c r="AA365" s="31">
        <v>54.8421003862331</v>
      </c>
      <c r="AB365" s="31">
        <v>54.8421003862331</v>
      </c>
    </row>
    <row r="366" ht="20.05" customHeight="1">
      <c r="A366" s="17">
        <f>$A365+C365</f>
        <v>1805</v>
      </c>
      <c r="B366" s="18"/>
      <c r="C366" s="19">
        <v>5</v>
      </c>
      <c r="D366" t="b" s="20">
        <v>0</v>
      </c>
      <c r="E366" s="21"/>
      <c r="F366" s="22">
        <v>487.569650600227</v>
      </c>
      <c r="G366" s="22">
        <f>$E366+($F366/60+H366*'data'!$C$16+I366*OFFSET('data'!$C$17,0,D366)-G365*(OFFSET('data'!$C$18,0,D366)+'data'!$C$19+OFFSET('data'!$C$20,0,D366)))*$C366/60+G365</f>
        <v>16.3633802816823</v>
      </c>
      <c r="H366" s="22">
        <f>H365+('data'!$C$19*G365-'data'!$C$16*H365)*$C366/60</f>
        <v>59.2918472138369</v>
      </c>
      <c r="I366" s="22">
        <f>I365+(OFFSET('data'!$C$20,0,D366)*G365-OFFSET('data'!$C$17,0,D366)*I365)*$C366/60</f>
        <v>83.2030329215133</v>
      </c>
      <c r="J366" s="23">
        <f>$A366/60</f>
        <v>30.0833333333333</v>
      </c>
      <c r="K366" s="19">
        <f>G366/'data'!$C$15*1000</f>
        <v>2.5</v>
      </c>
      <c r="L366" s="19">
        <f>L365+'data'!$G$21*(K365-L365)/60*C365</f>
        <v>2.46474075133604</v>
      </c>
      <c r="M366" s="20">
        <f>IF(L366&lt;='data'!$G$22,1.89,1.47)</f>
        <v>1.89</v>
      </c>
      <c r="N366" s="19">
        <f>$A366</f>
        <v>1805</v>
      </c>
      <c r="O366" s="31">
        <f>'data'!$G$23-'data'!$G$23*(1-('data'!$G$22^M366)/('data'!$G$22^M366+L366^M366))</f>
        <v>54.8070008362603</v>
      </c>
      <c r="P366" s="31">
        <f>VLOOKUP(IF(N366-'data'!$G$24&lt;0,0,N366-'data'!$G$24),N3:O1097,2)</f>
        <v>54.8365145386854</v>
      </c>
      <c r="Q366" s="20">
        <v>2.5</v>
      </c>
      <c r="R366" s="19">
        <v>2.50009189561673</v>
      </c>
      <c r="S366" s="19">
        <v>2.50009189561673</v>
      </c>
      <c r="T366" s="19">
        <v>2.50009189561673</v>
      </c>
      <c r="U366" s="19">
        <v>2.46485608966368</v>
      </c>
      <c r="V366" s="19">
        <v>2.46485608966368</v>
      </c>
      <c r="W366" s="19">
        <v>2.46485608966368</v>
      </c>
      <c r="X366" s="19">
        <v>2.46485608966368</v>
      </c>
      <c r="Y366" s="31">
        <v>54.834503857858</v>
      </c>
      <c r="Z366" s="31">
        <v>54.834503857858</v>
      </c>
      <c r="AA366" s="31">
        <v>54.834503857858</v>
      </c>
      <c r="AB366" s="31">
        <v>54.834503857858</v>
      </c>
    </row>
    <row r="367" ht="20.05" customHeight="1">
      <c r="A367" s="17">
        <f>$A366+C366</f>
        <v>1810</v>
      </c>
      <c r="B367" s="18"/>
      <c r="C367" s="19">
        <v>5</v>
      </c>
      <c r="D367" t="b" s="20">
        <v>0</v>
      </c>
      <c r="E367" s="21"/>
      <c r="F367" s="22">
        <v>487.316529240061</v>
      </c>
      <c r="G367" s="22">
        <f>$E367+($F367/60+H367*'data'!$C$16+I367*OFFSET('data'!$C$17,0,D367)-G366*(OFFSET('data'!$C$18,0,D367)+'data'!$C$19+OFFSET('data'!$C$20,0,D367)))*$C367/60+G366</f>
        <v>16.3633802816823</v>
      </c>
      <c r="H367" s="22">
        <f>H366+('data'!$C$19*G366-'data'!$C$16*H366)*$C367/60</f>
        <v>59.3393716265942</v>
      </c>
      <c r="I367" s="22">
        <f>I366+(OFFSET('data'!$C$20,0,D367)*G366-OFFSET('data'!$C$17,0,D367)*I366)*$C367/60</f>
        <v>83.42049069900089</v>
      </c>
      <c r="J367" s="23">
        <f>$A367/60</f>
        <v>30.1666666666667</v>
      </c>
      <c r="K367" s="19">
        <f>G367/'data'!$C$15*1000</f>
        <v>2.5</v>
      </c>
      <c r="L367" s="19">
        <f>L366+'data'!$G$21*(K366-L366)/60*C366</f>
        <v>2.46515565443316</v>
      </c>
      <c r="M367" s="20">
        <f>IF(L367&lt;='data'!$G$22,1.89,1.47)</f>
        <v>1.89</v>
      </c>
      <c r="N367" s="19">
        <f>$A367</f>
        <v>1810</v>
      </c>
      <c r="O367" s="31">
        <f>'data'!$G$23-'data'!$G$23*(1-('data'!$G$22^M367)/('data'!$G$22^M367+L367^M367))</f>
        <v>54.7998402286859</v>
      </c>
      <c r="P367" s="31">
        <f>VLOOKUP(IF(N367-'data'!$G$24&lt;0,0,N367-'data'!$G$24),N3:O1097,2)</f>
        <v>54.8290033078216</v>
      </c>
      <c r="Q367" s="20">
        <v>2.5</v>
      </c>
      <c r="R367" s="19">
        <v>2.50009165346316</v>
      </c>
      <c r="S367" s="19">
        <v>2.50009165346316</v>
      </c>
      <c r="T367" s="19">
        <v>2.50009165346316</v>
      </c>
      <c r="U367" s="19">
        <v>2.46527071690542</v>
      </c>
      <c r="V367" s="19">
        <v>2.46527071690542</v>
      </c>
      <c r="W367" s="19">
        <v>2.46527071690542</v>
      </c>
      <c r="X367" s="19">
        <v>2.46527071690542</v>
      </c>
      <c r="Y367" s="31">
        <v>54.8269976508417</v>
      </c>
      <c r="Z367" s="31">
        <v>54.8269976508417</v>
      </c>
      <c r="AA367" s="31">
        <v>54.8269976508417</v>
      </c>
      <c r="AB367" s="31">
        <v>54.8269976508417</v>
      </c>
    </row>
    <row r="368" ht="20.05" customHeight="1">
      <c r="A368" s="17">
        <f>$A367+C367</f>
        <v>1815</v>
      </c>
      <c r="B368" s="18"/>
      <c r="C368" s="19">
        <v>5</v>
      </c>
      <c r="D368" t="b" s="20">
        <v>0</v>
      </c>
      <c r="E368" s="21"/>
      <c r="F368" s="22">
        <v>487.064603735544</v>
      </c>
      <c r="G368" s="22">
        <f>$E368+($F368/60+H368*'data'!$C$16+I368*OFFSET('data'!$C$17,0,D368)-G367*(OFFSET('data'!$C$18,0,D368)+'data'!$C$19+OFFSET('data'!$C$20,0,D368)))*$C368/60+G367</f>
        <v>16.3633802816823</v>
      </c>
      <c r="H368" s="22">
        <f>H367+('data'!$C$19*G367-'data'!$C$16*H367)*$C368/60</f>
        <v>59.3866171491081</v>
      </c>
      <c r="I368" s="22">
        <f>I367+(OFFSET('data'!$C$20,0,D368)*G367-OFFSET('data'!$C$17,0,D368)*I367)*$C368/60</f>
        <v>83.63787580928719</v>
      </c>
      <c r="J368" s="23">
        <f>$A368/60</f>
        <v>30.25</v>
      </c>
      <c r="K368" s="19">
        <f>G368/'data'!$C$15*1000</f>
        <v>2.5</v>
      </c>
      <c r="L368" s="19">
        <f>L367+'data'!$G$21*(K367-L367)/60*C367</f>
        <v>2.46556567527707</v>
      </c>
      <c r="M368" s="20">
        <f>IF(L368&lt;='data'!$G$22,1.89,1.47)</f>
        <v>1.89</v>
      </c>
      <c r="N368" s="19">
        <f>$A368</f>
        <v>1815</v>
      </c>
      <c r="O368" s="31">
        <f>'data'!$G$23-'data'!$G$23*(1-('data'!$G$22^M368)/('data'!$G$22^M368+L368^M368))</f>
        <v>54.7927646660374</v>
      </c>
      <c r="P368" s="31">
        <f>VLOOKUP(IF(N368-'data'!$G$24&lt;0,0,N368-'data'!$G$24),N3:O1097,2)</f>
        <v>54.8215813251046</v>
      </c>
      <c r="Q368" s="20">
        <v>2.5</v>
      </c>
      <c r="R368" s="19">
        <v>2.50009141216289</v>
      </c>
      <c r="S368" s="19">
        <v>2.50009141216289</v>
      </c>
      <c r="T368" s="19">
        <v>2.50009141216289</v>
      </c>
      <c r="U368" s="19">
        <v>2.46568046229053</v>
      </c>
      <c r="V368" s="19">
        <v>2.46568046229053</v>
      </c>
      <c r="W368" s="19">
        <v>2.46568046229053</v>
      </c>
      <c r="X368" s="19">
        <v>2.46568046229053</v>
      </c>
      <c r="Y368" s="31">
        <v>54.8195806816851</v>
      </c>
      <c r="Z368" s="31">
        <v>54.8195806816851</v>
      </c>
      <c r="AA368" s="31">
        <v>54.8195806816851</v>
      </c>
      <c r="AB368" s="31">
        <v>54.8195806816851</v>
      </c>
    </row>
    <row r="369" ht="20.05" customHeight="1">
      <c r="A369" s="17">
        <f>$A368+C368</f>
        <v>1820</v>
      </c>
      <c r="B369" s="18"/>
      <c r="C369" s="19">
        <v>5</v>
      </c>
      <c r="D369" t="b" s="20">
        <v>0</v>
      </c>
      <c r="E369" s="21"/>
      <c r="F369" s="22">
        <v>486.813867165726</v>
      </c>
      <c r="G369" s="22">
        <f>$E369+($F369/60+H369*'data'!$C$16+I369*OFFSET('data'!$C$17,0,D369)-G368*(OFFSET('data'!$C$18,0,D369)+'data'!$C$19+OFFSET('data'!$C$20,0,D369)))*$C369/60+G368</f>
        <v>16.3633802816823</v>
      </c>
      <c r="H369" s="22">
        <f>H368+('data'!$C$19*G368-'data'!$C$16*H368)*$C369/60</f>
        <v>59.4335854180064</v>
      </c>
      <c r="I369" s="22">
        <f>I368+(OFFSET('data'!$C$20,0,D369)*G368-OFFSET('data'!$C$17,0,D369)*I368)*$C369/60</f>
        <v>83.8551882766551</v>
      </c>
      <c r="J369" s="23">
        <f>$A369/60</f>
        <v>30.3333333333333</v>
      </c>
      <c r="K369" s="19">
        <f>G369/'data'!$C$15*1000</f>
        <v>2.5</v>
      </c>
      <c r="L369" s="19">
        <f>L368+'data'!$G$21*(K368-L368)/60*C368</f>
        <v>2.46597087131828</v>
      </c>
      <c r="M369" s="20">
        <f>IF(L369&lt;='data'!$G$22,1.89,1.47)</f>
        <v>1.89</v>
      </c>
      <c r="N369" s="19">
        <f>$A369</f>
        <v>1820</v>
      </c>
      <c r="O369" s="31">
        <f>'data'!$G$23-'data'!$G$23*(1-('data'!$G$22^M369)/('data'!$G$22^M369+L369^M369))</f>
        <v>54.785773129339</v>
      </c>
      <c r="P369" s="31">
        <f>VLOOKUP(IF(N369-'data'!$G$24&lt;0,0,N369-'data'!$G$24),N3:O1097,2)</f>
        <v>54.8142475203075</v>
      </c>
      <c r="Q369" s="20">
        <v>2.5</v>
      </c>
      <c r="R369" s="19">
        <v>2.50009117171285</v>
      </c>
      <c r="S369" s="19">
        <v>2.50009117171285</v>
      </c>
      <c r="T369" s="19">
        <v>2.50009117171285</v>
      </c>
      <c r="U369" s="19">
        <v>2.46608538327489</v>
      </c>
      <c r="V369" s="19">
        <v>2.46608538327489</v>
      </c>
      <c r="W369" s="19">
        <v>2.46608538327489</v>
      </c>
      <c r="X369" s="19">
        <v>2.46608538327489</v>
      </c>
      <c r="Y369" s="31">
        <v>54.8122518801138</v>
      </c>
      <c r="Z369" s="31">
        <v>54.8122518801138</v>
      </c>
      <c r="AA369" s="31">
        <v>54.8122518801138</v>
      </c>
      <c r="AB369" s="31">
        <v>54.8122518801138</v>
      </c>
    </row>
    <row r="370" ht="20.05" customHeight="1">
      <c r="A370" s="17">
        <f>$A369+C369</f>
        <v>1825</v>
      </c>
      <c r="B370" s="18"/>
      <c r="C370" s="19">
        <v>5</v>
      </c>
      <c r="D370" t="b" s="20">
        <v>0</v>
      </c>
      <c r="E370" s="21"/>
      <c r="F370" s="22">
        <v>486.564312650239</v>
      </c>
      <c r="G370" s="22">
        <f>$E370+($F370/60+H370*'data'!$C$16+I370*OFFSET('data'!$C$17,0,D370)-G369*(OFFSET('data'!$C$18,0,D370)+'data'!$C$19+OFFSET('data'!$C$20,0,D370)))*$C370/60+G369</f>
        <v>16.3633802816823</v>
      </c>
      <c r="H370" s="22">
        <f>H369+('data'!$C$19*G369-'data'!$C$16*H369)*$C370/60</f>
        <v>59.4802780603123</v>
      </c>
      <c r="I370" s="22">
        <f>I369+(OFFSET('data'!$C$20,0,D370)*G369-OFFSET('data'!$C$17,0,D370)*I369)*$C370/60</f>
        <v>84.0724281253795</v>
      </c>
      <c r="J370" s="23">
        <f>$A370/60</f>
        <v>30.4166666666667</v>
      </c>
      <c r="K370" s="19">
        <f>G370/'data'!$C$15*1000</f>
        <v>2.5</v>
      </c>
      <c r="L370" s="19">
        <f>L369+'data'!$G$21*(K369-L369)/60*C369</f>
        <v>2.46637129933128</v>
      </c>
      <c r="M370" s="20">
        <f>IF(L370&lt;='data'!$G$22,1.89,1.47)</f>
        <v>1.89</v>
      </c>
      <c r="N370" s="19">
        <f>$A370</f>
        <v>1825</v>
      </c>
      <c r="O370" s="31">
        <f>'data'!$G$23-'data'!$G$23*(1-('data'!$G$22^M370)/('data'!$G$22^M370+L370^M370))</f>
        <v>54.7788646120272</v>
      </c>
      <c r="P370" s="31">
        <f>VLOOKUP(IF(N370-'data'!$G$24&lt;0,0,N370-'data'!$G$24),N3:O1097,2)</f>
        <v>54.8070008362603</v>
      </c>
      <c r="Q370" s="20">
        <v>2.5</v>
      </c>
      <c r="R370" s="19">
        <v>2.50009093210997</v>
      </c>
      <c r="S370" s="19">
        <v>2.50009093210997</v>
      </c>
      <c r="T370" s="19">
        <v>2.50009093210997</v>
      </c>
      <c r="U370" s="19">
        <v>2.46648553663827</v>
      </c>
      <c r="V370" s="19">
        <v>2.46648553663827</v>
      </c>
      <c r="W370" s="19">
        <v>2.46648553663827</v>
      </c>
      <c r="X370" s="19">
        <v>2.46648553663827</v>
      </c>
      <c r="Y370" s="31">
        <v>54.8050101889118</v>
      </c>
      <c r="Z370" s="31">
        <v>54.8050101889118</v>
      </c>
      <c r="AA370" s="31">
        <v>54.8050101889118</v>
      </c>
      <c r="AB370" s="31">
        <v>54.8050101889118</v>
      </c>
    </row>
    <row r="371" ht="20.05" customHeight="1">
      <c r="A371" s="17">
        <f>$A370+C370</f>
        <v>1830</v>
      </c>
      <c r="B371" s="18"/>
      <c r="C371" s="19">
        <v>5</v>
      </c>
      <c r="D371" t="b" s="20">
        <v>0</v>
      </c>
      <c r="E371" s="21"/>
      <c r="F371" s="22">
        <v>486.315933349059</v>
      </c>
      <c r="G371" s="22">
        <f>$E371+($F371/60+H371*'data'!$C$16+I371*OFFSET('data'!$C$17,0,D371)-G370*(OFFSET('data'!$C$18,0,D371)+'data'!$C$19+OFFSET('data'!$C$20,0,D371)))*$C371/60+G370</f>
        <v>16.3633802816823</v>
      </c>
      <c r="H371" s="22">
        <f>H370+('data'!$C$19*G370-'data'!$C$16*H370)*$C371/60</f>
        <v>59.5266966935013</v>
      </c>
      <c r="I371" s="22">
        <f>I370+(OFFSET('data'!$C$20,0,D371)*G370-OFFSET('data'!$C$17,0,D371)*I370)*$C371/60</f>
        <v>84.2895953797271</v>
      </c>
      <c r="J371" s="23">
        <f>$A371/60</f>
        <v>30.5</v>
      </c>
      <c r="K371" s="19">
        <f>G371/'data'!$C$15*1000</f>
        <v>2.5</v>
      </c>
      <c r="L371" s="19">
        <f>L370+'data'!$G$21*(K370-L370)/60*C370</f>
        <v>2.46676701542247</v>
      </c>
      <c r="M371" s="20">
        <f>IF(L371&lt;='data'!$G$22,1.89,1.47)</f>
        <v>1.89</v>
      </c>
      <c r="N371" s="19">
        <f>$A371</f>
        <v>1830</v>
      </c>
      <c r="O371" s="31">
        <f>'data'!$G$23-'data'!$G$23*(1-('data'!$G$22^M371)/('data'!$G$22^M371+L371^M371))</f>
        <v>54.7720381197959</v>
      </c>
      <c r="P371" s="31">
        <f>VLOOKUP(IF(N371-'data'!$G$24&lt;0,0,N371-'data'!$G$24),N3:O1097,2)</f>
        <v>54.7998402286859</v>
      </c>
      <c r="Q371" s="20">
        <v>2.5</v>
      </c>
      <c r="R371" s="19">
        <v>2.50009069335122</v>
      </c>
      <c r="S371" s="19">
        <v>2.50009069335122</v>
      </c>
      <c r="T371" s="19">
        <v>2.50009069335122</v>
      </c>
      <c r="U371" s="19">
        <v>2.46688097849224</v>
      </c>
      <c r="V371" s="19">
        <v>2.46688097849224</v>
      </c>
      <c r="W371" s="19">
        <v>2.46688097849224</v>
      </c>
      <c r="X371" s="19">
        <v>2.46688097849224</v>
      </c>
      <c r="Y371" s="31">
        <v>54.7978545637569</v>
      </c>
      <c r="Z371" s="31">
        <v>54.7978545637569</v>
      </c>
      <c r="AA371" s="31">
        <v>54.7978545637569</v>
      </c>
      <c r="AB371" s="31">
        <v>54.7978545637569</v>
      </c>
    </row>
    <row r="372" ht="20.05" customHeight="1">
      <c r="A372" s="17">
        <f>$A371+C371</f>
        <v>1835</v>
      </c>
      <c r="B372" s="18"/>
      <c r="C372" s="19">
        <v>5</v>
      </c>
      <c r="D372" t="b" s="20">
        <v>0</v>
      </c>
      <c r="E372" s="21"/>
      <c r="F372" s="22">
        <v>486.068722462271</v>
      </c>
      <c r="G372" s="22">
        <f>$E372+($F372/60+H372*'data'!$C$16+I372*OFFSET('data'!$C$17,0,D372)-G371*(OFFSET('data'!$C$18,0,D372)+'data'!$C$19+OFFSET('data'!$C$20,0,D372)))*$C372/60+G371</f>
        <v>16.3633802816823</v>
      </c>
      <c r="H372" s="22">
        <f>H371+('data'!$C$19*G371-'data'!$C$16*H371)*$C372/60</f>
        <v>59.5728429255568</v>
      </c>
      <c r="I372" s="22">
        <f>I371+(OFFSET('data'!$C$20,0,D372)*G371-OFFSET('data'!$C$17,0,D372)*I371)*$C372/60</f>
        <v>84.5066900639566</v>
      </c>
      <c r="J372" s="23">
        <f>$A372/60</f>
        <v>30.5833333333333</v>
      </c>
      <c r="K372" s="19">
        <f>G372/'data'!$C$15*1000</f>
        <v>2.5</v>
      </c>
      <c r="L372" s="19">
        <f>L371+'data'!$G$21*(K371-L371)/60*C371</f>
        <v>2.46715807503804</v>
      </c>
      <c r="M372" s="20">
        <f>IF(L372&lt;='data'!$G$22,1.89,1.47)</f>
        <v>1.89</v>
      </c>
      <c r="N372" s="19">
        <f>$A372</f>
        <v>1835</v>
      </c>
      <c r="O372" s="31">
        <f>'data'!$G$23-'data'!$G$23*(1-('data'!$G$22^M372)/('data'!$G$22^M372+L372^M372))</f>
        <v>54.7652926704419</v>
      </c>
      <c r="P372" s="31">
        <f>VLOOKUP(IF(N372-'data'!$G$24&lt;0,0,N372-'data'!$G$24),N3:O1097,2)</f>
        <v>54.7927646660374</v>
      </c>
      <c r="Q372" s="20">
        <v>2.5</v>
      </c>
      <c r="R372" s="19">
        <v>2.50009045543356</v>
      </c>
      <c r="S372" s="19">
        <v>2.50009045543356</v>
      </c>
      <c r="T372" s="19">
        <v>2.50009045543356</v>
      </c>
      <c r="U372" s="19">
        <v>2.46727176428807</v>
      </c>
      <c r="V372" s="19">
        <v>2.46727176428807</v>
      </c>
      <c r="W372" s="19">
        <v>2.46727176428807</v>
      </c>
      <c r="X372" s="19">
        <v>2.46727176428807</v>
      </c>
      <c r="Y372" s="31">
        <v>54.7907839730584</v>
      </c>
      <c r="Z372" s="31">
        <v>54.7907839730584</v>
      </c>
      <c r="AA372" s="31">
        <v>54.7907839730584</v>
      </c>
      <c r="AB372" s="31">
        <v>54.7907839730584</v>
      </c>
    </row>
    <row r="373" ht="20.05" customHeight="1">
      <c r="A373" s="17">
        <f>$A372+C372</f>
        <v>1840</v>
      </c>
      <c r="B373" s="18"/>
      <c r="C373" s="19">
        <v>5</v>
      </c>
      <c r="D373" t="b" s="20">
        <v>0</v>
      </c>
      <c r="E373" s="21"/>
      <c r="F373" s="22">
        <v>485.822673229829</v>
      </c>
      <c r="G373" s="22">
        <f>$E373+($F373/60+H373*'data'!$C$16+I373*OFFSET('data'!$C$17,0,D373)-G372*(OFFSET('data'!$C$18,0,D373)+'data'!$C$19+OFFSET('data'!$C$20,0,D373)))*$C373/60+G372</f>
        <v>16.3633802816823</v>
      </c>
      <c r="H373" s="22">
        <f>H372+('data'!$C$19*G372-'data'!$C$16*H372)*$C373/60</f>
        <v>59.618718355026</v>
      </c>
      <c r="I373" s="22">
        <f>I372+(OFFSET('data'!$C$20,0,D373)*G372-OFFSET('data'!$C$17,0,D373)*I372)*$C373/60</f>
        <v>84.7237122023185</v>
      </c>
      <c r="J373" s="23">
        <f>$A373/60</f>
        <v>30.6666666666667</v>
      </c>
      <c r="K373" s="19">
        <f>G373/'data'!$C$15*1000</f>
        <v>2.5</v>
      </c>
      <c r="L373" s="19">
        <f>L372+'data'!$G$21*(K372-L372)/60*C372</f>
        <v>2.46754453297173</v>
      </c>
      <c r="M373" s="20">
        <f>IF(L373&lt;='data'!$G$22,1.89,1.47)</f>
        <v>1.89</v>
      </c>
      <c r="N373" s="19">
        <f>$A373</f>
        <v>1840</v>
      </c>
      <c r="O373" s="31">
        <f>'data'!$G$23-'data'!$G$23*(1-('data'!$G$22^M373)/('data'!$G$22^M373+L373^M373))</f>
        <v>54.7586272937137</v>
      </c>
      <c r="P373" s="31">
        <f>VLOOKUP(IF(N373-'data'!$G$24&lt;0,0,N373-'data'!$G$24),N3:O1097,2)</f>
        <v>54.785773129339</v>
      </c>
      <c r="Q373" s="20">
        <v>2.5</v>
      </c>
      <c r="R373" s="19">
        <v>2.50009021835396</v>
      </c>
      <c r="S373" s="19">
        <v>2.50009021835396</v>
      </c>
      <c r="T373" s="19">
        <v>2.50009021835396</v>
      </c>
      <c r="U373" s="19">
        <v>2.46765794882449</v>
      </c>
      <c r="V373" s="19">
        <v>2.46765794882449</v>
      </c>
      <c r="W373" s="19">
        <v>2.46765794882449</v>
      </c>
      <c r="X373" s="19">
        <v>2.46765794882449</v>
      </c>
      <c r="Y373" s="31">
        <v>54.7837973977978</v>
      </c>
      <c r="Z373" s="31">
        <v>54.7837973977978</v>
      </c>
      <c r="AA373" s="31">
        <v>54.7837973977978</v>
      </c>
      <c r="AB373" s="31">
        <v>54.7837973977978</v>
      </c>
    </row>
    <row r="374" ht="20.05" customHeight="1">
      <c r="A374" s="17">
        <f>$A373+C373</f>
        <v>1845</v>
      </c>
      <c r="B374" s="18"/>
      <c r="C374" s="19">
        <v>5</v>
      </c>
      <c r="D374" t="b" s="20">
        <v>0</v>
      </c>
      <c r="E374" s="21"/>
      <c r="F374" s="22">
        <v>485.577778931328</v>
      </c>
      <c r="G374" s="22">
        <f>$E374+($F374/60+H374*'data'!$C$16+I374*OFFSET('data'!$C$17,0,D374)-G373*(OFFSET('data'!$C$18,0,D374)+'data'!$C$19+OFFSET('data'!$C$20,0,D374)))*$C374/60+G373</f>
        <v>16.3633802816823</v>
      </c>
      <c r="H374" s="22">
        <f>H373+('data'!$C$19*G373-'data'!$C$16*H373)*$C374/60</f>
        <v>59.6643245710753</v>
      </c>
      <c r="I374" s="22">
        <f>I373+(OFFSET('data'!$C$20,0,D374)*G373-OFFSET('data'!$C$17,0,D374)*I373)*$C374/60</f>
        <v>84.94066181905519</v>
      </c>
      <c r="J374" s="23">
        <f>$A374/60</f>
        <v>30.75</v>
      </c>
      <c r="K374" s="19">
        <f>G374/'data'!$C$15*1000</f>
        <v>2.5</v>
      </c>
      <c r="L374" s="19">
        <f>L373+'data'!$G$21*(K373-L373)/60*C373</f>
        <v>2.46792644337251</v>
      </c>
      <c r="M374" s="20">
        <f>IF(L374&lt;='data'!$G$22,1.89,1.47)</f>
        <v>1.89</v>
      </c>
      <c r="N374" s="19">
        <f>$A374</f>
        <v>1845</v>
      </c>
      <c r="O374" s="31">
        <f>'data'!$G$23-'data'!$G$23*(1-('data'!$G$22^M374)/('data'!$G$22^M374+L374^M374))</f>
        <v>54.7520410311616</v>
      </c>
      <c r="P374" s="31">
        <f>VLOOKUP(IF(N374-'data'!$G$24&lt;0,0,N374-'data'!$G$24),N3:O1097,2)</f>
        <v>54.7788646120272</v>
      </c>
      <c r="Q374" s="20">
        <v>2.5</v>
      </c>
      <c r="R374" s="19">
        <v>2.50008998210942</v>
      </c>
      <c r="S374" s="19">
        <v>2.50008998210942</v>
      </c>
      <c r="T374" s="19">
        <v>2.50008998210942</v>
      </c>
      <c r="U374" s="19">
        <v>2.46803958625536</v>
      </c>
      <c r="V374" s="19">
        <v>2.46803958625536</v>
      </c>
      <c r="W374" s="19">
        <v>2.46803958625536</v>
      </c>
      <c r="X374" s="19">
        <v>2.46803958625536</v>
      </c>
      <c r="Y374" s="31">
        <v>54.7768938313699</v>
      </c>
      <c r="Z374" s="31">
        <v>54.7768938313699</v>
      </c>
      <c r="AA374" s="31">
        <v>54.7768938313699</v>
      </c>
      <c r="AB374" s="31">
        <v>54.7768938313699</v>
      </c>
    </row>
    <row r="375" ht="20.05" customHeight="1">
      <c r="A375" s="17">
        <f>$A374+C374</f>
        <v>1850</v>
      </c>
      <c r="B375" s="18"/>
      <c r="C375" s="19">
        <v>5</v>
      </c>
      <c r="D375" t="b" s="20">
        <v>0</v>
      </c>
      <c r="E375" s="21"/>
      <c r="F375" s="22">
        <v>485.334032885767</v>
      </c>
      <c r="G375" s="22">
        <f>$E375+($F375/60+H375*'data'!$C$16+I375*OFFSET('data'!$C$17,0,D375)-G374*(OFFSET('data'!$C$18,0,D375)+'data'!$C$19+OFFSET('data'!$C$20,0,D375)))*$C375/60+G374</f>
        <v>16.3633802816823</v>
      </c>
      <c r="H375" s="22">
        <f>H374+('data'!$C$19*G374-'data'!$C$16*H374)*$C375/60</f>
        <v>59.7096631535453</v>
      </c>
      <c r="I375" s="22">
        <f>I374+(OFFSET('data'!$C$20,0,D375)*G374-OFFSET('data'!$C$17,0,D375)*I374)*$C375/60</f>
        <v>85.1575389384011</v>
      </c>
      <c r="J375" s="23">
        <f>$A375/60</f>
        <v>30.8333333333333</v>
      </c>
      <c r="K375" s="19">
        <f>G375/'data'!$C$15*1000</f>
        <v>2.5</v>
      </c>
      <c r="L375" s="19">
        <f>L374+'data'!$G$21*(K374-L374)/60*C374</f>
        <v>2.46830385975218</v>
      </c>
      <c r="M375" s="20">
        <f>IF(L375&lt;='data'!$G$22,1.89,1.47)</f>
        <v>1.89</v>
      </c>
      <c r="N375" s="19">
        <f>$A375</f>
        <v>1850</v>
      </c>
      <c r="O375" s="31">
        <f>'data'!$G$23-'data'!$G$23*(1-('data'!$G$22^M375)/('data'!$G$22^M375+L375^M375))</f>
        <v>54.745532935990</v>
      </c>
      <c r="P375" s="31">
        <f>VLOOKUP(IF(N375-'data'!$G$24&lt;0,0,N375-'data'!$G$24),N3:O1097,2)</f>
        <v>54.7720381197959</v>
      </c>
      <c r="Q375" s="20">
        <v>2.5</v>
      </c>
      <c r="R375" s="19">
        <v>2.50008974669694</v>
      </c>
      <c r="S375" s="19">
        <v>2.50008974669694</v>
      </c>
      <c r="T375" s="19">
        <v>2.50008974669694</v>
      </c>
      <c r="U375" s="19">
        <v>2.46841673009727</v>
      </c>
      <c r="V375" s="19">
        <v>2.46841673009727</v>
      </c>
      <c r="W375" s="19">
        <v>2.46841673009727</v>
      </c>
      <c r="X375" s="19">
        <v>2.46841673009727</v>
      </c>
      <c r="Y375" s="31">
        <v>54.7700722794281</v>
      </c>
      <c r="Z375" s="31">
        <v>54.7700722794281</v>
      </c>
      <c r="AA375" s="31">
        <v>54.7700722794281</v>
      </c>
      <c r="AB375" s="31">
        <v>54.7700722794281</v>
      </c>
    </row>
    <row r="376" ht="20.05" customHeight="1">
      <c r="A376" s="17">
        <f>$A375+C375</f>
        <v>1855</v>
      </c>
      <c r="B376" s="18"/>
      <c r="C376" s="19">
        <v>5</v>
      </c>
      <c r="D376" t="b" s="20">
        <v>0</v>
      </c>
      <c r="E376" s="21"/>
      <c r="F376" s="22">
        <v>485.091428451319</v>
      </c>
      <c r="G376" s="22">
        <f>$E376+($F376/60+H376*'data'!$C$16+I376*OFFSET('data'!$C$17,0,D376)-G375*(OFFSET('data'!$C$18,0,D376)+'data'!$C$19+OFFSET('data'!$C$20,0,D376)))*$C376/60+G375</f>
        <v>16.3633802816823</v>
      </c>
      <c r="H376" s="22">
        <f>H375+('data'!$C$19*G375-'data'!$C$16*H375)*$C376/60</f>
        <v>59.7547356730055</v>
      </c>
      <c r="I376" s="22">
        <f>I375+(OFFSET('data'!$C$20,0,D376)*G375-OFFSET('data'!$C$17,0,D376)*I375)*$C376/60</f>
        <v>85.37434358458241</v>
      </c>
      <c r="J376" s="23">
        <f>$A376/60</f>
        <v>30.9166666666667</v>
      </c>
      <c r="K376" s="19">
        <f>G376/'data'!$C$15*1000</f>
        <v>2.5</v>
      </c>
      <c r="L376" s="19">
        <f>L375+'data'!$G$21*(K375-L375)/60*C375</f>
        <v>2.46867683499283</v>
      </c>
      <c r="M376" s="20">
        <f>IF(L376&lt;='data'!$G$22,1.89,1.47)</f>
        <v>1.89</v>
      </c>
      <c r="N376" s="19">
        <f>$A376</f>
        <v>1855</v>
      </c>
      <c r="O376" s="31">
        <f>'data'!$G$23-'data'!$G$23*(1-('data'!$G$22^M376)/('data'!$G$22^M376+L376^M376))</f>
        <v>54.7391020729117</v>
      </c>
      <c r="P376" s="31">
        <f>VLOOKUP(IF(N376-'data'!$G$24&lt;0,0,N376-'data'!$G$24),N3:O1097,2)</f>
        <v>54.7652926704419</v>
      </c>
      <c r="Q376" s="20">
        <v>2.5</v>
      </c>
      <c r="R376" s="19">
        <v>2.50008951211352</v>
      </c>
      <c r="S376" s="19">
        <v>2.50008951211352</v>
      </c>
      <c r="T376" s="19">
        <v>2.50008951211352</v>
      </c>
      <c r="U376" s="19">
        <v>2.46878943323702</v>
      </c>
      <c r="V376" s="19">
        <v>2.46878943323702</v>
      </c>
      <c r="W376" s="19">
        <v>2.46878943323702</v>
      </c>
      <c r="X376" s="19">
        <v>2.46878943323702</v>
      </c>
      <c r="Y376" s="31">
        <v>54.7633317597297</v>
      </c>
      <c r="Z376" s="31">
        <v>54.7633317597297</v>
      </c>
      <c r="AA376" s="31">
        <v>54.7633317597297</v>
      </c>
      <c r="AB376" s="31">
        <v>54.7633317597297</v>
      </c>
    </row>
    <row r="377" ht="20.05" customHeight="1">
      <c r="A377" s="17">
        <f>$A376+C376</f>
        <v>1860</v>
      </c>
      <c r="B377" s="18"/>
      <c r="C377" s="19">
        <v>5</v>
      </c>
      <c r="D377" t="b" s="20">
        <v>0</v>
      </c>
      <c r="E377" s="21"/>
      <c r="F377" s="22">
        <v>484.849959025103</v>
      </c>
      <c r="G377" s="22">
        <f>$E377+($F377/60+H377*'data'!$C$16+I377*OFFSET('data'!$C$17,0,D377)-G376*(OFFSET('data'!$C$18,0,D377)+'data'!$C$19+OFFSET('data'!$C$20,0,D377)))*$C377/60+G376</f>
        <v>16.3633802816823</v>
      </c>
      <c r="H377" s="22">
        <f>H376+('data'!$C$19*G376-'data'!$C$16*H376)*$C377/60</f>
        <v>59.7995436908088</v>
      </c>
      <c r="I377" s="22">
        <f>I376+(OFFSET('data'!$C$20,0,D377)*G376-OFFSET('data'!$C$17,0,D377)*I376)*$C377/60</f>
        <v>85.5910757818172</v>
      </c>
      <c r="J377" s="23">
        <f>$A377/60</f>
        <v>31</v>
      </c>
      <c r="K377" s="19">
        <f>G377/'data'!$C$15*1000</f>
        <v>2.5</v>
      </c>
      <c r="L377" s="19">
        <f>L376+'data'!$G$21*(K376-L376)/60*C376</f>
        <v>2.4690454213543</v>
      </c>
      <c r="M377" s="20">
        <f>IF(L377&lt;='data'!$G$22,1.89,1.47)</f>
        <v>1.89</v>
      </c>
      <c r="N377" s="19">
        <f>$A377</f>
        <v>1860</v>
      </c>
      <c r="O377" s="31">
        <f>'data'!$G$23-'data'!$G$23*(1-('data'!$G$22^M377)/('data'!$G$22^M377+L377^M377))</f>
        <v>54.7327475180037</v>
      </c>
      <c r="P377" s="31">
        <f>VLOOKUP(IF(N377-'data'!$G$24&lt;0,0,N377-'data'!$G$24),N3:O1097,2)</f>
        <v>54.7586272937137</v>
      </c>
      <c r="Q377" s="20">
        <v>2.5</v>
      </c>
      <c r="R377" s="19">
        <v>2.50008927835618</v>
      </c>
      <c r="S377" s="19">
        <v>2.50008927835618</v>
      </c>
      <c r="T377" s="19">
        <v>2.50008927835618</v>
      </c>
      <c r="U377" s="19">
        <v>2.46915774793907</v>
      </c>
      <c r="V377" s="19">
        <v>2.46915774793907</v>
      </c>
      <c r="W377" s="19">
        <v>2.46915774793907</v>
      </c>
      <c r="X377" s="19">
        <v>2.46915774793907</v>
      </c>
      <c r="Y377" s="31">
        <v>54.7566713019847</v>
      </c>
      <c r="Z377" s="31">
        <v>54.7566713019847</v>
      </c>
      <c r="AA377" s="31">
        <v>54.7566713019847</v>
      </c>
      <c r="AB377" s="31">
        <v>54.7566713019847</v>
      </c>
    </row>
    <row r="378" ht="20.05" customHeight="1">
      <c r="A378" s="17">
        <f>$A377+C377</f>
        <v>1865</v>
      </c>
      <c r="B378" s="18"/>
      <c r="C378" s="19">
        <v>5</v>
      </c>
      <c r="D378" t="b" s="20">
        <v>0</v>
      </c>
      <c r="E378" s="21"/>
      <c r="F378" s="22">
        <v>484.609618042952</v>
      </c>
      <c r="G378" s="22">
        <f>$E378+($F378/60+H378*'data'!$C$16+I378*OFFSET('data'!$C$17,0,D378)-G377*(OFFSET('data'!$C$18,0,D378)+'data'!$C$19+OFFSET('data'!$C$20,0,D378)))*$C378/60+G377</f>
        <v>16.3633802816823</v>
      </c>
      <c r="H378" s="22">
        <f>H377+('data'!$C$19*G377-'data'!$C$16*H377)*$C378/60</f>
        <v>59.8440887591454</v>
      </c>
      <c r="I378" s="22">
        <f>I377+(OFFSET('data'!$C$20,0,D378)*G377-OFFSET('data'!$C$17,0,D378)*I377)*$C378/60</f>
        <v>85.8077355543156</v>
      </c>
      <c r="J378" s="23">
        <f>$A378/60</f>
        <v>31.0833333333333</v>
      </c>
      <c r="K378" s="19">
        <f>G378/'data'!$C$15*1000</f>
        <v>2.5</v>
      </c>
      <c r="L378" s="19">
        <f>L377+'data'!$G$21*(K377-L377)/60*C377</f>
        <v>2.46940967048146</v>
      </c>
      <c r="M378" s="20">
        <f>IF(L378&lt;='data'!$G$22,1.89,1.47)</f>
        <v>1.89</v>
      </c>
      <c r="N378" s="19">
        <f>$A378</f>
        <v>1865</v>
      </c>
      <c r="O378" s="31">
        <f>'data'!$G$23-'data'!$G$23*(1-('data'!$G$22^M378)/('data'!$G$22^M378+L378^M378))</f>
        <v>54.7264683585657</v>
      </c>
      <c r="P378" s="31">
        <f>VLOOKUP(IF(N378-'data'!$G$24&lt;0,0,N378-'data'!$G$24),N3:O1097,2)</f>
        <v>54.7520410311616</v>
      </c>
      <c r="Q378" s="20">
        <v>2.5</v>
      </c>
      <c r="R378" s="19">
        <v>2.50008904542194</v>
      </c>
      <c r="S378" s="19">
        <v>2.50008904542194</v>
      </c>
      <c r="T378" s="19">
        <v>2.50008904542194</v>
      </c>
      <c r="U378" s="19">
        <v>2.46952172585281</v>
      </c>
      <c r="V378" s="19">
        <v>2.46952172585281</v>
      </c>
      <c r="W378" s="19">
        <v>2.46952172585281</v>
      </c>
      <c r="X378" s="19">
        <v>2.46952172585281</v>
      </c>
      <c r="Y378" s="31">
        <v>54.7500899477061</v>
      </c>
      <c r="Z378" s="31">
        <v>54.7500899477061</v>
      </c>
      <c r="AA378" s="31">
        <v>54.7500899477061</v>
      </c>
      <c r="AB378" s="31">
        <v>54.7500899477061</v>
      </c>
    </row>
    <row r="379" ht="20.05" customHeight="1">
      <c r="A379" s="17">
        <f>$A378+C378</f>
        <v>1870</v>
      </c>
      <c r="B379" s="18"/>
      <c r="C379" s="19">
        <v>5</v>
      </c>
      <c r="D379" t="b" s="20">
        <v>0</v>
      </c>
      <c r="E379" s="21"/>
      <c r="F379" s="22">
        <v>484.370398979189</v>
      </c>
      <c r="G379" s="22">
        <f>$E379+($F379/60+H379*'data'!$C$16+I379*OFFSET('data'!$C$17,0,D379)-G378*(OFFSET('data'!$C$18,0,D379)+'data'!$C$19+OFFSET('data'!$C$20,0,D379)))*$C379/60+G378</f>
        <v>16.3633802816823</v>
      </c>
      <c r="H379" s="22">
        <f>H378+('data'!$C$19*G378-'data'!$C$16*H378)*$C379/60</f>
        <v>59.8883724210968</v>
      </c>
      <c r="I379" s="22">
        <f>I378+(OFFSET('data'!$C$20,0,D379)*G378-OFFSET('data'!$C$17,0,D379)*I378)*$C379/60</f>
        <v>86.0243229262795</v>
      </c>
      <c r="J379" s="23">
        <f>$A379/60</f>
        <v>31.1666666666667</v>
      </c>
      <c r="K379" s="19">
        <f>G379/'data'!$C$15*1000</f>
        <v>2.5</v>
      </c>
      <c r="L379" s="19">
        <f>L378+'data'!$G$21*(K378-L378)/60*C378</f>
        <v>2.46976963341148</v>
      </c>
      <c r="M379" s="20">
        <f>IF(L379&lt;='data'!$G$22,1.89,1.47)</f>
        <v>1.89</v>
      </c>
      <c r="N379" s="19">
        <f>$A379</f>
        <v>1870</v>
      </c>
      <c r="O379" s="31">
        <f>'data'!$G$23-'data'!$G$23*(1-('data'!$G$22^M379)/('data'!$G$22^M379+L379^M379))</f>
        <v>54.7202636929792</v>
      </c>
      <c r="P379" s="31">
        <f>VLOOKUP(IF(N379-'data'!$G$24&lt;0,0,N379-'data'!$G$24),N3:O1097,2)</f>
        <v>54.745532935990</v>
      </c>
      <c r="Q379" s="20">
        <v>2.5</v>
      </c>
      <c r="R379" s="19">
        <v>2.50008881330786</v>
      </c>
      <c r="S379" s="19">
        <v>2.50008881330786</v>
      </c>
      <c r="T379" s="19">
        <v>2.50008881330786</v>
      </c>
      <c r="U379" s="19">
        <v>2.46988141801984</v>
      </c>
      <c r="V379" s="19">
        <v>2.46988141801984</v>
      </c>
      <c r="W379" s="19">
        <v>2.46988141801984</v>
      </c>
      <c r="X379" s="19">
        <v>2.46988141801984</v>
      </c>
      <c r="Y379" s="31">
        <v>54.7435867500618</v>
      </c>
      <c r="Z379" s="31">
        <v>54.7435867500618</v>
      </c>
      <c r="AA379" s="31">
        <v>54.7435867500618</v>
      </c>
      <c r="AB379" s="31">
        <v>54.7435867500618</v>
      </c>
    </row>
    <row r="380" ht="20.05" customHeight="1">
      <c r="A380" s="17">
        <f>$A379+C379</f>
        <v>1875</v>
      </c>
      <c r="B380" s="18"/>
      <c r="C380" s="19">
        <v>5</v>
      </c>
      <c r="D380" t="b" s="20">
        <v>0</v>
      </c>
      <c r="E380" s="21"/>
      <c r="F380" s="22">
        <v>484.132295346398</v>
      </c>
      <c r="G380" s="22">
        <f>$E380+($F380/60+H380*'data'!$C$16+I380*OFFSET('data'!$C$17,0,D380)-G379*(OFFSET('data'!$C$18,0,D380)+'data'!$C$19+OFFSET('data'!$C$20,0,D380)))*$C380/60+G379</f>
        <v>16.3633802816823</v>
      </c>
      <c r="H380" s="22">
        <f>H379+('data'!$C$19*G379-'data'!$C$16*H379)*$C380/60</f>
        <v>59.9323962106892</v>
      </c>
      <c r="I380" s="22">
        <f>I379+(OFFSET('data'!$C$20,0,D380)*G379-OFFSET('data'!$C$17,0,D380)*I379)*$C380/60</f>
        <v>86.24083792190279</v>
      </c>
      <c r="J380" s="23">
        <f>$A380/60</f>
        <v>31.25</v>
      </c>
      <c r="K380" s="19">
        <f>G380/'data'!$C$15*1000</f>
        <v>2.5</v>
      </c>
      <c r="L380" s="19">
        <f>L379+'data'!$G$21*(K379-L379)/60*C379</f>
        <v>2.47012536058095</v>
      </c>
      <c r="M380" s="20">
        <f>IF(L380&lt;='data'!$G$22,1.89,1.47)</f>
        <v>1.89</v>
      </c>
      <c r="N380" s="19">
        <f>$A380</f>
        <v>1875</v>
      </c>
      <c r="O380" s="31">
        <f>'data'!$G$23-'data'!$G$23*(1-('data'!$G$22^M380)/('data'!$G$22^M380+L380^M380))</f>
        <v>54.7141326305703</v>
      </c>
      <c r="P380" s="31">
        <f>VLOOKUP(IF(N380-'data'!$G$24&lt;0,0,N380-'data'!$G$24),N3:O1097,2)</f>
        <v>54.7391020729117</v>
      </c>
      <c r="Q380" s="20">
        <v>2.5</v>
      </c>
      <c r="R380" s="19">
        <v>2.50008858201098</v>
      </c>
      <c r="S380" s="19">
        <v>2.50008858201098</v>
      </c>
      <c r="T380" s="19">
        <v>2.50008858201098</v>
      </c>
      <c r="U380" s="19">
        <v>2.47023687488111</v>
      </c>
      <c r="V380" s="19">
        <v>2.47023687488111</v>
      </c>
      <c r="W380" s="19">
        <v>2.47023687488111</v>
      </c>
      <c r="X380" s="19">
        <v>2.47023687488111</v>
      </c>
      <c r="Y380" s="31">
        <v>54.7371607737294</v>
      </c>
      <c r="Z380" s="31">
        <v>54.7371607737294</v>
      </c>
      <c r="AA380" s="31">
        <v>54.7371607737294</v>
      </c>
      <c r="AB380" s="31">
        <v>54.7371607737294</v>
      </c>
    </row>
    <row r="381" ht="20.05" customHeight="1">
      <c r="A381" s="17">
        <f>$A380+C380</f>
        <v>1880</v>
      </c>
      <c r="B381" s="18"/>
      <c r="C381" s="19">
        <v>5</v>
      </c>
      <c r="D381" t="b" s="20">
        <v>0</v>
      </c>
      <c r="E381" s="21"/>
      <c r="F381" s="22">
        <v>483.895300695203</v>
      </c>
      <c r="G381" s="22">
        <f>$E381+($F381/60+H381*'data'!$C$16+I381*OFFSET('data'!$C$17,0,D381)-G380*(OFFSET('data'!$C$18,0,D381)+'data'!$C$19+OFFSET('data'!$C$20,0,D381)))*$C381/60+G380</f>
        <v>16.3633802816823</v>
      </c>
      <c r="H381" s="22">
        <f>H380+('data'!$C$19*G380-'data'!$C$16*H380)*$C381/60</f>
        <v>59.9761616529464</v>
      </c>
      <c r="I381" s="22">
        <f>I380+(OFFSET('data'!$C$20,0,D381)*G380-OFFSET('data'!$C$17,0,D381)*I380)*$C381/60</f>
        <v>86.45728056537131</v>
      </c>
      <c r="J381" s="23">
        <f>$A381/60</f>
        <v>31.3333333333333</v>
      </c>
      <c r="K381" s="19">
        <f>G381/'data'!$C$15*1000</f>
        <v>2.5</v>
      </c>
      <c r="L381" s="19">
        <f>L380+'data'!$G$21*(K380-L380)/60*C380</f>
        <v>2.47047690183296</v>
      </c>
      <c r="M381" s="20">
        <f>IF(L381&lt;='data'!$G$22,1.89,1.47)</f>
        <v>1.89</v>
      </c>
      <c r="N381" s="19">
        <f>$A381</f>
        <v>1880</v>
      </c>
      <c r="O381" s="31">
        <f>'data'!$G$23-'data'!$G$23*(1-('data'!$G$22^M381)/('data'!$G$22^M381+L381^M381))</f>
        <v>54.7080742914722</v>
      </c>
      <c r="P381" s="31">
        <f>VLOOKUP(IF(N381-'data'!$G$24&lt;0,0,N381-'data'!$G$24),N3:O1097,2)</f>
        <v>54.7327475180037</v>
      </c>
      <c r="Q381" s="20">
        <v>2.5</v>
      </c>
      <c r="R381" s="19">
        <v>2.50008835152838</v>
      </c>
      <c r="S381" s="19">
        <v>2.50008835152838</v>
      </c>
      <c r="T381" s="19">
        <v>2.50008835152838</v>
      </c>
      <c r="U381" s="19">
        <v>2.47058814628399</v>
      </c>
      <c r="V381" s="19">
        <v>2.47058814628399</v>
      </c>
      <c r="W381" s="19">
        <v>2.47058814628399</v>
      </c>
      <c r="X381" s="19">
        <v>2.47058814628399</v>
      </c>
      <c r="Y381" s="31">
        <v>54.7308110947512</v>
      </c>
      <c r="Z381" s="31">
        <v>54.7308110947512</v>
      </c>
      <c r="AA381" s="31">
        <v>54.7308110947512</v>
      </c>
      <c r="AB381" s="31">
        <v>54.7308110947512</v>
      </c>
    </row>
    <row r="382" ht="20.05" customHeight="1">
      <c r="A382" s="17">
        <f>$A381+C381</f>
        <v>1885</v>
      </c>
      <c r="B382" s="18"/>
      <c r="C382" s="19">
        <v>5</v>
      </c>
      <c r="D382" t="b" s="20">
        <v>0</v>
      </c>
      <c r="E382" s="21"/>
      <c r="F382" s="22">
        <v>483.659408614042</v>
      </c>
      <c r="G382" s="22">
        <f>$E382+($F382/60+H382*'data'!$C$16+I382*OFFSET('data'!$C$17,0,D382)-G381*(OFFSET('data'!$C$18,0,D382)+'data'!$C$19+OFFSET('data'!$C$20,0,D382)))*$C382/60+G381</f>
        <v>16.3633802816823</v>
      </c>
      <c r="H382" s="22">
        <f>H381+('data'!$C$19*G381-'data'!$C$16*H381)*$C382/60</f>
        <v>60.019670263943</v>
      </c>
      <c r="I382" s="22">
        <f>I381+(OFFSET('data'!$C$20,0,D382)*G381-OFFSET('data'!$C$17,0,D382)*I381)*$C382/60</f>
        <v>86.6736508808626</v>
      </c>
      <c r="J382" s="23">
        <f>$A382/60</f>
        <v>31.4166666666667</v>
      </c>
      <c r="K382" s="19">
        <f>G382/'data'!$C$15*1000</f>
        <v>2.5</v>
      </c>
      <c r="L382" s="19">
        <f>L381+'data'!$G$21*(K381-L381)/60*C381</f>
        <v>2.4708243064241</v>
      </c>
      <c r="M382" s="20">
        <f>IF(L382&lt;='data'!$G$22,1.89,1.47)</f>
        <v>1.89</v>
      </c>
      <c r="N382" s="19">
        <f>$A382</f>
        <v>1885</v>
      </c>
      <c r="O382" s="31">
        <f>'data'!$G$23-'data'!$G$23*(1-('data'!$G$22^M382)/('data'!$G$22^M382+L382^M382))</f>
        <v>54.7020878064911</v>
      </c>
      <c r="P382" s="31">
        <f>VLOOKUP(IF(N382-'data'!$G$24&lt;0,0,N382-'data'!$G$24),N3:O1097,2)</f>
        <v>54.7264683585657</v>
      </c>
      <c r="Q382" s="20">
        <v>2.5</v>
      </c>
      <c r="R382" s="19">
        <v>2.50008812185711</v>
      </c>
      <c r="S382" s="19">
        <v>2.50008812185711</v>
      </c>
      <c r="T382" s="19">
        <v>2.50008812185711</v>
      </c>
      <c r="U382" s="19">
        <v>2.47093528148923</v>
      </c>
      <c r="V382" s="19">
        <v>2.47093528148923</v>
      </c>
      <c r="W382" s="19">
        <v>2.47093528148923</v>
      </c>
      <c r="X382" s="19">
        <v>2.47093528148923</v>
      </c>
      <c r="Y382" s="31">
        <v>54.7245368003936</v>
      </c>
      <c r="Z382" s="31">
        <v>54.7245368003936</v>
      </c>
      <c r="AA382" s="31">
        <v>54.7245368003936</v>
      </c>
      <c r="AB382" s="31">
        <v>54.7245368003936</v>
      </c>
    </row>
    <row r="383" ht="20.05" customHeight="1">
      <c r="A383" s="17">
        <f>$A382+C382</f>
        <v>1890</v>
      </c>
      <c r="B383" s="18"/>
      <c r="C383" s="19">
        <v>5</v>
      </c>
      <c r="D383" t="b" s="20">
        <v>0</v>
      </c>
      <c r="E383" s="21"/>
      <c r="F383" s="22">
        <v>483.424612728947</v>
      </c>
      <c r="G383" s="22">
        <f>$E383+($F383/60+H383*'data'!$C$16+I383*OFFSET('data'!$C$17,0,D383)-G382*(OFFSET('data'!$C$18,0,D383)+'data'!$C$19+OFFSET('data'!$C$20,0,D383)))*$C383/60+G382</f>
        <v>16.3633802816823</v>
      </c>
      <c r="H383" s="22">
        <f>H382+('data'!$C$19*G382-'data'!$C$16*H382)*$C383/60</f>
        <v>60.0629235508566</v>
      </c>
      <c r="I383" s="22">
        <f>I382+(OFFSET('data'!$C$20,0,D383)*G382-OFFSET('data'!$C$17,0,D383)*I382)*$C383/60</f>
        <v>86.8899488925464</v>
      </c>
      <c r="J383" s="23">
        <f>$A383/60</f>
        <v>31.5</v>
      </c>
      <c r="K383" s="19">
        <f>G383/'data'!$C$15*1000</f>
        <v>2.5</v>
      </c>
      <c r="L383" s="19">
        <f>L382+'data'!$G$21*(K382-L382)/60*C382</f>
        <v>2.47116762303135</v>
      </c>
      <c r="M383" s="20">
        <f>IF(L383&lt;='data'!$G$22,1.89,1.47)</f>
        <v>1.89</v>
      </c>
      <c r="N383" s="19">
        <f>$A383</f>
        <v>1890</v>
      </c>
      <c r="O383" s="31">
        <f>'data'!$G$23-'data'!$G$23*(1-('data'!$G$22^M383)/('data'!$G$22^M383+L383^M383))</f>
        <v>54.6961723169725</v>
      </c>
      <c r="P383" s="31">
        <f>VLOOKUP(IF(N383-'data'!$G$24&lt;0,0,N383-'data'!$G$24),N3:O1097,2)</f>
        <v>54.7202636929792</v>
      </c>
      <c r="Q383" s="20">
        <v>2.5</v>
      </c>
      <c r="R383" s="19">
        <v>2.50008789299427</v>
      </c>
      <c r="S383" s="19">
        <v>2.50008789299427</v>
      </c>
      <c r="T383" s="19">
        <v>2.50008789299427</v>
      </c>
      <c r="U383" s="19">
        <v>2.4712783291779</v>
      </c>
      <c r="V383" s="19">
        <v>2.4712783291779</v>
      </c>
      <c r="W383" s="19">
        <v>2.4712783291779</v>
      </c>
      <c r="X383" s="19">
        <v>2.4712783291779</v>
      </c>
      <c r="Y383" s="31">
        <v>54.718336989006</v>
      </c>
      <c r="Z383" s="31">
        <v>54.718336989006</v>
      </c>
      <c r="AA383" s="31">
        <v>54.718336989006</v>
      </c>
      <c r="AB383" s="31">
        <v>54.718336989006</v>
      </c>
    </row>
    <row r="384" ht="20.05" customHeight="1">
      <c r="A384" s="17">
        <f>$A383+C383</f>
        <v>1895</v>
      </c>
      <c r="B384" s="18"/>
      <c r="C384" s="19">
        <v>5</v>
      </c>
      <c r="D384" t="b" s="20">
        <v>0</v>
      </c>
      <c r="E384" s="21"/>
      <c r="F384" s="22">
        <v>483.190906703322</v>
      </c>
      <c r="G384" s="22">
        <f>$E384+($F384/60+H384*'data'!$C$16+I384*OFFSET('data'!$C$17,0,D384)-G383*(OFFSET('data'!$C$18,0,D384)+'data'!$C$19+OFFSET('data'!$C$20,0,D384)))*$C384/60+G383</f>
        <v>16.3633802816823</v>
      </c>
      <c r="H384" s="22">
        <f>H383+('data'!$C$19*G383-'data'!$C$16*H383)*$C384/60</f>
        <v>60.1059230120202</v>
      </c>
      <c r="I384" s="22">
        <f>I383+(OFFSET('data'!$C$20,0,D384)*G383-OFFSET('data'!$C$17,0,D384)*I383)*$C384/60</f>
        <v>87.1061746245843</v>
      </c>
      <c r="J384" s="23">
        <f>$A384/60</f>
        <v>31.5833333333333</v>
      </c>
      <c r="K384" s="19">
        <f>G384/'data'!$C$15*1000</f>
        <v>2.5</v>
      </c>
      <c r="L384" s="19">
        <f>L383+'data'!$G$21*(K383-L383)/60*C383</f>
        <v>2.47150689975887</v>
      </c>
      <c r="M384" s="20">
        <f>IF(L384&lt;='data'!$G$22,1.89,1.47)</f>
        <v>1.89</v>
      </c>
      <c r="N384" s="19">
        <f>$A384</f>
        <v>1895</v>
      </c>
      <c r="O384" s="31">
        <f>'data'!$G$23-'data'!$G$23*(1-('data'!$G$22^M384)/('data'!$G$22^M384+L384^M384))</f>
        <v>54.6903269746712</v>
      </c>
      <c r="P384" s="31">
        <f>VLOOKUP(IF(N384-'data'!$G$24&lt;0,0,N384-'data'!$G$24),N3:O1097,2)</f>
        <v>54.7141326305703</v>
      </c>
      <c r="Q384" s="20">
        <v>2.5</v>
      </c>
      <c r="R384" s="19">
        <v>2.50008766493694</v>
      </c>
      <c r="S384" s="19">
        <v>2.50008766493694</v>
      </c>
      <c r="T384" s="19">
        <v>2.50008766493694</v>
      </c>
      <c r="U384" s="19">
        <v>2.4716173374582</v>
      </c>
      <c r="V384" s="19">
        <v>2.4716173374582</v>
      </c>
      <c r="W384" s="19">
        <v>2.4716173374582</v>
      </c>
      <c r="X384" s="19">
        <v>2.4716173374582</v>
      </c>
      <c r="Y384" s="31">
        <v>54.7122107698825</v>
      </c>
      <c r="Z384" s="31">
        <v>54.7122107698825</v>
      </c>
      <c r="AA384" s="31">
        <v>54.7122107698825</v>
      </c>
      <c r="AB384" s="31">
        <v>54.7122107698825</v>
      </c>
    </row>
    <row r="385" ht="20.05" customHeight="1">
      <c r="A385" s="17">
        <f>$A384+C384</f>
        <v>1900</v>
      </c>
      <c r="B385" s="18"/>
      <c r="C385" s="19">
        <v>5</v>
      </c>
      <c r="D385" t="b" s="20">
        <v>0</v>
      </c>
      <c r="E385" s="21"/>
      <c r="F385" s="22">
        <v>482.958284237725</v>
      </c>
      <c r="G385" s="22">
        <f>$E385+($F385/60+H385*'data'!$C$16+I385*OFFSET('data'!$C$17,0,D385)-G384*(OFFSET('data'!$C$18,0,D385)+'data'!$C$19+OFFSET('data'!$C$20,0,D385)))*$C385/60+G384</f>
        <v>16.3633802816823</v>
      </c>
      <c r="H385" s="22">
        <f>H384+('data'!$C$19*G384-'data'!$C$16*H384)*$C385/60</f>
        <v>60.148670136974</v>
      </c>
      <c r="I385" s="22">
        <f>I384+(OFFSET('data'!$C$20,0,D385)*G384-OFFSET('data'!$C$17,0,D385)*I384)*$C385/60</f>
        <v>87.3223281011297</v>
      </c>
      <c r="J385" s="23">
        <f>$A385/60</f>
        <v>31.6666666666667</v>
      </c>
      <c r="K385" s="19">
        <f>G385/'data'!$C$15*1000</f>
        <v>2.5</v>
      </c>
      <c r="L385" s="19">
        <f>L384+'data'!$G$21*(K384-L384)/60*C384</f>
        <v>2.4718421841448</v>
      </c>
      <c r="M385" s="20">
        <f>IF(L385&lt;='data'!$G$22,1.89,1.47)</f>
        <v>1.89</v>
      </c>
      <c r="N385" s="19">
        <f>$A385</f>
        <v>1900</v>
      </c>
      <c r="O385" s="31">
        <f>'data'!$G$23-'data'!$G$23*(1-('data'!$G$22^M385)/('data'!$G$22^M385+L385^M385))</f>
        <v>54.6845509416205</v>
      </c>
      <c r="P385" s="31">
        <f>VLOOKUP(IF(N385-'data'!$G$24&lt;0,0,N385-'data'!$G$24),N3:O1097,2)</f>
        <v>54.7080742914722</v>
      </c>
      <c r="Q385" s="20">
        <v>2.5</v>
      </c>
      <c r="R385" s="19">
        <v>2.50008743768223</v>
      </c>
      <c r="S385" s="19">
        <v>2.50008743768223</v>
      </c>
      <c r="T385" s="19">
        <v>2.50008743768223</v>
      </c>
      <c r="U385" s="19">
        <v>2.47195235387218</v>
      </c>
      <c r="V385" s="19">
        <v>2.47195235387218</v>
      </c>
      <c r="W385" s="19">
        <v>2.47195235387218</v>
      </c>
      <c r="X385" s="19">
        <v>2.47195235387218</v>
      </c>
      <c r="Y385" s="31">
        <v>54.7061572631257</v>
      </c>
      <c r="Z385" s="31">
        <v>54.7061572631257</v>
      </c>
      <c r="AA385" s="31">
        <v>54.7061572631257</v>
      </c>
      <c r="AB385" s="31">
        <v>54.7061572631257</v>
      </c>
    </row>
    <row r="386" ht="20.05" customHeight="1">
      <c r="A386" s="17">
        <f>$A385+C385</f>
        <v>1905</v>
      </c>
      <c r="B386" s="18"/>
      <c r="C386" s="19">
        <v>5</v>
      </c>
      <c r="D386" t="b" s="20">
        <v>0</v>
      </c>
      <c r="E386" s="21"/>
      <c r="F386" s="22">
        <v>482.726739069647</v>
      </c>
      <c r="G386" s="22">
        <f>$E386+($F386/60+H386*'data'!$C$16+I386*OFFSET('data'!$C$17,0,D386)-G385*(OFFSET('data'!$C$18,0,D386)+'data'!$C$19+OFFSET('data'!$C$20,0,D386)))*$C386/60+G385</f>
        <v>16.3633802816823</v>
      </c>
      <c r="H386" s="22">
        <f>H385+('data'!$C$19*G385-'data'!$C$16*H385)*$C386/60</f>
        <v>60.1911664065171</v>
      </c>
      <c r="I386" s="22">
        <f>I385+(OFFSET('data'!$C$20,0,D386)*G385-OFFSET('data'!$C$17,0,D386)*I385)*$C386/60</f>
        <v>87.538409346328</v>
      </c>
      <c r="J386" s="23">
        <f>$A386/60</f>
        <v>31.75</v>
      </c>
      <c r="K386" s="19">
        <f>G386/'data'!$C$15*1000</f>
        <v>2.5</v>
      </c>
      <c r="L386" s="19">
        <f>L385+'data'!$G$21*(K385-L385)/60*C385</f>
        <v>2.47217352316787</v>
      </c>
      <c r="M386" s="20">
        <f>IF(L386&lt;='data'!$G$22,1.89,1.47)</f>
        <v>1.89</v>
      </c>
      <c r="N386" s="19">
        <f>$A386</f>
        <v>1905</v>
      </c>
      <c r="O386" s="31">
        <f>'data'!$G$23-'data'!$G$23*(1-('data'!$G$22^M386)/('data'!$G$22^M386+L386^M386))</f>
        <v>54.6788433900054</v>
      </c>
      <c r="P386" s="31">
        <f>VLOOKUP(IF(N386-'data'!$G$24&lt;0,0,N386-'data'!$G$24),N3:O1097,2)</f>
        <v>54.7020878064911</v>
      </c>
      <c r="Q386" s="20">
        <v>2.5</v>
      </c>
      <c r="R386" s="19">
        <v>2.50008721122726</v>
      </c>
      <c r="S386" s="19">
        <v>2.50008721122726</v>
      </c>
      <c r="T386" s="19">
        <v>2.50008721122726</v>
      </c>
      <c r="U386" s="19">
        <v>2.47228342540243</v>
      </c>
      <c r="V386" s="19">
        <v>2.47228342540243</v>
      </c>
      <c r="W386" s="19">
        <v>2.47228342540243</v>
      </c>
      <c r="X386" s="19">
        <v>2.47228342540243</v>
      </c>
      <c r="Y386" s="31">
        <v>54.7001755995122</v>
      </c>
      <c r="Z386" s="31">
        <v>54.7001755995122</v>
      </c>
      <c r="AA386" s="31">
        <v>54.7001755995122</v>
      </c>
      <c r="AB386" s="31">
        <v>54.7001755995122</v>
      </c>
    </row>
    <row r="387" ht="20.05" customHeight="1">
      <c r="A387" s="17">
        <f>$A386+C386</f>
        <v>1910</v>
      </c>
      <c r="B387" s="18"/>
      <c r="C387" s="19">
        <v>5</v>
      </c>
      <c r="D387" t="b" s="20">
        <v>0</v>
      </c>
      <c r="E387" s="21"/>
      <c r="F387" s="22">
        <v>482.496264973301</v>
      </c>
      <c r="G387" s="22">
        <f>$E387+($F387/60+H387*'data'!$C$16+I387*OFFSET('data'!$C$17,0,D387)-G386*(OFFSET('data'!$C$18,0,D387)+'data'!$C$19+OFFSET('data'!$C$20,0,D387)))*$C387/60+G386</f>
        <v>16.3633802816823</v>
      </c>
      <c r="H387" s="22">
        <f>H386+('data'!$C$19*G386-'data'!$C$16*H386)*$C387/60</f>
        <v>60.2334132927588</v>
      </c>
      <c r="I387" s="22">
        <f>I386+(OFFSET('data'!$C$20,0,D387)*G386-OFFSET('data'!$C$17,0,D387)*I386)*$C387/60</f>
        <v>87.75441838431649</v>
      </c>
      <c r="J387" s="23">
        <f>$A387/60</f>
        <v>31.8333333333333</v>
      </c>
      <c r="K387" s="19">
        <f>G387/'data'!$C$15*1000</f>
        <v>2.5</v>
      </c>
      <c r="L387" s="19">
        <f>L386+'data'!$G$21*(K386-L386)/60*C386</f>
        <v>2.47250096325401</v>
      </c>
      <c r="M387" s="20">
        <f>IF(L387&lt;='data'!$G$22,1.89,1.47)</f>
        <v>1.89</v>
      </c>
      <c r="N387" s="19">
        <f>$A387</f>
        <v>1910</v>
      </c>
      <c r="O387" s="31">
        <f>'data'!$G$23-'data'!$G$23*(1-('data'!$G$22^M387)/('data'!$G$22^M387+L387^M387))</f>
        <v>54.6732035020356</v>
      </c>
      <c r="P387" s="31">
        <f>VLOOKUP(IF(N387-'data'!$G$24&lt;0,0,N387-'data'!$G$24),N3:O1097,2)</f>
        <v>54.6961723169725</v>
      </c>
      <c r="Q387" s="20">
        <v>2.5</v>
      </c>
      <c r="R387" s="19">
        <v>2.50008698556917</v>
      </c>
      <c r="S387" s="19">
        <v>2.50008698556917</v>
      </c>
      <c r="T387" s="19">
        <v>2.50008698556917</v>
      </c>
      <c r="U387" s="19">
        <v>2.47261059847865</v>
      </c>
      <c r="V387" s="19">
        <v>2.47261059847865</v>
      </c>
      <c r="W387" s="19">
        <v>2.47261059847865</v>
      </c>
      <c r="X387" s="19">
        <v>2.47261059847865</v>
      </c>
      <c r="Y387" s="31">
        <v>54.6942649203591</v>
      </c>
      <c r="Z387" s="31">
        <v>54.6942649203591</v>
      </c>
      <c r="AA387" s="31">
        <v>54.6942649203591</v>
      </c>
      <c r="AB387" s="31">
        <v>54.6942649203591</v>
      </c>
    </row>
    <row r="388" ht="20.05" customHeight="1">
      <c r="A388" s="17">
        <f>$A387+C387</f>
        <v>1915</v>
      </c>
      <c r="B388" s="18"/>
      <c r="C388" s="19">
        <v>5</v>
      </c>
      <c r="D388" t="b" s="20">
        <v>0</v>
      </c>
      <c r="E388" s="21"/>
      <c r="F388" s="22">
        <v>482.266855759399</v>
      </c>
      <c r="G388" s="22">
        <f>$E388+($F388/60+H388*'data'!$C$16+I388*OFFSET('data'!$C$17,0,D388)-G387*(OFFSET('data'!$C$18,0,D388)+'data'!$C$19+OFFSET('data'!$C$20,0,D388)))*$C388/60+G387</f>
        <v>16.3633802816823</v>
      </c>
      <c r="H388" s="22">
        <f>H387+('data'!$C$19*G387-'data'!$C$16*H387)*$C388/60</f>
        <v>60.2754122591694</v>
      </c>
      <c r="I388" s="22">
        <f>I387+(OFFSET('data'!$C$20,0,D388)*G387-OFFSET('data'!$C$17,0,D388)*I387)*$C388/60</f>
        <v>87.9703552392245</v>
      </c>
      <c r="J388" s="23">
        <f>$A388/60</f>
        <v>31.9166666666667</v>
      </c>
      <c r="K388" s="19">
        <f>G388/'data'!$C$15*1000</f>
        <v>2.5</v>
      </c>
      <c r="L388" s="19">
        <f>L387+'data'!$G$21*(K387-L387)/60*C387</f>
        <v>2.47282455028284</v>
      </c>
      <c r="M388" s="20">
        <f>IF(L388&lt;='data'!$G$22,1.89,1.47)</f>
        <v>1.89</v>
      </c>
      <c r="N388" s="19">
        <f>$A388</f>
        <v>1915</v>
      </c>
      <c r="O388" s="31">
        <f>'data'!$G$23-'data'!$G$23*(1-('data'!$G$22^M388)/('data'!$G$22^M388+L388^M388))</f>
        <v>54.6676304698216</v>
      </c>
      <c r="P388" s="31">
        <f>VLOOKUP(IF(N388-'data'!$G$24&lt;0,0,N388-'data'!$G$24),N3:O1097,2)</f>
        <v>54.6903269746712</v>
      </c>
      <c r="Q388" s="20">
        <v>2.5</v>
      </c>
      <c r="R388" s="19">
        <v>2.50008676070507</v>
      </c>
      <c r="S388" s="19">
        <v>2.50008676070507</v>
      </c>
      <c r="T388" s="19">
        <v>2.50008676070507</v>
      </c>
      <c r="U388" s="19">
        <v>2.47293391898415</v>
      </c>
      <c r="V388" s="19">
        <v>2.47293391898415</v>
      </c>
      <c r="W388" s="19">
        <v>2.47293391898415</v>
      </c>
      <c r="X388" s="19">
        <v>2.47293391898415</v>
      </c>
      <c r="Y388" s="31">
        <v>54.6884243773928</v>
      </c>
      <c r="Z388" s="31">
        <v>54.6884243773928</v>
      </c>
      <c r="AA388" s="31">
        <v>54.6884243773928</v>
      </c>
      <c r="AB388" s="31">
        <v>54.6884243773928</v>
      </c>
    </row>
    <row r="389" ht="20.05" customHeight="1">
      <c r="A389" s="17">
        <f>$A388+C388</f>
        <v>1920</v>
      </c>
      <c r="B389" s="18"/>
      <c r="C389" s="19">
        <v>5</v>
      </c>
      <c r="D389" t="b" s="20">
        <v>0</v>
      </c>
      <c r="E389" s="21"/>
      <c r="F389" s="22">
        <v>482.038505274946</v>
      </c>
      <c r="G389" s="22">
        <f>$E389+($F389/60+H389*'data'!$C$16+I389*OFFSET('data'!$C$17,0,D389)-G388*(OFFSET('data'!$C$18,0,D389)+'data'!$C$19+OFFSET('data'!$C$20,0,D389)))*$C389/60+G388</f>
        <v>16.3633802816823</v>
      </c>
      <c r="H389" s="22">
        <f>H388+('data'!$C$19*G388-'data'!$C$16*H388)*$C389/60</f>
        <v>60.3171647606311</v>
      </c>
      <c r="I389" s="22">
        <f>I388+(OFFSET('data'!$C$20,0,D389)*G388-OFFSET('data'!$C$17,0,D389)*I388)*$C389/60</f>
        <v>88.1862199351732</v>
      </c>
      <c r="J389" s="23">
        <f>$A389/60</f>
        <v>32</v>
      </c>
      <c r="K389" s="19">
        <f>G389/'data'!$C$15*1000</f>
        <v>2.5</v>
      </c>
      <c r="L389" s="19">
        <f>L388+'data'!$G$21*(K388-L388)/60*C388</f>
        <v>2.4731443295941</v>
      </c>
      <c r="M389" s="20">
        <f>IF(L389&lt;='data'!$G$22,1.89,1.47)</f>
        <v>1.89</v>
      </c>
      <c r="N389" s="19">
        <f>$A389</f>
        <v>1920</v>
      </c>
      <c r="O389" s="31">
        <f>'data'!$G$23-'data'!$G$23*(1-('data'!$G$22^M389)/('data'!$G$22^M389+L389^M389))</f>
        <v>54.6621234952517</v>
      </c>
      <c r="P389" s="31">
        <f>VLOOKUP(IF(N389-'data'!$G$24&lt;0,0,N389-'data'!$G$24),N3:O1097,2)</f>
        <v>54.6845509416205</v>
      </c>
      <c r="Q389" s="20">
        <v>2.5</v>
      </c>
      <c r="R389" s="19">
        <v>2.50008653663211</v>
      </c>
      <c r="S389" s="19">
        <v>2.50008653663211</v>
      </c>
      <c r="T389" s="19">
        <v>2.50008653663211</v>
      </c>
      <c r="U389" s="19">
        <v>2.4732534322623</v>
      </c>
      <c r="V389" s="19">
        <v>2.4732534322623</v>
      </c>
      <c r="W389" s="19">
        <v>2.4732534322623</v>
      </c>
      <c r="X389" s="19">
        <v>2.4732534322623</v>
      </c>
      <c r="Y389" s="31">
        <v>54.6826531326199</v>
      </c>
      <c r="Z389" s="31">
        <v>54.6826531326199</v>
      </c>
      <c r="AA389" s="31">
        <v>54.6826531326199</v>
      </c>
      <c r="AB389" s="31">
        <v>54.6826531326199</v>
      </c>
    </row>
    <row r="390" ht="20.05" customHeight="1">
      <c r="A390" s="17">
        <f>$A389+C389</f>
        <v>1925</v>
      </c>
      <c r="B390" s="18"/>
      <c r="C390" s="19">
        <v>5</v>
      </c>
      <c r="D390" t="b" s="20">
        <v>0</v>
      </c>
      <c r="E390" s="21"/>
      <c r="F390" s="22">
        <v>481.811207403019</v>
      </c>
      <c r="G390" s="22">
        <f>$E390+($F390/60+H390*'data'!$C$16+I390*OFFSET('data'!$C$17,0,D390)-G389*(OFFSET('data'!$C$18,0,D390)+'data'!$C$19+OFFSET('data'!$C$20,0,D390)))*$C390/60+G389</f>
        <v>16.3633802816823</v>
      </c>
      <c r="H390" s="22">
        <f>H389+('data'!$C$19*G389-'data'!$C$16*H389)*$C390/60</f>
        <v>60.3586722434884</v>
      </c>
      <c r="I390" s="22">
        <f>I389+(OFFSET('data'!$C$20,0,D390)*G389-OFFSET('data'!$C$17,0,D390)*I389)*$C390/60</f>
        <v>88.4020124962757</v>
      </c>
      <c r="J390" s="23">
        <f>$A390/60</f>
        <v>32.0833333333333</v>
      </c>
      <c r="K390" s="19">
        <f>G390/'data'!$C$15*1000</f>
        <v>2.5</v>
      </c>
      <c r="L390" s="19">
        <f>L389+'data'!$G$21*(K389-L389)/60*C389</f>
        <v>2.47346034599402</v>
      </c>
      <c r="M390" s="20">
        <f>IF(L390&lt;='data'!$G$22,1.89,1.47)</f>
        <v>1.89</v>
      </c>
      <c r="N390" s="19">
        <f>$A390</f>
        <v>1925</v>
      </c>
      <c r="O390" s="31">
        <f>'data'!$G$23-'data'!$G$23*(1-('data'!$G$22^M390)/('data'!$G$22^M390+L390^M390))</f>
        <v>54.6566817898701</v>
      </c>
      <c r="P390" s="31">
        <f>VLOOKUP(IF(N390-'data'!$G$24&lt;0,0,N390-'data'!$G$24),N3:O1097,2)</f>
        <v>54.6788433900054</v>
      </c>
      <c r="Q390" s="20">
        <v>2.5</v>
      </c>
      <c r="R390" s="19">
        <v>2.50008631334746</v>
      </c>
      <c r="S390" s="19">
        <v>2.50008631334746</v>
      </c>
      <c r="T390" s="19">
        <v>2.50008631334746</v>
      </c>
      <c r="U390" s="19">
        <v>2.47356918312286</v>
      </c>
      <c r="V390" s="19">
        <v>2.47356918312286</v>
      </c>
      <c r="W390" s="19">
        <v>2.47356918312286</v>
      </c>
      <c r="X390" s="19">
        <v>2.47356918312286</v>
      </c>
      <c r="Y390" s="31">
        <v>54.6769503581991</v>
      </c>
      <c r="Z390" s="31">
        <v>54.6769503581991</v>
      </c>
      <c r="AA390" s="31">
        <v>54.6769503581991</v>
      </c>
      <c r="AB390" s="31">
        <v>54.6769503581991</v>
      </c>
    </row>
    <row r="391" ht="20.05" customHeight="1">
      <c r="A391" s="17">
        <f>$A390+C390</f>
        <v>1930</v>
      </c>
      <c r="B391" s="18"/>
      <c r="C391" s="19">
        <v>5</v>
      </c>
      <c r="D391" t="b" s="20">
        <v>0</v>
      </c>
      <c r="E391" s="21"/>
      <c r="F391" s="22">
        <v>481.584956062562</v>
      </c>
      <c r="G391" s="22">
        <f>$E391+($F391/60+H391*'data'!$C$16+I391*OFFSET('data'!$C$17,0,D391)-G390*(OFFSET('data'!$C$18,0,D391)+'data'!$C$19+OFFSET('data'!$C$20,0,D391)))*$C391/60+G390</f>
        <v>16.3633802816823</v>
      </c>
      <c r="H391" s="22">
        <f>H390+('data'!$C$19*G390-'data'!$C$16*H390)*$C391/60</f>
        <v>60.399936145598</v>
      </c>
      <c r="I391" s="22">
        <f>I390+(OFFSET('data'!$C$20,0,D391)*G390-OFFSET('data'!$C$17,0,D391)*I390)*$C391/60</f>
        <v>88.6177329466371</v>
      </c>
      <c r="J391" s="23">
        <f>$A391/60</f>
        <v>32.1666666666667</v>
      </c>
      <c r="K391" s="19">
        <f>G391/'data'!$C$15*1000</f>
        <v>2.5</v>
      </c>
      <c r="L391" s="19">
        <f>L390+'data'!$G$21*(K390-L390)/60*C390</f>
        <v>2.47377264376158</v>
      </c>
      <c r="M391" s="20">
        <f>IF(L391&lt;='data'!$G$22,1.89,1.47)</f>
        <v>1.89</v>
      </c>
      <c r="N391" s="19">
        <f>$A391</f>
        <v>1930</v>
      </c>
      <c r="O391" s="31">
        <f>'data'!$G$23-'data'!$G$23*(1-('data'!$G$22^M391)/('data'!$G$22^M391+L391^M391))</f>
        <v>54.6513045747578</v>
      </c>
      <c r="P391" s="31">
        <f>VLOOKUP(IF(N391-'data'!$G$24&lt;0,0,N391-'data'!$G$24),N3:O1097,2)</f>
        <v>54.6732035020356</v>
      </c>
      <c r="Q391" s="20">
        <v>2.5</v>
      </c>
      <c r="R391" s="19">
        <v>2.50008609084827</v>
      </c>
      <c r="S391" s="19">
        <v>2.50008609084827</v>
      </c>
      <c r="T391" s="19">
        <v>2.50008609084827</v>
      </c>
      <c r="U391" s="19">
        <v>2.47388121584828</v>
      </c>
      <c r="V391" s="19">
        <v>2.47388121584828</v>
      </c>
      <c r="W391" s="19">
        <v>2.47388121584828</v>
      </c>
      <c r="X391" s="19">
        <v>2.47388121584828</v>
      </c>
      <c r="Y391" s="31">
        <v>54.671315236315</v>
      </c>
      <c r="Z391" s="31">
        <v>54.671315236315</v>
      </c>
      <c r="AA391" s="31">
        <v>54.671315236315</v>
      </c>
      <c r="AB391" s="31">
        <v>54.671315236315</v>
      </c>
    </row>
    <row r="392" ht="20.05" customHeight="1">
      <c r="A392" s="17">
        <f>$A391+C391</f>
        <v>1935</v>
      </c>
      <c r="B392" s="18"/>
      <c r="C392" s="19">
        <v>5</v>
      </c>
      <c r="D392" t="b" s="20">
        <v>0</v>
      </c>
      <c r="E392" s="21"/>
      <c r="F392" s="22">
        <v>481.359745208171</v>
      </c>
      <c r="G392" s="22">
        <f>$E392+($F392/60+H392*'data'!$C$16+I392*OFFSET('data'!$C$17,0,D392)-G391*(OFFSET('data'!$C$18,0,D392)+'data'!$C$19+OFFSET('data'!$C$20,0,D392)))*$C392/60+G391</f>
        <v>16.3633802816823</v>
      </c>
      <c r="H392" s="22">
        <f>H391+('data'!$C$19*G391-'data'!$C$16*H391)*$C392/60</f>
        <v>60.4409578963788</v>
      </c>
      <c r="I392" s="22">
        <f>I391+(OFFSET('data'!$C$20,0,D392)*G391-OFFSET('data'!$C$17,0,D392)*I391)*$C392/60</f>
        <v>88.8333813103545</v>
      </c>
      <c r="J392" s="23">
        <f>$A392/60</f>
        <v>32.25</v>
      </c>
      <c r="K392" s="19">
        <f>G392/'data'!$C$15*1000</f>
        <v>2.5</v>
      </c>
      <c r="L392" s="19">
        <f>L391+'data'!$G$21*(K391-L391)/60*C391</f>
        <v>2.47408126665472</v>
      </c>
      <c r="M392" s="20">
        <f>IF(L392&lt;='data'!$G$22,1.89,1.47)</f>
        <v>1.89</v>
      </c>
      <c r="N392" s="19">
        <f>$A392</f>
        <v>1935</v>
      </c>
      <c r="O392" s="31">
        <f>'data'!$G$23-'data'!$G$23*(1-('data'!$G$22^M392)/('data'!$G$22^M392+L392^M392))</f>
        <v>54.6459910804142</v>
      </c>
      <c r="P392" s="31">
        <f>VLOOKUP(IF(N392-'data'!$G$24&lt;0,0,N392-'data'!$G$24),N3:O1097,2)</f>
        <v>54.6676304698216</v>
      </c>
      <c r="Q392" s="20">
        <v>2.5</v>
      </c>
      <c r="R392" s="19">
        <v>2.50008586913172</v>
      </c>
      <c r="S392" s="19">
        <v>2.50008586913172</v>
      </c>
      <c r="T392" s="19">
        <v>2.50008586913172</v>
      </c>
      <c r="U392" s="19">
        <v>2.47418957419989</v>
      </c>
      <c r="V392" s="19">
        <v>2.47418957419989</v>
      </c>
      <c r="W392" s="19">
        <v>2.47418957419989</v>
      </c>
      <c r="X392" s="19">
        <v>2.47418957419989</v>
      </c>
      <c r="Y392" s="31">
        <v>54.6657469590537</v>
      </c>
      <c r="Z392" s="31">
        <v>54.6657469590537</v>
      </c>
      <c r="AA392" s="31">
        <v>54.6657469590537</v>
      </c>
      <c r="AB392" s="31">
        <v>54.6657469590537</v>
      </c>
    </row>
    <row r="393" ht="20.05" customHeight="1">
      <c r="A393" s="17">
        <f>$A392+C392</f>
        <v>1940</v>
      </c>
      <c r="B393" s="18"/>
      <c r="C393" s="19">
        <v>5</v>
      </c>
      <c r="D393" t="b" s="20">
        <v>0</v>
      </c>
      <c r="E393" s="21"/>
      <c r="F393" s="22">
        <v>481.135568829888</v>
      </c>
      <c r="G393" s="22">
        <f>$E393+($F393/60+H393*'data'!$C$16+I393*OFFSET('data'!$C$17,0,D393)-G392*(OFFSET('data'!$C$18,0,D393)+'data'!$C$19+OFFSET('data'!$C$20,0,D393)))*$C393/60+G392</f>
        <v>16.3633802816823</v>
      </c>
      <c r="H393" s="22">
        <f>H392+('data'!$C$19*G392-'data'!$C$16*H392)*$C393/60</f>
        <v>60.4817389168613</v>
      </c>
      <c r="I393" s="22">
        <f>I392+(OFFSET('data'!$C$20,0,D393)*G392-OFFSET('data'!$C$17,0,D393)*I392)*$C393/60</f>
        <v>89.0489576115168</v>
      </c>
      <c r="J393" s="23">
        <f>$A393/60</f>
        <v>32.3333333333333</v>
      </c>
      <c r="K393" s="19">
        <f>G393/'data'!$C$15*1000</f>
        <v>2.5</v>
      </c>
      <c r="L393" s="19">
        <f>L392+'data'!$G$21*(K392-L392)/60*C392</f>
        <v>2.47438625791647</v>
      </c>
      <c r="M393" s="20">
        <f>IF(L393&lt;='data'!$G$22,1.89,1.47)</f>
        <v>1.89</v>
      </c>
      <c r="N393" s="19">
        <f>$A393</f>
        <v>1940</v>
      </c>
      <c r="O393" s="31">
        <f>'data'!$G$23-'data'!$G$23*(1-('data'!$G$22^M393)/('data'!$G$22^M393+L393^M393))</f>
        <v>54.6407405466405</v>
      </c>
      <c r="P393" s="31">
        <f>VLOOKUP(IF(N393-'data'!$G$24&lt;0,0,N393-'data'!$G$24),N3:O1097,2)</f>
        <v>54.6621234952517</v>
      </c>
      <c r="Q393" s="20">
        <v>2.5</v>
      </c>
      <c r="R393" s="19">
        <v>2.50008564819501</v>
      </c>
      <c r="S393" s="19">
        <v>2.50008564819501</v>
      </c>
      <c r="T393" s="19">
        <v>2.50008564819501</v>
      </c>
      <c r="U393" s="19">
        <v>2.47449430142405</v>
      </c>
      <c r="V393" s="19">
        <v>2.47449430142405</v>
      </c>
      <c r="W393" s="19">
        <v>2.47449430142405</v>
      </c>
      <c r="X393" s="19">
        <v>2.47449430142405</v>
      </c>
      <c r="Y393" s="31">
        <v>54.6602447282794</v>
      </c>
      <c r="Z393" s="31">
        <v>54.6602447282794</v>
      </c>
      <c r="AA393" s="31">
        <v>54.6602447282794</v>
      </c>
      <c r="AB393" s="31">
        <v>54.6602447282794</v>
      </c>
    </row>
    <row r="394" ht="20.05" customHeight="1">
      <c r="A394" s="17">
        <f>$A393+C393</f>
        <v>1945</v>
      </c>
      <c r="B394" s="18"/>
      <c r="C394" s="19">
        <v>5</v>
      </c>
      <c r="D394" t="b" s="20">
        <v>0</v>
      </c>
      <c r="E394" s="21"/>
      <c r="F394" s="22">
        <v>480.912420952989</v>
      </c>
      <c r="G394" s="22">
        <f>$E394+($F394/60+H394*'data'!$C$16+I394*OFFSET('data'!$C$17,0,D394)-G393*(OFFSET('data'!$C$18,0,D394)+'data'!$C$19+OFFSET('data'!$C$20,0,D394)))*$C394/60+G393</f>
        <v>16.3633802816823</v>
      </c>
      <c r="H394" s="22">
        <f>H393+('data'!$C$19*G393-'data'!$C$16*H393)*$C394/60</f>
        <v>60.522280619737</v>
      </c>
      <c r="I394" s="22">
        <f>I393+(OFFSET('data'!$C$20,0,D394)*G393-OFFSET('data'!$C$17,0,D394)*I393)*$C394/60</f>
        <v>89.2644618742049</v>
      </c>
      <c r="J394" s="23">
        <f>$A394/60</f>
        <v>32.4166666666667</v>
      </c>
      <c r="K394" s="19">
        <f>G394/'data'!$C$15*1000</f>
        <v>2.5</v>
      </c>
      <c r="L394" s="19">
        <f>L393+'data'!$G$21*(K393-L393)/60*C393</f>
        <v>2.47468766028101</v>
      </c>
      <c r="M394" s="20">
        <f>IF(L394&lt;='data'!$G$22,1.89,1.47)</f>
        <v>1.89</v>
      </c>
      <c r="N394" s="19">
        <f>$A394</f>
        <v>1945</v>
      </c>
      <c r="O394" s="31">
        <f>'data'!$G$23-'data'!$G$23*(1-('data'!$G$22^M394)/('data'!$G$22^M394+L394^M394))</f>
        <v>54.6355522224243</v>
      </c>
      <c r="P394" s="31">
        <f>VLOOKUP(IF(N394-'data'!$G$24&lt;0,0,N394-'data'!$G$24),N3:O1097,2)</f>
        <v>54.6566817898701</v>
      </c>
      <c r="Q394" s="20">
        <v>2.5</v>
      </c>
      <c r="R394" s="19">
        <v>2.50008542803531</v>
      </c>
      <c r="S394" s="19">
        <v>2.50008542803531</v>
      </c>
      <c r="T394" s="19">
        <v>2.50008542803531</v>
      </c>
      <c r="U394" s="19">
        <v>2.47479544025818</v>
      </c>
      <c r="V394" s="19">
        <v>2.47479544025818</v>
      </c>
      <c r="W394" s="19">
        <v>2.47479544025818</v>
      </c>
      <c r="X394" s="19">
        <v>2.47479544025818</v>
      </c>
      <c r="Y394" s="31">
        <v>54.654807755514</v>
      </c>
      <c r="Z394" s="31">
        <v>54.654807755514</v>
      </c>
      <c r="AA394" s="31">
        <v>54.654807755514</v>
      </c>
      <c r="AB394" s="31">
        <v>54.654807755514</v>
      </c>
    </row>
    <row r="395" ht="20.05" customHeight="1">
      <c r="A395" s="17">
        <f>$A394+C394</f>
        <v>1950</v>
      </c>
      <c r="B395" s="18"/>
      <c r="C395" s="19">
        <v>5</v>
      </c>
      <c r="D395" t="b" s="20">
        <v>0</v>
      </c>
      <c r="E395" s="21"/>
      <c r="F395" s="22">
        <v>480.690295637784</v>
      </c>
      <c r="G395" s="22">
        <f>$E395+($F395/60+H395*'data'!$C$16+I395*OFFSET('data'!$C$17,0,D395)-G394*(OFFSET('data'!$C$18,0,D395)+'data'!$C$19+OFFSET('data'!$C$20,0,D395)))*$C395/60+G394</f>
        <v>16.3633802816823</v>
      </c>
      <c r="H395" s="22">
        <f>H394+('data'!$C$19*G394-'data'!$C$16*H394)*$C395/60</f>
        <v>60.5625844094072</v>
      </c>
      <c r="I395" s="22">
        <f>I394+(OFFSET('data'!$C$20,0,D395)*G394-OFFSET('data'!$C$17,0,D395)*I394)*$C395/60</f>
        <v>89.4798941224917</v>
      </c>
      <c r="J395" s="23">
        <f>$A395/60</f>
        <v>32.5</v>
      </c>
      <c r="K395" s="19">
        <f>G395/'data'!$C$15*1000</f>
        <v>2.5</v>
      </c>
      <c r="L395" s="19">
        <f>L394+'data'!$G$21*(K394-L394)/60*C394</f>
        <v>2.47498551597966</v>
      </c>
      <c r="M395" s="20">
        <f>IF(L395&lt;='data'!$G$22,1.89,1.47)</f>
        <v>1.89</v>
      </c>
      <c r="N395" s="19">
        <f>$A395</f>
        <v>1950</v>
      </c>
      <c r="O395" s="31">
        <f>'data'!$G$23-'data'!$G$23*(1-('data'!$G$22^M395)/('data'!$G$22^M395+L395^M395))</f>
        <v>54.6304253658261</v>
      </c>
      <c r="P395" s="31">
        <f>VLOOKUP(IF(N395-'data'!$G$24&lt;0,0,N395-'data'!$G$24),N3:O1097,2)</f>
        <v>54.6513045747578</v>
      </c>
      <c r="Q395" s="20">
        <v>2.5</v>
      </c>
      <c r="R395" s="19">
        <v>2.50008520864987</v>
      </c>
      <c r="S395" s="19">
        <v>2.50008520864987</v>
      </c>
      <c r="T395" s="19">
        <v>2.50008520864987</v>
      </c>
      <c r="U395" s="19">
        <v>2.47509303293677</v>
      </c>
      <c r="V395" s="19">
        <v>2.47509303293677</v>
      </c>
      <c r="W395" s="19">
        <v>2.47509303293677</v>
      </c>
      <c r="X395" s="19">
        <v>2.47509303293677</v>
      </c>
      <c r="Y395" s="31">
        <v>54.6494352618164</v>
      </c>
      <c r="Z395" s="31">
        <v>54.6494352618164</v>
      </c>
      <c r="AA395" s="31">
        <v>54.6494352618164</v>
      </c>
      <c r="AB395" s="31">
        <v>54.6494352618164</v>
      </c>
    </row>
    <row r="396" ht="20.05" customHeight="1">
      <c r="A396" s="17">
        <f>$A395+C395</f>
        <v>1955</v>
      </c>
      <c r="B396" s="18"/>
      <c r="C396" s="19">
        <v>5</v>
      </c>
      <c r="D396" t="b" s="20">
        <v>0</v>
      </c>
      <c r="E396" s="21"/>
      <c r="F396" s="22">
        <v>480.469186979401</v>
      </c>
      <c r="G396" s="22">
        <f>$E396+($F396/60+H396*'data'!$C$16+I396*OFFSET('data'!$C$17,0,D396)-G395*(OFFSET('data'!$C$18,0,D396)+'data'!$C$19+OFFSET('data'!$C$20,0,D396)))*$C396/60+G395</f>
        <v>16.3633802816823</v>
      </c>
      <c r="H396" s="22">
        <f>H395+('data'!$C$19*G395-'data'!$C$16*H395)*$C396/60</f>
        <v>60.6026516820317</v>
      </c>
      <c r="I396" s="22">
        <f>I395+(OFFSET('data'!$C$20,0,D396)*G395-OFFSET('data'!$C$17,0,D396)*I395)*$C396/60</f>
        <v>89.69525438044209</v>
      </c>
      <c r="J396" s="23">
        <f>$A396/60</f>
        <v>32.5833333333333</v>
      </c>
      <c r="K396" s="19">
        <f>G396/'data'!$C$15*1000</f>
        <v>2.5</v>
      </c>
      <c r="L396" s="19">
        <f>L395+'data'!$G$21*(K395-L395)/60*C395</f>
        <v>2.4752798667468</v>
      </c>
      <c r="M396" s="20">
        <f>IF(L396&lt;='data'!$G$22,1.89,1.47)</f>
        <v>1.89</v>
      </c>
      <c r="N396" s="19">
        <f>$A396</f>
        <v>1955</v>
      </c>
      <c r="O396" s="31">
        <f>'data'!$G$23-'data'!$G$23*(1-('data'!$G$22^M396)/('data'!$G$22^M396+L396^M396))</f>
        <v>54.6253592438669</v>
      </c>
      <c r="P396" s="31">
        <f>VLOOKUP(IF(N396-'data'!$G$24&lt;0,0,N396-'data'!$G$24),N3:O1097,2)</f>
        <v>54.6459910804142</v>
      </c>
      <c r="Q396" s="20">
        <v>2.5</v>
      </c>
      <c r="R396" s="19">
        <v>2.50008499003587</v>
      </c>
      <c r="S396" s="19">
        <v>2.50008499003587</v>
      </c>
      <c r="T396" s="19">
        <v>2.50008499003587</v>
      </c>
      <c r="U396" s="19">
        <v>2.4753871211973</v>
      </c>
      <c r="V396" s="19">
        <v>2.4753871211973</v>
      </c>
      <c r="W396" s="19">
        <v>2.4753871211973</v>
      </c>
      <c r="X396" s="19">
        <v>2.4753871211973</v>
      </c>
      <c r="Y396" s="31">
        <v>54.6441264776647</v>
      </c>
      <c r="Z396" s="31">
        <v>54.6441264776647</v>
      </c>
      <c r="AA396" s="31">
        <v>54.6441264776647</v>
      </c>
      <c r="AB396" s="31">
        <v>54.6441264776647</v>
      </c>
    </row>
    <row r="397" ht="20.05" customHeight="1">
      <c r="A397" s="17">
        <f>$A396+C396</f>
        <v>1960</v>
      </c>
      <c r="B397" s="18"/>
      <c r="C397" s="19">
        <v>5</v>
      </c>
      <c r="D397" t="b" s="20">
        <v>0</v>
      </c>
      <c r="E397" s="21"/>
      <c r="F397" s="22">
        <v>480.249089107595</v>
      </c>
      <c r="G397" s="22">
        <f>$E397+($F397/60+H397*'data'!$C$16+I397*OFFSET('data'!$C$17,0,D397)-G396*(OFFSET('data'!$C$18,0,D397)+'data'!$C$19+OFFSET('data'!$C$20,0,D397)))*$C397/60+G396</f>
        <v>16.3633802816823</v>
      </c>
      <c r="H397" s="22">
        <f>H396+('data'!$C$19*G396-'data'!$C$16*H396)*$C397/60</f>
        <v>60.642483825577</v>
      </c>
      <c r="I397" s="22">
        <f>I396+(OFFSET('data'!$C$20,0,D397)*G396-OFFSET('data'!$C$17,0,D397)*I396)*$C397/60</f>
        <v>89.9105426721128</v>
      </c>
      <c r="J397" s="23">
        <f>$A397/60</f>
        <v>32.6666666666667</v>
      </c>
      <c r="K397" s="19">
        <f>G397/'data'!$C$15*1000</f>
        <v>2.5</v>
      </c>
      <c r="L397" s="19">
        <f>L396+'data'!$G$21*(K396-L396)/60*C396</f>
        <v>2.4755707538257</v>
      </c>
      <c r="M397" s="20">
        <f>IF(L397&lt;='data'!$G$22,1.89,1.47)</f>
        <v>1.89</v>
      </c>
      <c r="N397" s="19">
        <f>$A397</f>
        <v>1960</v>
      </c>
      <c r="O397" s="31">
        <f>'data'!$G$23-'data'!$G$23*(1-('data'!$G$22^M397)/('data'!$G$22^M397+L397^M397))</f>
        <v>54.620353132418</v>
      </c>
      <c r="P397" s="31">
        <f>VLOOKUP(IF(N397-'data'!$G$24&lt;0,0,N397-'data'!$G$24),N3:O1097,2)</f>
        <v>54.6407405466405</v>
      </c>
      <c r="Q397" s="20">
        <v>2.5</v>
      </c>
      <c r="R397" s="19">
        <v>2.50008477219055</v>
      </c>
      <c r="S397" s="19">
        <v>2.50008477219055</v>
      </c>
      <c r="T397" s="19">
        <v>2.50008477219055</v>
      </c>
      <c r="U397" s="19">
        <v>2.47567774628608</v>
      </c>
      <c r="V397" s="19">
        <v>2.47567774628608</v>
      </c>
      <c r="W397" s="19">
        <v>2.47567774628608</v>
      </c>
      <c r="X397" s="19">
        <v>2.47567774628608</v>
      </c>
      <c r="Y397" s="31">
        <v>54.6388806428395</v>
      </c>
      <c r="Z397" s="31">
        <v>54.6388806428395</v>
      </c>
      <c r="AA397" s="31">
        <v>54.6388806428395</v>
      </c>
      <c r="AB397" s="31">
        <v>54.6388806428395</v>
      </c>
    </row>
    <row r="398" ht="20.05" customHeight="1">
      <c r="A398" s="17">
        <f>$A397+C397</f>
        <v>1965</v>
      </c>
      <c r="B398" s="18"/>
      <c r="C398" s="19">
        <v>5</v>
      </c>
      <c r="D398" t="b" s="20">
        <v>0</v>
      </c>
      <c r="E398" s="21"/>
      <c r="F398" s="22">
        <v>480.029996186532</v>
      </c>
      <c r="G398" s="22">
        <f>$E398+($F398/60+H398*'data'!$C$16+I398*OFFSET('data'!$C$17,0,D398)-G397*(OFFSET('data'!$C$18,0,D398)+'data'!$C$19+OFFSET('data'!$C$20,0,D398)))*$C398/60+G397</f>
        <v>16.3633802816823</v>
      </c>
      <c r="H398" s="22">
        <f>H397+('data'!$C$19*G397-'data'!$C$16*H397)*$C398/60</f>
        <v>60.6820822198645</v>
      </c>
      <c r="I398" s="22">
        <f>I397+(OFFSET('data'!$C$20,0,D398)*G397-OFFSET('data'!$C$17,0,D398)*I397)*$C398/60</f>
        <v>90.1257590215526</v>
      </c>
      <c r="J398" s="23">
        <f>$A398/60</f>
        <v>32.75</v>
      </c>
      <c r="K398" s="19">
        <f>G398/'data'!$C$15*1000</f>
        <v>2.5</v>
      </c>
      <c r="L398" s="19">
        <f>L397+'data'!$G$21*(K397-L397)/60*C397</f>
        <v>2.47585821797432</v>
      </c>
      <c r="M398" s="20">
        <f>IF(L398&lt;='data'!$G$22,1.89,1.47)</f>
        <v>1.89</v>
      </c>
      <c r="N398" s="19">
        <f>$A398</f>
        <v>1965</v>
      </c>
      <c r="O398" s="31">
        <f>'data'!$G$23-'data'!$G$23*(1-('data'!$G$22^M398)/('data'!$G$22^M398+L398^M398))</f>
        <v>54.615406316091</v>
      </c>
      <c r="P398" s="31">
        <f>VLOOKUP(IF(N398-'data'!$G$24&lt;0,0,N398-'data'!$G$24),N3:O1097,2)</f>
        <v>54.6355522224243</v>
      </c>
      <c r="Q398" s="20">
        <v>2.5</v>
      </c>
      <c r="R398" s="19">
        <v>2.50008455511115</v>
      </c>
      <c r="S398" s="19">
        <v>2.50008455511115</v>
      </c>
      <c r="T398" s="19">
        <v>2.50008455511115</v>
      </c>
      <c r="U398" s="19">
        <v>2.47596494896404</v>
      </c>
      <c r="V398" s="19">
        <v>2.47596494896404</v>
      </c>
      <c r="W398" s="19">
        <v>2.47596494896404</v>
      </c>
      <c r="X398" s="19">
        <v>2.47596494896404</v>
      </c>
      <c r="Y398" s="31">
        <v>54.6336970063088</v>
      </c>
      <c r="Z398" s="31">
        <v>54.6336970063088</v>
      </c>
      <c r="AA398" s="31">
        <v>54.6336970063088</v>
      </c>
      <c r="AB398" s="31">
        <v>54.6336970063088</v>
      </c>
    </row>
    <row r="399" ht="20.05" customHeight="1">
      <c r="A399" s="17">
        <f>$A398+C398</f>
        <v>1970</v>
      </c>
      <c r="B399" s="18"/>
      <c r="C399" s="19">
        <v>5</v>
      </c>
      <c r="D399" t="b" s="20">
        <v>0</v>
      </c>
      <c r="E399" s="21"/>
      <c r="F399" s="22">
        <v>479.811902414596</v>
      </c>
      <c r="G399" s="22">
        <f>$E399+($F399/60+H399*'data'!$C$16+I399*OFFSET('data'!$C$17,0,D399)-G398*(OFFSET('data'!$C$18,0,D399)+'data'!$C$19+OFFSET('data'!$C$20,0,D399)))*$C399/60+G398</f>
        <v>16.3633802816823</v>
      </c>
      <c r="H399" s="22">
        <f>H398+('data'!$C$19*G398-'data'!$C$16*H398)*$C399/60</f>
        <v>60.7214482366185</v>
      </c>
      <c r="I399" s="22">
        <f>I398+(OFFSET('data'!$C$20,0,D399)*G398-OFFSET('data'!$C$17,0,D399)*I398)*$C399/60</f>
        <v>90.34090345280219</v>
      </c>
      <c r="J399" s="23">
        <f>$A399/60</f>
        <v>32.8333333333333</v>
      </c>
      <c r="K399" s="19">
        <f>G399/'data'!$C$15*1000</f>
        <v>2.5</v>
      </c>
      <c r="L399" s="19">
        <f>L398+'data'!$G$21*(K398-L398)/60*C398</f>
        <v>2.47614229947101</v>
      </c>
      <c r="M399" s="20">
        <f>IF(L399&lt;='data'!$G$22,1.89,1.47)</f>
        <v>1.89</v>
      </c>
      <c r="N399" s="19">
        <f>$A399</f>
        <v>1970</v>
      </c>
      <c r="O399" s="31">
        <f>'data'!$G$23-'data'!$G$23*(1-('data'!$G$22^M399)/('data'!$G$22^M399+L399^M399))</f>
        <v>54.6105180881301</v>
      </c>
      <c r="P399" s="31">
        <f>VLOOKUP(IF(N399-'data'!$G$24&lt;0,0,N399-'data'!$G$24),N3:O1097,2)</f>
        <v>54.6304253658261</v>
      </c>
      <c r="Q399" s="20">
        <v>2.5</v>
      </c>
      <c r="R399" s="19">
        <v>2.50008433879491</v>
      </c>
      <c r="S399" s="19">
        <v>2.50008433879491</v>
      </c>
      <c r="T399" s="19">
        <v>2.50008433879491</v>
      </c>
      <c r="U399" s="19">
        <v>2.47624876951243</v>
      </c>
      <c r="V399" s="19">
        <v>2.47624876951243</v>
      </c>
      <c r="W399" s="19">
        <v>2.47624876951243</v>
      </c>
      <c r="X399" s="19">
        <v>2.47624876951243</v>
      </c>
      <c r="Y399" s="31">
        <v>54.6285748261144</v>
      </c>
      <c r="Z399" s="31">
        <v>54.6285748261144</v>
      </c>
      <c r="AA399" s="31">
        <v>54.6285748261144</v>
      </c>
      <c r="AB399" s="31">
        <v>54.6285748261144</v>
      </c>
    </row>
    <row r="400" ht="20.05" customHeight="1">
      <c r="A400" s="17">
        <f>$A399+C399</f>
        <v>1975</v>
      </c>
      <c r="B400" s="18"/>
      <c r="C400" s="19">
        <v>5</v>
      </c>
      <c r="D400" t="b" s="20">
        <v>0</v>
      </c>
      <c r="E400" s="21"/>
      <c r="F400" s="22">
        <v>479.594802024182</v>
      </c>
      <c r="G400" s="22">
        <f>$E400+($F400/60+H400*'data'!$C$16+I400*OFFSET('data'!$C$17,0,D400)-G399*(OFFSET('data'!$C$18,0,D400)+'data'!$C$19+OFFSET('data'!$C$20,0,D400)))*$C400/60+G399</f>
        <v>16.3633802816823</v>
      </c>
      <c r="H400" s="22">
        <f>H399+('data'!$C$19*G399-'data'!$C$16*H399)*$C400/60</f>
        <v>60.7605832395135</v>
      </c>
      <c r="I400" s="22">
        <f>I399+(OFFSET('data'!$C$20,0,D400)*G399-OFFSET('data'!$C$17,0,D400)*I399)*$C400/60</f>
        <v>90.55597598989431</v>
      </c>
      <c r="J400" s="23">
        <f>$A400/60</f>
        <v>32.9166666666667</v>
      </c>
      <c r="K400" s="19">
        <f>G400/'data'!$C$15*1000</f>
        <v>2.5</v>
      </c>
      <c r="L400" s="19">
        <f>L399+'data'!$G$21*(K399-L399)/60*C399</f>
        <v>2.47642303812015</v>
      </c>
      <c r="M400" s="20">
        <f>IF(L400&lt;='data'!$G$22,1.89,1.47)</f>
        <v>1.89</v>
      </c>
      <c r="N400" s="19">
        <f>$A400</f>
        <v>1975</v>
      </c>
      <c r="O400" s="31">
        <f>'data'!$G$23-'data'!$G$23*(1-('data'!$G$22^M400)/('data'!$G$22^M400+L400^M400))</f>
        <v>54.6056877503058</v>
      </c>
      <c r="P400" s="31">
        <f>VLOOKUP(IF(N400-'data'!$G$24&lt;0,0,N400-'data'!$G$24),N3:O1097,2)</f>
        <v>54.6253592438669</v>
      </c>
      <c r="Q400" s="20">
        <v>2.5</v>
      </c>
      <c r="R400" s="19">
        <v>2.50008412323909</v>
      </c>
      <c r="S400" s="19">
        <v>2.50008412323909</v>
      </c>
      <c r="T400" s="19">
        <v>2.50008412323909</v>
      </c>
      <c r="U400" s="19">
        <v>2.47652924773848</v>
      </c>
      <c r="V400" s="19">
        <v>2.47652924773848</v>
      </c>
      <c r="W400" s="19">
        <v>2.47652924773848</v>
      </c>
      <c r="X400" s="19">
        <v>2.47652924773848</v>
      </c>
      <c r="Y400" s="31">
        <v>54.6235133692591</v>
      </c>
      <c r="Z400" s="31">
        <v>54.6235133692591</v>
      </c>
      <c r="AA400" s="31">
        <v>54.6235133692591</v>
      </c>
      <c r="AB400" s="31">
        <v>54.6235133692591</v>
      </c>
    </row>
    <row r="401" ht="20.05" customHeight="1">
      <c r="A401" s="17">
        <f>$A400+C400</f>
        <v>1980</v>
      </c>
      <c r="B401" s="18"/>
      <c r="C401" s="19">
        <v>5</v>
      </c>
      <c r="D401" t="b" s="20">
        <v>0</v>
      </c>
      <c r="E401" s="21"/>
      <c r="F401" s="22">
        <v>479.378689281503</v>
      </c>
      <c r="G401" s="22">
        <f>$E401+($F401/60+H401*'data'!$C$16+I401*OFFSET('data'!$C$17,0,D401)-G400*(OFFSET('data'!$C$18,0,D401)+'data'!$C$19+OFFSET('data'!$C$20,0,D401)))*$C401/60+G400</f>
        <v>16.3633802816823</v>
      </c>
      <c r="H401" s="22">
        <f>H400+('data'!$C$19*G400-'data'!$C$16*H400)*$C401/60</f>
        <v>60.7994885842213</v>
      </c>
      <c r="I401" s="22">
        <f>I400+(OFFSET('data'!$C$20,0,D401)*G400-OFFSET('data'!$C$17,0,D401)*I400)*$C401/60</f>
        <v>90.77097665685351</v>
      </c>
      <c r="J401" s="23">
        <f>$A401/60</f>
        <v>33</v>
      </c>
      <c r="K401" s="19">
        <f>G401/'data'!$C$15*1000</f>
        <v>2.5</v>
      </c>
      <c r="L401" s="19">
        <f>L400+'data'!$G$21*(K400-L400)/60*C400</f>
        <v>2.47670047325775</v>
      </c>
      <c r="M401" s="20">
        <f>IF(L401&lt;='data'!$G$22,1.89,1.47)</f>
        <v>1.89</v>
      </c>
      <c r="N401" s="19">
        <f>$A401</f>
        <v>1980</v>
      </c>
      <c r="O401" s="31">
        <f>'data'!$G$23-'data'!$G$23*(1-('data'!$G$22^M401)/('data'!$G$22^M401+L401^M401))</f>
        <v>54.6009146128091</v>
      </c>
      <c r="P401" s="31">
        <f>VLOOKUP(IF(N401-'data'!$G$24&lt;0,0,N401-'data'!$G$24),N3:O1097,2)</f>
        <v>54.620353132418</v>
      </c>
      <c r="Q401" s="20">
        <v>2.5</v>
      </c>
      <c r="R401" s="19">
        <v>2.50008390844096</v>
      </c>
      <c r="S401" s="19">
        <v>2.50008390844096</v>
      </c>
      <c r="T401" s="19">
        <v>2.50008390844096</v>
      </c>
      <c r="U401" s="19">
        <v>2.47680642298094</v>
      </c>
      <c r="V401" s="19">
        <v>2.47680642298094</v>
      </c>
      <c r="W401" s="19">
        <v>2.47680642298094</v>
      </c>
      <c r="X401" s="19">
        <v>2.47680642298094</v>
      </c>
      <c r="Y401" s="31">
        <v>54.6185119115968</v>
      </c>
      <c r="Z401" s="31">
        <v>54.6185119115968</v>
      </c>
      <c r="AA401" s="31">
        <v>54.6185119115968</v>
      </c>
      <c r="AB401" s="31">
        <v>54.6185119115968</v>
      </c>
    </row>
    <row r="402" ht="20.05" customHeight="1">
      <c r="A402" s="17">
        <f>$A401+C401</f>
        <v>1985</v>
      </c>
      <c r="B402" s="18"/>
      <c r="C402" s="19">
        <v>5</v>
      </c>
      <c r="D402" t="b" s="20">
        <v>0</v>
      </c>
      <c r="E402" s="21"/>
      <c r="F402" s="22">
        <v>479.163558486385</v>
      </c>
      <c r="G402" s="22">
        <f>$E402+($F402/60+H402*'data'!$C$16+I402*OFFSET('data'!$C$17,0,D402)-G401*(OFFSET('data'!$C$18,0,D402)+'data'!$C$19+OFFSET('data'!$C$20,0,D402)))*$C402/60+G401</f>
        <v>16.3633802816823</v>
      </c>
      <c r="H402" s="22">
        <f>H401+('data'!$C$19*G401-'data'!$C$16*H401)*$C402/60</f>
        <v>60.8381656184583</v>
      </c>
      <c r="I402" s="22">
        <f>I401+(OFFSET('data'!$C$20,0,D402)*G401-OFFSET('data'!$C$17,0,D402)*I401)*$C402/60</f>
        <v>90.98590547769651</v>
      </c>
      <c r="J402" s="23">
        <f>$A402/60</f>
        <v>33.0833333333333</v>
      </c>
      <c r="K402" s="19">
        <f>G402/'data'!$C$15*1000</f>
        <v>2.5</v>
      </c>
      <c r="L402" s="19">
        <f>L401+'data'!$G$21*(K401-L401)/60*C401</f>
        <v>2.47697464375693</v>
      </c>
      <c r="M402" s="20">
        <f>IF(L402&lt;='data'!$G$22,1.89,1.47)</f>
        <v>1.89</v>
      </c>
      <c r="N402" s="19">
        <f>$A402</f>
        <v>1985</v>
      </c>
      <c r="O402" s="31">
        <f>'data'!$G$23-'data'!$G$23*(1-('data'!$G$22^M402)/('data'!$G$22^M402+L402^M402))</f>
        <v>54.5961979941485</v>
      </c>
      <c r="P402" s="31">
        <f>VLOOKUP(IF(N402-'data'!$G$24&lt;0,0,N402-'data'!$G$24),N3:O1097,2)</f>
        <v>54.615406316091</v>
      </c>
      <c r="Q402" s="20">
        <v>2.5</v>
      </c>
      <c r="R402" s="19">
        <v>2.50008369439779</v>
      </c>
      <c r="S402" s="19">
        <v>2.50008369439779</v>
      </c>
      <c r="T402" s="19">
        <v>2.50008369439779</v>
      </c>
      <c r="U402" s="19">
        <v>2.47708033411565</v>
      </c>
      <c r="V402" s="19">
        <v>2.47708033411565</v>
      </c>
      <c r="W402" s="19">
        <v>2.47708033411565</v>
      </c>
      <c r="X402" s="19">
        <v>2.47708033411565</v>
      </c>
      <c r="Y402" s="31">
        <v>54.6135697377222</v>
      </c>
      <c r="Z402" s="31">
        <v>54.6135697377222</v>
      </c>
      <c r="AA402" s="31">
        <v>54.6135697377222</v>
      </c>
      <c r="AB402" s="31">
        <v>54.6135697377222</v>
      </c>
    </row>
    <row r="403" ht="20.05" customHeight="1">
      <c r="A403" s="17">
        <f>$A402+C402</f>
        <v>1990</v>
      </c>
      <c r="B403" s="18"/>
      <c r="C403" s="19">
        <v>5</v>
      </c>
      <c r="D403" t="b" s="20">
        <v>0</v>
      </c>
      <c r="E403" s="21"/>
      <c r="F403" s="22">
        <v>478.949403972075</v>
      </c>
      <c r="G403" s="22">
        <f>$E403+($F403/60+H403*'data'!$C$16+I403*OFFSET('data'!$C$17,0,D403)-G402*(OFFSET('data'!$C$18,0,D403)+'data'!$C$19+OFFSET('data'!$C$20,0,D403)))*$C403/60+G402</f>
        <v>16.3633802816823</v>
      </c>
      <c r="H403" s="22">
        <f>H402+('data'!$C$19*G402-'data'!$C$16*H402)*$C403/60</f>
        <v>60.876615682032</v>
      </c>
      <c r="I403" s="22">
        <f>I402+(OFFSET('data'!$C$20,0,D403)*G402-OFFSET('data'!$C$17,0,D403)*I402)*$C403/60</f>
        <v>91.20076247643181</v>
      </c>
      <c r="J403" s="23">
        <f>$A403/60</f>
        <v>33.1666666666667</v>
      </c>
      <c r="K403" s="19">
        <f>G403/'data'!$C$15*1000</f>
        <v>2.5</v>
      </c>
      <c r="L403" s="19">
        <f>L402+'data'!$G$21*(K402-L402)/60*C402</f>
        <v>2.47724558803338</v>
      </c>
      <c r="M403" s="20">
        <f>IF(L403&lt;='data'!$G$22,1.89,1.47)</f>
        <v>1.89</v>
      </c>
      <c r="N403" s="19">
        <f>$A403</f>
        <v>1990</v>
      </c>
      <c r="O403" s="31">
        <f>'data'!$G$23-'data'!$G$23*(1-('data'!$G$22^M403)/('data'!$G$22^M403+L403^M403))</f>
        <v>54.5915372210469</v>
      </c>
      <c r="P403" s="31">
        <f>VLOOKUP(IF(N403-'data'!$G$24&lt;0,0,N403-'data'!$G$24),N3:O1097,2)</f>
        <v>54.6105180881301</v>
      </c>
      <c r="Q403" s="20">
        <v>2.5</v>
      </c>
      <c r="R403" s="19">
        <v>2.50008348110689</v>
      </c>
      <c r="S403" s="19">
        <v>2.50008348110689</v>
      </c>
      <c r="T403" s="19">
        <v>2.50008348110689</v>
      </c>
      <c r="U403" s="19">
        <v>2.47735101956094</v>
      </c>
      <c r="V403" s="19">
        <v>2.47735101956094</v>
      </c>
      <c r="W403" s="19">
        <v>2.47735101956094</v>
      </c>
      <c r="X403" s="19">
        <v>2.47735101956094</v>
      </c>
      <c r="Y403" s="31">
        <v>54.6086861408637</v>
      </c>
      <c r="Z403" s="31">
        <v>54.6086861408637</v>
      </c>
      <c r="AA403" s="31">
        <v>54.6086861408637</v>
      </c>
      <c r="AB403" s="31">
        <v>54.6086861408637</v>
      </c>
    </row>
    <row r="404" ht="20.05" customHeight="1">
      <c r="A404" s="17">
        <f>$A403+C403</f>
        <v>1995</v>
      </c>
      <c r="B404" s="18"/>
      <c r="C404" s="19">
        <v>5</v>
      </c>
      <c r="D404" t="b" s="20">
        <v>0</v>
      </c>
      <c r="E404" s="21"/>
      <c r="F404" s="22">
        <v>478.736220105040</v>
      </c>
      <c r="G404" s="22">
        <f>$E404+($F404/60+H404*'data'!$C$16+I404*OFFSET('data'!$C$17,0,D404)-G403*(OFFSET('data'!$C$18,0,D404)+'data'!$C$19+OFFSET('data'!$C$20,0,D404)))*$C404/60+G403</f>
        <v>16.3633802816823</v>
      </c>
      <c r="H404" s="22">
        <f>H403+('data'!$C$19*G403-'data'!$C$16*H403)*$C404/60</f>
        <v>60.9148401068873</v>
      </c>
      <c r="I404" s="22">
        <f>I403+(OFFSET('data'!$C$20,0,D404)*G403-OFFSET('data'!$C$17,0,D404)*I403)*$C404/60</f>
        <v>91.4155476770601</v>
      </c>
      <c r="J404" s="23">
        <f>$A404/60</f>
        <v>33.25</v>
      </c>
      <c r="K404" s="19">
        <f>G404/'data'!$C$15*1000</f>
        <v>2.5</v>
      </c>
      <c r="L404" s="19">
        <f>L403+'data'!$G$21*(K403-L403)/60*C403</f>
        <v>2.47751334405076</v>
      </c>
      <c r="M404" s="20">
        <f>IF(L404&lt;='data'!$G$22,1.89,1.47)</f>
        <v>1.89</v>
      </c>
      <c r="N404" s="19">
        <f>$A404</f>
        <v>1995</v>
      </c>
      <c r="O404" s="31">
        <f>'data'!$G$23-'data'!$G$23*(1-('data'!$G$22^M404)/('data'!$G$22^M404+L404^M404))</f>
        <v>54.5869316283405</v>
      </c>
      <c r="P404" s="31">
        <f>VLOOKUP(IF(N404-'data'!$G$24&lt;0,0,N404-'data'!$G$24),N3:O1097,2)</f>
        <v>54.6056877503058</v>
      </c>
      <c r="Q404" s="20">
        <v>2.5</v>
      </c>
      <c r="R404" s="19">
        <v>2.50008326856552</v>
      </c>
      <c r="S404" s="19">
        <v>2.50008326856552</v>
      </c>
      <c r="T404" s="19">
        <v>2.50008326856552</v>
      </c>
      <c r="U404" s="19">
        <v>2.47761851728304</v>
      </c>
      <c r="V404" s="19">
        <v>2.47761851728304</v>
      </c>
      <c r="W404" s="19">
        <v>2.47761851728304</v>
      </c>
      <c r="X404" s="19">
        <v>2.47761851728304</v>
      </c>
      <c r="Y404" s="31">
        <v>54.603860422776</v>
      </c>
      <c r="Z404" s="31">
        <v>54.603860422776</v>
      </c>
      <c r="AA404" s="31">
        <v>54.603860422776</v>
      </c>
      <c r="AB404" s="31">
        <v>54.603860422776</v>
      </c>
    </row>
    <row r="405" ht="20.05" customHeight="1">
      <c r="A405" s="17">
        <f>$A404+C404</f>
        <v>2000</v>
      </c>
      <c r="B405" s="18"/>
      <c r="C405" s="19">
        <v>5</v>
      </c>
      <c r="D405" t="b" s="20">
        <v>0</v>
      </c>
      <c r="E405" s="21"/>
      <c r="F405" s="22">
        <v>478.524001284776</v>
      </c>
      <c r="G405" s="22">
        <f>$E405+($F405/60+H405*'data'!$C$16+I405*OFFSET('data'!$C$17,0,D405)-G404*(OFFSET('data'!$C$18,0,D405)+'data'!$C$19+OFFSET('data'!$C$20,0,D405)))*$C405/60+G404</f>
        <v>16.3633802816823</v>
      </c>
      <c r="H405" s="22">
        <f>H404+('data'!$C$19*G404-'data'!$C$16*H404)*$C405/60</f>
        <v>60.9528402171529</v>
      </c>
      <c r="I405" s="22">
        <f>I404+(OFFSET('data'!$C$20,0,D405)*G404-OFFSET('data'!$C$17,0,D405)*I404)*$C405/60</f>
        <v>91.6302611035739</v>
      </c>
      <c r="J405" s="23">
        <f>$A405/60</f>
        <v>33.3333333333333</v>
      </c>
      <c r="K405" s="19">
        <f>G405/'data'!$C$15*1000</f>
        <v>2.5</v>
      </c>
      <c r="L405" s="19">
        <f>L404+'data'!$G$21*(K404-L404)/60*C404</f>
        <v>2.47777794932599</v>
      </c>
      <c r="M405" s="20">
        <f>IF(L405&lt;='data'!$G$22,1.89,1.47)</f>
        <v>1.89</v>
      </c>
      <c r="N405" s="19">
        <f>$A405</f>
        <v>2000</v>
      </c>
      <c r="O405" s="31">
        <f>'data'!$G$23-'data'!$G$23*(1-('data'!$G$22^M405)/('data'!$G$22^M405+L405^M405))</f>
        <v>54.5823805588791</v>
      </c>
      <c r="P405" s="31">
        <f>VLOOKUP(IF(N405-'data'!$G$24&lt;0,0,N405-'data'!$G$24),N3:O1097,2)</f>
        <v>54.6009146128091</v>
      </c>
      <c r="Q405" s="20">
        <v>2.5</v>
      </c>
      <c r="R405" s="19">
        <v>2.500083056771</v>
      </c>
      <c r="S405" s="19">
        <v>2.500083056771</v>
      </c>
      <c r="T405" s="19">
        <v>2.500083056771</v>
      </c>
      <c r="U405" s="19">
        <v>2.47788286480139</v>
      </c>
      <c r="V405" s="19">
        <v>2.47788286480139</v>
      </c>
      <c r="W405" s="19">
        <v>2.47788286480139</v>
      </c>
      <c r="X405" s="19">
        <v>2.47788286480139</v>
      </c>
      <c r="Y405" s="31">
        <v>54.5990918936362</v>
      </c>
      <c r="Z405" s="31">
        <v>54.5990918936362</v>
      </c>
      <c r="AA405" s="31">
        <v>54.5990918936362</v>
      </c>
      <c r="AB405" s="31">
        <v>54.5990918936362</v>
      </c>
    </row>
    <row r="406" ht="20.05" customHeight="1">
      <c r="A406" s="17">
        <f>$A405+C405</f>
        <v>2005</v>
      </c>
      <c r="B406" s="18"/>
      <c r="C406" s="19">
        <v>5</v>
      </c>
      <c r="D406" t="b" s="20">
        <v>0</v>
      </c>
      <c r="E406" s="21"/>
      <c r="F406" s="22">
        <v>478.312741943613</v>
      </c>
      <c r="G406" s="22">
        <f>$E406+($F406/60+H406*'data'!$C$16+I406*OFFSET('data'!$C$17,0,D406)-G405*(OFFSET('data'!$C$18,0,D406)+'data'!$C$19+OFFSET('data'!$C$20,0,D406)))*$C406/60+G405</f>
        <v>16.3633802816823</v>
      </c>
      <c r="H406" s="22">
        <f>H405+('data'!$C$19*G405-'data'!$C$16*H405)*$C406/60</f>
        <v>60.990617329187</v>
      </c>
      <c r="I406" s="22">
        <f>I405+(OFFSET('data'!$C$20,0,D406)*G405-OFFSET('data'!$C$17,0,D406)*I405)*$C406/60</f>
        <v>91.84490277995771</v>
      </c>
      <c r="J406" s="23">
        <f>$A406/60</f>
        <v>33.4166666666667</v>
      </c>
      <c r="K406" s="19">
        <f>G406/'data'!$C$15*1000</f>
        <v>2.5</v>
      </c>
      <c r="L406" s="19">
        <f>L405+'data'!$G$21*(K405-L405)/60*C405</f>
        <v>2.47803944093453</v>
      </c>
      <c r="M406" s="20">
        <f>IF(L406&lt;='data'!$G$22,1.89,1.47)</f>
        <v>1.89</v>
      </c>
      <c r="N406" s="19">
        <f>$A406</f>
        <v>2005</v>
      </c>
      <c r="O406" s="31">
        <f>'data'!$G$23-'data'!$G$23*(1-('data'!$G$22^M406)/('data'!$G$22^M406+L406^M406))</f>
        <v>54.5778833634272</v>
      </c>
      <c r="P406" s="31">
        <f>VLOOKUP(IF(N406-'data'!$G$24&lt;0,0,N406-'data'!$G$24),N3:O1097,2)</f>
        <v>54.5961979941485</v>
      </c>
      <c r="Q406" s="20">
        <v>2.5</v>
      </c>
      <c r="R406" s="19">
        <v>2.50008284572066</v>
      </c>
      <c r="S406" s="19">
        <v>2.50008284572066</v>
      </c>
      <c r="T406" s="19">
        <v>2.50008284572066</v>
      </c>
      <c r="U406" s="19">
        <v>2.47814409919389</v>
      </c>
      <c r="V406" s="19">
        <v>2.47814409919389</v>
      </c>
      <c r="W406" s="19">
        <v>2.47814409919389</v>
      </c>
      <c r="X406" s="19">
        <v>2.47814409919389</v>
      </c>
      <c r="Y406" s="31">
        <v>54.5943798719384</v>
      </c>
      <c r="Z406" s="31">
        <v>54.5943798719384</v>
      </c>
      <c r="AA406" s="31">
        <v>54.5943798719384</v>
      </c>
      <c r="AB406" s="31">
        <v>54.5943798719384</v>
      </c>
    </row>
    <row r="407" ht="20.05" customHeight="1">
      <c r="A407" s="17">
        <f>$A406+C406</f>
        <v>2010</v>
      </c>
      <c r="B407" s="18"/>
      <c r="C407" s="19">
        <v>5</v>
      </c>
      <c r="D407" t="b" s="20">
        <v>0</v>
      </c>
      <c r="E407" s="21"/>
      <c r="F407" s="22">
        <v>478.102436546523</v>
      </c>
      <c r="G407" s="22">
        <f>$E407+($F407/60+H407*'data'!$C$16+I407*OFFSET('data'!$C$17,0,D407)-G406*(OFFSET('data'!$C$18,0,D407)+'data'!$C$19+OFFSET('data'!$C$20,0,D407)))*$C407/60+G406</f>
        <v>16.3633802816823</v>
      </c>
      <c r="H407" s="22">
        <f>H406+('data'!$C$19*G406-'data'!$C$16*H406)*$C407/60</f>
        <v>61.0281727516229</v>
      </c>
      <c r="I407" s="22">
        <f>I406+(OFFSET('data'!$C$20,0,D407)*G406-OFFSET('data'!$C$17,0,D407)*I406)*$C407/60</f>
        <v>92.05947273018801</v>
      </c>
      <c r="J407" s="23">
        <f>$A407/60</f>
        <v>33.5</v>
      </c>
      <c r="K407" s="19">
        <f>G407/'data'!$C$15*1000</f>
        <v>2.5</v>
      </c>
      <c r="L407" s="19">
        <f>L406+'data'!$G$21*(K406-L406)/60*C406</f>
        <v>2.47829785551556</v>
      </c>
      <c r="M407" s="20">
        <f>IF(L407&lt;='data'!$G$22,1.89,1.47)</f>
        <v>1.89</v>
      </c>
      <c r="N407" s="19">
        <f>$A407</f>
        <v>2010</v>
      </c>
      <c r="O407" s="31">
        <f>'data'!$G$23-'data'!$G$23*(1-('data'!$G$22^M407)/('data'!$G$22^M407+L407^M407))</f>
        <v>54.573439400567</v>
      </c>
      <c r="P407" s="31">
        <f>VLOOKUP(IF(N407-'data'!$G$24&lt;0,0,N407-'data'!$G$24),N3:O1097,2)</f>
        <v>54.5915372210469</v>
      </c>
      <c r="Q407" s="20">
        <v>2.5</v>
      </c>
      <c r="R407" s="19">
        <v>2.5000826354118</v>
      </c>
      <c r="S407" s="19">
        <v>2.5000826354118</v>
      </c>
      <c r="T407" s="19">
        <v>2.5000826354118</v>
      </c>
      <c r="U407" s="19">
        <v>2.47840225710212</v>
      </c>
      <c r="V407" s="19">
        <v>2.47840225710212</v>
      </c>
      <c r="W407" s="19">
        <v>2.47840225710212</v>
      </c>
      <c r="X407" s="19">
        <v>2.47840225710212</v>
      </c>
      <c r="Y407" s="31">
        <v>54.5897236843923</v>
      </c>
      <c r="Z407" s="31">
        <v>54.5897236843923</v>
      </c>
      <c r="AA407" s="31">
        <v>54.5897236843923</v>
      </c>
      <c r="AB407" s="31">
        <v>54.5897236843923</v>
      </c>
    </row>
    <row r="408" ht="20.05" customHeight="1">
      <c r="A408" s="17">
        <f>$A407+C407</f>
        <v>2015</v>
      </c>
      <c r="B408" s="18"/>
      <c r="C408" s="19">
        <v>5</v>
      </c>
      <c r="D408" t="b" s="20">
        <v>0</v>
      </c>
      <c r="E408" s="21"/>
      <c r="F408" s="22">
        <v>477.893079590926</v>
      </c>
      <c r="G408" s="22">
        <f>$E408+($F408/60+H408*'data'!$C$16+I408*OFFSET('data'!$C$17,0,D408)-G407*(OFFSET('data'!$C$18,0,D408)+'data'!$C$19+OFFSET('data'!$C$20,0,D408)))*$C408/60+G407</f>
        <v>16.3633802816823</v>
      </c>
      <c r="H408" s="22">
        <f>H407+('data'!$C$19*G407-'data'!$C$16*H407)*$C408/60</f>
        <v>61.0655077854145</v>
      </c>
      <c r="I408" s="22">
        <f>I407+(OFFSET('data'!$C$20,0,D408)*G407-OFFSET('data'!$C$17,0,D408)*I407)*$C408/60</f>
        <v>92.27397097823339</v>
      </c>
      <c r="J408" s="23">
        <f>$A408/60</f>
        <v>33.5833333333333</v>
      </c>
      <c r="K408" s="19">
        <f>G408/'data'!$C$15*1000</f>
        <v>2.5</v>
      </c>
      <c r="L408" s="19">
        <f>L407+'data'!$G$21*(K407-L407)/60*C407</f>
        <v>2.47855322927711</v>
      </c>
      <c r="M408" s="20">
        <f>IF(L408&lt;='data'!$G$22,1.89,1.47)</f>
        <v>1.89</v>
      </c>
      <c r="N408" s="19">
        <f>$A408</f>
        <v>2015</v>
      </c>
      <c r="O408" s="31">
        <f>'data'!$G$23-'data'!$G$23*(1-('data'!$G$22^M408)/('data'!$G$22^M408+L408^M408))</f>
        <v>54.5690480366023</v>
      </c>
      <c r="P408" s="31">
        <f>VLOOKUP(IF(N408-'data'!$G$24&lt;0,0,N408-'data'!$G$24),N3:O1097,2)</f>
        <v>54.5869316283405</v>
      </c>
      <c r="Q408" s="20">
        <v>2.5</v>
      </c>
      <c r="R408" s="19">
        <v>2.50008242584178</v>
      </c>
      <c r="S408" s="19">
        <v>2.50008242584178</v>
      </c>
      <c r="T408" s="19">
        <v>2.50008242584178</v>
      </c>
      <c r="U408" s="19">
        <v>2.47865737473645</v>
      </c>
      <c r="V408" s="19">
        <v>2.47865737473645</v>
      </c>
      <c r="W408" s="19">
        <v>2.47865737473645</v>
      </c>
      <c r="X408" s="19">
        <v>2.47865737473645</v>
      </c>
      <c r="Y408" s="31">
        <v>54.5851226658216</v>
      </c>
      <c r="Z408" s="31">
        <v>54.5851226658216</v>
      </c>
      <c r="AA408" s="31">
        <v>54.5851226658216</v>
      </c>
      <c r="AB408" s="31">
        <v>54.5851226658216</v>
      </c>
    </row>
    <row r="409" ht="20.05" customHeight="1">
      <c r="A409" s="17">
        <f>$A408+C408</f>
        <v>2020</v>
      </c>
      <c r="B409" s="18"/>
      <c r="C409" s="19">
        <v>5</v>
      </c>
      <c r="D409" t="b" s="20">
        <v>0</v>
      </c>
      <c r="E409" s="21"/>
      <c r="F409" s="22">
        <v>477.6846656065</v>
      </c>
      <c r="G409" s="22">
        <f>$E409+($F409/60+H409*'data'!$C$16+I409*OFFSET('data'!$C$17,0,D409)-G408*(OFFSET('data'!$C$18,0,D409)+'data'!$C$19+OFFSET('data'!$C$20,0,D409)))*$C409/60+G408</f>
        <v>16.3633802816823</v>
      </c>
      <c r="H409" s="22">
        <f>H408+('data'!$C$19*G408-'data'!$C$16*H408)*$C409/60</f>
        <v>61.1026237238811</v>
      </c>
      <c r="I409" s="22">
        <f>I408+(OFFSET('data'!$C$20,0,D409)*G408-OFFSET('data'!$C$17,0,D409)*I408)*$C409/60</f>
        <v>92.48839754805429</v>
      </c>
      <c r="J409" s="23">
        <f>$A409/60</f>
        <v>33.6666666666667</v>
      </c>
      <c r="K409" s="19">
        <f>G409/'data'!$C$15*1000</f>
        <v>2.5</v>
      </c>
      <c r="L409" s="19">
        <f>L408+'data'!$G$21*(K408-L408)/60*C408</f>
        <v>2.47880559800116</v>
      </c>
      <c r="M409" s="20">
        <f>IF(L409&lt;='data'!$G$22,1.89,1.47)</f>
        <v>1.89</v>
      </c>
      <c r="N409" s="19">
        <f>$A409</f>
        <v>2020</v>
      </c>
      <c r="O409" s="31">
        <f>'data'!$G$23-'data'!$G$23*(1-('data'!$G$22^M409)/('data'!$G$22^M409+L409^M409))</f>
        <v>54.564708645463</v>
      </c>
      <c r="P409" s="31">
        <f>VLOOKUP(IF(N409-'data'!$G$24&lt;0,0,N409-'data'!$G$24),N3:O1097,2)</f>
        <v>54.5823805588791</v>
      </c>
      <c r="Q409" s="20">
        <v>2.5</v>
      </c>
      <c r="R409" s="19">
        <v>2.50008221700793</v>
      </c>
      <c r="S409" s="19">
        <v>2.50008221700793</v>
      </c>
      <c r="T409" s="19">
        <v>2.50008221700793</v>
      </c>
      <c r="U409" s="19">
        <v>2.47890948788113</v>
      </c>
      <c r="V409" s="19">
        <v>2.47890948788113</v>
      </c>
      <c r="W409" s="19">
        <v>2.47890948788113</v>
      </c>
      <c r="X409" s="19">
        <v>2.47890948788113</v>
      </c>
      <c r="Y409" s="31">
        <v>54.5805761590641</v>
      </c>
      <c r="Z409" s="31">
        <v>54.5805761590641</v>
      </c>
      <c r="AA409" s="31">
        <v>54.5805761590641</v>
      </c>
      <c r="AB409" s="31">
        <v>54.5805761590641</v>
      </c>
    </row>
    <row r="410" ht="20.05" customHeight="1">
      <c r="A410" s="17">
        <f>$A409+C409</f>
        <v>2025</v>
      </c>
      <c r="B410" s="18"/>
      <c r="C410" s="19">
        <v>5</v>
      </c>
      <c r="D410" t="b" s="20">
        <v>0</v>
      </c>
      <c r="E410" s="21"/>
      <c r="F410" s="22">
        <v>477.477189154996</v>
      </c>
      <c r="G410" s="22">
        <f>$E410+($F410/60+H410*'data'!$C$16+I410*OFFSET('data'!$C$17,0,D410)-G409*(OFFSET('data'!$C$18,0,D410)+'data'!$C$19+OFFSET('data'!$C$20,0,D410)))*$C410/60+G409</f>
        <v>16.3633802816823</v>
      </c>
      <c r="H410" s="22">
        <f>H409+('data'!$C$19*G409-'data'!$C$16*H409)*$C410/60</f>
        <v>61.1395218527524</v>
      </c>
      <c r="I410" s="22">
        <f>I409+(OFFSET('data'!$C$20,0,D410)*G409-OFFSET('data'!$C$17,0,D410)*I409)*$C410/60</f>
        <v>92.7027524636033</v>
      </c>
      <c r="J410" s="23">
        <f>$A410/60</f>
        <v>33.75</v>
      </c>
      <c r="K410" s="19">
        <f>G410/'data'!$C$15*1000</f>
        <v>2.5</v>
      </c>
      <c r="L410" s="19">
        <f>L409+'data'!$G$21*(K409-L409)/60*C409</f>
        <v>2.47905499704862</v>
      </c>
      <c r="M410" s="20">
        <f>IF(L410&lt;='data'!$G$22,1.89,1.47)</f>
        <v>1.89</v>
      </c>
      <c r="N410" s="19">
        <f>$A410</f>
        <v>2025</v>
      </c>
      <c r="O410" s="31">
        <f>'data'!$G$23-'data'!$G$23*(1-('data'!$G$22^M410)/('data'!$G$22^M410+L410^M410))</f>
        <v>54.5604206086122</v>
      </c>
      <c r="P410" s="31">
        <f>VLOOKUP(IF(N410-'data'!$G$24&lt;0,0,N410-'data'!$G$24),N3:O1097,2)</f>
        <v>54.5778833634272</v>
      </c>
      <c r="Q410" s="20">
        <v>2.5</v>
      </c>
      <c r="R410" s="19">
        <v>2.5000820089076</v>
      </c>
      <c r="S410" s="19">
        <v>2.5000820089076</v>
      </c>
      <c r="T410" s="19">
        <v>2.5000820089076</v>
      </c>
      <c r="U410" s="19">
        <v>2.47915863189928</v>
      </c>
      <c r="V410" s="19">
        <v>2.47915863189928</v>
      </c>
      <c r="W410" s="19">
        <v>2.47915863189928</v>
      </c>
      <c r="X410" s="19">
        <v>2.47915863189928</v>
      </c>
      <c r="Y410" s="31">
        <v>54.5760835148732</v>
      </c>
      <c r="Z410" s="31">
        <v>54.5760835148732</v>
      </c>
      <c r="AA410" s="31">
        <v>54.5760835148732</v>
      </c>
      <c r="AB410" s="31">
        <v>54.5760835148732</v>
      </c>
    </row>
    <row r="411" ht="20.05" customHeight="1">
      <c r="A411" s="17">
        <f>$A410+C410</f>
        <v>2030</v>
      </c>
      <c r="B411" s="18"/>
      <c r="C411" s="19">
        <v>5</v>
      </c>
      <c r="D411" t="b" s="20">
        <v>0</v>
      </c>
      <c r="E411" s="21"/>
      <c r="F411" s="22">
        <v>477.270644830045</v>
      </c>
      <c r="G411" s="22">
        <f>$E411+($F411/60+H411*'data'!$C$16+I411*OFFSET('data'!$C$17,0,D411)-G410*(OFFSET('data'!$C$18,0,D411)+'data'!$C$19+OFFSET('data'!$C$20,0,D411)))*$C411/60+G410</f>
        <v>16.3633802816823</v>
      </c>
      <c r="H411" s="22">
        <f>H410+('data'!$C$19*G410-'data'!$C$16*H410)*$C411/60</f>
        <v>61.176203450213</v>
      </c>
      <c r="I411" s="22">
        <f>I410+(OFFSET('data'!$C$20,0,D411)*G410-OFFSET('data'!$C$17,0,D411)*I410)*$C411/60</f>
        <v>92.9170357488248</v>
      </c>
      <c r="J411" s="23">
        <f>$A411/60</f>
        <v>33.8333333333333</v>
      </c>
      <c r="K411" s="19">
        <f>G411/'data'!$C$15*1000</f>
        <v>2.5</v>
      </c>
      <c r="L411" s="19">
        <f>L410+'data'!$G$21*(K410-L410)/60*C410</f>
        <v>2.47930146136431</v>
      </c>
      <c r="M411" s="20">
        <f>IF(L411&lt;='data'!$G$22,1.89,1.47)</f>
        <v>1.89</v>
      </c>
      <c r="N411" s="19">
        <f>$A411</f>
        <v>2030</v>
      </c>
      <c r="O411" s="31">
        <f>'data'!$G$23-'data'!$G$23*(1-('data'!$G$22^M411)/('data'!$G$22^M411+L411^M411))</f>
        <v>54.5561833149533</v>
      </c>
      <c r="P411" s="31">
        <f>VLOOKUP(IF(N411-'data'!$G$24&lt;0,0,N411-'data'!$G$24),N3:O1097,2)</f>
        <v>54.573439400567</v>
      </c>
      <c r="Q411" s="20">
        <v>2.5</v>
      </c>
      <c r="R411" s="19">
        <v>2.50008180153816</v>
      </c>
      <c r="S411" s="19">
        <v>2.50008180153816</v>
      </c>
      <c r="T411" s="19">
        <v>2.50008180153816</v>
      </c>
      <c r="U411" s="19">
        <v>2.47940484173789</v>
      </c>
      <c r="V411" s="19">
        <v>2.47940484173789</v>
      </c>
      <c r="W411" s="19">
        <v>2.47940484173789</v>
      </c>
      <c r="X411" s="19">
        <v>2.47940484173789</v>
      </c>
      <c r="Y411" s="31">
        <v>54.5716440918203</v>
      </c>
      <c r="Z411" s="31">
        <v>54.5716440918203</v>
      </c>
      <c r="AA411" s="31">
        <v>54.5716440918203</v>
      </c>
      <c r="AB411" s="31">
        <v>54.5716440918203</v>
      </c>
    </row>
    <row r="412" ht="20.05" customHeight="1">
      <c r="A412" s="17">
        <f>$A411+C411</f>
        <v>2035</v>
      </c>
      <c r="B412" s="18"/>
      <c r="C412" s="19">
        <v>5</v>
      </c>
      <c r="D412" t="b" s="20">
        <v>0</v>
      </c>
      <c r="E412" s="21"/>
      <c r="F412" s="22">
        <v>477.065027256973</v>
      </c>
      <c r="G412" s="22">
        <f>$E412+($F412/60+H412*'data'!$C$16+I412*OFFSET('data'!$C$17,0,D412)-G411*(OFFSET('data'!$C$18,0,D412)+'data'!$C$19+OFFSET('data'!$C$20,0,D412)))*$C412/60+G411</f>
        <v>16.3633802816823</v>
      </c>
      <c r="H412" s="22">
        <f>H411+('data'!$C$19*G411-'data'!$C$16*H411)*$C412/60</f>
        <v>61.2126697869465</v>
      </c>
      <c r="I412" s="22">
        <f>I411+(OFFSET('data'!$C$20,0,D412)*G411-OFFSET('data'!$C$17,0,D412)*I411)*$C412/60</f>
        <v>93.1312474276553</v>
      </c>
      <c r="J412" s="23">
        <f>$A412/60</f>
        <v>33.9166666666667</v>
      </c>
      <c r="K412" s="19">
        <f>G412/'data'!$C$15*1000</f>
        <v>2.5</v>
      </c>
      <c r="L412" s="19">
        <f>L411+'data'!$G$21*(K411-L411)/60*C411</f>
        <v>2.47954502548185</v>
      </c>
      <c r="M412" s="20">
        <f>IF(L412&lt;='data'!$G$22,1.89,1.47)</f>
        <v>1.89</v>
      </c>
      <c r="N412" s="19">
        <f>$A412</f>
        <v>2035</v>
      </c>
      <c r="O412" s="31">
        <f>'data'!$G$23-'data'!$G$23*(1-('data'!$G$22^M412)/('data'!$G$22^M412+L412^M412))</f>
        <v>54.5519961607386</v>
      </c>
      <c r="P412" s="31">
        <f>VLOOKUP(IF(N412-'data'!$G$24&lt;0,0,N412-'data'!$G$24),N3:O1097,2)</f>
        <v>54.5690480366023</v>
      </c>
      <c r="Q412" s="20">
        <v>2.5</v>
      </c>
      <c r="R412" s="19">
        <v>2.50008159489699</v>
      </c>
      <c r="S412" s="19">
        <v>2.50008159489699</v>
      </c>
      <c r="T412" s="19">
        <v>2.50008159489699</v>
      </c>
      <c r="U412" s="19">
        <v>2.47964815193267</v>
      </c>
      <c r="V412" s="19">
        <v>2.47964815193267</v>
      </c>
      <c r="W412" s="19">
        <v>2.47964815193267</v>
      </c>
      <c r="X412" s="19">
        <v>2.47964815193267</v>
      </c>
      <c r="Y412" s="31">
        <v>54.5672572561989</v>
      </c>
      <c r="Z412" s="31">
        <v>54.5672572561989</v>
      </c>
      <c r="AA412" s="31">
        <v>54.5672572561989</v>
      </c>
      <c r="AB412" s="31">
        <v>54.5672572561989</v>
      </c>
    </row>
    <row r="413" ht="20.05" customHeight="1">
      <c r="A413" s="17">
        <f>$A412+C412</f>
        <v>2040</v>
      </c>
      <c r="B413" s="18"/>
      <c r="C413" s="19">
        <v>5</v>
      </c>
      <c r="D413" t="b" s="20">
        <v>0</v>
      </c>
      <c r="E413" s="21"/>
      <c r="F413" s="22">
        <v>476.860331092615</v>
      </c>
      <c r="G413" s="22">
        <f>$E413+($F413/60+H413*'data'!$C$16+I413*OFFSET('data'!$C$17,0,D413)-G412*(OFFSET('data'!$C$18,0,D413)+'data'!$C$19+OFFSET('data'!$C$20,0,D413)))*$C413/60+G412</f>
        <v>16.3633802816823</v>
      </c>
      <c r="H413" s="22">
        <f>H412+('data'!$C$19*G412-'data'!$C$16*H412)*$C413/60</f>
        <v>61.2489221261799</v>
      </c>
      <c r="I413" s="22">
        <f>I412+(OFFSET('data'!$C$20,0,D413)*G412-OFFSET('data'!$C$17,0,D413)*I412)*$C413/60</f>
        <v>93.34538752402329</v>
      </c>
      <c r="J413" s="23">
        <f>$A413/60</f>
        <v>34</v>
      </c>
      <c r="K413" s="19">
        <f>G413/'data'!$C$15*1000</f>
        <v>2.5</v>
      </c>
      <c r="L413" s="19">
        <f>L412+'data'!$G$21*(K412-L412)/60*C412</f>
        <v>2.47978572352848</v>
      </c>
      <c r="M413" s="20">
        <f>IF(L413&lt;='data'!$G$22,1.89,1.47)</f>
        <v>1.89</v>
      </c>
      <c r="N413" s="19">
        <f>$A413</f>
        <v>2040</v>
      </c>
      <c r="O413" s="31">
        <f>'data'!$G$23-'data'!$G$23*(1-('data'!$G$22^M413)/('data'!$G$22^M413+L413^M413))</f>
        <v>54.5478585494795</v>
      </c>
      <c r="P413" s="31">
        <f>VLOOKUP(IF(N413-'data'!$G$24&lt;0,0,N413-'data'!$G$24),N3:O1097,2)</f>
        <v>54.564708645463</v>
      </c>
      <c r="Q413" s="20">
        <v>2.5</v>
      </c>
      <c r="R413" s="19">
        <v>2.50008138898147</v>
      </c>
      <c r="S413" s="19">
        <v>2.50008138898147</v>
      </c>
      <c r="T413" s="19">
        <v>2.50008138898147</v>
      </c>
      <c r="U413" s="19">
        <v>2.47988859661292</v>
      </c>
      <c r="V413" s="19">
        <v>2.47988859661292</v>
      </c>
      <c r="W413" s="19">
        <v>2.47988859661292</v>
      </c>
      <c r="X413" s="19">
        <v>2.47988859661292</v>
      </c>
      <c r="Y413" s="31">
        <v>54.5629223819298</v>
      </c>
      <c r="Z413" s="31">
        <v>54.5629223819298</v>
      </c>
      <c r="AA413" s="31">
        <v>54.5629223819298</v>
      </c>
      <c r="AB413" s="31">
        <v>54.5629223819298</v>
      </c>
    </row>
    <row r="414" ht="20.05" customHeight="1">
      <c r="A414" s="17">
        <f>$A413+C413</f>
        <v>2045</v>
      </c>
      <c r="B414" s="18"/>
      <c r="C414" s="19">
        <v>5</v>
      </c>
      <c r="D414" t="b" s="20">
        <v>0</v>
      </c>
      <c r="E414" s="21"/>
      <c r="F414" s="22">
        <v>476.656551025129</v>
      </c>
      <c r="G414" s="22">
        <f>$E414+($F414/60+H414*'data'!$C$16+I414*OFFSET('data'!$C$17,0,D414)-G413*(OFFSET('data'!$C$18,0,D414)+'data'!$C$19+OFFSET('data'!$C$20,0,D414)))*$C414/60+G413</f>
        <v>16.3633802816823</v>
      </c>
      <c r="H414" s="22">
        <f>H413+('data'!$C$19*G413-'data'!$C$16*H413)*$C414/60</f>
        <v>61.2849617237271</v>
      </c>
      <c r="I414" s="22">
        <f>I413+(OFFSET('data'!$C$20,0,D414)*G413-OFFSET('data'!$C$17,0,D414)*I413)*$C414/60</f>
        <v>93.5594560618494</v>
      </c>
      <c r="J414" s="23">
        <f>$A414/60</f>
        <v>34.0833333333333</v>
      </c>
      <c r="K414" s="19">
        <f>G414/'data'!$C$15*1000</f>
        <v>2.5</v>
      </c>
      <c r="L414" s="19">
        <f>L413+'data'!$G$21*(K413-L413)/60*C413</f>
        <v>2.48002358922988</v>
      </c>
      <c r="M414" s="20">
        <f>IF(L414&lt;='data'!$G$22,1.89,1.47)</f>
        <v>1.89</v>
      </c>
      <c r="N414" s="19">
        <f>$A414</f>
        <v>2045</v>
      </c>
      <c r="O414" s="31">
        <f>'data'!$G$23-'data'!$G$23*(1-('data'!$G$22^M414)/('data'!$G$22^M414+L414^M414))</f>
        <v>54.5437698918571</v>
      </c>
      <c r="P414" s="31">
        <f>VLOOKUP(IF(N414-'data'!$G$24&lt;0,0,N414-'data'!$G$24),N3:O1097,2)</f>
        <v>54.5604206086122</v>
      </c>
      <c r="Q414" s="20">
        <v>2.5</v>
      </c>
      <c r="R414" s="19">
        <v>2.500081183789</v>
      </c>
      <c r="S414" s="19">
        <v>2.500081183789</v>
      </c>
      <c r="T414" s="19">
        <v>2.500081183789</v>
      </c>
      <c r="U414" s="19">
        <v>2.48012620950629</v>
      </c>
      <c r="V414" s="19">
        <v>2.48012620950629</v>
      </c>
      <c r="W414" s="19">
        <v>2.48012620950629</v>
      </c>
      <c r="X414" s="19">
        <v>2.48012620950629</v>
      </c>
      <c r="Y414" s="31">
        <v>54.5586388504672</v>
      </c>
      <c r="Z414" s="31">
        <v>54.5586388504672</v>
      </c>
      <c r="AA414" s="31">
        <v>54.5586388504672</v>
      </c>
      <c r="AB414" s="31">
        <v>54.5586388504672</v>
      </c>
    </row>
    <row r="415" ht="20.05" customHeight="1">
      <c r="A415" s="17">
        <f>$A414+C414</f>
        <v>2050</v>
      </c>
      <c r="B415" s="18"/>
      <c r="C415" s="19">
        <v>5</v>
      </c>
      <c r="D415" t="b" s="20">
        <v>0</v>
      </c>
      <c r="E415" s="21"/>
      <c r="F415" s="22">
        <v>476.453681773813</v>
      </c>
      <c r="G415" s="22">
        <f>$E415+($F415/60+H415*'data'!$C$16+I415*OFFSET('data'!$C$17,0,D415)-G414*(OFFSET('data'!$C$18,0,D415)+'data'!$C$19+OFFSET('data'!$C$20,0,D415)))*$C415/60+G414</f>
        <v>16.3633802816823</v>
      </c>
      <c r="H415" s="22">
        <f>H414+('data'!$C$19*G414-'data'!$C$16*H414)*$C415/60</f>
        <v>61.3207898280322</v>
      </c>
      <c r="I415" s="22">
        <f>I414+(OFFSET('data'!$C$20,0,D415)*G414-OFFSET('data'!$C$17,0,D415)*I414)*$C415/60</f>
        <v>93.773453065046</v>
      </c>
      <c r="J415" s="23">
        <f>$A415/60</f>
        <v>34.1666666666667</v>
      </c>
      <c r="K415" s="19">
        <f>G415/'data'!$C$15*1000</f>
        <v>2.5</v>
      </c>
      <c r="L415" s="19">
        <f>L414+'data'!$G$21*(K414-L414)/60*C414</f>
        <v>2.48025865591485</v>
      </c>
      <c r="M415" s="20">
        <f>IF(L415&lt;='data'!$G$22,1.89,1.47)</f>
        <v>1.89</v>
      </c>
      <c r="N415" s="19">
        <f>$A415</f>
        <v>2050</v>
      </c>
      <c r="O415" s="31">
        <f>'data'!$G$23-'data'!$G$23*(1-('data'!$G$22^M415)/('data'!$G$22^M415+L415^M415))</f>
        <v>54.539729605635</v>
      </c>
      <c r="P415" s="31">
        <f>VLOOKUP(IF(N415-'data'!$G$24&lt;0,0,N415-'data'!$G$24),N3:O1097,2)</f>
        <v>54.5561833149533</v>
      </c>
      <c r="Q415" s="20">
        <v>2.5</v>
      </c>
      <c r="R415" s="19">
        <v>2.50008097931696</v>
      </c>
      <c r="S415" s="19">
        <v>2.50008097931696</v>
      </c>
      <c r="T415" s="19">
        <v>2.50008097931696</v>
      </c>
      <c r="U415" s="19">
        <v>2.48036102394354</v>
      </c>
      <c r="V415" s="19">
        <v>2.48036102394354</v>
      </c>
      <c r="W415" s="19">
        <v>2.48036102394354</v>
      </c>
      <c r="X415" s="19">
        <v>2.48036102394354</v>
      </c>
      <c r="Y415" s="31">
        <v>54.5544060507061</v>
      </c>
      <c r="Z415" s="31">
        <v>54.5544060507061</v>
      </c>
      <c r="AA415" s="31">
        <v>54.5544060507061</v>
      </c>
      <c r="AB415" s="31">
        <v>54.5544060507061</v>
      </c>
    </row>
    <row r="416" ht="20.05" customHeight="1">
      <c r="A416" s="17">
        <f>$A415+C415</f>
        <v>2055</v>
      </c>
      <c r="B416" s="18"/>
      <c r="C416" s="19">
        <v>5</v>
      </c>
      <c r="D416" t="b" s="20">
        <v>0</v>
      </c>
      <c r="E416" s="21"/>
      <c r="F416" s="22">
        <v>476.251718088922</v>
      </c>
      <c r="G416" s="22">
        <f>$E416+($F416/60+H416*'data'!$C$16+I416*OFFSET('data'!$C$17,0,D416)-G415*(OFFSET('data'!$C$18,0,D416)+'data'!$C$19+OFFSET('data'!$C$20,0,D416)))*$C416/60+G415</f>
        <v>16.3633802816823</v>
      </c>
      <c r="H416" s="22">
        <f>H415+('data'!$C$19*G415-'data'!$C$16*H415)*$C416/60</f>
        <v>61.3564076802133</v>
      </c>
      <c r="I416" s="22">
        <f>I415+(OFFSET('data'!$C$20,0,D416)*G415-OFFSET('data'!$C$17,0,D416)*I415)*$C416/60</f>
        <v>93.9873785575176</v>
      </c>
      <c r="J416" s="23">
        <f>$A416/60</f>
        <v>34.25</v>
      </c>
      <c r="K416" s="19">
        <f>G416/'data'!$C$15*1000</f>
        <v>2.5</v>
      </c>
      <c r="L416" s="19">
        <f>L415+'data'!$G$21*(K415-L415)/60*C415</f>
        <v>2.48049095652001</v>
      </c>
      <c r="M416" s="20">
        <f>IF(L416&lt;='data'!$G$22,1.89,1.47)</f>
        <v>1.89</v>
      </c>
      <c r="N416" s="19">
        <f>$A416</f>
        <v>2055</v>
      </c>
      <c r="O416" s="31">
        <f>'data'!$G$23-'data'!$G$23*(1-('data'!$G$22^M416)/('data'!$G$22^M416+L416^M416))</f>
        <v>54.5357371155717</v>
      </c>
      <c r="P416" s="31">
        <f>VLOOKUP(IF(N416-'data'!$G$24&lt;0,0,N416-'data'!$G$24),N3:O1097,2)</f>
        <v>54.5519961607386</v>
      </c>
      <c r="Q416" s="20">
        <v>2.5</v>
      </c>
      <c r="R416" s="19">
        <v>2.50008077556277</v>
      </c>
      <c r="S416" s="19">
        <v>2.50008077556277</v>
      </c>
      <c r="T416" s="19">
        <v>2.50008077556277</v>
      </c>
      <c r="U416" s="19">
        <v>2.48059307286317</v>
      </c>
      <c r="V416" s="19">
        <v>2.48059307286317</v>
      </c>
      <c r="W416" s="19">
        <v>2.48059307286317</v>
      </c>
      <c r="X416" s="19">
        <v>2.48059307286317</v>
      </c>
      <c r="Y416" s="31">
        <v>54.5502233788913</v>
      </c>
      <c r="Z416" s="31">
        <v>54.5502233788913</v>
      </c>
      <c r="AA416" s="31">
        <v>54.5502233788913</v>
      </c>
      <c r="AB416" s="31">
        <v>54.5502233788913</v>
      </c>
    </row>
    <row r="417" ht="20.05" customHeight="1">
      <c r="A417" s="17">
        <f>$A416+C416</f>
        <v>2060</v>
      </c>
      <c r="B417" s="18"/>
      <c r="C417" s="19">
        <v>5</v>
      </c>
      <c r="D417" t="b" s="20">
        <v>0</v>
      </c>
      <c r="E417" s="21"/>
      <c r="F417" s="22">
        <v>476.050654751488</v>
      </c>
      <c r="G417" s="22">
        <f>$E417+($F417/60+H417*'data'!$C$16+I417*OFFSET('data'!$C$17,0,D417)-G416*(OFFSET('data'!$C$18,0,D417)+'data'!$C$19+OFFSET('data'!$C$20,0,D417)))*$C417/60+G416</f>
        <v>16.3633802816823</v>
      </c>
      <c r="H417" s="22">
        <f>H416+('data'!$C$19*G416-'data'!$C$16*H416)*$C417/60</f>
        <v>61.3918165141049</v>
      </c>
      <c r="I417" s="22">
        <f>I416+(OFFSET('data'!$C$20,0,D417)*G416-OFFSET('data'!$C$17,0,D417)*I416)*$C417/60</f>
        <v>94.2012325631607</v>
      </c>
      <c r="J417" s="23">
        <f>$A417/60</f>
        <v>34.3333333333333</v>
      </c>
      <c r="K417" s="19">
        <f>G417/'data'!$C$15*1000</f>
        <v>2.5</v>
      </c>
      <c r="L417" s="19">
        <f>L416+'data'!$G$21*(K416-L416)/60*C416</f>
        <v>2.48072052359442</v>
      </c>
      <c r="M417" s="20">
        <f>IF(L417&lt;='data'!$G$22,1.89,1.47)</f>
        <v>1.89</v>
      </c>
      <c r="N417" s="19">
        <f>$A417</f>
        <v>2060</v>
      </c>
      <c r="O417" s="31">
        <f>'data'!$G$23-'data'!$G$23*(1-('data'!$G$22^M417)/('data'!$G$22^M417+L417^M417))</f>
        <v>54.5317918533354</v>
      </c>
      <c r="P417" s="31">
        <f>VLOOKUP(IF(N417-'data'!$G$24&lt;0,0,N417-'data'!$G$24),N3:O1097,2)</f>
        <v>54.5478585494795</v>
      </c>
      <c r="Q417" s="20">
        <v>2.5</v>
      </c>
      <c r="R417" s="19">
        <v>2.50008057252385</v>
      </c>
      <c r="S417" s="19">
        <v>2.50008057252385</v>
      </c>
      <c r="T417" s="19">
        <v>2.50008057252385</v>
      </c>
      <c r="U417" s="19">
        <v>2.48082238881607</v>
      </c>
      <c r="V417" s="19">
        <v>2.48082238881607</v>
      </c>
      <c r="W417" s="19">
        <v>2.48082238881607</v>
      </c>
      <c r="X417" s="19">
        <v>2.48082238881607</v>
      </c>
      <c r="Y417" s="31">
        <v>54.546090238527</v>
      </c>
      <c r="Z417" s="31">
        <v>54.546090238527</v>
      </c>
      <c r="AA417" s="31">
        <v>54.546090238527</v>
      </c>
      <c r="AB417" s="31">
        <v>54.546090238527</v>
      </c>
    </row>
    <row r="418" ht="20.05" customHeight="1">
      <c r="A418" s="17">
        <f>$A417+C417</f>
        <v>2065</v>
      </c>
      <c r="B418" s="18"/>
      <c r="C418" s="19">
        <v>5</v>
      </c>
      <c r="D418" t="b" s="20">
        <v>0</v>
      </c>
      <c r="E418" s="21"/>
      <c r="F418" s="22">
        <v>475.850486573136</v>
      </c>
      <c r="G418" s="22">
        <f>$E418+($F418/60+H418*'data'!$C$16+I418*OFFSET('data'!$C$17,0,D418)-G417*(OFFSET('data'!$C$18,0,D418)+'data'!$C$19+OFFSET('data'!$C$20,0,D418)))*$C418/60+G417</f>
        <v>16.3633802816823</v>
      </c>
      <c r="H418" s="22">
        <f>H417+('data'!$C$19*G417-'data'!$C$16*H417)*$C418/60</f>
        <v>61.4270175563011</v>
      </c>
      <c r="I418" s="22">
        <f>I417+(OFFSET('data'!$C$20,0,D418)*G417-OFFSET('data'!$C$17,0,D418)*I417)*$C418/60</f>
        <v>94.4150151058639</v>
      </c>
      <c r="J418" s="23">
        <f>$A418/60</f>
        <v>34.4166666666667</v>
      </c>
      <c r="K418" s="19">
        <f>G418/'data'!$C$15*1000</f>
        <v>2.5</v>
      </c>
      <c r="L418" s="19">
        <f>L417+'data'!$G$21*(K417-L417)/60*C417</f>
        <v>2.48094738930412</v>
      </c>
      <c r="M418" s="20">
        <f>IF(L418&lt;='data'!$G$22,1.89,1.47)</f>
        <v>1.89</v>
      </c>
      <c r="N418" s="19">
        <f>$A418</f>
        <v>2065</v>
      </c>
      <c r="O418" s="31">
        <f>'data'!$G$23-'data'!$G$23*(1-('data'!$G$22^M418)/('data'!$G$22^M418+L418^M418))</f>
        <v>54.5278932574193</v>
      </c>
      <c r="P418" s="31">
        <f>VLOOKUP(IF(N418-'data'!$G$24&lt;0,0,N418-'data'!$G$24),N3:O1097,2)</f>
        <v>54.5437698918571</v>
      </c>
      <c r="Q418" s="20">
        <v>2.5</v>
      </c>
      <c r="R418" s="19">
        <v>2.50008037019764</v>
      </c>
      <c r="S418" s="19">
        <v>2.50008037019764</v>
      </c>
      <c r="T418" s="19">
        <v>2.50008037019764</v>
      </c>
      <c r="U418" s="19">
        <v>2.48104900397005</v>
      </c>
      <c r="V418" s="19">
        <v>2.48104900397005</v>
      </c>
      <c r="W418" s="19">
        <v>2.48104900397005</v>
      </c>
      <c r="X418" s="19">
        <v>2.48104900397005</v>
      </c>
      <c r="Y418" s="31">
        <v>54.5420060402882</v>
      </c>
      <c r="Z418" s="31">
        <v>54.5420060402882</v>
      </c>
      <c r="AA418" s="31">
        <v>54.5420060402882</v>
      </c>
      <c r="AB418" s="31">
        <v>54.5420060402882</v>
      </c>
    </row>
    <row r="419" ht="20.05" customHeight="1">
      <c r="A419" s="17">
        <f>$A418+C418</f>
        <v>2070</v>
      </c>
      <c r="B419" s="18"/>
      <c r="C419" s="19">
        <v>5</v>
      </c>
      <c r="D419" t="b" s="20">
        <v>0</v>
      </c>
      <c r="E419" s="21"/>
      <c r="F419" s="22">
        <v>475.651208395907</v>
      </c>
      <c r="G419" s="22">
        <f>$E419+($F419/60+H419*'data'!$C$16+I419*OFFSET('data'!$C$17,0,D419)-G418*(OFFSET('data'!$C$18,0,D419)+'data'!$C$19+OFFSET('data'!$C$20,0,D419)))*$C419/60+G418</f>
        <v>16.3633802816823</v>
      </c>
      <c r="H419" s="22">
        <f>H418+('data'!$C$19*G418-'data'!$C$16*H418)*$C419/60</f>
        <v>61.4620120261979</v>
      </c>
      <c r="I419" s="22">
        <f>I418+(OFFSET('data'!$C$20,0,D419)*G418-OFFSET('data'!$C$17,0,D419)*I418)*$C419/60</f>
        <v>94.6287262095077</v>
      </c>
      <c r="J419" s="23">
        <f>$A419/60</f>
        <v>34.5</v>
      </c>
      <c r="K419" s="19">
        <f>G419/'data'!$C$15*1000</f>
        <v>2.5</v>
      </c>
      <c r="L419" s="19">
        <f>L418+'data'!$G$21*(K418-L418)/60*C418</f>
        <v>2.48117158543664</v>
      </c>
      <c r="M419" s="20">
        <f>IF(L419&lt;='data'!$G$22,1.89,1.47)</f>
        <v>1.89</v>
      </c>
      <c r="N419" s="19">
        <f>$A419</f>
        <v>2070</v>
      </c>
      <c r="O419" s="31">
        <f>'data'!$G$23-'data'!$G$23*(1-('data'!$G$22^M419)/('data'!$G$22^M419+L419^M419))</f>
        <v>54.5240407730585</v>
      </c>
      <c r="P419" s="31">
        <f>VLOOKUP(IF(N419-'data'!$G$24&lt;0,0,N419-'data'!$G$24),N3:O1097,2)</f>
        <v>54.539729605635</v>
      </c>
      <c r="Q419" s="20">
        <v>2.5</v>
      </c>
      <c r="R419" s="19">
        <v>2.50008016858157</v>
      </c>
      <c r="S419" s="19">
        <v>2.50008016858157</v>
      </c>
      <c r="T419" s="19">
        <v>2.50008016858157</v>
      </c>
      <c r="U419" s="19">
        <v>2.48127295011438</v>
      </c>
      <c r="V419" s="19">
        <v>2.48127295011438</v>
      </c>
      <c r="W419" s="19">
        <v>2.48127295011438</v>
      </c>
      <c r="X419" s="19">
        <v>2.48127295011438</v>
      </c>
      <c r="Y419" s="31">
        <v>54.537970201932</v>
      </c>
      <c r="Z419" s="31">
        <v>54.537970201932</v>
      </c>
      <c r="AA419" s="31">
        <v>54.537970201932</v>
      </c>
      <c r="AB419" s="31">
        <v>54.537970201932</v>
      </c>
    </row>
    <row r="420" ht="20.05" customHeight="1">
      <c r="A420" s="17">
        <f>$A419+C419</f>
        <v>2075</v>
      </c>
      <c r="B420" s="18"/>
      <c r="C420" s="19">
        <v>5</v>
      </c>
      <c r="D420" t="b" s="20">
        <v>0</v>
      </c>
      <c r="E420" s="21"/>
      <c r="F420" s="22">
        <v>475.452815092081</v>
      </c>
      <c r="G420" s="22">
        <f>$E420+($F420/60+H420*'data'!$C$16+I420*OFFSET('data'!$C$17,0,D420)-G419*(OFFSET('data'!$C$18,0,D420)+'data'!$C$19+OFFSET('data'!$C$20,0,D420)))*$C420/60+G419</f>
        <v>16.3633802816823</v>
      </c>
      <c r="H420" s="22">
        <f>H419+('data'!$C$19*G419-'data'!$C$16*H419)*$C420/60</f>
        <v>61.4968011360354</v>
      </c>
      <c r="I420" s="22">
        <f>I419+(OFFSET('data'!$C$20,0,D420)*G419-OFFSET('data'!$C$17,0,D420)*I419)*$C420/60</f>
        <v>94.8423658979647</v>
      </c>
      <c r="J420" s="23">
        <f>$A420/60</f>
        <v>34.5833333333333</v>
      </c>
      <c r="K420" s="19">
        <f>G420/'data'!$C$15*1000</f>
        <v>2.5</v>
      </c>
      <c r="L420" s="19">
        <f>L419+'data'!$G$21*(K419-L419)/60*C419</f>
        <v>2.48139314340546</v>
      </c>
      <c r="M420" s="20">
        <f>IF(L420&lt;='data'!$G$22,1.89,1.47)</f>
        <v>1.89</v>
      </c>
      <c r="N420" s="19">
        <f>$A420</f>
        <v>2075</v>
      </c>
      <c r="O420" s="31">
        <f>'data'!$G$23-'data'!$G$23*(1-('data'!$G$22^M420)/('data'!$G$22^M420+L420^M420))</f>
        <v>54.520233852147</v>
      </c>
      <c r="P420" s="31">
        <f>VLOOKUP(IF(N420-'data'!$G$24&lt;0,0,N420-'data'!$G$24),N3:O1097,2)</f>
        <v>54.5357371155717</v>
      </c>
      <c r="Q420" s="20">
        <v>2.5</v>
      </c>
      <c r="R420" s="19">
        <v>2.50007996767308</v>
      </c>
      <c r="S420" s="19">
        <v>2.50007996767308</v>
      </c>
      <c r="T420" s="19">
        <v>2.50007996767308</v>
      </c>
      <c r="U420" s="19">
        <v>2.48149425866422</v>
      </c>
      <c r="V420" s="19">
        <v>2.48149425866422</v>
      </c>
      <c r="W420" s="19">
        <v>2.48149425866422</v>
      </c>
      <c r="X420" s="19">
        <v>2.48149425866422</v>
      </c>
      <c r="Y420" s="31">
        <v>54.5339821482117</v>
      </c>
      <c r="Z420" s="31">
        <v>54.5339821482117</v>
      </c>
      <c r="AA420" s="31">
        <v>54.5339821482117</v>
      </c>
      <c r="AB420" s="31">
        <v>54.5339821482117</v>
      </c>
    </row>
    <row r="421" ht="20.05" customHeight="1">
      <c r="A421" s="17">
        <f>$A420+C420</f>
        <v>2080</v>
      </c>
      <c r="B421" s="18"/>
      <c r="C421" s="19">
        <v>5</v>
      </c>
      <c r="D421" t="b" s="20">
        <v>0</v>
      </c>
      <c r="E421" s="21"/>
      <c r="F421" s="22">
        <v>475.255301563995</v>
      </c>
      <c r="G421" s="22">
        <f>$E421+($F421/60+H421*'data'!$C$16+I421*OFFSET('data'!$C$17,0,D421)-G420*(OFFSET('data'!$C$18,0,D421)+'data'!$C$19+OFFSET('data'!$C$20,0,D421)))*$C421/60+G420</f>
        <v>16.3633802816823</v>
      </c>
      <c r="H421" s="22">
        <f>H420+('data'!$C$19*G420-'data'!$C$16*H420)*$C421/60</f>
        <v>61.5313860909397</v>
      </c>
      <c r="I421" s="22">
        <f>I420+(OFFSET('data'!$C$20,0,D421)*G420-OFFSET('data'!$C$17,0,D421)*I420)*$C421/60</f>
        <v>95.0559341950995</v>
      </c>
      <c r="J421" s="23">
        <f>$A421/60</f>
        <v>34.6666666666667</v>
      </c>
      <c r="K421" s="19">
        <f>G421/'data'!$C$15*1000</f>
        <v>2.5</v>
      </c>
      <c r="L421" s="19">
        <f>L420+'data'!$G$21*(K420-L420)/60*C420</f>
        <v>2.48161209425442</v>
      </c>
      <c r="M421" s="20">
        <f>IF(L421&lt;='data'!$G$22,1.89,1.47)</f>
        <v>1.89</v>
      </c>
      <c r="N421" s="19">
        <f>$A421</f>
        <v>2080</v>
      </c>
      <c r="O421" s="31">
        <f>'data'!$G$23-'data'!$G$23*(1-('data'!$G$22^M421)/('data'!$G$22^M421+L421^M421))</f>
        <v>54.5164719531565</v>
      </c>
      <c r="P421" s="31">
        <f>VLOOKUP(IF(N421-'data'!$G$24&lt;0,0,N421-'data'!$G$24),N3:O1097,2)</f>
        <v>54.5317918533354</v>
      </c>
      <c r="Q421" s="20">
        <v>2.5</v>
      </c>
      <c r="R421" s="19">
        <v>2.50007976746962</v>
      </c>
      <c r="S421" s="19">
        <v>2.50007976746962</v>
      </c>
      <c r="T421" s="19">
        <v>2.50007976746962</v>
      </c>
      <c r="U421" s="19">
        <v>2.48171296066503</v>
      </c>
      <c r="V421" s="19">
        <v>2.48171296066503</v>
      </c>
      <c r="W421" s="19">
        <v>2.48171296066503</v>
      </c>
      <c r="X421" s="19">
        <v>2.48171296066503</v>
      </c>
      <c r="Y421" s="31">
        <v>54.5300413107907</v>
      </c>
      <c r="Z421" s="31">
        <v>54.5300413107907</v>
      </c>
      <c r="AA421" s="31">
        <v>54.5300413107907</v>
      </c>
      <c r="AB421" s="31">
        <v>54.5300413107907</v>
      </c>
    </row>
    <row r="422" ht="20.05" customHeight="1">
      <c r="A422" s="17">
        <f>$A421+C421</f>
        <v>2085</v>
      </c>
      <c r="B422" s="18"/>
      <c r="C422" s="19">
        <v>5</v>
      </c>
      <c r="D422" t="b" s="20">
        <v>0</v>
      </c>
      <c r="E422" s="21"/>
      <c r="F422" s="22">
        <v>475.058662743869</v>
      </c>
      <c r="G422" s="22">
        <f>$E422+($F422/60+H422*'data'!$C$16+I422*OFFSET('data'!$C$17,0,D422)-G421*(OFFSET('data'!$C$18,0,D422)+'data'!$C$19+OFFSET('data'!$C$20,0,D422)))*$C422/60+G421</f>
        <v>16.3633802816823</v>
      </c>
      <c r="H422" s="22">
        <f>H421+('data'!$C$19*G421-'data'!$C$16*H421)*$C422/60</f>
        <v>61.5657680889651</v>
      </c>
      <c r="I422" s="22">
        <f>I421+(OFFSET('data'!$C$20,0,D422)*G421-OFFSET('data'!$C$17,0,D422)*I421)*$C422/60</f>
        <v>95.2694311247687</v>
      </c>
      <c r="J422" s="23">
        <f>$A422/60</f>
        <v>34.75</v>
      </c>
      <c r="K422" s="19">
        <f>G422/'data'!$C$15*1000</f>
        <v>2.5</v>
      </c>
      <c r="L422" s="19">
        <f>L421+'data'!$G$21*(K421-L421)/60*C421</f>
        <v>2.48182846866206</v>
      </c>
      <c r="M422" s="20">
        <f>IF(L422&lt;='data'!$G$22,1.89,1.47)</f>
        <v>1.89</v>
      </c>
      <c r="N422" s="19">
        <f>$A422</f>
        <v>2085</v>
      </c>
      <c r="O422" s="31">
        <f>'data'!$G$23-'data'!$G$23*(1-('data'!$G$22^M422)/('data'!$G$22^M422+L422^M422))</f>
        <v>54.5127545410559</v>
      </c>
      <c r="P422" s="31">
        <f>VLOOKUP(IF(N422-'data'!$G$24&lt;0,0,N422-'data'!$G$24),N3:O1097,2)</f>
        <v>54.5278932574193</v>
      </c>
      <c r="Q422" s="20">
        <v>2.5</v>
      </c>
      <c r="R422" s="19">
        <v>2.50007956796868</v>
      </c>
      <c r="S422" s="19">
        <v>2.50007956796868</v>
      </c>
      <c r="T422" s="19">
        <v>2.50007956796868</v>
      </c>
      <c r="U422" s="19">
        <v>2.48192908679693</v>
      </c>
      <c r="V422" s="19">
        <v>2.48192908679693</v>
      </c>
      <c r="W422" s="19">
        <v>2.48192908679693</v>
      </c>
      <c r="X422" s="19">
        <v>2.48192908679693</v>
      </c>
      <c r="Y422" s="31">
        <v>54.5261471281582</v>
      </c>
      <c r="Z422" s="31">
        <v>54.5261471281582</v>
      </c>
      <c r="AA422" s="31">
        <v>54.5261471281582</v>
      </c>
      <c r="AB422" s="31">
        <v>54.5261471281582</v>
      </c>
    </row>
    <row r="423" ht="20.05" customHeight="1">
      <c r="A423" s="17">
        <f>$A422+C422</f>
        <v>2090</v>
      </c>
      <c r="B423" s="18"/>
      <c r="C423" s="19">
        <v>5</v>
      </c>
      <c r="D423" t="b" s="20">
        <v>0</v>
      </c>
      <c r="E423" s="21"/>
      <c r="F423" s="22">
        <v>474.862893593634</v>
      </c>
      <c r="G423" s="22">
        <f>$E423+($F423/60+H423*'data'!$C$16+I423*OFFSET('data'!$C$17,0,D423)-G422*(OFFSET('data'!$C$18,0,D423)+'data'!$C$19+OFFSET('data'!$C$20,0,D423)))*$C423/60+G422</f>
        <v>16.3633802816823</v>
      </c>
      <c r="H423" s="22">
        <f>H422+('data'!$C$19*G422-'data'!$C$16*H422)*$C423/60</f>
        <v>61.599948321135</v>
      </c>
      <c r="I423" s="22">
        <f>I422+(OFFSET('data'!$C$20,0,D423)*G422-OFFSET('data'!$C$17,0,D423)*I422)*$C423/60</f>
        <v>95.4828567108209</v>
      </c>
      <c r="J423" s="23">
        <f>$A423/60</f>
        <v>34.8333333333333</v>
      </c>
      <c r="K423" s="19">
        <f>G423/'data'!$C$15*1000</f>
        <v>2.5</v>
      </c>
      <c r="L423" s="19">
        <f>L422+'data'!$G$21*(K422-L422)/60*C422</f>
        <v>2.48204229694591</v>
      </c>
      <c r="M423" s="20">
        <f>IF(L423&lt;='data'!$G$22,1.89,1.47)</f>
        <v>1.89</v>
      </c>
      <c r="N423" s="19">
        <f>$A423</f>
        <v>2090</v>
      </c>
      <c r="O423" s="31">
        <f>'data'!$G$23-'data'!$G$23*(1-('data'!$G$22^M423)/('data'!$G$22^M423+L423^M423))</f>
        <v>54.5090810872326</v>
      </c>
      <c r="P423" s="31">
        <f>VLOOKUP(IF(N423-'data'!$G$24&lt;0,0,N423-'data'!$G$24),N3:O1097,2)</f>
        <v>54.5240407730585</v>
      </c>
      <c r="Q423" s="20">
        <v>2.5</v>
      </c>
      <c r="R423" s="19">
        <v>2.50007936916774</v>
      </c>
      <c r="S423" s="19">
        <v>2.50007936916774</v>
      </c>
      <c r="T423" s="19">
        <v>2.50007936916774</v>
      </c>
      <c r="U423" s="19">
        <v>2.48214266737898</v>
      </c>
      <c r="V423" s="19">
        <v>2.48214266737898</v>
      </c>
      <c r="W423" s="19">
        <v>2.48214266737898</v>
      </c>
      <c r="X423" s="19">
        <v>2.48214266737898</v>
      </c>
      <c r="Y423" s="31">
        <v>54.522299045545</v>
      </c>
      <c r="Z423" s="31">
        <v>54.522299045545</v>
      </c>
      <c r="AA423" s="31">
        <v>54.522299045545</v>
      </c>
      <c r="AB423" s="31">
        <v>54.522299045545</v>
      </c>
    </row>
    <row r="424" ht="20.05" customHeight="1">
      <c r="A424" s="17">
        <f>$A423+C423</f>
        <v>2095</v>
      </c>
      <c r="B424" s="18"/>
      <c r="C424" s="19">
        <v>5</v>
      </c>
      <c r="D424" t="b" s="20">
        <v>0</v>
      </c>
      <c r="E424" s="21"/>
      <c r="F424" s="22">
        <v>474.667989104750</v>
      </c>
      <c r="G424" s="22">
        <f>$E424+($F424/60+H424*'data'!$C$16+I424*OFFSET('data'!$C$17,0,D424)-G423*(OFFSET('data'!$C$18,0,D424)+'data'!$C$19+OFFSET('data'!$C$20,0,D424)))*$C424/60+G423</f>
        <v>16.3633802816823</v>
      </c>
      <c r="H424" s="22">
        <f>H423+('data'!$C$19*G423-'data'!$C$16*H423)*$C424/60</f>
        <v>61.6339279714836</v>
      </c>
      <c r="I424" s="22">
        <f>I423+(OFFSET('data'!$C$20,0,D424)*G423-OFFSET('data'!$C$17,0,D424)*I423)*$C424/60</f>
        <v>95.6962109770969</v>
      </c>
      <c r="J424" s="23">
        <f>$A424/60</f>
        <v>34.9166666666667</v>
      </c>
      <c r="K424" s="19">
        <f>G424/'data'!$C$15*1000</f>
        <v>2.5</v>
      </c>
      <c r="L424" s="19">
        <f>L423+'data'!$G$21*(K423-L423)/60*C423</f>
        <v>2.48225360906675</v>
      </c>
      <c r="M424" s="20">
        <f>IF(L424&lt;='data'!$G$22,1.89,1.47)</f>
        <v>1.89</v>
      </c>
      <c r="N424" s="19">
        <f>$A424</f>
        <v>2095</v>
      </c>
      <c r="O424" s="31">
        <f>'data'!$G$23-'data'!$G$23*(1-('data'!$G$22^M424)/('data'!$G$22^M424+L424^M424))</f>
        <v>54.5054510694131</v>
      </c>
      <c r="P424" s="31">
        <f>VLOOKUP(IF(N424-'data'!$G$24&lt;0,0,N424-'data'!$G$24),N3:O1097,2)</f>
        <v>54.520233852147</v>
      </c>
      <c r="Q424" s="20">
        <v>2.5</v>
      </c>
      <c r="R424" s="19">
        <v>2.50007917106425</v>
      </c>
      <c r="S424" s="19">
        <v>2.50007917106425</v>
      </c>
      <c r="T424" s="19">
        <v>2.50007917106425</v>
      </c>
      <c r="U424" s="19">
        <v>2.48235373237345</v>
      </c>
      <c r="V424" s="19">
        <v>2.48235373237345</v>
      </c>
      <c r="W424" s="19">
        <v>2.48235373237345</v>
      </c>
      <c r="X424" s="19">
        <v>2.48235373237345</v>
      </c>
      <c r="Y424" s="31">
        <v>54.518496514842</v>
      </c>
      <c r="Z424" s="31">
        <v>54.518496514842</v>
      </c>
      <c r="AA424" s="31">
        <v>54.518496514842</v>
      </c>
      <c r="AB424" s="31">
        <v>54.518496514842</v>
      </c>
    </row>
    <row r="425" ht="20.05" customHeight="1">
      <c r="A425" s="17">
        <f>$A424+C424</f>
        <v>2100</v>
      </c>
      <c r="B425" s="18"/>
      <c r="C425" s="19">
        <v>5</v>
      </c>
      <c r="D425" t="b" s="20">
        <v>0</v>
      </c>
      <c r="E425" s="21"/>
      <c r="F425" s="22">
        <v>474.473944298040</v>
      </c>
      <c r="G425" s="22">
        <f>$E425+($F425/60+H425*'data'!$C$16+I425*OFFSET('data'!$C$17,0,D425)-G424*(OFFSET('data'!$C$18,0,D425)+'data'!$C$19+OFFSET('data'!$C$20,0,D425)))*$C425/60+G424</f>
        <v>16.3633802816823</v>
      </c>
      <c r="H425" s="22">
        <f>H424+('data'!$C$19*G424-'data'!$C$16*H424)*$C425/60</f>
        <v>61.6677082170968</v>
      </c>
      <c r="I425" s="22">
        <f>I424+(OFFSET('data'!$C$20,0,D425)*G424-OFFSET('data'!$C$17,0,D425)*I424)*$C425/60</f>
        <v>95.9094939474293</v>
      </c>
      <c r="J425" s="23">
        <f>$A425/60</f>
        <v>35</v>
      </c>
      <c r="K425" s="19">
        <f>G425/'data'!$C$15*1000</f>
        <v>2.5</v>
      </c>
      <c r="L425" s="19">
        <f>L424+'data'!$G$21*(K424-L424)/60*C424</f>
        <v>2.48246243463281</v>
      </c>
      <c r="M425" s="20">
        <f>IF(L425&lt;='data'!$G$22,1.89,1.47)</f>
        <v>1.89</v>
      </c>
      <c r="N425" s="19">
        <f>$A425</f>
        <v>2100</v>
      </c>
      <c r="O425" s="31">
        <f>'data'!$G$23-'data'!$G$23*(1-('data'!$G$22^M425)/('data'!$G$22^M425+L425^M425))</f>
        <v>54.5018639715865</v>
      </c>
      <c r="P425" s="31">
        <f>VLOOKUP(IF(N425-'data'!$G$24&lt;0,0,N425-'data'!$G$24),N3:O1097,2)</f>
        <v>54.5164719531565</v>
      </c>
      <c r="Q425" s="20">
        <v>2.5</v>
      </c>
      <c r="R425" s="19">
        <v>2.50007897365572</v>
      </c>
      <c r="S425" s="19">
        <v>2.50007897365572</v>
      </c>
      <c r="T425" s="19">
        <v>2.50007897365572</v>
      </c>
      <c r="U425" s="19">
        <v>2.482562311390</v>
      </c>
      <c r="V425" s="19">
        <v>2.482562311390</v>
      </c>
      <c r="W425" s="19">
        <v>2.482562311390</v>
      </c>
      <c r="X425" s="19">
        <v>2.482562311390</v>
      </c>
      <c r="Y425" s="31">
        <v>54.5147389945182</v>
      </c>
      <c r="Z425" s="31">
        <v>54.5147389945182</v>
      </c>
      <c r="AA425" s="31">
        <v>54.5147389945182</v>
      </c>
      <c r="AB425" s="31">
        <v>54.5147389945182</v>
      </c>
    </row>
    <row r="426" ht="20.05" customHeight="1">
      <c r="A426" s="17">
        <f>$A425+C425</f>
        <v>2105</v>
      </c>
      <c r="B426" s="18"/>
      <c r="C426" s="19">
        <v>5</v>
      </c>
      <c r="D426" t="b" s="20">
        <v>0</v>
      </c>
      <c r="E426" s="21"/>
      <c r="F426" s="22">
        <v>474.280754223514</v>
      </c>
      <c r="G426" s="22">
        <f>$E426+($F426/60+H426*'data'!$C$16+I426*OFFSET('data'!$C$17,0,D426)-G425*(OFFSET('data'!$C$18,0,D426)+'data'!$C$19+OFFSET('data'!$C$20,0,D426)))*$C426/60+G425</f>
        <v>16.3633802816823</v>
      </c>
      <c r="H426" s="22">
        <f>H425+('data'!$C$19*G425-'data'!$C$16*H425)*$C426/60</f>
        <v>61.7012902281528</v>
      </c>
      <c r="I426" s="22">
        <f>I425+(OFFSET('data'!$C$20,0,D426)*G425-OFFSET('data'!$C$17,0,D426)*I425)*$C426/60</f>
        <v>96.1227056456429</v>
      </c>
      <c r="J426" s="23">
        <f>$A426/60</f>
        <v>35.0833333333333</v>
      </c>
      <c r="K426" s="19">
        <f>G426/'data'!$C$15*1000</f>
        <v>2.5</v>
      </c>
      <c r="L426" s="19">
        <f>L425+'data'!$G$21*(K425-L425)/60*C425</f>
        <v>2.4826688029039</v>
      </c>
      <c r="M426" s="20">
        <f>IF(L426&lt;='data'!$G$22,1.89,1.47)</f>
        <v>1.89</v>
      </c>
      <c r="N426" s="19">
        <f>$A426</f>
        <v>2105</v>
      </c>
      <c r="O426" s="31">
        <f>'data'!$G$23-'data'!$G$23*(1-('data'!$G$22^M426)/('data'!$G$22^M426+L426^M426))</f>
        <v>54.4983192839278</v>
      </c>
      <c r="P426" s="31">
        <f>VLOOKUP(IF(N426-'data'!$G$24&lt;0,0,N426-'data'!$G$24),N3:O1097,2)</f>
        <v>54.5127545410559</v>
      </c>
      <c r="Q426" s="20">
        <v>2.5</v>
      </c>
      <c r="R426" s="19">
        <v>2.50007877693967</v>
      </c>
      <c r="S426" s="19">
        <v>2.50007877693967</v>
      </c>
      <c r="T426" s="19">
        <v>2.50007877693967</v>
      </c>
      <c r="U426" s="19">
        <v>2.48276843368984</v>
      </c>
      <c r="V426" s="19">
        <v>2.48276843368984</v>
      </c>
      <c r="W426" s="19">
        <v>2.48276843368984</v>
      </c>
      <c r="X426" s="19">
        <v>2.48276843368984</v>
      </c>
      <c r="Y426" s="31">
        <v>54.5110259495405</v>
      </c>
      <c r="Z426" s="31">
        <v>54.5110259495405</v>
      </c>
      <c r="AA426" s="31">
        <v>54.5110259495405</v>
      </c>
      <c r="AB426" s="31">
        <v>54.5110259495405</v>
      </c>
    </row>
    <row r="427" ht="20.05" customHeight="1">
      <c r="A427" s="17">
        <f>$A426+C426</f>
        <v>2110</v>
      </c>
      <c r="B427" s="18"/>
      <c r="C427" s="19">
        <v>5</v>
      </c>
      <c r="D427" t="b" s="20">
        <v>0</v>
      </c>
      <c r="E427" s="21"/>
      <c r="F427" s="22">
        <v>474.088413960199</v>
      </c>
      <c r="G427" s="22">
        <f>$E427+($F427/60+H427*'data'!$C$16+I427*OFFSET('data'!$C$17,0,D427)-G426*(OFFSET('data'!$C$18,0,D427)+'data'!$C$19+OFFSET('data'!$C$20,0,D427)))*$C427/60+G426</f>
        <v>16.3633802816823</v>
      </c>
      <c r="H427" s="22">
        <f>H426+('data'!$C$19*G426-'data'!$C$16*H426)*$C427/60</f>
        <v>61.7346751679629</v>
      </c>
      <c r="I427" s="22">
        <f>I426+(OFFSET('data'!$C$20,0,D427)*G426-OFFSET('data'!$C$17,0,D427)*I426)*$C427/60</f>
        <v>96.3358460955545</v>
      </c>
      <c r="J427" s="23">
        <f>$A427/60</f>
        <v>35.1666666666667</v>
      </c>
      <c r="K427" s="19">
        <f>G427/'data'!$C$15*1000</f>
        <v>2.5</v>
      </c>
      <c r="L427" s="19">
        <f>L426+'data'!$G$21*(K426-L426)/60*C426</f>
        <v>2.48287274279554</v>
      </c>
      <c r="M427" s="20">
        <f>IF(L427&lt;='data'!$G$22,1.89,1.47)</f>
        <v>1.89</v>
      </c>
      <c r="N427" s="19">
        <f>$A427</f>
        <v>2110</v>
      </c>
      <c r="O427" s="31">
        <f>'data'!$G$23-'data'!$G$23*(1-('data'!$G$22^M427)/('data'!$G$22^M427+L427^M427))</f>
        <v>54.4948165027222</v>
      </c>
      <c r="P427" s="31">
        <f>VLOOKUP(IF(N427-'data'!$G$24&lt;0,0,N427-'data'!$G$24),N3:O1097,2)</f>
        <v>54.5090810872326</v>
      </c>
      <c r="Q427" s="20">
        <v>2.5</v>
      </c>
      <c r="R427" s="19">
        <v>2.5000785809136</v>
      </c>
      <c r="S427" s="19">
        <v>2.5000785809136</v>
      </c>
      <c r="T427" s="19">
        <v>2.5000785809136</v>
      </c>
      <c r="U427" s="19">
        <v>2.48297212818983</v>
      </c>
      <c r="V427" s="19">
        <v>2.48297212818983</v>
      </c>
      <c r="W427" s="19">
        <v>2.48297212818983</v>
      </c>
      <c r="X427" s="19">
        <v>2.48297212818983</v>
      </c>
      <c r="Y427" s="31">
        <v>54.5073568512941</v>
      </c>
      <c r="Z427" s="31">
        <v>54.5073568512941</v>
      </c>
      <c r="AA427" s="31">
        <v>54.5073568512941</v>
      </c>
      <c r="AB427" s="31">
        <v>54.5073568512941</v>
      </c>
    </row>
    <row r="428" ht="20.05" customHeight="1">
      <c r="A428" s="17">
        <f>$A427+C427</f>
        <v>2115</v>
      </c>
      <c r="B428" s="18"/>
      <c r="C428" s="19">
        <v>5</v>
      </c>
      <c r="D428" t="b" s="20">
        <v>0</v>
      </c>
      <c r="E428" s="21"/>
      <c r="F428" s="22">
        <v>473.896918615968</v>
      </c>
      <c r="G428" s="22">
        <f>$E428+($F428/60+H428*'data'!$C$16+I428*OFFSET('data'!$C$17,0,D428)-G427*(OFFSET('data'!$C$18,0,D428)+'data'!$C$19+OFFSET('data'!$C$20,0,D428)))*$C428/60+G427</f>
        <v>16.3633802816823</v>
      </c>
      <c r="H428" s="22">
        <f>H427+('data'!$C$19*G427-'data'!$C$16*H427)*$C428/60</f>
        <v>61.7678641930116</v>
      </c>
      <c r="I428" s="22">
        <f>I427+(OFFSET('data'!$C$20,0,D428)*G427-OFFSET('data'!$C$17,0,D428)*I427)*$C428/60</f>
        <v>96.5489153209729</v>
      </c>
      <c r="J428" s="23">
        <f>$A428/60</f>
        <v>35.25</v>
      </c>
      <c r="K428" s="19">
        <f>G428/'data'!$C$15*1000</f>
        <v>2.5</v>
      </c>
      <c r="L428" s="19">
        <f>L427+'data'!$G$21*(K427-L427)/60*C427</f>
        <v>2.483074282883</v>
      </c>
      <c r="M428" s="20">
        <f>IF(L428&lt;='data'!$G$22,1.89,1.47)</f>
        <v>1.89</v>
      </c>
      <c r="N428" s="19">
        <f>$A428</f>
        <v>2115</v>
      </c>
      <c r="O428" s="31">
        <f>'data'!$G$23-'data'!$G$23*(1-('data'!$G$22^M428)/('data'!$G$22^M428+L428^M428))</f>
        <v>54.4913551302908</v>
      </c>
      <c r="P428" s="31">
        <f>VLOOKUP(IF(N428-'data'!$G$24&lt;0,0,N428-'data'!$G$24),N3:O1097,2)</f>
        <v>54.5054510694131</v>
      </c>
      <c r="Q428" s="20">
        <v>2.5</v>
      </c>
      <c r="R428" s="19">
        <v>2.50007838557501</v>
      </c>
      <c r="S428" s="19">
        <v>2.50007838557501</v>
      </c>
      <c r="T428" s="19">
        <v>2.50007838557501</v>
      </c>
      <c r="U428" s="19">
        <v>2.48317342346652</v>
      </c>
      <c r="V428" s="19">
        <v>2.48317342346652</v>
      </c>
      <c r="W428" s="19">
        <v>2.48317342346652</v>
      </c>
      <c r="X428" s="19">
        <v>2.48317342346652</v>
      </c>
      <c r="Y428" s="31">
        <v>54.5037311775046</v>
      </c>
      <c r="Z428" s="31">
        <v>54.5037311775046</v>
      </c>
      <c r="AA428" s="31">
        <v>54.5037311775046</v>
      </c>
      <c r="AB428" s="31">
        <v>54.5037311775046</v>
      </c>
    </row>
    <row r="429" ht="20.05" customHeight="1">
      <c r="A429" s="17">
        <f>$A428+C428</f>
        <v>2120</v>
      </c>
      <c r="B429" s="18"/>
      <c r="C429" s="19">
        <v>5</v>
      </c>
      <c r="D429" t="b" s="20">
        <v>0</v>
      </c>
      <c r="E429" s="21"/>
      <c r="F429" s="22">
        <v>473.706263327371</v>
      </c>
      <c r="G429" s="22">
        <f>$E429+($F429/60+H429*'data'!$C$16+I429*OFFSET('data'!$C$17,0,D429)-G428*(OFFSET('data'!$C$18,0,D429)+'data'!$C$19+OFFSET('data'!$C$20,0,D429)))*$C429/60+G428</f>
        <v>16.3633802816823</v>
      </c>
      <c r="H429" s="22">
        <f>H428+('data'!$C$19*G428-'data'!$C$16*H428)*$C429/60</f>
        <v>61.8008584529967</v>
      </c>
      <c r="I429" s="22">
        <f>I428+(OFFSET('data'!$C$20,0,D429)*G428-OFFSET('data'!$C$17,0,D429)*I428)*$C429/60</f>
        <v>96.761913345699</v>
      </c>
      <c r="J429" s="23">
        <f>$A429/60</f>
        <v>35.3333333333333</v>
      </c>
      <c r="K429" s="19">
        <f>G429/'data'!$C$15*1000</f>
        <v>2.5</v>
      </c>
      <c r="L429" s="19">
        <f>L428+'data'!$G$21*(K428-L428)/60*C428</f>
        <v>2.48327345140527</v>
      </c>
      <c r="M429" s="20">
        <f>IF(L429&lt;='data'!$G$22,1.89,1.47)</f>
        <v>1.89</v>
      </c>
      <c r="N429" s="19">
        <f>$A429</f>
        <v>2120</v>
      </c>
      <c r="O429" s="31">
        <f>'data'!$G$23-'data'!$G$23*(1-('data'!$G$22^M429)/('data'!$G$22^M429+L429^M429))</f>
        <v>54.4879346749174</v>
      </c>
      <c r="P429" s="31">
        <f>VLOOKUP(IF(N429-'data'!$G$24&lt;0,0,N429-'data'!$G$24),N3:O1097,2)</f>
        <v>54.5018639715865</v>
      </c>
      <c r="Q429" s="20">
        <v>2.5</v>
      </c>
      <c r="R429" s="19">
        <v>2.50007819092145</v>
      </c>
      <c r="S429" s="19">
        <v>2.50007819092145</v>
      </c>
      <c r="T429" s="19">
        <v>2.50007819092145</v>
      </c>
      <c r="U429" s="19">
        <v>2.48337234776018</v>
      </c>
      <c r="V429" s="19">
        <v>2.48337234776018</v>
      </c>
      <c r="W429" s="19">
        <v>2.48337234776018</v>
      </c>
      <c r="X429" s="19">
        <v>2.48337234776018</v>
      </c>
      <c r="Y429" s="31">
        <v>54.5001484121601</v>
      </c>
      <c r="Z429" s="31">
        <v>54.5001484121601</v>
      </c>
      <c r="AA429" s="31">
        <v>54.5001484121601</v>
      </c>
      <c r="AB429" s="31">
        <v>54.5001484121601</v>
      </c>
    </row>
    <row r="430" ht="20.05" customHeight="1">
      <c r="A430" s="17">
        <f>$A429+C429</f>
        <v>2125</v>
      </c>
      <c r="B430" s="18"/>
      <c r="C430" s="19">
        <v>5</v>
      </c>
      <c r="D430" t="b" s="20">
        <v>0</v>
      </c>
      <c r="E430" s="21"/>
      <c r="F430" s="22">
        <v>473.516443259467</v>
      </c>
      <c r="G430" s="22">
        <f>$E430+($F430/60+H430*'data'!$C$16+I430*OFFSET('data'!$C$17,0,D430)-G429*(OFFSET('data'!$C$18,0,D430)+'data'!$C$19+OFFSET('data'!$C$20,0,D430)))*$C430/60+G429</f>
        <v>16.3633802816823</v>
      </c>
      <c r="H430" s="22">
        <f>H429+('data'!$C$19*G429-'data'!$C$16*H429)*$C430/60</f>
        <v>61.8336590908693</v>
      </c>
      <c r="I430" s="22">
        <f>I429+(OFFSET('data'!$C$20,0,D430)*G429-OFFSET('data'!$C$17,0,D430)*I429)*$C430/60</f>
        <v>96.97484019352569</v>
      </c>
      <c r="J430" s="23">
        <f>$A430/60</f>
        <v>35.4166666666667</v>
      </c>
      <c r="K430" s="19">
        <f>G430/'data'!$C$15*1000</f>
        <v>2.5</v>
      </c>
      <c r="L430" s="19">
        <f>L429+'data'!$G$21*(K429-L429)/60*C429</f>
        <v>2.48347027626907</v>
      </c>
      <c r="M430" s="20">
        <f>IF(L430&lt;='data'!$G$22,1.89,1.47)</f>
        <v>1.89</v>
      </c>
      <c r="N430" s="19">
        <f>$A430</f>
        <v>2125</v>
      </c>
      <c r="O430" s="31">
        <f>'data'!$G$23-'data'!$G$23*(1-('data'!$G$22^M430)/('data'!$G$22^M430+L430^M430))</f>
        <v>54.4845546507754</v>
      </c>
      <c r="P430" s="31">
        <f>VLOOKUP(IF(N430-'data'!$G$24&lt;0,0,N430-'data'!$G$24),N3:O1097,2)</f>
        <v>54.4983192839278</v>
      </c>
      <c r="Q430" s="20">
        <v>2.5</v>
      </c>
      <c r="R430" s="19">
        <v>2.50007799695047</v>
      </c>
      <c r="S430" s="19">
        <v>2.50007799695047</v>
      </c>
      <c r="T430" s="19">
        <v>2.50007799695047</v>
      </c>
      <c r="U430" s="19">
        <v>2.48356892897873</v>
      </c>
      <c r="V430" s="19">
        <v>2.48356892897873</v>
      </c>
      <c r="W430" s="19">
        <v>2.48356892897873</v>
      </c>
      <c r="X430" s="19">
        <v>2.48356892897873</v>
      </c>
      <c r="Y430" s="31">
        <v>54.4966080454353</v>
      </c>
      <c r="Z430" s="31">
        <v>54.4966080454353</v>
      </c>
      <c r="AA430" s="31">
        <v>54.4966080454353</v>
      </c>
      <c r="AB430" s="31">
        <v>54.4966080454353</v>
      </c>
    </row>
    <row r="431" ht="20.05" customHeight="1">
      <c r="A431" s="17">
        <f>$A430+C430</f>
        <v>2130</v>
      </c>
      <c r="B431" s="18"/>
      <c r="C431" s="19">
        <v>5</v>
      </c>
      <c r="D431" t="b" s="20">
        <v>0</v>
      </c>
      <c r="E431" s="21"/>
      <c r="F431" s="22">
        <v>473.327453605658</v>
      </c>
      <c r="G431" s="22">
        <f>$E431+($F431/60+H431*'data'!$C$16+I431*OFFSET('data'!$C$17,0,D431)-G430*(OFFSET('data'!$C$18,0,D431)+'data'!$C$19+OFFSET('data'!$C$20,0,D431)))*$C431/60+G430</f>
        <v>16.3633802816823</v>
      </c>
      <c r="H431" s="22">
        <f>H430+('data'!$C$19*G430-'data'!$C$16*H430)*$C431/60</f>
        <v>61.8662672428731</v>
      </c>
      <c r="I431" s="22">
        <f>I430+(OFFSET('data'!$C$20,0,D431)*G430-OFFSET('data'!$C$17,0,D431)*I430)*$C431/60</f>
        <v>97.187695888238</v>
      </c>
      <c r="J431" s="23">
        <f>$A431/60</f>
        <v>35.5</v>
      </c>
      <c r="K431" s="19">
        <f>G431/'data'!$C$15*1000</f>
        <v>2.5</v>
      </c>
      <c r="L431" s="19">
        <f>L430+'data'!$G$21*(K430-L430)/60*C430</f>
        <v>2.48366478505273</v>
      </c>
      <c r="M431" s="20">
        <f>IF(L431&lt;='data'!$G$22,1.89,1.47)</f>
        <v>1.89</v>
      </c>
      <c r="N431" s="19">
        <f>$A431</f>
        <v>2130</v>
      </c>
      <c r="O431" s="31">
        <f>'data'!$G$23-'data'!$G$23*(1-('data'!$G$22^M431)/('data'!$G$22^M431+L431^M431))</f>
        <v>54.4812145778563</v>
      </c>
      <c r="P431" s="31">
        <f>VLOOKUP(IF(N431-'data'!$G$24&lt;0,0,N431-'data'!$G$24),N3:O1097,2)</f>
        <v>54.4948165027222</v>
      </c>
      <c r="Q431" s="20">
        <v>2.5</v>
      </c>
      <c r="R431" s="19">
        <v>2.50007780365958</v>
      </c>
      <c r="S431" s="19">
        <v>2.50007780365958</v>
      </c>
      <c r="T431" s="19">
        <v>2.50007780365958</v>
      </c>
      <c r="U431" s="19">
        <v>2.48376319470167</v>
      </c>
      <c r="V431" s="19">
        <v>2.48376319470167</v>
      </c>
      <c r="W431" s="19">
        <v>2.48376319470167</v>
      </c>
      <c r="X431" s="19">
        <v>2.48376319470167</v>
      </c>
      <c r="Y431" s="31">
        <v>54.4931095736155</v>
      </c>
      <c r="Z431" s="31">
        <v>54.4931095736155</v>
      </c>
      <c r="AA431" s="31">
        <v>54.4931095736155</v>
      </c>
      <c r="AB431" s="31">
        <v>54.4931095736155</v>
      </c>
    </row>
    <row r="432" ht="20.05" customHeight="1">
      <c r="A432" s="17">
        <f>$A431+C431</f>
        <v>2135</v>
      </c>
      <c r="B432" s="18"/>
      <c r="C432" s="19">
        <v>5</v>
      </c>
      <c r="D432" t="b" s="20">
        <v>0</v>
      </c>
      <c r="E432" s="21"/>
      <c r="F432" s="22">
        <v>473.139289587516</v>
      </c>
      <c r="G432" s="22">
        <f>$E432+($F432/60+H432*'data'!$C$16+I432*OFFSET('data'!$C$17,0,D432)-G431*(OFFSET('data'!$C$18,0,D432)+'data'!$C$19+OFFSET('data'!$C$20,0,D432)))*$C432/60+G431</f>
        <v>16.3633802816823</v>
      </c>
      <c r="H432" s="22">
        <f>H431+('data'!$C$19*G431-'data'!$C$16*H431)*$C432/60</f>
        <v>61.898684038584</v>
      </c>
      <c r="I432" s="22">
        <f>I431+(OFFSET('data'!$C$20,0,D432)*G431-OFFSET('data'!$C$17,0,D432)*I431)*$C432/60</f>
        <v>97.4004804536128</v>
      </c>
      <c r="J432" s="23">
        <f>$A432/60</f>
        <v>35.5833333333333</v>
      </c>
      <c r="K432" s="19">
        <f>G432/'data'!$C$15*1000</f>
        <v>2.5</v>
      </c>
      <c r="L432" s="19">
        <f>L431+'data'!$G$21*(K431-L431)/60*C431</f>
        <v>2.48385700501006</v>
      </c>
      <c r="M432" s="20">
        <f>IF(L432&lt;='data'!$G$22,1.89,1.47)</f>
        <v>1.89</v>
      </c>
      <c r="N432" s="19">
        <f>$A432</f>
        <v>2135</v>
      </c>
      <c r="O432" s="31">
        <f>'data'!$G$23-'data'!$G$23*(1-('data'!$G$22^M432)/('data'!$G$22^M432+L432^M432))</f>
        <v>54.4779139818987</v>
      </c>
      <c r="P432" s="31">
        <f>VLOOKUP(IF(N432-'data'!$G$24&lt;0,0,N432-'data'!$G$24),N3:O1097,2)</f>
        <v>54.4913551302908</v>
      </c>
      <c r="Q432" s="20">
        <v>2.5</v>
      </c>
      <c r="R432" s="19">
        <v>2.50007761104637</v>
      </c>
      <c r="S432" s="19">
        <v>2.50007761104637</v>
      </c>
      <c r="T432" s="19">
        <v>2.50007761104637</v>
      </c>
      <c r="U432" s="19">
        <v>2.48395517218393</v>
      </c>
      <c r="V432" s="19">
        <v>2.48395517218393</v>
      </c>
      <c r="W432" s="19">
        <v>2.48395517218393</v>
      </c>
      <c r="X432" s="19">
        <v>2.48395517218393</v>
      </c>
      <c r="Y432" s="31">
        <v>54.4896524990227</v>
      </c>
      <c r="Z432" s="31">
        <v>54.4896524990227</v>
      </c>
      <c r="AA432" s="31">
        <v>54.4896524990227</v>
      </c>
      <c r="AB432" s="31">
        <v>54.4896524990227</v>
      </c>
    </row>
    <row r="433" ht="20.05" customHeight="1">
      <c r="A433" s="17">
        <f>$A432+C432</f>
        <v>2140</v>
      </c>
      <c r="B433" s="18"/>
      <c r="C433" s="19">
        <v>5</v>
      </c>
      <c r="D433" t="b" s="20">
        <v>0</v>
      </c>
      <c r="E433" s="21"/>
      <c r="F433" s="22">
        <v>472.951946454630</v>
      </c>
      <c r="G433" s="22">
        <f>$E433+($F433/60+H433*'data'!$C$16+I433*OFFSET('data'!$C$17,0,D433)-G432*(OFFSET('data'!$C$18,0,D433)+'data'!$C$19+OFFSET('data'!$C$20,0,D433)))*$C433/60+G432</f>
        <v>16.3633802816823</v>
      </c>
      <c r="H433" s="22">
        <f>H432+('data'!$C$19*G432-'data'!$C$16*H432)*$C433/60</f>
        <v>61.9309106009492</v>
      </c>
      <c r="I433" s="22">
        <f>I432+(OFFSET('data'!$C$20,0,D433)*G432-OFFSET('data'!$C$17,0,D433)*I432)*$C433/60</f>
        <v>97.61319391341929</v>
      </c>
      <c r="J433" s="23">
        <f>$A433/60</f>
        <v>35.6666666666667</v>
      </c>
      <c r="K433" s="19">
        <f>G433/'data'!$C$15*1000</f>
        <v>2.5</v>
      </c>
      <c r="L433" s="19">
        <f>L432+'data'!$G$21*(K432-L432)/60*C432</f>
        <v>2.48404696307417</v>
      </c>
      <c r="M433" s="20">
        <f>IF(L433&lt;='data'!$G$22,1.89,1.47)</f>
        <v>1.89</v>
      </c>
      <c r="N433" s="19">
        <f>$A433</f>
        <v>2140</v>
      </c>
      <c r="O433" s="31">
        <f>'data'!$G$23-'data'!$G$23*(1-('data'!$G$22^M433)/('data'!$G$22^M433+L433^M433))</f>
        <v>54.4746523943187</v>
      </c>
      <c r="P433" s="31">
        <f>VLOOKUP(IF(N433-'data'!$G$24&lt;0,0,N433-'data'!$G$24),N3:O1097,2)</f>
        <v>54.4879346749174</v>
      </c>
      <c r="Q433" s="20">
        <v>2.5</v>
      </c>
      <c r="R433" s="19">
        <v>2.5000774191084</v>
      </c>
      <c r="S433" s="19">
        <v>2.5000774191084</v>
      </c>
      <c r="T433" s="19">
        <v>2.5000774191084</v>
      </c>
      <c r="U433" s="19">
        <v>2.4841448883597</v>
      </c>
      <c r="V433" s="19">
        <v>2.4841448883597</v>
      </c>
      <c r="W433" s="19">
        <v>2.4841448883597</v>
      </c>
      <c r="X433" s="19">
        <v>2.4841448883597</v>
      </c>
      <c r="Y433" s="31">
        <v>54.4862363299416</v>
      </c>
      <c r="Z433" s="31">
        <v>54.4862363299416</v>
      </c>
      <c r="AA433" s="31">
        <v>54.4862363299416</v>
      </c>
      <c r="AB433" s="31">
        <v>54.4862363299416</v>
      </c>
    </row>
    <row r="434" ht="20.05" customHeight="1">
      <c r="A434" s="17">
        <f>$A433+C433</f>
        <v>2145</v>
      </c>
      <c r="B434" s="18"/>
      <c r="C434" s="19">
        <v>5</v>
      </c>
      <c r="D434" t="b" s="20">
        <v>0</v>
      </c>
      <c r="E434" s="21"/>
      <c r="F434" s="22">
        <v>472.765419484429</v>
      </c>
      <c r="G434" s="22">
        <f>$E434+($F434/60+H434*'data'!$C$16+I434*OFFSET('data'!$C$17,0,D434)-G433*(OFFSET('data'!$C$18,0,D434)+'data'!$C$19+OFFSET('data'!$C$20,0,D434)))*$C434/60+G433</f>
        <v>16.3633802816823</v>
      </c>
      <c r="H434" s="22">
        <f>H433+('data'!$C$19*G433-'data'!$C$16*H433)*$C434/60</f>
        <v>61.9629480463259</v>
      </c>
      <c r="I434" s="22">
        <f>I433+(OFFSET('data'!$C$20,0,D434)*G433-OFFSET('data'!$C$17,0,D434)*I433)*$C434/60</f>
        <v>97.8258362914186</v>
      </c>
      <c r="J434" s="23">
        <f>$A434/60</f>
        <v>35.75</v>
      </c>
      <c r="K434" s="19">
        <f>G434/'data'!$C$15*1000</f>
        <v>2.5</v>
      </c>
      <c r="L434" s="19">
        <f>L433+'data'!$G$21*(K433-L433)/60*C433</f>
        <v>2.48423468586124</v>
      </c>
      <c r="M434" s="20">
        <f>IF(L434&lt;='data'!$G$22,1.89,1.47)</f>
        <v>1.89</v>
      </c>
      <c r="N434" s="19">
        <f>$A434</f>
        <v>2145</v>
      </c>
      <c r="O434" s="31">
        <f>'data'!$G$23-'data'!$G$23*(1-('data'!$G$22^M434)/('data'!$G$22^M434+L434^M434))</f>
        <v>54.4714293521407</v>
      </c>
      <c r="P434" s="31">
        <f>VLOOKUP(IF(N434-'data'!$G$24&lt;0,0,N434-'data'!$G$24),N3:O1097,2)</f>
        <v>54.4845546507754</v>
      </c>
      <c r="Q434" s="20">
        <v>2.5</v>
      </c>
      <c r="R434" s="19">
        <v>2.50007722784323</v>
      </c>
      <c r="S434" s="19">
        <v>2.50007722784323</v>
      </c>
      <c r="T434" s="19">
        <v>2.50007722784323</v>
      </c>
      <c r="U434" s="19">
        <v>2.48433236984621</v>
      </c>
      <c r="V434" s="19">
        <v>2.48433236984621</v>
      </c>
      <c r="W434" s="19">
        <v>2.48433236984621</v>
      </c>
      <c r="X434" s="19">
        <v>2.48433236984621</v>
      </c>
      <c r="Y434" s="31">
        <v>54.482860580547</v>
      </c>
      <c r="Z434" s="31">
        <v>54.482860580547</v>
      </c>
      <c r="AA434" s="31">
        <v>54.482860580547</v>
      </c>
      <c r="AB434" s="31">
        <v>54.482860580547</v>
      </c>
    </row>
    <row r="435" ht="20.05" customHeight="1">
      <c r="A435" s="17">
        <f>$A434+C434</f>
        <v>2150</v>
      </c>
      <c r="B435" s="18"/>
      <c r="C435" s="19">
        <v>5</v>
      </c>
      <c r="D435" t="b" s="20">
        <v>0</v>
      </c>
      <c r="E435" s="21"/>
      <c r="F435" s="22">
        <v>472.579703982026</v>
      </c>
      <c r="G435" s="22">
        <f>$E435+($F435/60+H435*'data'!$C$16+I435*OFFSET('data'!$C$17,0,D435)-G434*(OFFSET('data'!$C$18,0,D435)+'data'!$C$19+OFFSET('data'!$C$20,0,D435)))*$C435/60+G434</f>
        <v>16.3633802816823</v>
      </c>
      <c r="H435" s="22">
        <f>H434+('data'!$C$19*G434-'data'!$C$16*H434)*$C435/60</f>
        <v>61.9947974845202</v>
      </c>
      <c r="I435" s="22">
        <f>I434+(OFFSET('data'!$C$20,0,D435)*G434-OFFSET('data'!$C$17,0,D435)*I434)*$C435/60</f>
        <v>98.03840761136389</v>
      </c>
      <c r="J435" s="23">
        <f>$A435/60</f>
        <v>35.8333333333333</v>
      </c>
      <c r="K435" s="19">
        <f>G435/'data'!$C$15*1000</f>
        <v>2.5</v>
      </c>
      <c r="L435" s="19">
        <f>L434+'data'!$G$21*(K434-L434)/60*C434</f>
        <v>2.48442019967424</v>
      </c>
      <c r="M435" s="20">
        <f>IF(L435&lt;='data'!$G$22,1.89,1.47)</f>
        <v>1.89</v>
      </c>
      <c r="N435" s="19">
        <f>$A435</f>
        <v>2150</v>
      </c>
      <c r="O435" s="31">
        <f>'data'!$G$23-'data'!$G$23*(1-('data'!$G$22^M435)/('data'!$G$22^M435+L435^M435))</f>
        <v>54.468244397929</v>
      </c>
      <c r="P435" s="31">
        <f>VLOOKUP(IF(N435-'data'!$G$24&lt;0,0,N435-'data'!$G$24),N3:O1097,2)</f>
        <v>54.4812145778563</v>
      </c>
      <c r="Q435" s="20">
        <v>2.5</v>
      </c>
      <c r="R435" s="19">
        <v>2.50007703724844</v>
      </c>
      <c r="S435" s="19">
        <v>2.50007703724844</v>
      </c>
      <c r="T435" s="19">
        <v>2.50007703724844</v>
      </c>
      <c r="U435" s="19">
        <v>2.48451764294743</v>
      </c>
      <c r="V435" s="19">
        <v>2.48451764294743</v>
      </c>
      <c r="W435" s="19">
        <v>2.48451764294743</v>
      </c>
      <c r="X435" s="19">
        <v>2.48451764294743</v>
      </c>
      <c r="Y435" s="31">
        <v>54.4795247708325</v>
      </c>
      <c r="Z435" s="31">
        <v>54.4795247708325</v>
      </c>
      <c r="AA435" s="31">
        <v>54.4795247708325</v>
      </c>
      <c r="AB435" s="31">
        <v>54.4795247708325</v>
      </c>
    </row>
    <row r="436" ht="20.05" customHeight="1">
      <c r="A436" s="17">
        <f>$A435+C435</f>
        <v>2155</v>
      </c>
      <c r="B436" s="18"/>
      <c r="C436" s="19">
        <v>5</v>
      </c>
      <c r="D436" t="b" s="20">
        <v>0</v>
      </c>
      <c r="E436" s="21"/>
      <c r="F436" s="22">
        <v>472.394795280054</v>
      </c>
      <c r="G436" s="22">
        <f>$E436+($F436/60+H436*'data'!$C$16+I436*OFFSET('data'!$C$17,0,D436)-G435*(OFFSET('data'!$C$18,0,D436)+'data'!$C$19+OFFSET('data'!$C$20,0,D436)))*$C436/60+G435</f>
        <v>16.3633802816823</v>
      </c>
      <c r="H436" s="22">
        <f>H435+('data'!$C$19*G435-'data'!$C$16*H435)*$C436/60</f>
        <v>62.0264600188255</v>
      </c>
      <c r="I436" s="22">
        <f>I435+(OFFSET('data'!$C$20,0,D436)*G435-OFFSET('data'!$C$17,0,D436)*I435)*$C436/60</f>
        <v>98.2509078970004</v>
      </c>
      <c r="J436" s="23">
        <f>$A436/60</f>
        <v>35.9166666666667</v>
      </c>
      <c r="K436" s="19">
        <f>G436/'data'!$C$15*1000</f>
        <v>2.5</v>
      </c>
      <c r="L436" s="19">
        <f>L435+'data'!$G$21*(K435-L435)/60*C435</f>
        <v>2.48460353050665</v>
      </c>
      <c r="M436" s="20">
        <f>IF(L436&lt;='data'!$G$22,1.89,1.47)</f>
        <v>1.89</v>
      </c>
      <c r="N436" s="19">
        <f>$A436</f>
        <v>2155</v>
      </c>
      <c r="O436" s="31">
        <f>'data'!$G$23-'data'!$G$23*(1-('data'!$G$22^M436)/('data'!$G$22^M436+L436^M436))</f>
        <v>54.4650970797209</v>
      </c>
      <c r="P436" s="31">
        <f>VLOOKUP(IF(N436-'data'!$G$24&lt;0,0,N436-'data'!$G$24),N3:O1097,2)</f>
        <v>54.4779139818987</v>
      </c>
      <c r="Q436" s="20">
        <v>2.5</v>
      </c>
      <c r="R436" s="19">
        <v>2.50007684732164</v>
      </c>
      <c r="S436" s="19">
        <v>2.50007684732164</v>
      </c>
      <c r="T436" s="19">
        <v>2.50007684732164</v>
      </c>
      <c r="U436" s="19">
        <v>2.4847007336578</v>
      </c>
      <c r="V436" s="19">
        <v>2.4847007336578</v>
      </c>
      <c r="W436" s="19">
        <v>2.4847007336578</v>
      </c>
      <c r="X436" s="19">
        <v>2.4847007336578</v>
      </c>
      <c r="Y436" s="31">
        <v>54.4762284265392</v>
      </c>
      <c r="Z436" s="31">
        <v>54.4762284265392</v>
      </c>
      <c r="AA436" s="31">
        <v>54.4762284265392</v>
      </c>
      <c r="AB436" s="31">
        <v>54.4762284265392</v>
      </c>
    </row>
    <row r="437" ht="20.05" customHeight="1">
      <c r="A437" s="17">
        <f>$A436+C436</f>
        <v>2160</v>
      </c>
      <c r="B437" s="18"/>
      <c r="C437" s="19">
        <v>5</v>
      </c>
      <c r="D437" t="b" s="20">
        <v>0</v>
      </c>
      <c r="E437" s="21"/>
      <c r="F437" s="22">
        <v>472.210688738503</v>
      </c>
      <c r="G437" s="22">
        <f>$E437+($F437/60+H437*'data'!$C$16+I437*OFFSET('data'!$C$17,0,D437)-G436*(OFFSET('data'!$C$18,0,D437)+'data'!$C$19+OFFSET('data'!$C$20,0,D437)))*$C437/60+G436</f>
        <v>16.3633802816823</v>
      </c>
      <c r="H437" s="22">
        <f>H436+('data'!$C$19*G436-'data'!$C$16*H436)*$C437/60</f>
        <v>62.0579367460607</v>
      </c>
      <c r="I437" s="22">
        <f>I436+(OFFSET('data'!$C$20,0,D437)*G436-OFFSET('data'!$C$17,0,D437)*I436)*$C437/60</f>
        <v>98.46333717206549</v>
      </c>
      <c r="J437" s="23">
        <f>$A437/60</f>
        <v>36</v>
      </c>
      <c r="K437" s="19">
        <f>G437/'data'!$C$15*1000</f>
        <v>2.5</v>
      </c>
      <c r="L437" s="19">
        <f>L436+'data'!$G$21*(K436-L436)/60*C436</f>
        <v>2.48478470404606</v>
      </c>
      <c r="M437" s="20">
        <f>IF(L437&lt;='data'!$G$22,1.89,1.47)</f>
        <v>1.89</v>
      </c>
      <c r="N437" s="19">
        <f>$A437</f>
        <v>2160</v>
      </c>
      <c r="O437" s="31">
        <f>'data'!$G$23-'data'!$G$23*(1-('data'!$G$22^M437)/('data'!$G$22^M437+L437^M437))</f>
        <v>54.4619869509597</v>
      </c>
      <c r="P437" s="31">
        <f>VLOOKUP(IF(N437-'data'!$G$24&lt;0,0,N437-'data'!$G$24),N3:O1097,2)</f>
        <v>54.4746523943187</v>
      </c>
      <c r="Q437" s="20">
        <v>2.5</v>
      </c>
      <c r="R437" s="19">
        <v>2.5000766580604</v>
      </c>
      <c r="S437" s="19">
        <v>2.5000766580604</v>
      </c>
      <c r="T437" s="19">
        <v>2.5000766580604</v>
      </c>
      <c r="U437" s="19">
        <v>2.48488166766583</v>
      </c>
      <c r="V437" s="19">
        <v>2.48488166766583</v>
      </c>
      <c r="W437" s="19">
        <v>2.48488166766583</v>
      </c>
      <c r="X437" s="19">
        <v>2.48488166766583</v>
      </c>
      <c r="Y437" s="31">
        <v>54.4729710790859</v>
      </c>
      <c r="Z437" s="31">
        <v>54.4729710790859</v>
      </c>
      <c r="AA437" s="31">
        <v>54.4729710790859</v>
      </c>
      <c r="AB437" s="31">
        <v>54.4729710790859</v>
      </c>
    </row>
    <row r="438" ht="20.05" customHeight="1">
      <c r="A438" s="17">
        <f>$A437+C437</f>
        <v>2165</v>
      </c>
      <c r="B438" s="18"/>
      <c r="C438" s="19">
        <v>5</v>
      </c>
      <c r="D438" t="b" s="20">
        <v>0</v>
      </c>
      <c r="E438" s="21"/>
      <c r="F438" s="22">
        <v>472.027379744563</v>
      </c>
      <c r="G438" s="22">
        <f>$E438+($F438/60+H438*'data'!$C$16+I438*OFFSET('data'!$C$17,0,D438)-G437*(OFFSET('data'!$C$18,0,D438)+'data'!$C$19+OFFSET('data'!$C$20,0,D438)))*$C438/60+G437</f>
        <v>16.3633802816823</v>
      </c>
      <c r="H438" s="22">
        <f>H437+('data'!$C$19*G437-'data'!$C$16*H437)*$C438/60</f>
        <v>62.089228756608</v>
      </c>
      <c r="I438" s="22">
        <f>I437+(OFFSET('data'!$C$20,0,D438)*G437-OFFSET('data'!$C$17,0,D438)*I437)*$C438/60</f>
        <v>98.67569546028849</v>
      </c>
      <c r="J438" s="23">
        <f>$A438/60</f>
        <v>36.0833333333333</v>
      </c>
      <c r="K438" s="19">
        <f>G438/'data'!$C$15*1000</f>
        <v>2.5</v>
      </c>
      <c r="L438" s="19">
        <f>L437+'data'!$G$21*(K437-L437)/60*C437</f>
        <v>2.48496374567781</v>
      </c>
      <c r="M438" s="20">
        <f>IF(L438&lt;='data'!$G$22,1.89,1.47)</f>
        <v>1.89</v>
      </c>
      <c r="N438" s="19">
        <f>$A438</f>
        <v>2165</v>
      </c>
      <c r="O438" s="31">
        <f>'data'!$G$23-'data'!$G$23*(1-('data'!$G$22^M438)/('data'!$G$22^M438+L438^M438))</f>
        <v>54.4589135704293</v>
      </c>
      <c r="P438" s="31">
        <f>VLOOKUP(IF(N438-'data'!$G$24&lt;0,0,N438-'data'!$G$24),N3:O1097,2)</f>
        <v>54.4714293521407</v>
      </c>
      <c r="Q438" s="20">
        <v>2.5</v>
      </c>
      <c r="R438" s="19">
        <v>2.50007646946236</v>
      </c>
      <c r="S438" s="19">
        <v>2.50007646946236</v>
      </c>
      <c r="T438" s="19">
        <v>2.50007646946236</v>
      </c>
      <c r="U438" s="19">
        <v>2.48506047035773</v>
      </c>
      <c r="V438" s="19">
        <v>2.48506047035773</v>
      </c>
      <c r="W438" s="19">
        <v>2.48506047035773</v>
      </c>
      <c r="X438" s="19">
        <v>2.48506047035773</v>
      </c>
      <c r="Y438" s="31">
        <v>54.4697522655001</v>
      </c>
      <c r="Z438" s="31">
        <v>54.4697522655001</v>
      </c>
      <c r="AA438" s="31">
        <v>54.4697522655001</v>
      </c>
      <c r="AB438" s="31">
        <v>54.4697522655001</v>
      </c>
    </row>
    <row r="439" ht="20.05" customHeight="1">
      <c r="A439" s="17">
        <f>$A438+C438</f>
        <v>2170</v>
      </c>
      <c r="B439" s="18"/>
      <c r="C439" s="19">
        <v>5</v>
      </c>
      <c r="D439" t="b" s="20">
        <v>0</v>
      </c>
      <c r="E439" s="21"/>
      <c r="F439" s="22">
        <v>471.844863712459</v>
      </c>
      <c r="G439" s="22">
        <f>$E439+($F439/60+H439*'data'!$C$16+I439*OFFSET('data'!$C$17,0,D439)-G438*(OFFSET('data'!$C$18,0,D439)+'data'!$C$19+OFFSET('data'!$C$20,0,D439)))*$C439/60+G438</f>
        <v>16.3633802816823</v>
      </c>
      <c r="H439" s="22">
        <f>H438+('data'!$C$19*G438-'data'!$C$16*H438)*$C439/60</f>
        <v>62.120337134451</v>
      </c>
      <c r="I439" s="22">
        <f>I438+(OFFSET('data'!$C$20,0,D439)*G438-OFFSET('data'!$C$17,0,D439)*I438)*$C439/60</f>
        <v>98.8879827853909</v>
      </c>
      <c r="J439" s="23">
        <f>$A439/60</f>
        <v>36.1666666666667</v>
      </c>
      <c r="K439" s="19">
        <f>G439/'data'!$C$15*1000</f>
        <v>2.5</v>
      </c>
      <c r="L439" s="19">
        <f>L438+'data'!$G$21*(K438-L438)/60*C438</f>
        <v>2.4851406804885</v>
      </c>
      <c r="M439" s="20">
        <f>IF(L439&lt;='data'!$G$22,1.89,1.47)</f>
        <v>1.89</v>
      </c>
      <c r="N439" s="19">
        <f>$A439</f>
        <v>2170</v>
      </c>
      <c r="O439" s="31">
        <f>'data'!$G$23-'data'!$G$23*(1-('data'!$G$22^M439)/('data'!$G$22^M439+L439^M439))</f>
        <v>54.4558765021897</v>
      </c>
      <c r="P439" s="31">
        <f>VLOOKUP(IF(N439-'data'!$G$24&lt;0,0,N439-'data'!$G$24),N3:O1097,2)</f>
        <v>54.468244397929</v>
      </c>
      <c r="Q439" s="20">
        <v>2.5</v>
      </c>
      <c r="R439" s="19">
        <v>2.50007628152512</v>
      </c>
      <c r="S439" s="19">
        <v>2.50007628152512</v>
      </c>
      <c r="T439" s="19">
        <v>2.50007628152512</v>
      </c>
      <c r="U439" s="19">
        <v>2.48523716682095</v>
      </c>
      <c r="V439" s="19">
        <v>2.48523716682095</v>
      </c>
      <c r="W439" s="19">
        <v>2.48523716682095</v>
      </c>
      <c r="X439" s="19">
        <v>2.48523716682095</v>
      </c>
      <c r="Y439" s="31">
        <v>54.4665715283501</v>
      </c>
      <c r="Z439" s="31">
        <v>54.4665715283501</v>
      </c>
      <c r="AA439" s="31">
        <v>54.4665715283501</v>
      </c>
      <c r="AB439" s="31">
        <v>54.4665715283501</v>
      </c>
    </row>
    <row r="440" ht="20.05" customHeight="1">
      <c r="A440" s="17">
        <f>$A439+C439</f>
        <v>2175</v>
      </c>
      <c r="B440" s="18"/>
      <c r="C440" s="19">
        <v>5</v>
      </c>
      <c r="D440" t="b" s="20">
        <v>0</v>
      </c>
      <c r="E440" s="21"/>
      <c r="F440" s="22">
        <v>471.663136083298</v>
      </c>
      <c r="G440" s="22">
        <f>$E440+($F440/60+H440*'data'!$C$16+I440*OFFSET('data'!$C$17,0,D440)-G439*(OFFSET('data'!$C$18,0,D440)+'data'!$C$19+OFFSET('data'!$C$20,0,D440)))*$C440/60+G439</f>
        <v>16.3633802816823</v>
      </c>
      <c r="H440" s="22">
        <f>H439+('data'!$C$19*G439-'data'!$C$16*H439)*$C440/60</f>
        <v>62.151262957212</v>
      </c>
      <c r="I440" s="22">
        <f>I439+(OFFSET('data'!$C$20,0,D440)*G439-OFFSET('data'!$C$17,0,D440)*I439)*$C440/60</f>
        <v>99.1001991710862</v>
      </c>
      <c r="J440" s="23">
        <f>$A440/60</f>
        <v>36.25</v>
      </c>
      <c r="K440" s="19">
        <f>G440/'data'!$C$15*1000</f>
        <v>2.5</v>
      </c>
      <c r="L440" s="19">
        <f>L439+'data'!$G$21*(K439-L439)/60*C439</f>
        <v>2.48531553326954</v>
      </c>
      <c r="M440" s="20">
        <f>IF(L440&lt;='data'!$G$22,1.89,1.47)</f>
        <v>1.89</v>
      </c>
      <c r="N440" s="19">
        <f>$A440</f>
        <v>2175</v>
      </c>
      <c r="O440" s="31">
        <f>'data'!$G$23-'data'!$G$23*(1-('data'!$G$22^M440)/('data'!$G$22^M440+L440^M440))</f>
        <v>54.4528753155123</v>
      </c>
      <c r="P440" s="31">
        <f>VLOOKUP(IF(N440-'data'!$G$24&lt;0,0,N440-'data'!$G$24),N3:O1097,2)</f>
        <v>54.4650970797209</v>
      </c>
      <c r="Q440" s="20">
        <v>2.5</v>
      </c>
      <c r="R440" s="19">
        <v>2.50007609424632</v>
      </c>
      <c r="S440" s="19">
        <v>2.50007609424632</v>
      </c>
      <c r="T440" s="19">
        <v>2.50007609424632</v>
      </c>
      <c r="U440" s="19">
        <v>2.48541178184772</v>
      </c>
      <c r="V440" s="19">
        <v>2.48541178184772</v>
      </c>
      <c r="W440" s="19">
        <v>2.48541178184772</v>
      </c>
      <c r="X440" s="19">
        <v>2.48541178184772</v>
      </c>
      <c r="Y440" s="31">
        <v>54.4634284156767</v>
      </c>
      <c r="Z440" s="31">
        <v>54.4634284156767</v>
      </c>
      <c r="AA440" s="31">
        <v>54.4634284156767</v>
      </c>
      <c r="AB440" s="31">
        <v>54.4634284156767</v>
      </c>
    </row>
    <row r="441" ht="20.05" customHeight="1">
      <c r="A441" s="17">
        <f>$A440+C440</f>
        <v>2180</v>
      </c>
      <c r="B441" s="18"/>
      <c r="C441" s="19">
        <v>5</v>
      </c>
      <c r="D441" t="b" s="20">
        <v>0</v>
      </c>
      <c r="E441" s="21"/>
      <c r="F441" s="22">
        <v>471.482192324906</v>
      </c>
      <c r="G441" s="22">
        <f>$E441+($F441/60+H441*'data'!$C$16+I441*OFFSET('data'!$C$17,0,D441)-G440*(OFFSET('data'!$C$18,0,D441)+'data'!$C$19+OFFSET('data'!$C$20,0,D441)))*$C441/60+G440</f>
        <v>16.3633802816823</v>
      </c>
      <c r="H441" s="22">
        <f>H440+('data'!$C$19*G440-'data'!$C$16*H440)*$C441/60</f>
        <v>62.1820072961896</v>
      </c>
      <c r="I441" s="22">
        <f>I440+(OFFSET('data'!$C$20,0,D441)*G440-OFFSET('data'!$C$17,0,D441)*I440)*$C441/60</f>
        <v>99.312344641080</v>
      </c>
      <c r="J441" s="23">
        <f>$A441/60</f>
        <v>36.3333333333333</v>
      </c>
      <c r="K441" s="19">
        <f>G441/'data'!$C$15*1000</f>
        <v>2.5</v>
      </c>
      <c r="L441" s="19">
        <f>L440+'data'!$G$21*(K440-L440)/60*C440</f>
        <v>2.48548832852063</v>
      </c>
      <c r="M441" s="20">
        <f>IF(L441&lt;='data'!$G$22,1.89,1.47)</f>
        <v>1.89</v>
      </c>
      <c r="N441" s="19">
        <f>$A441</f>
        <v>2180</v>
      </c>
      <c r="O441" s="31">
        <f>'data'!$G$23-'data'!$G$23*(1-('data'!$G$22^M441)/('data'!$G$22^M441+L441^M441))</f>
        <v>54.449909584817</v>
      </c>
      <c r="P441" s="31">
        <f>VLOOKUP(IF(N441-'data'!$G$24&lt;0,0,N441-'data'!$G$24),N3:O1097,2)</f>
        <v>54.4619869509597</v>
      </c>
      <c r="Q441" s="20">
        <v>2.5</v>
      </c>
      <c r="R441" s="19">
        <v>2.50007590762357</v>
      </c>
      <c r="S441" s="19">
        <v>2.50007590762357</v>
      </c>
      <c r="T441" s="19">
        <v>2.50007590762357</v>
      </c>
      <c r="U441" s="19">
        <v>2.48558433993849</v>
      </c>
      <c r="V441" s="19">
        <v>2.48558433993849</v>
      </c>
      <c r="W441" s="19">
        <v>2.48558433993849</v>
      </c>
      <c r="X441" s="19">
        <v>2.48558433993849</v>
      </c>
      <c r="Y441" s="31">
        <v>54.4603224809282</v>
      </c>
      <c r="Z441" s="31">
        <v>54.4603224809282</v>
      </c>
      <c r="AA441" s="31">
        <v>54.4603224809282</v>
      </c>
      <c r="AB441" s="31">
        <v>54.4603224809282</v>
      </c>
    </row>
    <row r="442" ht="20.05" customHeight="1">
      <c r="A442" s="17">
        <f>$A441+C441</f>
        <v>2185</v>
      </c>
      <c r="B442" s="18"/>
      <c r="C442" s="19">
        <v>5</v>
      </c>
      <c r="D442" t="b" s="20">
        <v>0</v>
      </c>
      <c r="E442" s="21"/>
      <c r="F442" s="22">
        <v>471.302027931677</v>
      </c>
      <c r="G442" s="22">
        <f>$E442+($F442/60+H442*'data'!$C$16+I442*OFFSET('data'!$C$17,0,D442)-G441*(OFFSET('data'!$C$18,0,D442)+'data'!$C$19+OFFSET('data'!$C$20,0,D442)))*$C442/60+G441</f>
        <v>16.3633802816823</v>
      </c>
      <c r="H442" s="22">
        <f>H441+('data'!$C$19*G441-'data'!$C$16*H441)*$C442/60</f>
        <v>62.2125712163954</v>
      </c>
      <c r="I442" s="22">
        <f>I441+(OFFSET('data'!$C$20,0,D442)*G441-OFFSET('data'!$C$17,0,D442)*I441)*$C442/60</f>
        <v>99.524419219070</v>
      </c>
      <c r="J442" s="23">
        <f>$A442/60</f>
        <v>36.4166666666667</v>
      </c>
      <c r="K442" s="19">
        <f>G442/'data'!$C$15*1000</f>
        <v>2.5</v>
      </c>
      <c r="L442" s="19">
        <f>L441+'data'!$G$21*(K441-L441)/60*C441</f>
        <v>2.48565909045315</v>
      </c>
      <c r="M442" s="20">
        <f>IF(L442&lt;='data'!$G$22,1.89,1.47)</f>
        <v>1.89</v>
      </c>
      <c r="N442" s="19">
        <f>$A442</f>
        <v>2185</v>
      </c>
      <c r="O442" s="31">
        <f>'data'!$G$23-'data'!$G$23*(1-('data'!$G$22^M442)/('data'!$G$22^M442+L442^M442))</f>
        <v>54.4469788896101</v>
      </c>
      <c r="P442" s="31">
        <f>VLOOKUP(IF(N442-'data'!$G$24&lt;0,0,N442-'data'!$G$24),N3:O1097,2)</f>
        <v>54.4589135704293</v>
      </c>
      <c r="Q442" s="20">
        <v>2.5</v>
      </c>
      <c r="R442" s="19">
        <v>2.50007572165454</v>
      </c>
      <c r="S442" s="19">
        <v>2.50007572165454</v>
      </c>
      <c r="T442" s="19">
        <v>2.50007572165454</v>
      </c>
      <c r="U442" s="19">
        <v>2.48575486530538</v>
      </c>
      <c r="V442" s="19">
        <v>2.48575486530538</v>
      </c>
      <c r="W442" s="19">
        <v>2.48575486530538</v>
      </c>
      <c r="X442" s="19">
        <v>2.48575486530538</v>
      </c>
      <c r="Y442" s="31">
        <v>54.4572532828932</v>
      </c>
      <c r="Z442" s="31">
        <v>54.4572532828932</v>
      </c>
      <c r="AA442" s="31">
        <v>54.4572532828932</v>
      </c>
      <c r="AB442" s="31">
        <v>54.4572532828932</v>
      </c>
    </row>
    <row r="443" ht="20.05" customHeight="1">
      <c r="A443" s="17">
        <f>$A442+C442</f>
        <v>2190</v>
      </c>
      <c r="B443" s="18"/>
      <c r="C443" s="19">
        <v>5</v>
      </c>
      <c r="D443" t="b" s="20">
        <v>0</v>
      </c>
      <c r="E443" s="21"/>
      <c r="F443" s="22">
        <v>471.122638424410</v>
      </c>
      <c r="G443" s="22">
        <f>$E443+($F443/60+H443*'data'!$C$16+I443*OFFSET('data'!$C$17,0,D443)-G442*(OFFSET('data'!$C$18,0,D443)+'data'!$C$19+OFFSET('data'!$C$20,0,D443)))*$C443/60+G442</f>
        <v>16.3633802816823</v>
      </c>
      <c r="H443" s="22">
        <f>H442+('data'!$C$19*G442-'data'!$C$16*H442)*$C443/60</f>
        <v>62.2429557765913</v>
      </c>
      <c r="I443" s="22">
        <f>I442+(OFFSET('data'!$C$20,0,D443)*G442-OFFSET('data'!$C$17,0,D443)*I442)*$C443/60</f>
        <v>99.73642292874599</v>
      </c>
      <c r="J443" s="23">
        <f>$A443/60</f>
        <v>36.5</v>
      </c>
      <c r="K443" s="19">
        <f>G443/'data'!$C$15*1000</f>
        <v>2.5</v>
      </c>
      <c r="L443" s="19">
        <f>L442+'data'!$G$21*(K442-L442)/60*C442</f>
        <v>2.4858278429936</v>
      </c>
      <c r="M443" s="20">
        <f>IF(L443&lt;='data'!$G$22,1.89,1.47)</f>
        <v>1.89</v>
      </c>
      <c r="N443" s="19">
        <f>$A443</f>
        <v>2190</v>
      </c>
      <c r="O443" s="31">
        <f>'data'!$G$23-'data'!$G$23*(1-('data'!$G$22^M443)/('data'!$G$22^M443+L443^M443))</f>
        <v>54.4440828144217</v>
      </c>
      <c r="P443" s="31">
        <f>VLOOKUP(IF(N443-'data'!$G$24&lt;0,0,N443-'data'!$G$24),N3:O1097,2)</f>
        <v>54.4558765021897</v>
      </c>
      <c r="Q443" s="20">
        <v>2.5</v>
      </c>
      <c r="R443" s="19">
        <v>2.50007553633686</v>
      </c>
      <c r="S443" s="19">
        <v>2.50007553633686</v>
      </c>
      <c r="T443" s="19">
        <v>2.50007553633686</v>
      </c>
      <c r="U443" s="19">
        <v>2.48592338187558</v>
      </c>
      <c r="V443" s="19">
        <v>2.48592338187558</v>
      </c>
      <c r="W443" s="19">
        <v>2.48592338187558</v>
      </c>
      <c r="X443" s="19">
        <v>2.48592338187558</v>
      </c>
      <c r="Y443" s="31">
        <v>54.454220385637</v>
      </c>
      <c r="Z443" s="31">
        <v>54.454220385637</v>
      </c>
      <c r="AA443" s="31">
        <v>54.454220385637</v>
      </c>
      <c r="AB443" s="31">
        <v>54.454220385637</v>
      </c>
    </row>
    <row r="444" ht="20.05" customHeight="1">
      <c r="A444" s="17">
        <f>$A443+C443</f>
        <v>2195</v>
      </c>
      <c r="B444" s="18"/>
      <c r="C444" s="19">
        <v>5</v>
      </c>
      <c r="D444" t="b" s="20">
        <v>0</v>
      </c>
      <c r="E444" s="21"/>
      <c r="F444" s="22">
        <v>470.944019350163</v>
      </c>
      <c r="G444" s="22">
        <f>$E444+($F444/60+H444*'data'!$C$16+I444*OFFSET('data'!$C$17,0,D444)-G443*(OFFSET('data'!$C$18,0,D444)+'data'!$C$19+OFFSET('data'!$C$20,0,D444)))*$C444/60+G443</f>
        <v>16.3633802816823</v>
      </c>
      <c r="H444" s="22">
        <f>H443+('data'!$C$19*G443-'data'!$C$16*H443)*$C444/60</f>
        <v>62.2731620293259</v>
      </c>
      <c r="I444" s="22">
        <f>I443+(OFFSET('data'!$C$20,0,D444)*G443-OFFSET('data'!$C$17,0,D444)*I443)*$C444/60</f>
        <v>99.9483557937898</v>
      </c>
      <c r="J444" s="23">
        <f>$A444/60</f>
        <v>36.5833333333333</v>
      </c>
      <c r="K444" s="19">
        <f>G444/'data'!$C$15*1000</f>
        <v>2.5</v>
      </c>
      <c r="L444" s="19">
        <f>L443+'data'!$G$21*(K443-L443)/60*C443</f>
        <v>2.48599460978693</v>
      </c>
      <c r="M444" s="20">
        <f>IF(L444&lt;='data'!$G$22,1.89,1.47)</f>
        <v>1.89</v>
      </c>
      <c r="N444" s="19">
        <f>$A444</f>
        <v>2195</v>
      </c>
      <c r="O444" s="31">
        <f>'data'!$G$23-'data'!$G$23*(1-('data'!$G$22^M444)/('data'!$G$22^M444+L444^M444))</f>
        <v>54.4412209487458</v>
      </c>
      <c r="P444" s="31">
        <f>VLOOKUP(IF(N444-'data'!$G$24&lt;0,0,N444-'data'!$G$24),N3:O1097,2)</f>
        <v>54.4528753155123</v>
      </c>
      <c r="Q444" s="20">
        <v>2.5</v>
      </c>
      <c r="R444" s="19">
        <v>2.50007535166818</v>
      </c>
      <c r="S444" s="19">
        <v>2.50007535166818</v>
      </c>
      <c r="T444" s="19">
        <v>2.50007535166818</v>
      </c>
      <c r="U444" s="19">
        <v>2.48608991329469</v>
      </c>
      <c r="V444" s="19">
        <v>2.48608991329469</v>
      </c>
      <c r="W444" s="19">
        <v>2.48608991329469</v>
      </c>
      <c r="X444" s="19">
        <v>2.48608991329469</v>
      </c>
      <c r="Y444" s="31">
        <v>54.4512233584363</v>
      </c>
      <c r="Z444" s="31">
        <v>54.4512233584363</v>
      </c>
      <c r="AA444" s="31">
        <v>54.4512233584363</v>
      </c>
      <c r="AB444" s="31">
        <v>54.4512233584363</v>
      </c>
    </row>
    <row r="445" ht="20.05" customHeight="1">
      <c r="A445" s="17">
        <f>$A444+C444</f>
        <v>2200</v>
      </c>
      <c r="B445" s="18"/>
      <c r="C445" s="19">
        <v>5</v>
      </c>
      <c r="D445" t="b" s="20">
        <v>0</v>
      </c>
      <c r="E445" s="21"/>
      <c r="F445" s="22">
        <v>470.766166282089</v>
      </c>
      <c r="G445" s="22">
        <f>$E445+($F445/60+H445*'data'!$C$16+I445*OFFSET('data'!$C$17,0,D445)-G444*(OFFSET('data'!$C$18,0,D445)+'data'!$C$19+OFFSET('data'!$C$20,0,D445)))*$C445/60+G444</f>
        <v>16.3633802816823</v>
      </c>
      <c r="H445" s="22">
        <f>H444+('data'!$C$19*G444-'data'!$C$16*H444)*$C445/60</f>
        <v>62.3031910209712</v>
      </c>
      <c r="I445" s="22">
        <f>I444+(OFFSET('data'!$C$20,0,D445)*G444-OFFSET('data'!$C$17,0,D445)*I444)*$C445/60</f>
        <v>100.160217837875</v>
      </c>
      <c r="J445" s="23">
        <f>$A445/60</f>
        <v>36.6666666666667</v>
      </c>
      <c r="K445" s="19">
        <f>G445/'data'!$C$15*1000</f>
        <v>2.5</v>
      </c>
      <c r="L445" s="19">
        <f>L444+'data'!$G$21*(K444-L444)/60*C444</f>
        <v>2.48615941419984</v>
      </c>
      <c r="M445" s="20">
        <f>IF(L445&lt;='data'!$G$22,1.89,1.47)</f>
        <v>1.89</v>
      </c>
      <c r="N445" s="19">
        <f>$A445</f>
        <v>2200</v>
      </c>
      <c r="O445" s="31">
        <f>'data'!$G$23-'data'!$G$23*(1-('data'!$G$22^M445)/('data'!$G$22^M445+L445^M445))</f>
        <v>54.4383928869798</v>
      </c>
      <c r="P445" s="31">
        <f>VLOOKUP(IF(N445-'data'!$G$24&lt;0,0,N445-'data'!$G$24),N3:O1097,2)</f>
        <v>54.449909584817</v>
      </c>
      <c r="Q445" s="20">
        <v>2.5</v>
      </c>
      <c r="R445" s="19">
        <v>2.50007516764619</v>
      </c>
      <c r="S445" s="19">
        <v>2.50007516764619</v>
      </c>
      <c r="T445" s="19">
        <v>2.50007516764619</v>
      </c>
      <c r="U445" s="19">
        <v>2.48625448293005</v>
      </c>
      <c r="V445" s="19">
        <v>2.48625448293005</v>
      </c>
      <c r="W445" s="19">
        <v>2.48625448293005</v>
      </c>
      <c r="X445" s="19">
        <v>2.48625448293005</v>
      </c>
      <c r="Y445" s="31">
        <v>54.4482617757173</v>
      </c>
      <c r="Z445" s="31">
        <v>54.4482617757173</v>
      </c>
      <c r="AA445" s="31">
        <v>54.4482617757173</v>
      </c>
      <c r="AB445" s="31">
        <v>54.4482617757173</v>
      </c>
    </row>
    <row r="446" ht="20.05" customHeight="1">
      <c r="A446" s="17">
        <f>$A445+C445</f>
        <v>2205</v>
      </c>
      <c r="B446" s="18"/>
      <c r="C446" s="19">
        <v>5</v>
      </c>
      <c r="D446" t="b" s="20">
        <v>0</v>
      </c>
      <c r="E446" s="21"/>
      <c r="F446" s="22">
        <v>470.589074819292</v>
      </c>
      <c r="G446" s="22">
        <f>$E446+($F446/60+H446*'data'!$C$16+I446*OFFSET('data'!$C$17,0,D446)-G445*(OFFSET('data'!$C$18,0,D446)+'data'!$C$19+OFFSET('data'!$C$20,0,D446)))*$C446/60+G445</f>
        <v>16.3633802816823</v>
      </c>
      <c r="H446" s="22">
        <f>H445+('data'!$C$19*G445-'data'!$C$16*H445)*$C446/60</f>
        <v>62.3330437917586</v>
      </c>
      <c r="I446" s="22">
        <f>I445+(OFFSET('data'!$C$20,0,D446)*G445-OFFSET('data'!$C$17,0,D446)*I445)*$C446/60</f>
        <v>100.372009084668</v>
      </c>
      <c r="J446" s="23">
        <f>$A446/60</f>
        <v>36.75</v>
      </c>
      <c r="K446" s="19">
        <f>G446/'data'!$C$15*1000</f>
        <v>2.5</v>
      </c>
      <c r="L446" s="19">
        <f>L445+'data'!$G$21*(K445-L445)/60*C445</f>
        <v>2.48632227932409</v>
      </c>
      <c r="M446" s="20">
        <f>IF(L446&lt;='data'!$G$22,1.89,1.47)</f>
        <v>1.89</v>
      </c>
      <c r="N446" s="19">
        <f>$A446</f>
        <v>2205</v>
      </c>
      <c r="O446" s="31">
        <f>'data'!$G$23-'data'!$G$23*(1-('data'!$G$22^M446)/('data'!$G$22^M446+L446^M446))</f>
        <v>54.4355982283647</v>
      </c>
      <c r="P446" s="31">
        <f>VLOOKUP(IF(N446-'data'!$G$24&lt;0,0,N446-'data'!$G$24),N3:O1097,2)</f>
        <v>54.4469788896101</v>
      </c>
      <c r="Q446" s="20">
        <v>2.5</v>
      </c>
      <c r="R446" s="19">
        <v>2.50007498426857</v>
      </c>
      <c r="S446" s="19">
        <v>2.50007498426857</v>
      </c>
      <c r="T446" s="19">
        <v>2.50007498426857</v>
      </c>
      <c r="U446" s="19">
        <v>2.486417113874</v>
      </c>
      <c r="V446" s="19">
        <v>2.486417113874</v>
      </c>
      <c r="W446" s="19">
        <v>2.486417113874</v>
      </c>
      <c r="X446" s="19">
        <v>2.486417113874</v>
      </c>
      <c r="Y446" s="31">
        <v>54.4453352169924</v>
      </c>
      <c r="Z446" s="31">
        <v>54.4453352169924</v>
      </c>
      <c r="AA446" s="31">
        <v>54.4453352169924</v>
      </c>
      <c r="AB446" s="31">
        <v>54.4453352169924</v>
      </c>
    </row>
    <row r="447" ht="20.05" customHeight="1">
      <c r="A447" s="17">
        <f>$A446+C446</f>
        <v>2210</v>
      </c>
      <c r="B447" s="18"/>
      <c r="C447" s="19">
        <v>5</v>
      </c>
      <c r="D447" t="b" s="20">
        <v>0</v>
      </c>
      <c r="E447" s="21"/>
      <c r="F447" s="22">
        <v>470.412740586666</v>
      </c>
      <c r="G447" s="22">
        <f>$E447+($F447/60+H447*'data'!$C$16+I447*OFFSET('data'!$C$17,0,D447)-G446*(OFFSET('data'!$C$18,0,D447)+'data'!$C$19+OFFSET('data'!$C$20,0,D447)))*$C447/60+G446</f>
        <v>16.3633802816823</v>
      </c>
      <c r="H447" s="22">
        <f>H446+('data'!$C$19*G446-'data'!$C$16*H446)*$C447/60</f>
        <v>62.3627213758152</v>
      </c>
      <c r="I447" s="22">
        <f>I446+(OFFSET('data'!$C$20,0,D447)*G446-OFFSET('data'!$C$17,0,D447)*I446)*$C447/60</f>
        <v>100.583729557827</v>
      </c>
      <c r="J447" s="23">
        <f>$A447/60</f>
        <v>36.8333333333333</v>
      </c>
      <c r="K447" s="19">
        <f>G447/'data'!$C$15*1000</f>
        <v>2.5</v>
      </c>
      <c r="L447" s="19">
        <f>L446+'data'!$G$21*(K446-L446)/60*C446</f>
        <v>2.48648322797969</v>
      </c>
      <c r="M447" s="20">
        <f>IF(L447&lt;='data'!$G$22,1.89,1.47)</f>
        <v>1.89</v>
      </c>
      <c r="N447" s="19">
        <f>$A447</f>
        <v>2210</v>
      </c>
      <c r="O447" s="31">
        <f>'data'!$G$23-'data'!$G$23*(1-('data'!$G$22^M447)/('data'!$G$22^M447+L447^M447))</f>
        <v>54.4328365769273</v>
      </c>
      <c r="P447" s="31">
        <f>VLOOKUP(IF(N447-'data'!$G$24&lt;0,0,N447-'data'!$G$24),N3:O1097,2)</f>
        <v>54.4440828144217</v>
      </c>
      <c r="Q447" s="20">
        <v>2.5</v>
      </c>
      <c r="R447" s="19">
        <v>2.500074801533</v>
      </c>
      <c r="S447" s="19">
        <v>2.500074801533</v>
      </c>
      <c r="T447" s="19">
        <v>2.500074801533</v>
      </c>
      <c r="U447" s="19">
        <v>2.48657782894711</v>
      </c>
      <c r="V447" s="19">
        <v>2.48657782894711</v>
      </c>
      <c r="W447" s="19">
        <v>2.48657782894711</v>
      </c>
      <c r="X447" s="19">
        <v>2.48657782894711</v>
      </c>
      <c r="Y447" s="31">
        <v>54.4424432667988</v>
      </c>
      <c r="Z447" s="31">
        <v>54.4424432667988</v>
      </c>
      <c r="AA447" s="31">
        <v>54.4424432667988</v>
      </c>
      <c r="AB447" s="31">
        <v>54.4424432667988</v>
      </c>
    </row>
    <row r="448" ht="20.05" customHeight="1">
      <c r="A448" s="17">
        <f>$A447+C447</f>
        <v>2215</v>
      </c>
      <c r="B448" s="18"/>
      <c r="C448" s="19">
        <v>5</v>
      </c>
      <c r="D448" t="b" s="20">
        <v>0</v>
      </c>
      <c r="E448" s="21"/>
      <c r="F448" s="22">
        <v>470.237159234753</v>
      </c>
      <c r="G448" s="22">
        <f>$E448+($F448/60+H448*'data'!$C$16+I448*OFFSET('data'!$C$17,0,D448)-G447*(OFFSET('data'!$C$18,0,D448)+'data'!$C$19+OFFSET('data'!$C$20,0,D448)))*$C448/60+G447</f>
        <v>16.3633802816823</v>
      </c>
      <c r="H448" s="22">
        <f>H447+('data'!$C$19*G447-'data'!$C$16*H447)*$C448/60</f>
        <v>62.3922248011992</v>
      </c>
      <c r="I448" s="22">
        <f>I447+(OFFSET('data'!$C$20,0,D448)*G447-OFFSET('data'!$C$17,0,D448)*I447)*$C448/60</f>
        <v>100.795379281002</v>
      </c>
      <c r="J448" s="23">
        <f>$A448/60</f>
        <v>36.9166666666667</v>
      </c>
      <c r="K448" s="19">
        <f>G448/'data'!$C$15*1000</f>
        <v>2.5</v>
      </c>
      <c r="L448" s="19">
        <f>L447+'data'!$G$21*(K447-L447)/60*C447</f>
        <v>2.48664228271814</v>
      </c>
      <c r="M448" s="20">
        <f>IF(L448&lt;='data'!$G$22,1.89,1.47)</f>
        <v>1.89</v>
      </c>
      <c r="N448" s="19">
        <f>$A448</f>
        <v>2215</v>
      </c>
      <c r="O448" s="31">
        <f>'data'!$G$23-'data'!$G$23*(1-('data'!$G$22^M448)/('data'!$G$22^M448+L448^M448))</f>
        <v>54.4301075414212</v>
      </c>
      <c r="P448" s="31">
        <f>VLOOKUP(IF(N448-'data'!$G$24&lt;0,0,N448-'data'!$G$24),N3:O1097,2)</f>
        <v>54.4412209487458</v>
      </c>
      <c r="Q448" s="20">
        <v>2.5</v>
      </c>
      <c r="R448" s="19">
        <v>2.50007461943715</v>
      </c>
      <c r="S448" s="19">
        <v>2.50007461943715</v>
      </c>
      <c r="T448" s="19">
        <v>2.50007461943715</v>
      </c>
      <c r="U448" s="19">
        <v>2.4867366507014</v>
      </c>
      <c r="V448" s="19">
        <v>2.4867366507014</v>
      </c>
      <c r="W448" s="19">
        <v>2.4867366507014</v>
      </c>
      <c r="X448" s="19">
        <v>2.4867366507014</v>
      </c>
      <c r="Y448" s="31">
        <v>54.4395855146375</v>
      </c>
      <c r="Z448" s="31">
        <v>54.4395855146375</v>
      </c>
      <c r="AA448" s="31">
        <v>54.4395855146375</v>
      </c>
      <c r="AB448" s="31">
        <v>54.4395855146375</v>
      </c>
    </row>
    <row r="449" ht="20.05" customHeight="1">
      <c r="A449" s="17">
        <f>$A448+C448</f>
        <v>2220</v>
      </c>
      <c r="B449" s="18"/>
      <c r="C449" s="19">
        <v>5</v>
      </c>
      <c r="D449" t="b" s="20">
        <v>0</v>
      </c>
      <c r="E449" s="21"/>
      <c r="F449" s="22">
        <v>470.062326439583</v>
      </c>
      <c r="G449" s="22">
        <f>$E449+($F449/60+H449*'data'!$C$16+I449*OFFSET('data'!$C$17,0,D449)-G448*(OFFSET('data'!$C$18,0,D449)+'data'!$C$19+OFFSET('data'!$C$20,0,D449)))*$C449/60+G448</f>
        <v>16.3633802816823</v>
      </c>
      <c r="H449" s="22">
        <f>H448+('data'!$C$19*G448-'data'!$C$16*H448)*$C449/60</f>
        <v>62.421555089936</v>
      </c>
      <c r="I449" s="22">
        <f>I448+(OFFSET('data'!$C$20,0,D449)*G448-OFFSET('data'!$C$17,0,D449)*I448)*$C449/60</f>
        <v>101.006958277836</v>
      </c>
      <c r="J449" s="23">
        <f>$A449/60</f>
        <v>37</v>
      </c>
      <c r="K449" s="19">
        <f>G449/'data'!$C$15*1000</f>
        <v>2.5</v>
      </c>
      <c r="L449" s="19">
        <f>L448+'data'!$G$21*(K448-L448)/60*C448</f>
        <v>2.48679946582557</v>
      </c>
      <c r="M449" s="20">
        <f>IF(L449&lt;='data'!$G$22,1.89,1.47)</f>
        <v>1.89</v>
      </c>
      <c r="N449" s="19">
        <f>$A449</f>
        <v>2220</v>
      </c>
      <c r="O449" s="31">
        <f>'data'!$G$23-'data'!$G$23*(1-('data'!$G$22^M449)/('data'!$G$22^M449+L449^M449))</f>
        <v>54.4274107352706</v>
      </c>
      <c r="P449" s="31">
        <f>VLOOKUP(IF(N449-'data'!$G$24&lt;0,0,N449-'data'!$G$24),N3:O1097,2)</f>
        <v>54.4383928869798</v>
      </c>
      <c r="Q449" s="20">
        <v>2.5</v>
      </c>
      <c r="R449" s="19">
        <v>2.50007443797874</v>
      </c>
      <c r="S449" s="19">
        <v>2.50007443797874</v>
      </c>
      <c r="T449" s="19">
        <v>2.50007443797874</v>
      </c>
      <c r="U449" s="19">
        <v>2.48689360142348</v>
      </c>
      <c r="V449" s="19">
        <v>2.48689360142348</v>
      </c>
      <c r="W449" s="19">
        <v>2.48689360142348</v>
      </c>
      <c r="X449" s="19">
        <v>2.48689360142348</v>
      </c>
      <c r="Y449" s="31">
        <v>54.4367615549131</v>
      </c>
      <c r="Z449" s="31">
        <v>54.4367615549131</v>
      </c>
      <c r="AA449" s="31">
        <v>54.4367615549131</v>
      </c>
      <c r="AB449" s="31">
        <v>54.4367615549131</v>
      </c>
    </row>
    <row r="450" ht="20.05" customHeight="1">
      <c r="A450" s="17">
        <f>$A449+C449</f>
        <v>2225</v>
      </c>
      <c r="B450" s="18"/>
      <c r="C450" s="19">
        <v>5</v>
      </c>
      <c r="D450" t="b" s="20">
        <v>0</v>
      </c>
      <c r="E450" s="21"/>
      <c r="F450" s="22">
        <v>469.888237902534</v>
      </c>
      <c r="G450" s="22">
        <f>$E450+($F450/60+H450*'data'!$C$16+I450*OFFSET('data'!$C$17,0,D450)-G449*(OFFSET('data'!$C$18,0,D450)+'data'!$C$19+OFFSET('data'!$C$20,0,D450)))*$C450/60+G449</f>
        <v>16.3633802816823</v>
      </c>
      <c r="H450" s="22">
        <f>H449+('data'!$C$19*G449-'data'!$C$16*H449)*$C450/60</f>
        <v>62.4507132580534</v>
      </c>
      <c r="I450" s="22">
        <f>I449+(OFFSET('data'!$C$20,0,D450)*G449-OFFSET('data'!$C$17,0,D450)*I449)*$C450/60</f>
        <v>101.218466571963</v>
      </c>
      <c r="J450" s="23">
        <f>$A450/60</f>
        <v>37.0833333333333</v>
      </c>
      <c r="K450" s="19">
        <f>G450/'data'!$C$15*1000</f>
        <v>2.5</v>
      </c>
      <c r="L450" s="19">
        <f>L449+'data'!$G$21*(K449-L449)/60*C449</f>
        <v>2.48695479932586</v>
      </c>
      <c r="M450" s="20">
        <f>IF(L450&lt;='data'!$G$22,1.89,1.47)</f>
        <v>1.89</v>
      </c>
      <c r="N450" s="19">
        <f>$A450</f>
        <v>2225</v>
      </c>
      <c r="O450" s="31">
        <f>'data'!$G$23-'data'!$G$23*(1-('data'!$G$22^M450)/('data'!$G$22^M450+L450^M450))</f>
        <v>54.4247457765132</v>
      </c>
      <c r="P450" s="31">
        <f>VLOOKUP(IF(N450-'data'!$G$24&lt;0,0,N450-'data'!$G$24),N3:O1097,2)</f>
        <v>54.4355982283647</v>
      </c>
      <c r="Q450" s="20">
        <v>2.5</v>
      </c>
      <c r="R450" s="19">
        <v>2.50007425715548</v>
      </c>
      <c r="S450" s="19">
        <v>2.50007425715548</v>
      </c>
      <c r="T450" s="19">
        <v>2.50007425715548</v>
      </c>
      <c r="U450" s="19">
        <v>2.48704870313769</v>
      </c>
      <c r="V450" s="19">
        <v>2.48704870313769</v>
      </c>
      <c r="W450" s="19">
        <v>2.48704870313769</v>
      </c>
      <c r="X450" s="19">
        <v>2.48704870313769</v>
      </c>
      <c r="Y450" s="31">
        <v>54.4339709868746</v>
      </c>
      <c r="Z450" s="31">
        <v>54.4339709868746</v>
      </c>
      <c r="AA450" s="31">
        <v>54.4339709868746</v>
      </c>
      <c r="AB450" s="31">
        <v>54.4339709868746</v>
      </c>
    </row>
    <row r="451" ht="20.05" customHeight="1">
      <c r="A451" s="17">
        <f>$A450+C450</f>
        <v>2230</v>
      </c>
      <c r="B451" s="18"/>
      <c r="C451" s="19">
        <v>5</v>
      </c>
      <c r="D451" t="b" s="20">
        <v>0</v>
      </c>
      <c r="E451" s="21"/>
      <c r="F451" s="22">
        <v>469.714889350174</v>
      </c>
      <c r="G451" s="22">
        <f>$E451+($F451/60+H451*'data'!$C$16+I451*OFFSET('data'!$C$17,0,D451)-G450*(OFFSET('data'!$C$18,0,D451)+'data'!$C$19+OFFSET('data'!$C$20,0,D451)))*$C451/60+G450</f>
        <v>16.3633802816823</v>
      </c>
      <c r="H451" s="22">
        <f>H450+('data'!$C$19*G450-'data'!$C$16*H450)*$C451/60</f>
        <v>62.4797003156167</v>
      </c>
      <c r="I451" s="22">
        <f>I450+(OFFSET('data'!$C$20,0,D451)*G450-OFFSET('data'!$C$17,0,D451)*I450)*$C451/60</f>
        <v>101.429904187009</v>
      </c>
      <c r="J451" s="23">
        <f>$A451/60</f>
        <v>37.1666666666667</v>
      </c>
      <c r="K451" s="19">
        <f>G451/'data'!$C$15*1000</f>
        <v>2.5</v>
      </c>
      <c r="L451" s="19">
        <f>L450+'data'!$G$21*(K450-L450)/60*C450</f>
        <v>2.48710830498373</v>
      </c>
      <c r="M451" s="20">
        <f>IF(L451&lt;='data'!$G$22,1.89,1.47)</f>
        <v>1.89</v>
      </c>
      <c r="N451" s="19">
        <f>$A451</f>
        <v>2230</v>
      </c>
      <c r="O451" s="31">
        <f>'data'!$G$23-'data'!$G$23*(1-('data'!$G$22^M451)/('data'!$G$22^M451+L451^M451))</f>
        <v>54.4221122877445</v>
      </c>
      <c r="P451" s="31">
        <f>VLOOKUP(IF(N451-'data'!$G$24&lt;0,0,N451-'data'!$G$24),N3:O1097,2)</f>
        <v>54.4328365769273</v>
      </c>
      <c r="Q451" s="20">
        <v>2.5</v>
      </c>
      <c r="R451" s="19">
        <v>2.50007407696509</v>
      </c>
      <c r="S451" s="19">
        <v>2.50007407696509</v>
      </c>
      <c r="T451" s="19">
        <v>2.50007407696509</v>
      </c>
      <c r="U451" s="19">
        <v>2.48720197760917</v>
      </c>
      <c r="V451" s="19">
        <v>2.48720197760917</v>
      </c>
      <c r="W451" s="19">
        <v>2.48720197760917</v>
      </c>
      <c r="X451" s="19">
        <v>2.48720197760917</v>
      </c>
      <c r="Y451" s="31">
        <v>54.4312134145567</v>
      </c>
      <c r="Z451" s="31">
        <v>54.4312134145567</v>
      </c>
      <c r="AA451" s="31">
        <v>54.4312134145567</v>
      </c>
      <c r="AB451" s="31">
        <v>54.4312134145567</v>
      </c>
    </row>
    <row r="452" ht="20.05" customHeight="1">
      <c r="A452" s="17">
        <f>$A451+C451</f>
        <v>2235</v>
      </c>
      <c r="B452" s="18"/>
      <c r="C452" s="19">
        <v>5</v>
      </c>
      <c r="D452" t="b" s="20">
        <v>0</v>
      </c>
      <c r="E452" s="21"/>
      <c r="F452" s="22">
        <v>469.542276534120</v>
      </c>
      <c r="G452" s="22">
        <f>$E452+($F452/60+H452*'data'!$C$16+I452*OFFSET('data'!$C$17,0,D452)-G451*(OFFSET('data'!$C$18,0,D452)+'data'!$C$19+OFFSET('data'!$C$20,0,D452)))*$C452/60+G451</f>
        <v>16.3633802816823</v>
      </c>
      <c r="H452" s="22">
        <f>H451+('data'!$C$19*G451-'data'!$C$16*H451)*$C452/60</f>
        <v>62.5085172667638</v>
      </c>
      <c r="I452" s="22">
        <f>I451+(OFFSET('data'!$C$20,0,D452)*G451-OFFSET('data'!$C$17,0,D452)*I451)*$C452/60</f>
        <v>101.641271146593</v>
      </c>
      <c r="J452" s="23">
        <f>$A452/60</f>
        <v>37.25</v>
      </c>
      <c r="K452" s="19">
        <f>G452/'data'!$C$15*1000</f>
        <v>2.5</v>
      </c>
      <c r="L452" s="19">
        <f>L451+'data'!$G$21*(K451-L451)/60*C451</f>
        <v>2.4872600043078</v>
      </c>
      <c r="M452" s="20">
        <f>IF(L452&lt;='data'!$G$22,1.89,1.47)</f>
        <v>1.89</v>
      </c>
      <c r="N452" s="19">
        <f>$A452</f>
        <v>2235</v>
      </c>
      <c r="O452" s="31">
        <f>'data'!$G$23-'data'!$G$23*(1-('data'!$G$22^M452)/('data'!$G$22^M452+L452^M452))</f>
        <v>54.4195098960629</v>
      </c>
      <c r="P452" s="31">
        <f>VLOOKUP(IF(N452-'data'!$G$24&lt;0,0,N452-'data'!$G$24),N3:O1097,2)</f>
        <v>54.4301075414212</v>
      </c>
      <c r="Q452" s="20">
        <v>2.5</v>
      </c>
      <c r="R452" s="19">
        <v>2.50007389740529</v>
      </c>
      <c r="S452" s="19">
        <v>2.50007389740529</v>
      </c>
      <c r="T452" s="19">
        <v>2.50007389740529</v>
      </c>
      <c r="U452" s="19">
        <v>2.48735344634692</v>
      </c>
      <c r="V452" s="19">
        <v>2.48735344634692</v>
      </c>
      <c r="W452" s="19">
        <v>2.48735344634692</v>
      </c>
      <c r="X452" s="19">
        <v>2.48735344634692</v>
      </c>
      <c r="Y452" s="31">
        <v>54.4284884467217</v>
      </c>
      <c r="Z452" s="31">
        <v>54.4284884467217</v>
      </c>
      <c r="AA452" s="31">
        <v>54.4284884467217</v>
      </c>
      <c r="AB452" s="31">
        <v>54.4284884467217</v>
      </c>
    </row>
    <row r="453" ht="20.05" customHeight="1">
      <c r="A453" s="17">
        <f>$A452+C452</f>
        <v>2240</v>
      </c>
      <c r="B453" s="18"/>
      <c r="C453" s="19">
        <v>5</v>
      </c>
      <c r="D453" t="b" s="20">
        <v>0</v>
      </c>
      <c r="E453" s="21"/>
      <c r="F453" s="22">
        <v>469.370395230888</v>
      </c>
      <c r="G453" s="22">
        <f>$E453+($F453/60+H453*'data'!$C$16+I453*OFFSET('data'!$C$17,0,D453)-G452*(OFFSET('data'!$C$18,0,D453)+'data'!$C$19+OFFSET('data'!$C$20,0,D453)))*$C453/60+G452</f>
        <v>16.3633802816823</v>
      </c>
      <c r="H453" s="22">
        <f>H452+('data'!$C$19*G452-'data'!$C$16*H452)*$C453/60</f>
        <v>62.5371651097399</v>
      </c>
      <c r="I453" s="22">
        <f>I452+(OFFSET('data'!$C$20,0,D453)*G452-OFFSET('data'!$C$17,0,D453)*I452)*$C453/60</f>
        <v>101.852567474326</v>
      </c>
      <c r="J453" s="23">
        <f>$A453/60</f>
        <v>37.3333333333333</v>
      </c>
      <c r="K453" s="19">
        <f>G453/'data'!$C$15*1000</f>
        <v>2.5</v>
      </c>
      <c r="L453" s="19">
        <f>L452+'data'!$G$21*(K452-L452)/60*C452</f>
        <v>2.48740991855357</v>
      </c>
      <c r="M453" s="20">
        <f>IF(L453&lt;='data'!$G$22,1.89,1.47)</f>
        <v>1.89</v>
      </c>
      <c r="N453" s="19">
        <f>$A453</f>
        <v>2240</v>
      </c>
      <c r="O453" s="31">
        <f>'data'!$G$23-'data'!$G$23*(1-('data'!$G$22^M453)/('data'!$G$22^M453+L453^M453))</f>
        <v>54.4169382330151</v>
      </c>
      <c r="P453" s="31">
        <f>VLOOKUP(IF(N453-'data'!$G$24&lt;0,0,N453-'data'!$G$24),N3:O1097,2)</f>
        <v>54.4274107352706</v>
      </c>
      <c r="Q453" s="20">
        <v>2.5</v>
      </c>
      <c r="R453" s="19">
        <v>2.50007371847381</v>
      </c>
      <c r="S453" s="19">
        <v>2.50007371847381</v>
      </c>
      <c r="T453" s="19">
        <v>2.50007371847381</v>
      </c>
      <c r="U453" s="19">
        <v>2.48750313060682</v>
      </c>
      <c r="V453" s="19">
        <v>2.48750313060682</v>
      </c>
      <c r="W453" s="19">
        <v>2.48750313060682</v>
      </c>
      <c r="X453" s="19">
        <v>2.48750313060682</v>
      </c>
      <c r="Y453" s="31">
        <v>54.4257956968026</v>
      </c>
      <c r="Z453" s="31">
        <v>54.4257956968026</v>
      </c>
      <c r="AA453" s="31">
        <v>54.4257956968026</v>
      </c>
      <c r="AB453" s="31">
        <v>54.4257956968026</v>
      </c>
    </row>
    <row r="454" ht="20.05" customHeight="1">
      <c r="A454" s="17">
        <f>$A453+C453</f>
        <v>2245</v>
      </c>
      <c r="B454" s="18"/>
      <c r="C454" s="19">
        <v>5</v>
      </c>
      <c r="D454" t="b" s="20">
        <v>0</v>
      </c>
      <c r="E454" s="21"/>
      <c r="F454" s="22">
        <v>469.199241241748</v>
      </c>
      <c r="G454" s="22">
        <f>$E454+($F454/60+H454*'data'!$C$16+I454*OFFSET('data'!$C$17,0,D454)-G453*(OFFSET('data'!$C$18,0,D454)+'data'!$C$19+OFFSET('data'!$C$20,0,D454)))*$C454/60+G453</f>
        <v>16.3633802816823</v>
      </c>
      <c r="H454" s="22">
        <f>H453+('data'!$C$19*G453-'data'!$C$16*H453)*$C454/60</f>
        <v>62.5656448369323</v>
      </c>
      <c r="I454" s="22">
        <f>I453+(OFFSET('data'!$C$20,0,D454)*G453-OFFSET('data'!$C$17,0,D454)*I453)*$C454/60</f>
        <v>102.063793193810</v>
      </c>
      <c r="J454" s="23">
        <f>$A454/60</f>
        <v>37.4166666666667</v>
      </c>
      <c r="K454" s="19">
        <f>G454/'data'!$C$15*1000</f>
        <v>2.5</v>
      </c>
      <c r="L454" s="19">
        <f>L453+'data'!$G$21*(K453-L453)/60*C453</f>
        <v>2.48755806872645</v>
      </c>
      <c r="M454" s="20">
        <f>IF(L454&lt;='data'!$G$22,1.89,1.47)</f>
        <v>1.89</v>
      </c>
      <c r="N454" s="19">
        <f>$A454</f>
        <v>2245</v>
      </c>
      <c r="O454" s="31">
        <f>'data'!$G$23-'data'!$G$23*(1-('data'!$G$22^M454)/('data'!$G$22^M454+L454^M454))</f>
        <v>54.4143969345424</v>
      </c>
      <c r="P454" s="31">
        <f>VLOOKUP(IF(N454-'data'!$G$24&lt;0,0,N454-'data'!$G$24),N3:O1097,2)</f>
        <v>54.4247457765132</v>
      </c>
      <c r="Q454" s="20">
        <v>2.5</v>
      </c>
      <c r="R454" s="19">
        <v>2.5000735401684</v>
      </c>
      <c r="S454" s="19">
        <v>2.5000735401684</v>
      </c>
      <c r="T454" s="19">
        <v>2.5000735401684</v>
      </c>
      <c r="U454" s="19">
        <v>2.48765105139459</v>
      </c>
      <c r="V454" s="19">
        <v>2.48765105139459</v>
      </c>
      <c r="W454" s="19">
        <v>2.48765105139459</v>
      </c>
      <c r="X454" s="19">
        <v>2.48765105139459</v>
      </c>
      <c r="Y454" s="31">
        <v>54.423134782846</v>
      </c>
      <c r="Z454" s="31">
        <v>54.423134782846</v>
      </c>
      <c r="AA454" s="31">
        <v>54.423134782846</v>
      </c>
      <c r="AB454" s="31">
        <v>54.423134782846</v>
      </c>
    </row>
    <row r="455" ht="20.05" customHeight="1">
      <c r="A455" s="17">
        <f>$A454+C454</f>
        <v>2250</v>
      </c>
      <c r="B455" s="18"/>
      <c r="C455" s="19">
        <v>5</v>
      </c>
      <c r="D455" t="b" s="20">
        <v>0</v>
      </c>
      <c r="E455" s="21"/>
      <c r="F455" s="22">
        <v>469.028810392578</v>
      </c>
      <c r="G455" s="22">
        <f>$E455+($F455/60+H455*'data'!$C$16+I455*OFFSET('data'!$C$17,0,D455)-G454*(OFFSET('data'!$C$18,0,D455)+'data'!$C$19+OFFSET('data'!$C$20,0,D455)))*$C455/60+G454</f>
        <v>16.3633802816823</v>
      </c>
      <c r="H455" s="22">
        <f>H454+('data'!$C$19*G454-'data'!$C$16*H454)*$C455/60</f>
        <v>62.5939574349044</v>
      </c>
      <c r="I455" s="22">
        <f>I454+(OFFSET('data'!$C$20,0,D455)*G454-OFFSET('data'!$C$17,0,D455)*I454)*$C455/60</f>
        <v>102.274948328640</v>
      </c>
      <c r="J455" s="23">
        <f>$A455/60</f>
        <v>37.5</v>
      </c>
      <c r="K455" s="19">
        <f>G455/'data'!$C$15*1000</f>
        <v>2.5</v>
      </c>
      <c r="L455" s="19">
        <f>L454+'data'!$G$21*(K454-L454)/60*C454</f>
        <v>2.48770447558466</v>
      </c>
      <c r="M455" s="20">
        <f>IF(L455&lt;='data'!$G$22,1.89,1.47)</f>
        <v>1.89</v>
      </c>
      <c r="N455" s="19">
        <f>$A455</f>
        <v>2250</v>
      </c>
      <c r="O455" s="31">
        <f>'data'!$G$23-'data'!$G$23*(1-('data'!$G$22^M455)/('data'!$G$22^M455+L455^M455))</f>
        <v>54.4118856409275</v>
      </c>
      <c r="P455" s="31">
        <f>VLOOKUP(IF(N455-'data'!$G$24&lt;0,0,N455-'data'!$G$24),N3:O1097,2)</f>
        <v>54.4221122877445</v>
      </c>
      <c r="Q455" s="20">
        <v>2.5</v>
      </c>
      <c r="R455" s="19">
        <v>2.50007336248681</v>
      </c>
      <c r="S455" s="19">
        <v>2.50007336248681</v>
      </c>
      <c r="T455" s="19">
        <v>2.50007336248681</v>
      </c>
      <c r="U455" s="19">
        <v>2.48779722946876</v>
      </c>
      <c r="V455" s="19">
        <v>2.48779722946876</v>
      </c>
      <c r="W455" s="19">
        <v>2.48779722946876</v>
      </c>
      <c r="X455" s="19">
        <v>2.48779722946876</v>
      </c>
      <c r="Y455" s="31">
        <v>54.4205053274572</v>
      </c>
      <c r="Z455" s="31">
        <v>54.4205053274572</v>
      </c>
      <c r="AA455" s="31">
        <v>54.4205053274572</v>
      </c>
      <c r="AB455" s="31">
        <v>54.4205053274572</v>
      </c>
    </row>
    <row r="456" ht="20.05" customHeight="1">
      <c r="A456" s="17">
        <f>$A455+C455</f>
        <v>2255</v>
      </c>
      <c r="B456" s="18"/>
      <c r="C456" s="19">
        <v>5</v>
      </c>
      <c r="D456" t="b" s="20">
        <v>0</v>
      </c>
      <c r="E456" s="21"/>
      <c r="F456" s="22">
        <v>468.859098533718</v>
      </c>
      <c r="G456" s="22">
        <f>$E456+($F456/60+H456*'data'!$C$16+I456*OFFSET('data'!$C$17,0,D456)-G455*(OFFSET('data'!$C$18,0,D456)+'data'!$C$19+OFFSET('data'!$C$20,0,D456)))*$C456/60+G455</f>
        <v>16.3633802816823</v>
      </c>
      <c r="H456" s="22">
        <f>H455+('data'!$C$19*G455-'data'!$C$16*H455)*$C456/60</f>
        <v>62.6221038844303</v>
      </c>
      <c r="I456" s="22">
        <f>I455+(OFFSET('data'!$C$20,0,D456)*G455-OFFSET('data'!$C$17,0,D456)*I455)*$C456/60</f>
        <v>102.486032902404</v>
      </c>
      <c r="J456" s="23">
        <f>$A456/60</f>
        <v>37.5833333333333</v>
      </c>
      <c r="K456" s="19">
        <f>G456/'data'!$C$15*1000</f>
        <v>2.5</v>
      </c>
      <c r="L456" s="19">
        <f>L455+'data'!$G$21*(K455-L455)/60*C455</f>
        <v>2.48784915964215</v>
      </c>
      <c r="M456" s="20">
        <f>IF(L456&lt;='data'!$G$22,1.89,1.47)</f>
        <v>1.89</v>
      </c>
      <c r="N456" s="19">
        <f>$A456</f>
        <v>2255</v>
      </c>
      <c r="O456" s="31">
        <f>'data'!$G$23-'data'!$G$23*(1-('data'!$G$22^M456)/('data'!$G$22^M456+L456^M456))</f>
        <v>54.4094039967424</v>
      </c>
      <c r="P456" s="31">
        <f>VLOOKUP(IF(N456-'data'!$G$24&lt;0,0,N456-'data'!$G$24),N3:O1097,2)</f>
        <v>54.4195098960629</v>
      </c>
      <c r="Q456" s="20">
        <v>2.5</v>
      </c>
      <c r="R456" s="19">
        <v>2.50007318542679</v>
      </c>
      <c r="S456" s="19">
        <v>2.50007318542679</v>
      </c>
      <c r="T456" s="19">
        <v>2.50007318542679</v>
      </c>
      <c r="U456" s="19">
        <v>2.48794168534354</v>
      </c>
      <c r="V456" s="19">
        <v>2.48794168534354</v>
      </c>
      <c r="W456" s="19">
        <v>2.48794168534354</v>
      </c>
      <c r="X456" s="19">
        <v>2.48794168534354</v>
      </c>
      <c r="Y456" s="31">
        <v>54.4179069577441</v>
      </c>
      <c r="Z456" s="31">
        <v>54.4179069577441</v>
      </c>
      <c r="AA456" s="31">
        <v>54.4179069577441</v>
      </c>
      <c r="AB456" s="31">
        <v>54.4179069577441</v>
      </c>
    </row>
    <row r="457" ht="20.05" customHeight="1">
      <c r="A457" s="17">
        <f>$A456+C456</f>
        <v>2260</v>
      </c>
      <c r="B457" s="18"/>
      <c r="C457" s="19">
        <v>5</v>
      </c>
      <c r="D457" t="b" s="20">
        <v>0</v>
      </c>
      <c r="E457" s="21"/>
      <c r="F457" s="22">
        <v>468.690101539831</v>
      </c>
      <c r="G457" s="22">
        <f>$E457+($F457/60+H457*'data'!$C$16+I457*OFFSET('data'!$C$17,0,D457)-G456*(OFFSET('data'!$C$18,0,D457)+'data'!$C$19+OFFSET('data'!$C$20,0,D457)))*$C457/60+G456</f>
        <v>16.3633802816823</v>
      </c>
      <c r="H457" s="22">
        <f>H456+('data'!$C$19*G456-'data'!$C$16*H456)*$C457/60</f>
        <v>62.6500851605285</v>
      </c>
      <c r="I457" s="22">
        <f>I456+(OFFSET('data'!$C$20,0,D457)*G456-OFFSET('data'!$C$17,0,D457)*I456)*$C457/60</f>
        <v>102.697046938681</v>
      </c>
      <c r="J457" s="23">
        <f>$A457/60</f>
        <v>37.6666666666667</v>
      </c>
      <c r="K457" s="19">
        <f>G457/'data'!$C$15*1000</f>
        <v>2.5</v>
      </c>
      <c r="L457" s="19">
        <f>L456+'data'!$G$21*(K456-L456)/60*C456</f>
        <v>2.48799214117148</v>
      </c>
      <c r="M457" s="20">
        <f>IF(L457&lt;='data'!$G$22,1.89,1.47)</f>
        <v>1.89</v>
      </c>
      <c r="N457" s="19">
        <f>$A457</f>
        <v>2260</v>
      </c>
      <c r="O457" s="31">
        <f>'data'!$G$23-'data'!$G$23*(1-('data'!$G$22^M457)/('data'!$G$22^M457+L457^M457))</f>
        <v>54.4069516507964</v>
      </c>
      <c r="P457" s="31">
        <f>VLOOKUP(IF(N457-'data'!$G$24&lt;0,0,N457-'data'!$G$24),N3:O1097,2)</f>
        <v>54.4169382330151</v>
      </c>
      <c r="Q457" s="20">
        <v>2.5</v>
      </c>
      <c r="R457" s="19">
        <v>2.50007300898612</v>
      </c>
      <c r="S457" s="19">
        <v>2.50007300898612</v>
      </c>
      <c r="T457" s="19">
        <v>2.50007300898612</v>
      </c>
      <c r="U457" s="19">
        <v>2.48808443929174</v>
      </c>
      <c r="V457" s="19">
        <v>2.48808443929174</v>
      </c>
      <c r="W457" s="19">
        <v>2.48808443929174</v>
      </c>
      <c r="X457" s="19">
        <v>2.48808443929174</v>
      </c>
      <c r="Y457" s="31">
        <v>54.4153393052636</v>
      </c>
      <c r="Z457" s="31">
        <v>54.4153393052636</v>
      </c>
      <c r="AA457" s="31">
        <v>54.4153393052636</v>
      </c>
      <c r="AB457" s="31">
        <v>54.4153393052636</v>
      </c>
    </row>
    <row r="458" ht="20.05" customHeight="1">
      <c r="A458" s="17">
        <f>$A457+C457</f>
        <v>2265</v>
      </c>
      <c r="B458" s="18"/>
      <c r="C458" s="19">
        <v>5</v>
      </c>
      <c r="D458" t="b" s="20">
        <v>0</v>
      </c>
      <c r="E458" s="21"/>
      <c r="F458" s="22">
        <v>468.521815309757</v>
      </c>
      <c r="G458" s="22">
        <f>$E458+($F458/60+H458*'data'!$C$16+I458*OFFSET('data'!$C$17,0,D458)-G457*(OFFSET('data'!$C$18,0,D458)+'data'!$C$19+OFFSET('data'!$C$20,0,D458)))*$C458/60+G457</f>
        <v>16.3633802816823</v>
      </c>
      <c r="H458" s="22">
        <f>H457+('data'!$C$19*G457-'data'!$C$16*H457)*$C458/60</f>
        <v>62.6779022324956</v>
      </c>
      <c r="I458" s="22">
        <f>I457+(OFFSET('data'!$C$20,0,D458)*G457-OFFSET('data'!$C$17,0,D458)*I457)*$C458/60</f>
        <v>102.907990461042</v>
      </c>
      <c r="J458" s="23">
        <f>$A458/60</f>
        <v>37.75</v>
      </c>
      <c r="K458" s="19">
        <f>G458/'data'!$C$15*1000</f>
        <v>2.5</v>
      </c>
      <c r="L458" s="19">
        <f>L457+'data'!$G$21*(K457-L457)/60*C457</f>
        <v>2.48813344020667</v>
      </c>
      <c r="M458" s="20">
        <f>IF(L458&lt;='data'!$G$22,1.89,1.47)</f>
        <v>1.89</v>
      </c>
      <c r="N458" s="19">
        <f>$A458</f>
        <v>2265</v>
      </c>
      <c r="O458" s="31">
        <f>'data'!$G$23-'data'!$G$23*(1-('data'!$G$22^M458)/('data'!$G$22^M458+L458^M458))</f>
        <v>54.4045282560846</v>
      </c>
      <c r="P458" s="31">
        <f>VLOOKUP(IF(N458-'data'!$G$24&lt;0,0,N458-'data'!$G$24),N3:O1097,2)</f>
        <v>54.4143969345424</v>
      </c>
      <c r="Q458" s="20">
        <v>2.5</v>
      </c>
      <c r="R458" s="19">
        <v>2.50007283316256</v>
      </c>
      <c r="S458" s="19">
        <v>2.50007283316256</v>
      </c>
      <c r="T458" s="19">
        <v>2.50007283316256</v>
      </c>
      <c r="U458" s="19">
        <v>2.48822551134758</v>
      </c>
      <c r="V458" s="19">
        <v>2.48822551134758</v>
      </c>
      <c r="W458" s="19">
        <v>2.48822551134758</v>
      </c>
      <c r="X458" s="19">
        <v>2.48822551134758</v>
      </c>
      <c r="Y458" s="31">
        <v>54.4128020059674</v>
      </c>
      <c r="Z458" s="31">
        <v>54.4128020059674</v>
      </c>
      <c r="AA458" s="31">
        <v>54.4128020059674</v>
      </c>
      <c r="AB458" s="31">
        <v>54.4128020059674</v>
      </c>
    </row>
    <row r="459" ht="20.05" customHeight="1">
      <c r="A459" s="17">
        <f>$A458+C458</f>
        <v>2270</v>
      </c>
      <c r="B459" s="18"/>
      <c r="C459" s="19">
        <v>5</v>
      </c>
      <c r="D459" t="b" s="20">
        <v>0</v>
      </c>
      <c r="E459" s="21"/>
      <c r="F459" s="22">
        <v>468.354235766369</v>
      </c>
      <c r="G459" s="22">
        <f>$E459+($F459/60+H459*'data'!$C$16+I459*OFFSET('data'!$C$17,0,D459)-G458*(OFFSET('data'!$C$18,0,D459)+'data'!$C$19+OFFSET('data'!$C$20,0,D459)))*$C459/60+G458</f>
        <v>16.3633802816823</v>
      </c>
      <c r="H459" s="22">
        <f>H458+('data'!$C$19*G458-'data'!$C$16*H458)*$C459/60</f>
        <v>62.7055560639403</v>
      </c>
      <c r="I459" s="22">
        <f>I458+(OFFSET('data'!$C$20,0,D459)*G458-OFFSET('data'!$C$17,0,D459)*I458)*$C459/60</f>
        <v>103.118863493050</v>
      </c>
      <c r="J459" s="23">
        <f>$A459/60</f>
        <v>37.8333333333333</v>
      </c>
      <c r="K459" s="19">
        <f>G459/'data'!$C$15*1000</f>
        <v>2.5</v>
      </c>
      <c r="L459" s="19">
        <f>L458+'data'!$G$21*(K458-L458)/60*C458</f>
        <v>2.48827307654599</v>
      </c>
      <c r="M459" s="20">
        <f>IF(L459&lt;='data'!$G$22,1.89,1.47)</f>
        <v>1.89</v>
      </c>
      <c r="N459" s="19">
        <f>$A459</f>
        <v>2270</v>
      </c>
      <c r="O459" s="31">
        <f>'data'!$G$23-'data'!$G$23*(1-('data'!$G$22^M459)/('data'!$G$22^M459+L459^M459))</f>
        <v>54.4021334697382</v>
      </c>
      <c r="P459" s="31">
        <f>VLOOKUP(IF(N459-'data'!$G$24&lt;0,0,N459-'data'!$G$24),N3:O1097,2)</f>
        <v>54.4118856409275</v>
      </c>
      <c r="Q459" s="20">
        <v>2.5</v>
      </c>
      <c r="R459" s="19">
        <v>2.50007265795389</v>
      </c>
      <c r="S459" s="19">
        <v>2.50007265795389</v>
      </c>
      <c r="T459" s="19">
        <v>2.50007265795389</v>
      </c>
      <c r="U459" s="19">
        <v>2.4883649213095</v>
      </c>
      <c r="V459" s="19">
        <v>2.4883649213095</v>
      </c>
      <c r="W459" s="19">
        <v>2.4883649213095</v>
      </c>
      <c r="X459" s="19">
        <v>2.4883649213095</v>
      </c>
      <c r="Y459" s="31">
        <v>54.4102947001487</v>
      </c>
      <c r="Z459" s="31">
        <v>54.4102947001487</v>
      </c>
      <c r="AA459" s="31">
        <v>54.4102947001487</v>
      </c>
      <c r="AB459" s="31">
        <v>54.4102947001487</v>
      </c>
    </row>
    <row r="460" ht="20.05" customHeight="1">
      <c r="A460" s="17">
        <f>$A459+C459</f>
        <v>2275</v>
      </c>
      <c r="B460" s="18"/>
      <c r="C460" s="19">
        <v>5</v>
      </c>
      <c r="D460" t="b" s="20">
        <v>0</v>
      </c>
      <c r="E460" s="21"/>
      <c r="F460" s="22">
        <v>468.187358856438</v>
      </c>
      <c r="G460" s="22">
        <f>$E460+($F460/60+H460*'data'!$C$16+I460*OFFSET('data'!$C$17,0,D460)-G459*(OFFSET('data'!$C$18,0,D460)+'data'!$C$19+OFFSET('data'!$C$20,0,D460)))*$C460/60+G459</f>
        <v>16.3633802816823</v>
      </c>
      <c r="H460" s="22">
        <f>H459+('data'!$C$19*G459-'data'!$C$16*H459)*$C460/60</f>
        <v>62.7330476128162</v>
      </c>
      <c r="I460" s="22">
        <f>I459+(OFFSET('data'!$C$20,0,D460)*G459-OFFSET('data'!$C$17,0,D460)*I459)*$C460/60</f>
        <v>103.329666058261</v>
      </c>
      <c r="J460" s="23">
        <f>$A460/60</f>
        <v>37.9166666666667</v>
      </c>
      <c r="K460" s="19">
        <f>G460/'data'!$C$15*1000</f>
        <v>2.5</v>
      </c>
      <c r="L460" s="19">
        <f>L459+'data'!$G$21*(K459-L459)/60*C459</f>
        <v>2.48841106975473</v>
      </c>
      <c r="M460" s="20">
        <f>IF(L460&lt;='data'!$G$22,1.89,1.47)</f>
        <v>1.89</v>
      </c>
      <c r="N460" s="19">
        <f>$A460</f>
        <v>2275</v>
      </c>
      <c r="O460" s="31">
        <f>'data'!$G$23-'data'!$G$23*(1-('data'!$G$22^M460)/('data'!$G$22^M460+L460^M460))</f>
        <v>54.3997669529739</v>
      </c>
      <c r="P460" s="31">
        <f>VLOOKUP(IF(N460-'data'!$G$24&lt;0,0,N460-'data'!$G$24),N3:O1097,2)</f>
        <v>54.4094039967424</v>
      </c>
      <c r="Q460" s="20">
        <v>2.5</v>
      </c>
      <c r="R460" s="19">
        <v>2.50007248335792</v>
      </c>
      <c r="S460" s="19">
        <v>2.50007248335792</v>
      </c>
      <c r="T460" s="19">
        <v>2.50007248335792</v>
      </c>
      <c r="U460" s="19">
        <v>2.48850268874296</v>
      </c>
      <c r="V460" s="19">
        <v>2.48850268874296</v>
      </c>
      <c r="W460" s="19">
        <v>2.48850268874296</v>
      </c>
      <c r="X460" s="19">
        <v>2.48850268874296</v>
      </c>
      <c r="Y460" s="31">
        <v>54.4078170323907</v>
      </c>
      <c r="Z460" s="31">
        <v>54.4078170323907</v>
      </c>
      <c r="AA460" s="31">
        <v>54.4078170323907</v>
      </c>
      <c r="AB460" s="31">
        <v>54.4078170323907</v>
      </c>
    </row>
    <row r="461" ht="20.05" customHeight="1">
      <c r="A461" s="17">
        <f>$A460+C460</f>
        <v>2280</v>
      </c>
      <c r="B461" s="18"/>
      <c r="C461" s="19">
        <v>5</v>
      </c>
      <c r="D461" t="b" s="20">
        <v>0</v>
      </c>
      <c r="E461" s="21"/>
      <c r="F461" s="22">
        <v>468.021180550489</v>
      </c>
      <c r="G461" s="22">
        <f>$E461+($F461/60+H461*'data'!$C$16+I461*OFFSET('data'!$C$17,0,D461)-G460*(OFFSET('data'!$C$18,0,D461)+'data'!$C$19+OFFSET('data'!$C$20,0,D461)))*$C461/60+G460</f>
        <v>16.3633802816823</v>
      </c>
      <c r="H461" s="22">
        <f>H460+('data'!$C$19*G460-'data'!$C$16*H460)*$C461/60</f>
        <v>62.7603778314555</v>
      </c>
      <c r="I461" s="22">
        <f>I460+(OFFSET('data'!$C$20,0,D461)*G460-OFFSET('data'!$C$17,0,D461)*I460)*$C461/60</f>
        <v>103.540398180222</v>
      </c>
      <c r="J461" s="23">
        <f>$A461/60</f>
        <v>38</v>
      </c>
      <c r="K461" s="19">
        <f>G461/'data'!$C$15*1000</f>
        <v>2.5</v>
      </c>
      <c r="L461" s="19">
        <f>L460+'data'!$G$21*(K460-L460)/60*C460</f>
        <v>2.48854743916796</v>
      </c>
      <c r="M461" s="20">
        <f>IF(L461&lt;='data'!$G$22,1.89,1.47)</f>
        <v>1.89</v>
      </c>
      <c r="N461" s="19">
        <f>$A461</f>
        <v>2280</v>
      </c>
      <c r="O461" s="31">
        <f>'data'!$G$23-'data'!$G$23*(1-('data'!$G$22^M461)/('data'!$G$22^M461+L461^M461))</f>
        <v>54.397428371045</v>
      </c>
      <c r="P461" s="31">
        <f>VLOOKUP(IF(N461-'data'!$G$24&lt;0,0,N461-'data'!$G$24),N3:O1097,2)</f>
        <v>54.4069516507964</v>
      </c>
      <c r="Q461" s="20">
        <v>2.5</v>
      </c>
      <c r="R461" s="19">
        <v>2.50007230937245</v>
      </c>
      <c r="S461" s="19">
        <v>2.50007230937245</v>
      </c>
      <c r="T461" s="19">
        <v>2.50007230937245</v>
      </c>
      <c r="U461" s="19">
        <v>2.48863883298314</v>
      </c>
      <c r="V461" s="19">
        <v>2.48863883298314</v>
      </c>
      <c r="W461" s="19">
        <v>2.48863883298314</v>
      </c>
      <c r="X461" s="19">
        <v>2.48863883298314</v>
      </c>
      <c r="Y461" s="31">
        <v>54.4053686515136</v>
      </c>
      <c r="Z461" s="31">
        <v>54.4053686515136</v>
      </c>
      <c r="AA461" s="31">
        <v>54.4053686515136</v>
      </c>
      <c r="AB461" s="31">
        <v>54.4053686515136</v>
      </c>
    </row>
    <row r="462" ht="20.05" customHeight="1">
      <c r="A462" s="17">
        <f>$A461+C461</f>
        <v>2285</v>
      </c>
      <c r="B462" s="18"/>
      <c r="C462" s="19">
        <v>5</v>
      </c>
      <c r="D462" t="b" s="20">
        <v>0</v>
      </c>
      <c r="E462" s="21"/>
      <c r="F462" s="22">
        <v>467.855696842660</v>
      </c>
      <c r="G462" s="22">
        <f>$E462+($F462/60+H462*'data'!$C$16+I462*OFFSET('data'!$C$17,0,D462)-G461*(OFFSET('data'!$C$18,0,D462)+'data'!$C$19+OFFSET('data'!$C$20,0,D462)))*$C462/60+G461</f>
        <v>16.3633802816823</v>
      </c>
      <c r="H462" s="22">
        <f>H461+('data'!$C$19*G461-'data'!$C$16*H461)*$C462/60</f>
        <v>62.7875476666017</v>
      </c>
      <c r="I462" s="22">
        <f>I461+(OFFSET('data'!$C$20,0,D462)*G461-OFFSET('data'!$C$17,0,D462)*I461)*$C462/60</f>
        <v>103.751059882474</v>
      </c>
      <c r="J462" s="23">
        <f>$A462/60</f>
        <v>38.0833333333333</v>
      </c>
      <c r="K462" s="19">
        <f>G462/'data'!$C$15*1000</f>
        <v>2.5</v>
      </c>
      <c r="L462" s="19">
        <f>L461+'data'!$G$21*(K461-L461)/60*C461</f>
        <v>2.48868220389322</v>
      </c>
      <c r="M462" s="20">
        <f>IF(L462&lt;='data'!$G$22,1.89,1.47)</f>
        <v>1.89</v>
      </c>
      <c r="N462" s="19">
        <f>$A462</f>
        <v>2285</v>
      </c>
      <c r="O462" s="31">
        <f>'data'!$G$23-'data'!$G$23*(1-('data'!$G$22^M462)/('data'!$G$22^M462+L462^M462))</f>
        <v>54.3951173931928</v>
      </c>
      <c r="P462" s="31">
        <f>VLOOKUP(IF(N462-'data'!$G$24&lt;0,0,N462-'data'!$G$24),N3:O1097,2)</f>
        <v>54.4045282560846</v>
      </c>
      <c r="Q462" s="20">
        <v>2.5</v>
      </c>
      <c r="R462" s="19">
        <v>2.50007213599527</v>
      </c>
      <c r="S462" s="19">
        <v>2.50007213599527</v>
      </c>
      <c r="T462" s="19">
        <v>2.50007213599527</v>
      </c>
      <c r="U462" s="19">
        <v>2.4887733731377</v>
      </c>
      <c r="V462" s="19">
        <v>2.4887733731377</v>
      </c>
      <c r="W462" s="19">
        <v>2.4887733731377</v>
      </c>
      <c r="X462" s="19">
        <v>2.4887733731377</v>
      </c>
      <c r="Y462" s="31">
        <v>54.4029492105244</v>
      </c>
      <c r="Z462" s="31">
        <v>54.4029492105244</v>
      </c>
      <c r="AA462" s="31">
        <v>54.4029492105244</v>
      </c>
      <c r="AB462" s="31">
        <v>54.4029492105244</v>
      </c>
    </row>
    <row r="463" ht="20.05" customHeight="1">
      <c r="A463" s="17">
        <f>$A462+C462</f>
        <v>2290</v>
      </c>
      <c r="B463" s="18"/>
      <c r="C463" s="19">
        <v>5</v>
      </c>
      <c r="D463" t="b" s="20">
        <v>0</v>
      </c>
      <c r="E463" s="21"/>
      <c r="F463" s="22">
        <v>467.690903750567</v>
      </c>
      <c r="G463" s="22">
        <f>$E463+($F463/60+H463*'data'!$C$16+I463*OFFSET('data'!$C$17,0,D463)-G462*(OFFSET('data'!$C$18,0,D463)+'data'!$C$19+OFFSET('data'!$C$20,0,D463)))*$C463/60+G462</f>
        <v>16.3633802816823</v>
      </c>
      <c r="H463" s="22">
        <f>H462+('data'!$C$19*G462-'data'!$C$16*H462)*$C463/60</f>
        <v>62.8145580594425</v>
      </c>
      <c r="I463" s="22">
        <f>I462+(OFFSET('data'!$C$20,0,D463)*G462-OFFSET('data'!$C$17,0,D463)*I462)*$C463/60</f>
        <v>103.961651188548</v>
      </c>
      <c r="J463" s="23">
        <f>$A463/60</f>
        <v>38.1666666666667</v>
      </c>
      <c r="K463" s="19">
        <f>G463/'data'!$C$15*1000</f>
        <v>2.5</v>
      </c>
      <c r="L463" s="19">
        <f>L462+'data'!$G$21*(K462-L462)/60*C462</f>
        <v>2.48881538281323</v>
      </c>
      <c r="M463" s="20">
        <f>IF(L463&lt;='data'!$G$22,1.89,1.47)</f>
        <v>1.89</v>
      </c>
      <c r="N463" s="19">
        <f>$A463</f>
        <v>2290</v>
      </c>
      <c r="O463" s="31">
        <f>'data'!$G$23-'data'!$G$23*(1-('data'!$G$22^M463)/('data'!$G$22^M463+L463^M463))</f>
        <v>54.3928336925979</v>
      </c>
      <c r="P463" s="31">
        <f>VLOOKUP(IF(N463-'data'!$G$24&lt;0,0,N463-'data'!$G$24),N3:O1097,2)</f>
        <v>54.4021334697382</v>
      </c>
      <c r="Q463" s="20">
        <v>2.5</v>
      </c>
      <c r="R463" s="19">
        <v>2.5000719632242</v>
      </c>
      <c r="S463" s="19">
        <v>2.5000719632242</v>
      </c>
      <c r="T463" s="19">
        <v>2.5000719632242</v>
      </c>
      <c r="U463" s="19">
        <v>2.4889063280894</v>
      </c>
      <c r="V463" s="19">
        <v>2.4889063280894</v>
      </c>
      <c r="W463" s="19">
        <v>2.4889063280894</v>
      </c>
      <c r="X463" s="19">
        <v>2.4889063280894</v>
      </c>
      <c r="Y463" s="31">
        <v>54.4005583665661</v>
      </c>
      <c r="Z463" s="31">
        <v>54.4005583665661</v>
      </c>
      <c r="AA463" s="31">
        <v>54.4005583665661</v>
      </c>
      <c r="AB463" s="31">
        <v>54.4005583665661</v>
      </c>
    </row>
    <row r="464" ht="20.05" customHeight="1">
      <c r="A464" s="17">
        <f>$A463+C463</f>
        <v>2295</v>
      </c>
      <c r="B464" s="18"/>
      <c r="C464" s="19">
        <v>5</v>
      </c>
      <c r="D464" t="b" s="20">
        <v>0</v>
      </c>
      <c r="E464" s="21"/>
      <c r="F464" s="22">
        <v>467.526797315163</v>
      </c>
      <c r="G464" s="22">
        <f>$E464+($F464/60+H464*'data'!$C$16+I464*OFFSET('data'!$C$17,0,D464)-G463*(OFFSET('data'!$C$18,0,D464)+'data'!$C$19+OFFSET('data'!$C$20,0,D464)))*$C464/60+G463</f>
        <v>16.3633802816823</v>
      </c>
      <c r="H464" s="22">
        <f>H463+('data'!$C$19*G463-'data'!$C$16*H463)*$C464/60</f>
        <v>62.8414099456423</v>
      </c>
      <c r="I464" s="22">
        <f>I463+(OFFSET('data'!$C$20,0,D464)*G463-OFFSET('data'!$C$17,0,D464)*I463)*$C464/60</f>
        <v>104.172172121969</v>
      </c>
      <c r="J464" s="23">
        <f>$A464/60</f>
        <v>38.25</v>
      </c>
      <c r="K464" s="19">
        <f>G464/'data'!$C$15*1000</f>
        <v>2.5</v>
      </c>
      <c r="L464" s="19">
        <f>L463+'data'!$G$21*(K463-L463)/60*C463</f>
        <v>2.48894699458849</v>
      </c>
      <c r="M464" s="20">
        <f>IF(L464&lt;='data'!$G$22,1.89,1.47)</f>
        <v>1.89</v>
      </c>
      <c r="N464" s="19">
        <f>$A464</f>
        <v>2295</v>
      </c>
      <c r="O464" s="31">
        <f>'data'!$G$23-'data'!$G$23*(1-('data'!$G$22^M464)/('data'!$G$22^M464+L464^M464))</f>
        <v>54.3905769463338</v>
      </c>
      <c r="P464" s="31">
        <f>VLOOKUP(IF(N464-'data'!$G$24&lt;0,0,N464-'data'!$G$24),N3:O1097,2)</f>
        <v>54.3997669529739</v>
      </c>
      <c r="Q464" s="20">
        <v>2.5</v>
      </c>
      <c r="R464" s="19">
        <v>2.50007179105705</v>
      </c>
      <c r="S464" s="19">
        <v>2.50007179105705</v>
      </c>
      <c r="T464" s="19">
        <v>2.50007179105705</v>
      </c>
      <c r="U464" s="19">
        <v>2.4890377164988</v>
      </c>
      <c r="V464" s="19">
        <v>2.4890377164988</v>
      </c>
      <c r="W464" s="19">
        <v>2.4890377164988</v>
      </c>
      <c r="X464" s="19">
        <v>2.4890377164988</v>
      </c>
      <c r="Y464" s="31">
        <v>54.3981957808674</v>
      </c>
      <c r="Z464" s="31">
        <v>54.3981957808674</v>
      </c>
      <c r="AA464" s="31">
        <v>54.3981957808674</v>
      </c>
      <c r="AB464" s="31">
        <v>54.3981957808674</v>
      </c>
    </row>
    <row r="465" ht="20.05" customHeight="1">
      <c r="A465" s="17">
        <f>$A464+C464</f>
        <v>2300</v>
      </c>
      <c r="B465" s="18"/>
      <c r="C465" s="19">
        <v>5</v>
      </c>
      <c r="D465" t="b" s="20">
        <v>0</v>
      </c>
      <c r="E465" s="21"/>
      <c r="F465" s="22">
        <v>467.363373600607</v>
      </c>
      <c r="G465" s="22">
        <f>$E465+($F465/60+H465*'data'!$C$16+I465*OFFSET('data'!$C$17,0,D465)-G464*(OFFSET('data'!$C$18,0,D465)+'data'!$C$19+OFFSET('data'!$C$20,0,D465)))*$C465/60+G464</f>
        <v>16.3633802816823</v>
      </c>
      <c r="H465" s="22">
        <f>H464+('data'!$C$19*G464-'data'!$C$16*H464)*$C465/60</f>
        <v>62.8681042553747</v>
      </c>
      <c r="I465" s="22">
        <f>I464+(OFFSET('data'!$C$20,0,D465)*G464-OFFSET('data'!$C$17,0,D465)*I464)*$C465/60</f>
        <v>104.382622706252</v>
      </c>
      <c r="J465" s="23">
        <f>$A465/60</f>
        <v>38.3333333333333</v>
      </c>
      <c r="K465" s="19">
        <f>G465/'data'!$C$15*1000</f>
        <v>2.5</v>
      </c>
      <c r="L465" s="19">
        <f>L464+'data'!$G$21*(K464-L464)/60*C464</f>
        <v>2.48907705765993</v>
      </c>
      <c r="M465" s="20">
        <f>IF(L465&lt;='data'!$G$22,1.89,1.47)</f>
        <v>1.89</v>
      </c>
      <c r="N465" s="19">
        <f>$A465</f>
        <v>2300</v>
      </c>
      <c r="O465" s="31">
        <f>'data'!$G$23-'data'!$G$23*(1-('data'!$G$22^M465)/('data'!$G$22^M465+L465^M465))</f>
        <v>54.388346835319</v>
      </c>
      <c r="P465" s="31">
        <f>VLOOKUP(IF(N465-'data'!$G$24&lt;0,0,N465-'data'!$G$24),N3:O1097,2)</f>
        <v>54.397428371045</v>
      </c>
      <c r="Q465" s="20">
        <v>2.5</v>
      </c>
      <c r="R465" s="19">
        <v>2.50007161949167</v>
      </c>
      <c r="S465" s="19">
        <v>2.50007161949167</v>
      </c>
      <c r="T465" s="19">
        <v>2.50007161949167</v>
      </c>
      <c r="U465" s="19">
        <v>2.48916755680685</v>
      </c>
      <c r="V465" s="19">
        <v>2.48916755680685</v>
      </c>
      <c r="W465" s="19">
        <v>2.48916755680685</v>
      </c>
      <c r="X465" s="19">
        <v>2.48916755680685</v>
      </c>
      <c r="Y465" s="31">
        <v>54.3958611186941</v>
      </c>
      <c r="Z465" s="31">
        <v>54.3958611186941</v>
      </c>
      <c r="AA465" s="31">
        <v>54.3958611186941</v>
      </c>
      <c r="AB465" s="31">
        <v>54.3958611186941</v>
      </c>
    </row>
    <row r="466" ht="20.05" customHeight="1">
      <c r="A466" s="17">
        <f>$A465+C465</f>
        <v>2305</v>
      </c>
      <c r="B466" s="18"/>
      <c r="C466" s="19">
        <v>5</v>
      </c>
      <c r="D466" t="b" s="20">
        <v>0</v>
      </c>
      <c r="E466" s="21"/>
      <c r="F466" s="22">
        <v>467.200628694120</v>
      </c>
      <c r="G466" s="22">
        <f>$E466+($F466/60+H466*'data'!$C$16+I466*OFFSET('data'!$C$17,0,D466)-G465*(OFFSET('data'!$C$18,0,D466)+'data'!$C$19+OFFSET('data'!$C$20,0,D466)))*$C466/60+G465</f>
        <v>16.3633802816823</v>
      </c>
      <c r="H466" s="22">
        <f>H465+('data'!$C$19*G465-'data'!$C$16*H465)*$C466/60</f>
        <v>62.8946419133548</v>
      </c>
      <c r="I466" s="22">
        <f>I465+(OFFSET('data'!$C$20,0,D466)*G465-OFFSET('data'!$C$17,0,D466)*I465)*$C466/60</f>
        <v>104.593002964906</v>
      </c>
      <c r="J466" s="23">
        <f>$A466/60</f>
        <v>38.4166666666667</v>
      </c>
      <c r="K466" s="19">
        <f>G466/'data'!$C$15*1000</f>
        <v>2.5</v>
      </c>
      <c r="L466" s="19">
        <f>L465+'data'!$G$21*(K465-L465)/60*C465</f>
        <v>2.48920559025147</v>
      </c>
      <c r="M466" s="20">
        <f>IF(L466&lt;='data'!$G$22,1.89,1.47)</f>
        <v>1.89</v>
      </c>
      <c r="N466" s="19">
        <f>$A466</f>
        <v>2305</v>
      </c>
      <c r="O466" s="31">
        <f>'data'!$G$23-'data'!$G$23*(1-('data'!$G$22^M466)/('data'!$G$22^M466+L466^M466))</f>
        <v>54.3861430442714</v>
      </c>
      <c r="P466" s="31">
        <f>VLOOKUP(IF(N466-'data'!$G$24&lt;0,0,N466-'data'!$G$24),N3:O1097,2)</f>
        <v>54.3951173931928</v>
      </c>
      <c r="Q466" s="20">
        <v>2.5</v>
      </c>
      <c r="R466" s="19">
        <v>2.5000714485259</v>
      </c>
      <c r="S466" s="19">
        <v>2.5000714485259</v>
      </c>
      <c r="T466" s="19">
        <v>2.5000714485259</v>
      </c>
      <c r="U466" s="19">
        <v>2.48929586723746</v>
      </c>
      <c r="V466" s="19">
        <v>2.48929586723746</v>
      </c>
      <c r="W466" s="19">
        <v>2.48929586723746</v>
      </c>
      <c r="X466" s="19">
        <v>2.48929586723746</v>
      </c>
      <c r="Y466" s="31">
        <v>54.3935540492998</v>
      </c>
      <c r="Z466" s="31">
        <v>54.3935540492998</v>
      </c>
      <c r="AA466" s="31">
        <v>54.3935540492998</v>
      </c>
      <c r="AB466" s="31">
        <v>54.3935540492998</v>
      </c>
    </row>
    <row r="467" ht="20.05" customHeight="1">
      <c r="A467" s="17">
        <f>$A466+C466</f>
        <v>2310</v>
      </c>
      <c r="B467" s="18"/>
      <c r="C467" s="19">
        <v>5</v>
      </c>
      <c r="D467" t="b" s="20">
        <v>0</v>
      </c>
      <c r="E467" s="21"/>
      <c r="F467" s="22">
        <v>467.038558705853</v>
      </c>
      <c r="G467" s="22">
        <f>$E467+($F467/60+H467*'data'!$C$16+I467*OFFSET('data'!$C$17,0,D467)-G466*(OFFSET('data'!$C$18,0,D467)+'data'!$C$19+OFFSET('data'!$C$20,0,D467)))*$C467/60+G466</f>
        <v>16.3633802816823</v>
      </c>
      <c r="H467" s="22">
        <f>H466+('data'!$C$19*G466-'data'!$C$16*H466)*$C467/60</f>
        <v>62.921023838871</v>
      </c>
      <c r="I467" s="22">
        <f>I466+(OFFSET('data'!$C$20,0,D467)*G466-OFFSET('data'!$C$17,0,D467)*I466)*$C467/60</f>
        <v>104.803312921432</v>
      </c>
      <c r="J467" s="23">
        <f>$A467/60</f>
        <v>38.5</v>
      </c>
      <c r="K467" s="19">
        <f>G467/'data'!$C$15*1000</f>
        <v>2.5</v>
      </c>
      <c r="L467" s="19">
        <f>L466+'data'!$G$21*(K466-L466)/60*C466</f>
        <v>2.4893326103726</v>
      </c>
      <c r="M467" s="20">
        <f>IF(L467&lt;='data'!$G$22,1.89,1.47)</f>
        <v>1.89</v>
      </c>
      <c r="N467" s="19">
        <f>$A467</f>
        <v>2310</v>
      </c>
      <c r="O467" s="31">
        <f>'data'!$G$23-'data'!$G$23*(1-('data'!$G$22^M467)/('data'!$G$22^M467+L467^M467))</f>
        <v>54.383965261662</v>
      </c>
      <c r="P467" s="31">
        <f>VLOOKUP(IF(N467-'data'!$G$24&lt;0,0,N467-'data'!$G$24),N3:O1097,2)</f>
        <v>54.3928336925979</v>
      </c>
      <c r="Q467" s="20">
        <v>2.5</v>
      </c>
      <c r="R467" s="19">
        <v>2.50007127815757</v>
      </c>
      <c r="S467" s="19">
        <v>2.50007127815757</v>
      </c>
      <c r="T467" s="19">
        <v>2.50007127815757</v>
      </c>
      <c r="U467" s="19">
        <v>2.48942266580009</v>
      </c>
      <c r="V467" s="19">
        <v>2.48942266580009</v>
      </c>
      <c r="W467" s="19">
        <v>2.48942266580009</v>
      </c>
      <c r="X467" s="19">
        <v>2.48942266580009</v>
      </c>
      <c r="Y467" s="31">
        <v>54.3912742458786</v>
      </c>
      <c r="Z467" s="31">
        <v>54.3912742458786</v>
      </c>
      <c r="AA467" s="31">
        <v>54.3912742458786</v>
      </c>
      <c r="AB467" s="31">
        <v>54.3912742458786</v>
      </c>
    </row>
    <row r="468" ht="20.05" customHeight="1">
      <c r="A468" s="17">
        <f>$A467+C467</f>
        <v>2315</v>
      </c>
      <c r="B468" s="18"/>
      <c r="C468" s="19">
        <v>5</v>
      </c>
      <c r="D468" t="b" s="20">
        <v>0</v>
      </c>
      <c r="E468" s="21"/>
      <c r="F468" s="22">
        <v>466.877159768753</v>
      </c>
      <c r="G468" s="22">
        <f>$E468+($F468/60+H468*'data'!$C$16+I468*OFFSET('data'!$C$17,0,D468)-G467*(OFFSET('data'!$C$18,0,D468)+'data'!$C$19+OFFSET('data'!$C$20,0,D468)))*$C468/60+G467</f>
        <v>16.3633802816823</v>
      </c>
      <c r="H468" s="22">
        <f>H467+('data'!$C$19*G467-'data'!$C$16*H467)*$C468/60</f>
        <v>62.9472509458172</v>
      </c>
      <c r="I468" s="22">
        <f>I467+(OFFSET('data'!$C$20,0,D468)*G467-OFFSET('data'!$C$17,0,D468)*I467)*$C468/60</f>
        <v>105.013552599322</v>
      </c>
      <c r="J468" s="23">
        <f>$A468/60</f>
        <v>38.5833333333333</v>
      </c>
      <c r="K468" s="19">
        <f>G468/'data'!$C$15*1000</f>
        <v>2.5</v>
      </c>
      <c r="L468" s="19">
        <f>L467+'data'!$G$21*(K467-L467)/60*C467</f>
        <v>2.48945813582088</v>
      </c>
      <c r="M468" s="20">
        <f>IF(L468&lt;='data'!$G$22,1.89,1.47)</f>
        <v>1.89</v>
      </c>
      <c r="N468" s="19">
        <f>$A468</f>
        <v>2315</v>
      </c>
      <c r="O468" s="31">
        <f>'data'!$G$23-'data'!$G$23*(1-('data'!$G$22^M468)/('data'!$G$22^M468+L468^M468))</f>
        <v>54.3818131796702</v>
      </c>
      <c r="P468" s="31">
        <f>VLOOKUP(IF(N468-'data'!$G$24&lt;0,0,N468-'data'!$G$24),N3:O1097,2)</f>
        <v>54.3905769463338</v>
      </c>
      <c r="Q468" s="20">
        <v>2.5</v>
      </c>
      <c r="R468" s="19">
        <v>2.50007110838453</v>
      </c>
      <c r="S468" s="19">
        <v>2.50007110838453</v>
      </c>
      <c r="T468" s="19">
        <v>2.50007110838453</v>
      </c>
      <c r="U468" s="19">
        <v>2.48954797029223</v>
      </c>
      <c r="V468" s="19">
        <v>2.48954797029223</v>
      </c>
      <c r="W468" s="19">
        <v>2.48954797029223</v>
      </c>
      <c r="X468" s="19">
        <v>2.48954797029223</v>
      </c>
      <c r="Y468" s="31">
        <v>54.3890213855168</v>
      </c>
      <c r="Z468" s="31">
        <v>54.3890213855168</v>
      </c>
      <c r="AA468" s="31">
        <v>54.3890213855168</v>
      </c>
      <c r="AB468" s="31">
        <v>54.3890213855168</v>
      </c>
    </row>
    <row r="469" ht="20.05" customHeight="1">
      <c r="A469" s="17">
        <f>$A468+C468</f>
        <v>2320</v>
      </c>
      <c r="B469" s="18"/>
      <c r="C469" s="19">
        <v>5</v>
      </c>
      <c r="D469" t="b" s="20">
        <v>0</v>
      </c>
      <c r="E469" s="21"/>
      <c r="F469" s="22">
        <v>466.716428038433</v>
      </c>
      <c r="G469" s="22">
        <f>$E469+($F469/60+H469*'data'!$C$16+I469*OFFSET('data'!$C$17,0,D469)-G468*(OFFSET('data'!$C$18,0,D469)+'data'!$C$19+OFFSET('data'!$C$20,0,D469)))*$C469/60+G468</f>
        <v>16.3633802816823</v>
      </c>
      <c r="H469" s="22">
        <f>H468+('data'!$C$19*G468-'data'!$C$16*H468)*$C469/60</f>
        <v>62.973324142724</v>
      </c>
      <c r="I469" s="22">
        <f>I468+(OFFSET('data'!$C$20,0,D469)*G468-OFFSET('data'!$C$17,0,D469)*I468)*$C469/60</f>
        <v>105.223722022061</v>
      </c>
      <c r="J469" s="23">
        <f>$A469/60</f>
        <v>38.6666666666667</v>
      </c>
      <c r="K469" s="19">
        <f>G469/'data'!$C$15*1000</f>
        <v>2.5</v>
      </c>
      <c r="L469" s="19">
        <f>L468+'data'!$G$21*(K468-L468)/60*C468</f>
        <v>2.48958218418445</v>
      </c>
      <c r="M469" s="20">
        <f>IF(L469&lt;='data'!$G$22,1.89,1.47)</f>
        <v>1.89</v>
      </c>
      <c r="N469" s="19">
        <f>$A469</f>
        <v>2320</v>
      </c>
      <c r="O469" s="31">
        <f>'data'!$G$23-'data'!$G$23*(1-('data'!$G$22^M469)/('data'!$G$22^M469+L469^M469))</f>
        <v>54.3796864941389</v>
      </c>
      <c r="P469" s="31">
        <f>VLOOKUP(IF(N469-'data'!$G$24&lt;0,0,N469-'data'!$G$24),N3:O1097,2)</f>
        <v>54.388346835319</v>
      </c>
      <c r="Q469" s="20">
        <v>2.5</v>
      </c>
      <c r="R469" s="19">
        <v>2.50007093920465</v>
      </c>
      <c r="S469" s="19">
        <v>2.50007093920465</v>
      </c>
      <c r="T469" s="19">
        <v>2.50007093920465</v>
      </c>
      <c r="U469" s="19">
        <v>2.48967179830194</v>
      </c>
      <c r="V469" s="19">
        <v>2.48967179830194</v>
      </c>
      <c r="W469" s="19">
        <v>2.48967179830194</v>
      </c>
      <c r="X469" s="19">
        <v>2.48967179830194</v>
      </c>
      <c r="Y469" s="31">
        <v>54.3867951491463</v>
      </c>
      <c r="Z469" s="31">
        <v>54.3867951491463</v>
      </c>
      <c r="AA469" s="31">
        <v>54.3867951491463</v>
      </c>
      <c r="AB469" s="31">
        <v>54.3867951491463</v>
      </c>
    </row>
    <row r="470" ht="20.05" customHeight="1">
      <c r="A470" s="17">
        <f>$A469+C469</f>
        <v>2325</v>
      </c>
      <c r="B470" s="18"/>
      <c r="C470" s="19">
        <v>5</v>
      </c>
      <c r="D470" t="b" s="20">
        <v>0</v>
      </c>
      <c r="E470" s="21"/>
      <c r="F470" s="22">
        <v>466.556359693028</v>
      </c>
      <c r="G470" s="22">
        <f>$E470+($F470/60+H470*'data'!$C$16+I470*OFFSET('data'!$C$17,0,D470)-G469*(OFFSET('data'!$C$18,0,D470)+'data'!$C$19+OFFSET('data'!$C$20,0,D470)))*$C470/60+G469</f>
        <v>16.3633802816823</v>
      </c>
      <c r="H470" s="22">
        <f>H469+('data'!$C$19*G469-'data'!$C$16*H469)*$C470/60</f>
        <v>62.9992443327906</v>
      </c>
      <c r="I470" s="22">
        <f>I469+(OFFSET('data'!$C$20,0,D470)*G469-OFFSET('data'!$C$17,0,D470)*I469)*$C470/60</f>
        <v>105.433821213126</v>
      </c>
      <c r="J470" s="23">
        <f>$A470/60</f>
        <v>38.75</v>
      </c>
      <c r="K470" s="19">
        <f>G470/'data'!$C$15*1000</f>
        <v>2.5</v>
      </c>
      <c r="L470" s="19">
        <f>L469+'data'!$G$21*(K469-L469)/60*C469</f>
        <v>2.48970477284447</v>
      </c>
      <c r="M470" s="20">
        <f>IF(L470&lt;='data'!$G$22,1.89,1.47)</f>
        <v>1.89</v>
      </c>
      <c r="N470" s="19">
        <f>$A470</f>
        <v>2325</v>
      </c>
      <c r="O470" s="31">
        <f>'data'!$G$23-'data'!$G$23*(1-('data'!$G$22^M470)/('data'!$G$22^M470+L470^M470))</f>
        <v>54.3775849045305</v>
      </c>
      <c r="P470" s="31">
        <f>VLOOKUP(IF(N470-'data'!$G$24&lt;0,0,N470-'data'!$G$24),N3:O1097,2)</f>
        <v>54.3861430442714</v>
      </c>
      <c r="Q470" s="20">
        <v>2.5</v>
      </c>
      <c r="R470" s="19">
        <v>2.5000707706158</v>
      </c>
      <c r="S470" s="19">
        <v>2.5000707706158</v>
      </c>
      <c r="T470" s="19">
        <v>2.5000707706158</v>
      </c>
      <c r="U470" s="19">
        <v>2.48979416721028</v>
      </c>
      <c r="V470" s="19">
        <v>2.48979416721028</v>
      </c>
      <c r="W470" s="19">
        <v>2.48979416721028</v>
      </c>
      <c r="X470" s="19">
        <v>2.48979416721028</v>
      </c>
      <c r="Y470" s="31">
        <v>54.3845952214986</v>
      </c>
      <c r="Z470" s="31">
        <v>54.3845952214986</v>
      </c>
      <c r="AA470" s="31">
        <v>54.3845952214986</v>
      </c>
      <c r="AB470" s="31">
        <v>54.3845952214986</v>
      </c>
    </row>
    <row r="471" ht="20.05" customHeight="1">
      <c r="A471" s="17">
        <f>$A470+C470</f>
        <v>2330</v>
      </c>
      <c r="B471" s="18"/>
      <c r="C471" s="19">
        <v>5</v>
      </c>
      <c r="D471" t="b" s="20">
        <v>0</v>
      </c>
      <c r="E471" s="21"/>
      <c r="F471" s="22">
        <v>466.396950933077</v>
      </c>
      <c r="G471" s="22">
        <f>$E471+($F471/60+H471*'data'!$C$16+I471*OFFSET('data'!$C$17,0,D471)-G470*(OFFSET('data'!$C$18,0,D471)+'data'!$C$19+OFFSET('data'!$C$20,0,D471)))*$C471/60+G470</f>
        <v>16.3633802816823</v>
      </c>
      <c r="H471" s="22">
        <f>H470+('data'!$C$19*G470-'data'!$C$16*H470)*$C471/60</f>
        <v>63.0250124139158</v>
      </c>
      <c r="I471" s="22">
        <f>I470+(OFFSET('data'!$C$20,0,D471)*G470-OFFSET('data'!$C$17,0,D471)*I470)*$C471/60</f>
        <v>105.643850195986</v>
      </c>
      <c r="J471" s="23">
        <f>$A471/60</f>
        <v>38.8333333333333</v>
      </c>
      <c r="K471" s="19">
        <f>G471/'data'!$C$15*1000</f>
        <v>2.5</v>
      </c>
      <c r="L471" s="19">
        <f>L470+'data'!$G$21*(K470-L470)/60*C470</f>
        <v>2.48982591897759</v>
      </c>
      <c r="M471" s="20">
        <f>IF(L471&lt;='data'!$G$22,1.89,1.47)</f>
        <v>1.89</v>
      </c>
      <c r="N471" s="19">
        <f>$A471</f>
        <v>2330</v>
      </c>
      <c r="O471" s="31">
        <f>'data'!$G$23-'data'!$G$23*(1-('data'!$G$22^M471)/('data'!$G$22^M471+L471^M471))</f>
        <v>54.3755081138833</v>
      </c>
      <c r="P471" s="31">
        <f>VLOOKUP(IF(N471-'data'!$G$24&lt;0,0,N471-'data'!$G$24),N3:O1097,2)</f>
        <v>54.383965261662</v>
      </c>
      <c r="Q471" s="20">
        <v>2.5</v>
      </c>
      <c r="R471" s="19">
        <v>2.50007060261585</v>
      </c>
      <c r="S471" s="19">
        <v>2.50007060261585</v>
      </c>
      <c r="T471" s="19">
        <v>2.50007060261585</v>
      </c>
      <c r="U471" s="19">
        <v>2.48991509419376</v>
      </c>
      <c r="V471" s="19">
        <v>2.48991509419376</v>
      </c>
      <c r="W471" s="19">
        <v>2.48991509419376</v>
      </c>
      <c r="X471" s="19">
        <v>2.48991509419376</v>
      </c>
      <c r="Y471" s="31">
        <v>54.3824212910588</v>
      </c>
      <c r="Z471" s="31">
        <v>54.3824212910588</v>
      </c>
      <c r="AA471" s="31">
        <v>54.3824212910588</v>
      </c>
      <c r="AB471" s="31">
        <v>54.3824212910588</v>
      </c>
    </row>
    <row r="472" ht="20.05" customHeight="1">
      <c r="A472" s="17">
        <f>$A471+C471</f>
        <v>2335</v>
      </c>
      <c r="B472" s="18"/>
      <c r="C472" s="19">
        <v>5</v>
      </c>
      <c r="D472" t="b" s="20">
        <v>0</v>
      </c>
      <c r="E472" s="21"/>
      <c r="F472" s="22">
        <v>466.238197981378</v>
      </c>
      <c r="G472" s="22">
        <f>$E472+($F472/60+H472*'data'!$C$16+I472*OFFSET('data'!$C$17,0,D472)-G471*(OFFSET('data'!$C$18,0,D472)+'data'!$C$19+OFFSET('data'!$C$20,0,D472)))*$C472/60+G471</f>
        <v>16.3633802816823</v>
      </c>
      <c r="H472" s="22">
        <f>H471+('data'!$C$19*G471-'data'!$C$16*H471)*$C472/60</f>
        <v>63.0506292787293</v>
      </c>
      <c r="I472" s="22">
        <f>I471+(OFFSET('data'!$C$20,0,D472)*G471-OFFSET('data'!$C$17,0,D472)*I471)*$C472/60</f>
        <v>105.853808994102</v>
      </c>
      <c r="J472" s="23">
        <f>$A472/60</f>
        <v>38.9166666666667</v>
      </c>
      <c r="K472" s="19">
        <f>G472/'data'!$C$15*1000</f>
        <v>2.5</v>
      </c>
      <c r="L472" s="19">
        <f>L471+'data'!$G$21*(K471-L471)/60*C471</f>
        <v>2.48994563955833</v>
      </c>
      <c r="M472" s="20">
        <f>IF(L472&lt;='data'!$G$22,1.89,1.47)</f>
        <v>1.89</v>
      </c>
      <c r="N472" s="19">
        <f>$A472</f>
        <v>2335</v>
      </c>
      <c r="O472" s="31">
        <f>'data'!$G$23-'data'!$G$23*(1-('data'!$G$22^M472)/('data'!$G$22^M472+L472^M472))</f>
        <v>54.3734558287688</v>
      </c>
      <c r="P472" s="31">
        <f>VLOOKUP(IF(N472-'data'!$G$24&lt;0,0,N472-'data'!$G$24),N3:O1097,2)</f>
        <v>54.3818131796702</v>
      </c>
      <c r="Q472" s="20">
        <v>2.5</v>
      </c>
      <c r="R472" s="19">
        <v>2.5000704352027</v>
      </c>
      <c r="S472" s="19">
        <v>2.5000704352027</v>
      </c>
      <c r="T472" s="19">
        <v>2.5000704352027</v>
      </c>
      <c r="U472" s="19">
        <v>2.49003459622675</v>
      </c>
      <c r="V472" s="19">
        <v>2.49003459622675</v>
      </c>
      <c r="W472" s="19">
        <v>2.49003459622675</v>
      </c>
      <c r="X472" s="19">
        <v>2.49003459622675</v>
      </c>
      <c r="Y472" s="31">
        <v>54.3802730500204</v>
      </c>
      <c r="Z472" s="31">
        <v>54.3802730500204</v>
      </c>
      <c r="AA472" s="31">
        <v>54.3802730500204</v>
      </c>
      <c r="AB472" s="31">
        <v>54.3802730500204</v>
      </c>
    </row>
    <row r="473" ht="20.05" customHeight="1">
      <c r="A473" s="17">
        <f>$A472+C472</f>
        <v>2340</v>
      </c>
      <c r="B473" s="18"/>
      <c r="C473" s="19">
        <v>5</v>
      </c>
      <c r="D473" t="b" s="20">
        <v>0</v>
      </c>
      <c r="E473" s="21"/>
      <c r="F473" s="22">
        <v>466.080097082869</v>
      </c>
      <c r="G473" s="22">
        <f>$E473+($F473/60+H473*'data'!$C$16+I473*OFFSET('data'!$C$17,0,D473)-G472*(OFFSET('data'!$C$18,0,D473)+'data'!$C$19+OFFSET('data'!$C$20,0,D473)))*$C473/60+G472</f>
        <v>16.3633802816823</v>
      </c>
      <c r="H473" s="22">
        <f>H472+('data'!$C$19*G472-'data'!$C$16*H472)*$C473/60</f>
        <v>63.0760958146224</v>
      </c>
      <c r="I473" s="22">
        <f>I472+(OFFSET('data'!$C$20,0,D473)*G472-OFFSET('data'!$C$17,0,D473)*I472)*$C473/60</f>
        <v>106.063697630928</v>
      </c>
      <c r="J473" s="23">
        <f>$A473/60</f>
        <v>39</v>
      </c>
      <c r="K473" s="19">
        <f>G473/'data'!$C$15*1000</f>
        <v>2.5</v>
      </c>
      <c r="L473" s="19">
        <f>L472+'data'!$G$21*(K472-L472)/60*C472</f>
        <v>2.49006395136147</v>
      </c>
      <c r="M473" s="20">
        <f>IF(L473&lt;='data'!$G$22,1.89,1.47)</f>
        <v>1.89</v>
      </c>
      <c r="N473" s="19">
        <f>$A473</f>
        <v>2340</v>
      </c>
      <c r="O473" s="31">
        <f>'data'!$G$23-'data'!$G$23*(1-('data'!$G$22^M473)/('data'!$G$22^M473+L473^M473))</f>
        <v>54.3714277592487</v>
      </c>
      <c r="P473" s="31">
        <f>VLOOKUP(IF(N473-'data'!$G$24&lt;0,0,N473-'data'!$G$24),N3:O1097,2)</f>
        <v>54.3796864941389</v>
      </c>
      <c r="Q473" s="20">
        <v>2.5</v>
      </c>
      <c r="R473" s="19">
        <v>2.50007026837423</v>
      </c>
      <c r="S473" s="19">
        <v>2.50007026837423</v>
      </c>
      <c r="T473" s="19">
        <v>2.50007026837423</v>
      </c>
      <c r="U473" s="19">
        <v>2.49015269008385</v>
      </c>
      <c r="V473" s="19">
        <v>2.49015269008385</v>
      </c>
      <c r="W473" s="19">
        <v>2.49015269008385</v>
      </c>
      <c r="X473" s="19">
        <v>2.49015269008385</v>
      </c>
      <c r="Y473" s="31">
        <v>54.3781501942408</v>
      </c>
      <c r="Z473" s="31">
        <v>54.3781501942408</v>
      </c>
      <c r="AA473" s="31">
        <v>54.3781501942408</v>
      </c>
      <c r="AB473" s="31">
        <v>54.3781501942408</v>
      </c>
    </row>
    <row r="474" ht="20.05" customHeight="1">
      <c r="A474" s="17">
        <f>$A473+C473</f>
        <v>2345</v>
      </c>
      <c r="B474" s="18"/>
      <c r="C474" s="19">
        <v>5</v>
      </c>
      <c r="D474" t="b" s="20">
        <v>0</v>
      </c>
      <c r="E474" s="21"/>
      <c r="F474" s="22">
        <v>465.922644504489</v>
      </c>
      <c r="G474" s="22">
        <f>$E474+($F474/60+H474*'data'!$C$16+I474*OFFSET('data'!$C$17,0,D474)-G473*(OFFSET('data'!$C$18,0,D474)+'data'!$C$19+OFFSET('data'!$C$20,0,D474)))*$C474/60+G473</f>
        <v>16.3633802816823</v>
      </c>
      <c r="H474" s="22">
        <f>H473+('data'!$C$19*G473-'data'!$C$16*H473)*$C474/60</f>
        <v>63.101412903779</v>
      </c>
      <c r="I474" s="22">
        <f>I473+(OFFSET('data'!$C$20,0,D474)*G473-OFFSET('data'!$C$17,0,D474)*I473)*$C474/60</f>
        <v>106.273516129909</v>
      </c>
      <c r="J474" s="23">
        <f>$A474/60</f>
        <v>39.0833333333333</v>
      </c>
      <c r="K474" s="19">
        <f>G474/'data'!$C$15*1000</f>
        <v>2.5</v>
      </c>
      <c r="L474" s="19">
        <f>L473+'data'!$G$21*(K473-L473)/60*C473</f>
        <v>2.4901808709644</v>
      </c>
      <c r="M474" s="20">
        <f>IF(L474&lt;='data'!$G$22,1.89,1.47)</f>
        <v>1.89</v>
      </c>
      <c r="N474" s="19">
        <f>$A474</f>
        <v>2345</v>
      </c>
      <c r="O474" s="31">
        <f>'data'!$G$23-'data'!$G$23*(1-('data'!$G$22^M474)/('data'!$G$22^M474+L474^M474))</f>
        <v>54.3694236188333</v>
      </c>
      <c r="P474" s="31">
        <f>VLOOKUP(IF(N474-'data'!$G$24&lt;0,0,N474-'data'!$G$24),N3:O1097,2)</f>
        <v>54.3775849045305</v>
      </c>
      <c r="Q474" s="20">
        <v>2.5</v>
      </c>
      <c r="R474" s="19">
        <v>2.50007010212834</v>
      </c>
      <c r="S474" s="19">
        <v>2.50007010212834</v>
      </c>
      <c r="T474" s="19">
        <v>2.50007010212834</v>
      </c>
      <c r="U474" s="19">
        <v>2.49026939234225</v>
      </c>
      <c r="V474" s="19">
        <v>2.49026939234225</v>
      </c>
      <c r="W474" s="19">
        <v>2.49026939234225</v>
      </c>
      <c r="X474" s="19">
        <v>2.49026939234225</v>
      </c>
      <c r="Y474" s="31">
        <v>54.3760524231968</v>
      </c>
      <c r="Z474" s="31">
        <v>54.3760524231968</v>
      </c>
      <c r="AA474" s="31">
        <v>54.3760524231968</v>
      </c>
      <c r="AB474" s="31">
        <v>54.3760524231968</v>
      </c>
    </row>
    <row r="475" ht="20.05" customHeight="1">
      <c r="A475" s="17">
        <f>$A474+C474</f>
        <v>2350</v>
      </c>
      <c r="B475" s="18"/>
      <c r="C475" s="19">
        <v>5</v>
      </c>
      <c r="D475" t="b" s="20">
        <v>0</v>
      </c>
      <c r="E475" s="21"/>
      <c r="F475" s="22">
        <v>465.765836535054</v>
      </c>
      <c r="G475" s="22">
        <f>$E475+($F475/60+H475*'data'!$C$16+I475*OFFSET('data'!$C$17,0,D475)-G474*(OFFSET('data'!$C$18,0,D475)+'data'!$C$19+OFFSET('data'!$C$20,0,D475)))*$C475/60+G474</f>
        <v>16.3633802816823</v>
      </c>
      <c r="H475" s="22">
        <f>H474+('data'!$C$19*G474-'data'!$C$16*H474)*$C475/60</f>
        <v>63.126581423206</v>
      </c>
      <c r="I475" s="22">
        <f>I474+(OFFSET('data'!$C$20,0,D475)*G474-OFFSET('data'!$C$17,0,D475)*I474)*$C475/60</f>
        <v>106.483264514483</v>
      </c>
      <c r="J475" s="23">
        <f>$A475/60</f>
        <v>39.1666666666667</v>
      </c>
      <c r="K475" s="19">
        <f>G475/'data'!$C$15*1000</f>
        <v>2.5</v>
      </c>
      <c r="L475" s="19">
        <f>L474+'data'!$G$21*(K474-L474)/60*C474</f>
        <v>2.49029641474943</v>
      </c>
      <c r="M475" s="20">
        <f>IF(L475&lt;='data'!$G$22,1.89,1.47)</f>
        <v>1.89</v>
      </c>
      <c r="N475" s="19">
        <f>$A475</f>
        <v>2350</v>
      </c>
      <c r="O475" s="31">
        <f>'data'!$G$23-'data'!$G$23*(1-('data'!$G$22^M475)/('data'!$G$22^M475+L475^M475))</f>
        <v>54.3674431244404</v>
      </c>
      <c r="P475" s="31">
        <f>VLOOKUP(IF(N475-'data'!$G$24&lt;0,0,N475-'data'!$G$24),N3:O1097,2)</f>
        <v>54.3755081138833</v>
      </c>
      <c r="Q475" s="20">
        <v>2.5</v>
      </c>
      <c r="R475" s="19">
        <v>2.50006993646294</v>
      </c>
      <c r="S475" s="19">
        <v>2.50006993646294</v>
      </c>
      <c r="T475" s="19">
        <v>2.50006993646294</v>
      </c>
      <c r="U475" s="19">
        <v>2.49038471938404</v>
      </c>
      <c r="V475" s="19">
        <v>2.49038471938404</v>
      </c>
      <c r="W475" s="19">
        <v>2.49038471938404</v>
      </c>
      <c r="X475" s="19">
        <v>2.49038471938404</v>
      </c>
      <c r="Y475" s="31">
        <v>54.3739794399419</v>
      </c>
      <c r="Z475" s="31">
        <v>54.3739794399419</v>
      </c>
      <c r="AA475" s="31">
        <v>54.3739794399419</v>
      </c>
      <c r="AB475" s="31">
        <v>54.3739794399419</v>
      </c>
    </row>
    <row r="476" ht="20.05" customHeight="1">
      <c r="A476" s="17">
        <f>$A475+C475</f>
        <v>2355</v>
      </c>
      <c r="B476" s="18"/>
      <c r="C476" s="19">
        <v>5</v>
      </c>
      <c r="D476" t="b" s="20">
        <v>0</v>
      </c>
      <c r="E476" s="21"/>
      <c r="F476" s="22">
        <v>465.609669485129</v>
      </c>
      <c r="G476" s="22">
        <f>$E476+($F476/60+H476*'data'!$C$16+I476*OFFSET('data'!$C$17,0,D476)-G475*(OFFSET('data'!$C$18,0,D476)+'data'!$C$19+OFFSET('data'!$C$20,0,D476)))*$C476/60+G475</f>
        <v>16.3633802816823</v>
      </c>
      <c r="H476" s="22">
        <f>H475+('data'!$C$19*G475-'data'!$C$16*H475)*$C476/60</f>
        <v>63.1516022447636</v>
      </c>
      <c r="I476" s="22">
        <f>I475+(OFFSET('data'!$C$20,0,D476)*G475-OFFSET('data'!$C$17,0,D476)*I475)*$C476/60</f>
        <v>106.692942808080</v>
      </c>
      <c r="J476" s="23">
        <f>$A476/60</f>
        <v>39.25</v>
      </c>
      <c r="K476" s="19">
        <f>G476/'data'!$C$15*1000</f>
        <v>2.5</v>
      </c>
      <c r="L476" s="19">
        <f>L475+'data'!$G$21*(K475-L475)/60*C475</f>
        <v>2.4904105989061</v>
      </c>
      <c r="M476" s="20">
        <f>IF(L476&lt;='data'!$G$22,1.89,1.47)</f>
        <v>1.89</v>
      </c>
      <c r="N476" s="19">
        <f>$A476</f>
        <v>2355</v>
      </c>
      <c r="O476" s="31">
        <f>'data'!$G$23-'data'!$G$23*(1-('data'!$G$22^M476)/('data'!$G$22^M476+L476^M476))</f>
        <v>54.3654859963535</v>
      </c>
      <c r="P476" s="31">
        <f>VLOOKUP(IF(N476-'data'!$G$24&lt;0,0,N476-'data'!$G$24),N3:O1097,2)</f>
        <v>54.3734558287688</v>
      </c>
      <c r="Q476" s="20">
        <v>2.5</v>
      </c>
      <c r="R476" s="19">
        <v>2.50006977137594</v>
      </c>
      <c r="S476" s="19">
        <v>2.50006977137594</v>
      </c>
      <c r="T476" s="19">
        <v>2.50006977137594</v>
      </c>
      <c r="U476" s="19">
        <v>2.49049868739852</v>
      </c>
      <c r="V476" s="19">
        <v>2.49049868739852</v>
      </c>
      <c r="W476" s="19">
        <v>2.49049868739852</v>
      </c>
      <c r="X476" s="19">
        <v>2.49049868739852</v>
      </c>
      <c r="Y476" s="31">
        <v>54.3719309510625</v>
      </c>
      <c r="Z476" s="31">
        <v>54.3719309510625</v>
      </c>
      <c r="AA476" s="31">
        <v>54.3719309510625</v>
      </c>
      <c r="AB476" s="31">
        <v>54.3719309510625</v>
      </c>
    </row>
    <row r="477" ht="20.05" customHeight="1">
      <c r="A477" s="17">
        <f>$A476+C476</f>
        <v>2360</v>
      </c>
      <c r="B477" s="18"/>
      <c r="C477" s="19">
        <v>5</v>
      </c>
      <c r="D477" t="b" s="20">
        <v>0</v>
      </c>
      <c r="E477" s="21"/>
      <c r="F477" s="22">
        <v>465.454139686896</v>
      </c>
      <c r="G477" s="22">
        <f>$E477+($F477/60+H477*'data'!$C$16+I477*OFFSET('data'!$C$17,0,D477)-G476*(OFFSET('data'!$C$18,0,D477)+'data'!$C$19+OFFSET('data'!$C$20,0,D477)))*$C477/60+G476</f>
        <v>16.3633802816823</v>
      </c>
      <c r="H477" s="22">
        <f>H476+('data'!$C$19*G476-'data'!$C$16*H476)*$C477/60</f>
        <v>63.1764762351957</v>
      </c>
      <c r="I477" s="22">
        <f>I476+(OFFSET('data'!$C$20,0,D477)*G476-OFFSET('data'!$C$17,0,D477)*I476)*$C477/60</f>
        <v>106.902551034122</v>
      </c>
      <c r="J477" s="23">
        <f>$A477/60</f>
        <v>39.3333333333333</v>
      </c>
      <c r="K477" s="19">
        <f>G477/'data'!$C$15*1000</f>
        <v>2.5</v>
      </c>
      <c r="L477" s="19">
        <f>L476+'data'!$G$21*(K476-L476)/60*C476</f>
        <v>2.49052343943346</v>
      </c>
      <c r="M477" s="20">
        <f>IF(L477&lt;='data'!$G$22,1.89,1.47)</f>
        <v>1.89</v>
      </c>
      <c r="N477" s="19">
        <f>$A477</f>
        <v>2360</v>
      </c>
      <c r="O477" s="31">
        <f>'data'!$G$23-'data'!$G$23*(1-('data'!$G$22^M477)/('data'!$G$22^M477+L477^M477))</f>
        <v>54.363551958182</v>
      </c>
      <c r="P477" s="31">
        <f>VLOOKUP(IF(N477-'data'!$G$24&lt;0,0,N477-'data'!$G$24),N3:O1097,2)</f>
        <v>54.3714277592487</v>
      </c>
      <c r="Q477" s="20">
        <v>2.5</v>
      </c>
      <c r="R477" s="19">
        <v>2.50006960686527</v>
      </c>
      <c r="S477" s="19">
        <v>2.50006960686527</v>
      </c>
      <c r="T477" s="19">
        <v>2.50006960686527</v>
      </c>
      <c r="U477" s="19">
        <v>2.49061131238446</v>
      </c>
      <c r="V477" s="19">
        <v>2.49061131238446</v>
      </c>
      <c r="W477" s="19">
        <v>2.49061131238446</v>
      </c>
      <c r="X477" s="19">
        <v>2.49061131238446</v>
      </c>
      <c r="Y477" s="31">
        <v>54.3699066666355</v>
      </c>
      <c r="Z477" s="31">
        <v>54.3699066666355</v>
      </c>
      <c r="AA477" s="31">
        <v>54.3699066666355</v>
      </c>
      <c r="AB477" s="31">
        <v>54.3699066666355</v>
      </c>
    </row>
    <row r="478" ht="20.05" customHeight="1">
      <c r="A478" s="17">
        <f>$A477+C477</f>
        <v>2365</v>
      </c>
      <c r="B478" s="18"/>
      <c r="C478" s="19">
        <v>5</v>
      </c>
      <c r="D478" t="b" s="20">
        <v>0</v>
      </c>
      <c r="E478" s="21"/>
      <c r="F478" s="22">
        <v>465.299243494032</v>
      </c>
      <c r="G478" s="22">
        <f>$E478+($F478/60+H478*'data'!$C$16+I478*OFFSET('data'!$C$17,0,D478)-G477*(OFFSET('data'!$C$18,0,D478)+'data'!$C$19+OFFSET('data'!$C$20,0,D478)))*$C478/60+G477</f>
        <v>16.3633802816823</v>
      </c>
      <c r="H478" s="22">
        <f>H477+('data'!$C$19*G477-'data'!$C$16*H477)*$C478/60</f>
        <v>63.2012042561599</v>
      </c>
      <c r="I478" s="22">
        <f>I477+(OFFSET('data'!$C$20,0,D478)*G477-OFFSET('data'!$C$17,0,D478)*I477)*$C478/60</f>
        <v>107.112089216023</v>
      </c>
      <c r="J478" s="23">
        <f>$A478/60</f>
        <v>39.4166666666667</v>
      </c>
      <c r="K478" s="19">
        <f>G478/'data'!$C$15*1000</f>
        <v>2.5</v>
      </c>
      <c r="L478" s="19">
        <f>L477+'data'!$G$21*(K477-L477)/60*C477</f>
        <v>2.49063495214227</v>
      </c>
      <c r="M478" s="20">
        <f>IF(L478&lt;='data'!$G$22,1.89,1.47)</f>
        <v>1.89</v>
      </c>
      <c r="N478" s="19">
        <f>$A478</f>
        <v>2365</v>
      </c>
      <c r="O478" s="31">
        <f>'data'!$G$23-'data'!$G$23*(1-('data'!$G$22^M478)/('data'!$G$22^M478+L478^M478))</f>
        <v>54.3616407368212</v>
      </c>
      <c r="P478" s="31">
        <f>VLOOKUP(IF(N478-'data'!$G$24&lt;0,0,N478-'data'!$G$24),N3:O1097,2)</f>
        <v>54.3694236188333</v>
      </c>
      <c r="Q478" s="20">
        <v>2.5</v>
      </c>
      <c r="R478" s="19">
        <v>2.50006944292884</v>
      </c>
      <c r="S478" s="19">
        <v>2.50006944292884</v>
      </c>
      <c r="T478" s="19">
        <v>2.50006944292884</v>
      </c>
      <c r="U478" s="19">
        <v>2.49072261015234</v>
      </c>
      <c r="V478" s="19">
        <v>2.49072261015234</v>
      </c>
      <c r="W478" s="19">
        <v>2.49072261015234</v>
      </c>
      <c r="X478" s="19">
        <v>2.49072261015234</v>
      </c>
      <c r="Y478" s="31">
        <v>54.3679063001871</v>
      </c>
      <c r="Z478" s="31">
        <v>54.3679063001871</v>
      </c>
      <c r="AA478" s="31">
        <v>54.3679063001871</v>
      </c>
      <c r="AB478" s="31">
        <v>54.3679063001871</v>
      </c>
    </row>
    <row r="479" ht="20.05" customHeight="1">
      <c r="A479" s="17">
        <f>$A478+C478</f>
        <v>2370</v>
      </c>
      <c r="B479" s="18"/>
      <c r="C479" s="19">
        <v>5</v>
      </c>
      <c r="D479" t="b" s="20">
        <v>0</v>
      </c>
      <c r="E479" s="21"/>
      <c r="F479" s="22">
        <v>465.144977281578</v>
      </c>
      <c r="G479" s="22">
        <f>$E479+($F479/60+H479*'data'!$C$16+I479*OFFSET('data'!$C$17,0,D479)-G478*(OFFSET('data'!$C$18,0,D479)+'data'!$C$19+OFFSET('data'!$C$20,0,D479)))*$C479/60+G478</f>
        <v>16.3633802816823</v>
      </c>
      <c r="H479" s="22">
        <f>H478+('data'!$C$19*G478-'data'!$C$16*H478)*$C479/60</f>
        <v>63.2257871642572</v>
      </c>
      <c r="I479" s="22">
        <f>I478+(OFFSET('data'!$C$20,0,D479)*G478-OFFSET('data'!$C$17,0,D479)*I478)*$C479/60</f>
        <v>107.321557377190</v>
      </c>
      <c r="J479" s="23">
        <f>$A479/60</f>
        <v>39.5</v>
      </c>
      <c r="K479" s="19">
        <f>G479/'data'!$C$15*1000</f>
        <v>2.5</v>
      </c>
      <c r="L479" s="19">
        <f>L478+'data'!$G$21*(K478-L478)/60*C478</f>
        <v>2.49074515265726</v>
      </c>
      <c r="M479" s="20">
        <f>IF(L479&lt;='data'!$G$22,1.89,1.47)</f>
        <v>1.89</v>
      </c>
      <c r="N479" s="19">
        <f>$A479</f>
        <v>2370</v>
      </c>
      <c r="O479" s="31">
        <f>'data'!$G$23-'data'!$G$23*(1-('data'!$G$22^M479)/('data'!$G$22^M479+L479^M479))</f>
        <v>54.3597520624128</v>
      </c>
      <c r="P479" s="31">
        <f>VLOOKUP(IF(N479-'data'!$G$24&lt;0,0,N479-'data'!$G$24),N3:O1097,2)</f>
        <v>54.3674431244404</v>
      </c>
      <c r="Q479" s="20">
        <v>2.5</v>
      </c>
      <c r="R479" s="19">
        <v>2.50006927956462</v>
      </c>
      <c r="S479" s="19">
        <v>2.50006927956462</v>
      </c>
      <c r="T479" s="19">
        <v>2.50006927956462</v>
      </c>
      <c r="U479" s="19">
        <v>2.49083259632658</v>
      </c>
      <c r="V479" s="19">
        <v>2.49083259632658</v>
      </c>
      <c r="W479" s="19">
        <v>2.49083259632658</v>
      </c>
      <c r="X479" s="19">
        <v>2.49083259632658</v>
      </c>
      <c r="Y479" s="31">
        <v>54.3659295686503</v>
      </c>
      <c r="Z479" s="31">
        <v>54.3659295686503</v>
      </c>
      <c r="AA479" s="31">
        <v>54.3659295686503</v>
      </c>
      <c r="AB479" s="31">
        <v>54.3659295686503</v>
      </c>
    </row>
    <row r="480" ht="20.05" customHeight="1">
      <c r="A480" s="17">
        <f>$A479+C479</f>
        <v>2375</v>
      </c>
      <c r="B480" s="18"/>
      <c r="C480" s="19">
        <v>5</v>
      </c>
      <c r="D480" t="b" s="20">
        <v>0</v>
      </c>
      <c r="E480" s="21"/>
      <c r="F480" s="22">
        <v>464.991337445821</v>
      </c>
      <c r="G480" s="22">
        <f>$E480+($F480/60+H480*'data'!$C$16+I480*OFFSET('data'!$C$17,0,D480)-G479*(OFFSET('data'!$C$18,0,D480)+'data'!$C$19+OFFSET('data'!$C$20,0,D480)))*$C480/60+G479</f>
        <v>16.3633802816823</v>
      </c>
      <c r="H480" s="22">
        <f>H479+('data'!$C$19*G479-'data'!$C$16*H479)*$C480/60</f>
        <v>63.2502258110618</v>
      </c>
      <c r="I480" s="22">
        <f>I479+(OFFSET('data'!$C$20,0,D480)*G479-OFFSET('data'!$C$17,0,D480)*I479)*$C480/60</f>
        <v>107.530955541021</v>
      </c>
      <c r="J480" s="23">
        <f>$A480/60</f>
        <v>39.5833333333333</v>
      </c>
      <c r="K480" s="19">
        <f>G480/'data'!$C$15*1000</f>
        <v>2.5</v>
      </c>
      <c r="L480" s="19">
        <f>L479+'data'!$G$21*(K479-L479)/60*C479</f>
        <v>2.49085405641929</v>
      </c>
      <c r="M480" s="20">
        <f>IF(L480&lt;='data'!$G$22,1.89,1.47)</f>
        <v>1.89</v>
      </c>
      <c r="N480" s="19">
        <f>$A480</f>
        <v>2375</v>
      </c>
      <c r="O480" s="31">
        <f>'data'!$G$23-'data'!$G$23*(1-('data'!$G$22^M480)/('data'!$G$22^M480+L480^M480))</f>
        <v>54.3578856683057</v>
      </c>
      <c r="P480" s="31">
        <f>VLOOKUP(IF(N480-'data'!$G$24&lt;0,0,N480-'data'!$G$24),N3:O1097,2)</f>
        <v>54.3654859963535</v>
      </c>
      <c r="Q480" s="20">
        <v>2.5</v>
      </c>
      <c r="R480" s="19">
        <v>2.50006911677052</v>
      </c>
      <c r="S480" s="19">
        <v>2.50006911677052</v>
      </c>
      <c r="T480" s="19">
        <v>2.50006911677052</v>
      </c>
      <c r="U480" s="19">
        <v>2.49094128634772</v>
      </c>
      <c r="V480" s="19">
        <v>2.49094128634772</v>
      </c>
      <c r="W480" s="19">
        <v>2.49094128634772</v>
      </c>
      <c r="X480" s="19">
        <v>2.49094128634772</v>
      </c>
      <c r="Y480" s="31">
        <v>54.3639761923249</v>
      </c>
      <c r="Z480" s="31">
        <v>54.3639761923249</v>
      </c>
      <c r="AA480" s="31">
        <v>54.3639761923249</v>
      </c>
      <c r="AB480" s="31">
        <v>54.3639761923249</v>
      </c>
    </row>
    <row r="481" ht="20.05" customHeight="1">
      <c r="A481" s="17">
        <f>$A480+C480</f>
        <v>2380</v>
      </c>
      <c r="B481" s="18"/>
      <c r="C481" s="19">
        <v>5</v>
      </c>
      <c r="D481" t="b" s="20">
        <v>0</v>
      </c>
      <c r="E481" s="21"/>
      <c r="F481" s="22">
        <v>464.838320404161</v>
      </c>
      <c r="G481" s="22">
        <f>$E481+($F481/60+H481*'data'!$C$16+I481*OFFSET('data'!$C$17,0,D481)-G480*(OFFSET('data'!$C$18,0,D481)+'data'!$C$19+OFFSET('data'!$C$20,0,D481)))*$C481/60+G480</f>
        <v>16.3633802816823</v>
      </c>
      <c r="H481" s="22">
        <f>H480+('data'!$C$19*G480-'data'!$C$16*H480)*$C481/60</f>
        <v>63.2745210431505</v>
      </c>
      <c r="I481" s="22">
        <f>I480+(OFFSET('data'!$C$20,0,D481)*G480-OFFSET('data'!$C$17,0,D481)*I480)*$C481/60</f>
        <v>107.740283730907</v>
      </c>
      <c r="J481" s="23">
        <f>$A481/60</f>
        <v>39.6666666666667</v>
      </c>
      <c r="K481" s="19">
        <f>G481/'data'!$C$15*1000</f>
        <v>2.5</v>
      </c>
      <c r="L481" s="19">
        <f>L480+'data'!$G$21*(K480-L480)/60*C480</f>
        <v>2.49096167868753</v>
      </c>
      <c r="M481" s="20">
        <f>IF(L481&lt;='data'!$G$22,1.89,1.47)</f>
        <v>1.89</v>
      </c>
      <c r="N481" s="19">
        <f>$A481</f>
        <v>2380</v>
      </c>
      <c r="O481" s="31">
        <f>'data'!$G$23-'data'!$G$23*(1-('data'!$G$22^M481)/('data'!$G$22^M481+L481^M481))</f>
        <v>54.3560412910179</v>
      </c>
      <c r="P481" s="31">
        <f>VLOOKUP(IF(N481-'data'!$G$24&lt;0,0,N481-'data'!$G$24),N3:O1097,2)</f>
        <v>54.363551958182</v>
      </c>
      <c r="Q481" s="20">
        <v>2.5</v>
      </c>
      <c r="R481" s="19">
        <v>2.5000689545445</v>
      </c>
      <c r="S481" s="19">
        <v>2.5000689545445</v>
      </c>
      <c r="T481" s="19">
        <v>2.5000689545445</v>
      </c>
      <c r="U481" s="19">
        <v>2.49104869547457</v>
      </c>
      <c r="V481" s="19">
        <v>2.49104869547457</v>
      </c>
      <c r="W481" s="19">
        <v>2.49104869547457</v>
      </c>
      <c r="X481" s="19">
        <v>2.49104869547457</v>
      </c>
      <c r="Y481" s="31">
        <v>54.3620458948364</v>
      </c>
      <c r="Z481" s="31">
        <v>54.3620458948364</v>
      </c>
      <c r="AA481" s="31">
        <v>54.3620458948364</v>
      </c>
      <c r="AB481" s="31">
        <v>54.3620458948364</v>
      </c>
    </row>
    <row r="482" ht="20.05" customHeight="1">
      <c r="A482" s="17">
        <f>$A481+C481</f>
        <v>2385</v>
      </c>
      <c r="B482" s="18"/>
      <c r="C482" s="19">
        <v>5</v>
      </c>
      <c r="D482" t="b" s="20">
        <v>0</v>
      </c>
      <c r="E482" s="21"/>
      <c r="F482" s="22">
        <v>464.685922594990</v>
      </c>
      <c r="G482" s="22">
        <f>$E482+($F482/60+H482*'data'!$C$16+I482*OFFSET('data'!$C$17,0,D482)-G481*(OFFSET('data'!$C$18,0,D482)+'data'!$C$19+OFFSET('data'!$C$20,0,D482)))*$C482/60+G481</f>
        <v>16.3633802816823</v>
      </c>
      <c r="H482" s="22">
        <f>H481+('data'!$C$19*G481-'data'!$C$16*H481)*$C482/60</f>
        <v>63.2986737021321</v>
      </c>
      <c r="I482" s="22">
        <f>I481+(OFFSET('data'!$C$20,0,D482)*G481-OFFSET('data'!$C$17,0,D482)*I481)*$C482/60</f>
        <v>107.949541970231</v>
      </c>
      <c r="J482" s="23">
        <f>$A482/60</f>
        <v>39.75</v>
      </c>
      <c r="K482" s="19">
        <f>G482/'data'!$C$15*1000</f>
        <v>2.5</v>
      </c>
      <c r="L482" s="19">
        <f>L481+'data'!$G$21*(K481-L481)/60*C481</f>
        <v>2.49106803454159</v>
      </c>
      <c r="M482" s="20">
        <f>IF(L482&lt;='data'!$G$22,1.89,1.47)</f>
        <v>1.89</v>
      </c>
      <c r="N482" s="19">
        <f>$A482</f>
        <v>2385</v>
      </c>
      <c r="O482" s="31">
        <f>'data'!$G$23-'data'!$G$23*(1-('data'!$G$22^M482)/('data'!$G$22^M482+L482^M482))</f>
        <v>54.3542186701984</v>
      </c>
      <c r="P482" s="31">
        <f>VLOOKUP(IF(N482-'data'!$G$24&lt;0,0,N482-'data'!$G$24),N3:O1097,2)</f>
        <v>54.3616407368212</v>
      </c>
      <c r="Q482" s="20">
        <v>2.5</v>
      </c>
      <c r="R482" s="19">
        <v>2.50006879288453</v>
      </c>
      <c r="S482" s="19">
        <v>2.50006879288453</v>
      </c>
      <c r="T482" s="19">
        <v>2.50006879288453</v>
      </c>
      <c r="U482" s="19">
        <v>2.49115483878638</v>
      </c>
      <c r="V482" s="19">
        <v>2.49115483878638</v>
      </c>
      <c r="W482" s="19">
        <v>2.49115483878638</v>
      </c>
      <c r="X482" s="19">
        <v>2.49115483878638</v>
      </c>
      <c r="Y482" s="31">
        <v>54.3601384030965</v>
      </c>
      <c r="Z482" s="31">
        <v>54.3601384030965</v>
      </c>
      <c r="AA482" s="31">
        <v>54.3601384030965</v>
      </c>
      <c r="AB482" s="31">
        <v>54.3601384030965</v>
      </c>
    </row>
    <row r="483" ht="20.05" customHeight="1">
      <c r="A483" s="17">
        <f>$A482+C482</f>
        <v>2390</v>
      </c>
      <c r="B483" s="18"/>
      <c r="C483" s="19">
        <v>5</v>
      </c>
      <c r="D483" t="b" s="20">
        <v>0</v>
      </c>
      <c r="E483" s="21"/>
      <c r="F483" s="22">
        <v>464.534140477574</v>
      </c>
      <c r="G483" s="22">
        <f>$E483+($F483/60+H483*'data'!$C$16+I483*OFFSET('data'!$C$17,0,D483)-G482*(OFFSET('data'!$C$18,0,D483)+'data'!$C$19+OFFSET('data'!$C$20,0,D483)))*$C483/60+G482</f>
        <v>16.3633802816823</v>
      </c>
      <c r="H483" s="22">
        <f>H482+('data'!$C$19*G482-'data'!$C$16*H482)*$C483/60</f>
        <v>63.3226846246766</v>
      </c>
      <c r="I483" s="22">
        <f>I482+(OFFSET('data'!$C$20,0,D483)*G482-OFFSET('data'!$C$17,0,D483)*I482)*$C483/60</f>
        <v>108.158730282369</v>
      </c>
      <c r="J483" s="23">
        <f>$A483/60</f>
        <v>39.8333333333333</v>
      </c>
      <c r="K483" s="19">
        <f>G483/'data'!$C$15*1000</f>
        <v>2.5</v>
      </c>
      <c r="L483" s="19">
        <f>L482+'data'!$G$21*(K482-L482)/60*C482</f>
        <v>2.49117313888364</v>
      </c>
      <c r="M483" s="20">
        <f>IF(L483&lt;='data'!$G$22,1.89,1.47)</f>
        <v>1.89</v>
      </c>
      <c r="N483" s="19">
        <f>$A483</f>
        <v>2390</v>
      </c>
      <c r="O483" s="31">
        <f>'data'!$G$23-'data'!$G$23*(1-('data'!$G$22^M483)/('data'!$G$22^M483+L483^M483))</f>
        <v>54.3524175485892</v>
      </c>
      <c r="P483" s="31">
        <f>VLOOKUP(IF(N483-'data'!$G$24&lt;0,0,N483-'data'!$G$24),N3:O1097,2)</f>
        <v>54.3597520624128</v>
      </c>
      <c r="Q483" s="20">
        <v>2.5</v>
      </c>
      <c r="R483" s="19">
        <v>2.50006863178857</v>
      </c>
      <c r="S483" s="19">
        <v>2.50006863178857</v>
      </c>
      <c r="T483" s="19">
        <v>2.50006863178857</v>
      </c>
      <c r="U483" s="19">
        <v>2.49125973118492</v>
      </c>
      <c r="V483" s="19">
        <v>2.49125973118492</v>
      </c>
      <c r="W483" s="19">
        <v>2.49125973118492</v>
      </c>
      <c r="X483" s="19">
        <v>2.49125973118492</v>
      </c>
      <c r="Y483" s="31">
        <v>54.3582534472633</v>
      </c>
      <c r="Z483" s="31">
        <v>54.3582534472633</v>
      </c>
      <c r="AA483" s="31">
        <v>54.3582534472633</v>
      </c>
      <c r="AB483" s="31">
        <v>54.3582534472633</v>
      </c>
    </row>
    <row r="484" ht="20.05" customHeight="1">
      <c r="A484" s="17">
        <f>$A483+C483</f>
        <v>2395</v>
      </c>
      <c r="B484" s="18"/>
      <c r="C484" s="19">
        <v>5</v>
      </c>
      <c r="D484" t="b" s="20">
        <v>0</v>
      </c>
      <c r="E484" s="21"/>
      <c r="F484" s="22">
        <v>464.382970531922</v>
      </c>
      <c r="G484" s="22">
        <f>$E484+($F484/60+H484*'data'!$C$16+I484*OFFSET('data'!$C$17,0,D484)-G483*(OFFSET('data'!$C$18,0,D484)+'data'!$C$19+OFFSET('data'!$C$20,0,D484)))*$C484/60+G483</f>
        <v>16.3633802816823</v>
      </c>
      <c r="H484" s="22">
        <f>H483+('data'!$C$19*G483-'data'!$C$16*H483)*$C484/60</f>
        <v>63.3465546425441</v>
      </c>
      <c r="I484" s="22">
        <f>I483+(OFFSET('data'!$C$20,0,D484)*G483-OFFSET('data'!$C$17,0,D484)*I483)*$C484/60</f>
        <v>108.367848690687</v>
      </c>
      <c r="J484" s="23">
        <f>$A484/60</f>
        <v>39.9166666666667</v>
      </c>
      <c r="K484" s="19">
        <f>G484/'data'!$C$15*1000</f>
        <v>2.5</v>
      </c>
      <c r="L484" s="19">
        <f>L483+'data'!$G$21*(K483-L483)/60*C483</f>
        <v>2.49127700644049</v>
      </c>
      <c r="M484" s="20">
        <f>IF(L484&lt;='data'!$G$22,1.89,1.47)</f>
        <v>1.89</v>
      </c>
      <c r="N484" s="19">
        <f>$A484</f>
        <v>2395</v>
      </c>
      <c r="O484" s="31">
        <f>'data'!$G$23-'data'!$G$23*(1-('data'!$G$22^M484)/('data'!$G$22^M484+L484^M484))</f>
        <v>54.3506376719888</v>
      </c>
      <c r="P484" s="31">
        <f>VLOOKUP(IF(N484-'data'!$G$24&lt;0,0,N484-'data'!$G$24),N3:O1097,2)</f>
        <v>54.3578856683057</v>
      </c>
      <c r="Q484" s="20">
        <v>2.5</v>
      </c>
      <c r="R484" s="19">
        <v>2.5000684712546</v>
      </c>
      <c r="S484" s="19">
        <v>2.5000684712546</v>
      </c>
      <c r="T484" s="19">
        <v>2.5000684712546</v>
      </c>
      <c r="U484" s="19">
        <v>2.49136338739659</v>
      </c>
      <c r="V484" s="19">
        <v>2.49136338739659</v>
      </c>
      <c r="W484" s="19">
        <v>2.49136338739659</v>
      </c>
      <c r="X484" s="19">
        <v>2.49136338739659</v>
      </c>
      <c r="Y484" s="31">
        <v>54.3563907607025</v>
      </c>
      <c r="Z484" s="31">
        <v>54.3563907607025</v>
      </c>
      <c r="AA484" s="31">
        <v>54.3563907607025</v>
      </c>
      <c r="AB484" s="31">
        <v>54.3563907607025</v>
      </c>
    </row>
    <row r="485" ht="20.05" customHeight="1">
      <c r="A485" s="17">
        <f>$A484+C484</f>
        <v>2400</v>
      </c>
      <c r="B485" s="18"/>
      <c r="C485" s="19">
        <v>5</v>
      </c>
      <c r="D485" t="b" s="20">
        <v>0</v>
      </c>
      <c r="E485" s="21"/>
      <c r="F485" s="22">
        <v>464.232409258671</v>
      </c>
      <c r="G485" s="22">
        <f>$E485+($F485/60+H485*'data'!$C$16+I485*OFFSET('data'!$C$17,0,D485)-G484*(OFFSET('data'!$C$18,0,D485)+'data'!$C$19+OFFSET('data'!$C$20,0,D485)))*$C485/60+G484</f>
        <v>16.3633802816823</v>
      </c>
      <c r="H485" s="22">
        <f>H484+('data'!$C$19*G484-'data'!$C$16*H484)*$C485/60</f>
        <v>63.3702845826135</v>
      </c>
      <c r="I485" s="22">
        <f>I484+(OFFSET('data'!$C$20,0,D485)*G484-OFFSET('data'!$C$17,0,D485)*I484)*$C485/60</f>
        <v>108.576897218545</v>
      </c>
      <c r="J485" s="23">
        <f>$A485/60</f>
        <v>40</v>
      </c>
      <c r="K485" s="19">
        <f>G485/'data'!$C$15*1000</f>
        <v>2.5</v>
      </c>
      <c r="L485" s="19">
        <f>L484+'data'!$G$21*(K484-L484)/60*C484</f>
        <v>2.49137965176565</v>
      </c>
      <c r="M485" s="20">
        <f>IF(L485&lt;='data'!$G$22,1.89,1.47)</f>
        <v>1.89</v>
      </c>
      <c r="N485" s="19">
        <f>$A485</f>
        <v>2400</v>
      </c>
      <c r="O485" s="31">
        <f>'data'!$G$23-'data'!$G$23*(1-('data'!$G$22^M485)/('data'!$G$22^M485+L485^M485))</f>
        <v>54.3488787892155</v>
      </c>
      <c r="P485" s="31">
        <f>VLOOKUP(IF(N485-'data'!$G$24&lt;0,0,N485-'data'!$G$24),N3:O1097,2)</f>
        <v>54.3560412910179</v>
      </c>
      <c r="Q485" s="20">
        <v>2.5</v>
      </c>
      <c r="R485" s="19">
        <v>2.50006831128059</v>
      </c>
      <c r="S485" s="19">
        <v>2.50006831128059</v>
      </c>
      <c r="T485" s="19">
        <v>2.50006831128059</v>
      </c>
      <c r="U485" s="19">
        <v>2.49146582197447</v>
      </c>
      <c r="V485" s="19">
        <v>2.49146582197447</v>
      </c>
      <c r="W485" s="19">
        <v>2.49146582197447</v>
      </c>
      <c r="X485" s="19">
        <v>2.49146582197447</v>
      </c>
      <c r="Y485" s="31">
        <v>54.3545500799492</v>
      </c>
      <c r="Z485" s="31">
        <v>54.3545500799492</v>
      </c>
      <c r="AA485" s="31">
        <v>54.3545500799492</v>
      </c>
      <c r="AB485" s="31">
        <v>54.3545500799492</v>
      </c>
    </row>
    <row r="486" ht="20.05" customHeight="1">
      <c r="A486" s="17">
        <f>$A485+C485</f>
        <v>2405</v>
      </c>
      <c r="B486" s="18"/>
      <c r="C486" s="19">
        <v>5</v>
      </c>
      <c r="D486" t="b" s="20">
        <v>0</v>
      </c>
      <c r="E486" s="21"/>
      <c r="F486" s="22">
        <v>464.082453178962</v>
      </c>
      <c r="G486" s="22">
        <f>$E486+($F486/60+H486*'data'!$C$16+I486*OFFSET('data'!$C$17,0,D486)-G485*(OFFSET('data'!$C$18,0,D486)+'data'!$C$19+OFFSET('data'!$C$20,0,D486)))*$C486/60+G485</f>
        <v>16.3633802816823</v>
      </c>
      <c r="H486" s="22">
        <f>H485+('data'!$C$19*G485-'data'!$C$16*H485)*$C486/60</f>
        <v>63.3938752669115</v>
      </c>
      <c r="I486" s="22">
        <f>I485+(OFFSET('data'!$C$20,0,D486)*G485-OFFSET('data'!$C$17,0,D486)*I485)*$C486/60</f>
        <v>108.785875889295</v>
      </c>
      <c r="J486" s="23">
        <f>$A486/60</f>
        <v>40.0833333333333</v>
      </c>
      <c r="K486" s="19">
        <f>G486/'data'!$C$15*1000</f>
        <v>2.5</v>
      </c>
      <c r="L486" s="19">
        <f>L485+'data'!$G$21*(K485-L485)/60*C485</f>
        <v>2.49148108924138</v>
      </c>
      <c r="M486" s="20">
        <f>IF(L486&lt;='data'!$G$22,1.89,1.47)</f>
        <v>1.89</v>
      </c>
      <c r="N486" s="19">
        <f>$A486</f>
        <v>2405</v>
      </c>
      <c r="O486" s="31">
        <f>'data'!$G$23-'data'!$G$23*(1-('data'!$G$22^M486)/('data'!$G$22^M486+L486^M486))</f>
        <v>54.3471406520707</v>
      </c>
      <c r="P486" s="31">
        <f>VLOOKUP(IF(N486-'data'!$G$24&lt;0,0,N486-'data'!$G$24),N3:O1097,2)</f>
        <v>54.3542186701984</v>
      </c>
      <c r="Q486" s="20">
        <v>2.5</v>
      </c>
      <c r="R486" s="19">
        <v>2.50006815186454</v>
      </c>
      <c r="S486" s="19">
        <v>2.50006815186454</v>
      </c>
      <c r="T486" s="19">
        <v>2.50006815186454</v>
      </c>
      <c r="U486" s="19">
        <v>2.49156704930039</v>
      </c>
      <c r="V486" s="19">
        <v>2.49156704930039</v>
      </c>
      <c r="W486" s="19">
        <v>2.49156704930039</v>
      </c>
      <c r="X486" s="19">
        <v>2.49156704930039</v>
      </c>
      <c r="Y486" s="31">
        <v>54.3527311446693</v>
      </c>
      <c r="Z486" s="31">
        <v>54.3527311446693</v>
      </c>
      <c r="AA486" s="31">
        <v>54.3527311446693</v>
      </c>
      <c r="AB486" s="31">
        <v>54.3527311446693</v>
      </c>
    </row>
    <row r="487" ht="20.05" customHeight="1">
      <c r="A487" s="17">
        <f>$A486+C486</f>
        <v>2410</v>
      </c>
      <c r="B487" s="18"/>
      <c r="C487" s="19">
        <v>5</v>
      </c>
      <c r="D487" t="b" s="20">
        <v>0</v>
      </c>
      <c r="E487" s="21"/>
      <c r="F487" s="22">
        <v>463.933098834317</v>
      </c>
      <c r="G487" s="22">
        <f>$E487+($F487/60+H487*'data'!$C$16+I487*OFFSET('data'!$C$17,0,D487)-G486*(OFFSET('data'!$C$18,0,D487)+'data'!$C$19+OFFSET('data'!$C$20,0,D487)))*$C487/60+G486</f>
        <v>16.3633802816823</v>
      </c>
      <c r="H487" s="22">
        <f>H486+('data'!$C$19*G486-'data'!$C$16*H486)*$C487/60</f>
        <v>63.4173275126408</v>
      </c>
      <c r="I487" s="22">
        <f>I486+(OFFSET('data'!$C$20,0,D487)*G486-OFFSET('data'!$C$17,0,D487)*I486)*$C487/60</f>
        <v>108.994784726281</v>
      </c>
      <c r="J487" s="23">
        <f>$A487/60</f>
        <v>40.1666666666667</v>
      </c>
      <c r="K487" s="19">
        <f>G487/'data'!$C$15*1000</f>
        <v>2.5</v>
      </c>
      <c r="L487" s="19">
        <f>L486+'data'!$G$21*(K486-L486)/60*C486</f>
        <v>2.49158133308071</v>
      </c>
      <c r="M487" s="20">
        <f>IF(L487&lt;='data'!$G$22,1.89,1.47)</f>
        <v>1.89</v>
      </c>
      <c r="N487" s="19">
        <f>$A487</f>
        <v>2410</v>
      </c>
      <c r="O487" s="31">
        <f>'data'!$G$23-'data'!$G$23*(1-('data'!$G$22^M487)/('data'!$G$22^M487+L487^M487))</f>
        <v>54.3454230153035</v>
      </c>
      <c r="P487" s="31">
        <f>VLOOKUP(IF(N487-'data'!$G$24&lt;0,0,N487-'data'!$G$24),N3:O1097,2)</f>
        <v>54.3524175485892</v>
      </c>
      <c r="Q487" s="20">
        <v>2.5</v>
      </c>
      <c r="R487" s="19">
        <v>2.50006799300443</v>
      </c>
      <c r="S487" s="19">
        <v>2.50006799300443</v>
      </c>
      <c r="T487" s="19">
        <v>2.50006799300443</v>
      </c>
      <c r="U487" s="19">
        <v>2.4916670835869</v>
      </c>
      <c r="V487" s="19">
        <v>2.4916670835869</v>
      </c>
      <c r="W487" s="19">
        <v>2.4916670835869</v>
      </c>
      <c r="X487" s="19">
        <v>2.4916670835869</v>
      </c>
      <c r="Y487" s="31">
        <v>54.3509336976223</v>
      </c>
      <c r="Z487" s="31">
        <v>54.3509336976223</v>
      </c>
      <c r="AA487" s="31">
        <v>54.3509336976223</v>
      </c>
      <c r="AB487" s="31">
        <v>54.3509336976223</v>
      </c>
    </row>
    <row r="488" ht="20.05" customHeight="1">
      <c r="A488" s="17">
        <f>$A487+C487</f>
        <v>2415</v>
      </c>
      <c r="B488" s="18"/>
      <c r="C488" s="19">
        <v>5</v>
      </c>
      <c r="D488" t="b" s="20">
        <v>0</v>
      </c>
      <c r="E488" s="21"/>
      <c r="F488" s="22">
        <v>463.784342786528</v>
      </c>
      <c r="G488" s="22">
        <f>$E488+($F488/60+H488*'data'!$C$16+I488*OFFSET('data'!$C$17,0,D488)-G487*(OFFSET('data'!$C$18,0,D488)+'data'!$C$19+OFFSET('data'!$C$20,0,D488)))*$C488/60+G487</f>
        <v>16.3633802816823</v>
      </c>
      <c r="H488" s="22">
        <f>H487+('data'!$C$19*G487-'data'!$C$16*H487)*$C488/60</f>
        <v>63.4406421322083</v>
      </c>
      <c r="I488" s="22">
        <f>I487+(OFFSET('data'!$C$20,0,D488)*G487-OFFSET('data'!$C$17,0,D488)*I487)*$C488/60</f>
        <v>109.203623752839</v>
      </c>
      <c r="J488" s="23">
        <f>$A488/60</f>
        <v>40.25</v>
      </c>
      <c r="K488" s="19">
        <f>G488/'data'!$C$15*1000</f>
        <v>2.5</v>
      </c>
      <c r="L488" s="19">
        <f>L487+'data'!$G$21*(K487-L487)/60*C487</f>
        <v>2.49168039732941</v>
      </c>
      <c r="M488" s="20">
        <f>IF(L488&lt;='data'!$G$22,1.89,1.47)</f>
        <v>1.89</v>
      </c>
      <c r="N488" s="19">
        <f>$A488</f>
        <v>2415</v>
      </c>
      <c r="O488" s="31">
        <f>'data'!$G$23-'data'!$G$23*(1-('data'!$G$22^M488)/('data'!$G$22^M488+L488^M488))</f>
        <v>54.3437256365755</v>
      </c>
      <c r="P488" s="31">
        <f>VLOOKUP(IF(N488-'data'!$G$24&lt;0,0,N488-'data'!$G$24),N3:O1097,2)</f>
        <v>54.3506376719888</v>
      </c>
      <c r="Q488" s="20">
        <v>2.5</v>
      </c>
      <c r="R488" s="19">
        <v>2.50006783469828</v>
      </c>
      <c r="S488" s="19">
        <v>2.50006783469828</v>
      </c>
      <c r="T488" s="19">
        <v>2.50006783469828</v>
      </c>
      <c r="U488" s="19">
        <v>2.49176593887929</v>
      </c>
      <c r="V488" s="19">
        <v>2.49176593887929</v>
      </c>
      <c r="W488" s="19">
        <v>2.49176593887929</v>
      </c>
      <c r="X488" s="19">
        <v>2.49176593887929</v>
      </c>
      <c r="Y488" s="31">
        <v>54.3491574846242</v>
      </c>
      <c r="Z488" s="31">
        <v>54.3491574846242</v>
      </c>
      <c r="AA488" s="31">
        <v>54.3491574846242</v>
      </c>
      <c r="AB488" s="31">
        <v>54.3491574846242</v>
      </c>
    </row>
    <row r="489" ht="20.05" customHeight="1">
      <c r="A489" s="17">
        <f>$A488+C488</f>
        <v>2420</v>
      </c>
      <c r="B489" s="18"/>
      <c r="C489" s="19">
        <v>5</v>
      </c>
      <c r="D489" t="b" s="20">
        <v>0</v>
      </c>
      <c r="E489" s="21"/>
      <c r="F489" s="22">
        <v>463.636181617528</v>
      </c>
      <c r="G489" s="22">
        <f>$E489+($F489/60+H489*'data'!$C$16+I489*OFFSET('data'!$C$17,0,D489)-G488*(OFFSET('data'!$C$18,0,D489)+'data'!$C$19+OFFSET('data'!$C$20,0,D489)))*$C489/60+G488</f>
        <v>16.3633802816823</v>
      </c>
      <c r="H489" s="22">
        <f>H488+('data'!$C$19*G488-'data'!$C$16*H488)*$C489/60</f>
        <v>63.4638199332536</v>
      </c>
      <c r="I489" s="22">
        <f>I488+(OFFSET('data'!$C$20,0,D489)*G488-OFFSET('data'!$C$17,0,D489)*I488)*$C489/60</f>
        <v>109.412392992297</v>
      </c>
      <c r="J489" s="23">
        <f>$A489/60</f>
        <v>40.3333333333333</v>
      </c>
      <c r="K489" s="19">
        <f>G489/'data'!$C$15*1000</f>
        <v>2.5</v>
      </c>
      <c r="L489" s="19">
        <f>L488+'data'!$G$21*(K488-L488)/60*C488</f>
        <v>2.49177829586797</v>
      </c>
      <c r="M489" s="20">
        <f>IF(L489&lt;='data'!$G$22,1.89,1.47)</f>
        <v>1.89</v>
      </c>
      <c r="N489" s="19">
        <f>$A489</f>
        <v>2420</v>
      </c>
      <c r="O489" s="31">
        <f>'data'!$G$23-'data'!$G$23*(1-('data'!$G$22^M489)/('data'!$G$22^M489+L489^M489))</f>
        <v>54.3420482764259</v>
      </c>
      <c r="P489" s="31">
        <f>VLOOKUP(IF(N489-'data'!$G$24&lt;0,0,N489-'data'!$G$24),N3:O1097,2)</f>
        <v>54.3488787892155</v>
      </c>
      <c r="Q489" s="20">
        <v>2.5</v>
      </c>
      <c r="R489" s="19">
        <v>2.5000676769441</v>
      </c>
      <c r="S489" s="19">
        <v>2.5000676769441</v>
      </c>
      <c r="T489" s="19">
        <v>2.5000676769441</v>
      </c>
      <c r="U489" s="19">
        <v>2.49186362905755</v>
      </c>
      <c r="V489" s="19">
        <v>2.49186362905755</v>
      </c>
      <c r="W489" s="19">
        <v>2.49186362905755</v>
      </c>
      <c r="X489" s="19">
        <v>2.49186362905755</v>
      </c>
      <c r="Y489" s="31">
        <v>54.347402254511</v>
      </c>
      <c r="Z489" s="31">
        <v>54.347402254511</v>
      </c>
      <c r="AA489" s="31">
        <v>54.347402254511</v>
      </c>
      <c r="AB489" s="31">
        <v>54.347402254511</v>
      </c>
    </row>
    <row r="490" ht="20.05" customHeight="1">
      <c r="A490" s="17">
        <f>$A489+C489</f>
        <v>2425</v>
      </c>
      <c r="B490" s="18"/>
      <c r="C490" s="19">
        <v>5</v>
      </c>
      <c r="D490" t="b" s="20">
        <v>0</v>
      </c>
      <c r="E490" s="21"/>
      <c r="F490" s="22">
        <v>463.488611929280</v>
      </c>
      <c r="G490" s="22">
        <f>$E490+($F490/60+H490*'data'!$C$16+I490*OFFSET('data'!$C$17,0,D490)-G489*(OFFSET('data'!$C$18,0,D490)+'data'!$C$19+OFFSET('data'!$C$20,0,D490)))*$C490/60+G489</f>
        <v>16.3633802816823</v>
      </c>
      <c r="H490" s="22">
        <f>H489+('data'!$C$19*G489-'data'!$C$16*H489)*$C490/60</f>
        <v>63.4868617186766</v>
      </c>
      <c r="I490" s="22">
        <f>I489+(OFFSET('data'!$C$20,0,D490)*G489-OFFSET('data'!$C$17,0,D490)*I489)*$C490/60</f>
        <v>109.621092467976</v>
      </c>
      <c r="J490" s="23">
        <f>$A490/60</f>
        <v>40.4166666666667</v>
      </c>
      <c r="K490" s="19">
        <f>G490/'data'!$C$15*1000</f>
        <v>2.5</v>
      </c>
      <c r="L490" s="19">
        <f>L489+'data'!$G$21*(K489-L489)/60*C489</f>
        <v>2.49187504241355</v>
      </c>
      <c r="M490" s="20">
        <f>IF(L490&lt;='data'!$G$22,1.89,1.47)</f>
        <v>1.89</v>
      </c>
      <c r="N490" s="19">
        <f>$A490</f>
        <v>2425</v>
      </c>
      <c r="O490" s="31">
        <f>'data'!$G$23-'data'!$G$23*(1-('data'!$G$22^M490)/('data'!$G$22^M490+L490^M490))</f>
        <v>54.3403906982367</v>
      </c>
      <c r="P490" s="31">
        <f>VLOOKUP(IF(N490-'data'!$G$24&lt;0,0,N490-'data'!$G$24),N3:O1097,2)</f>
        <v>54.3471406520707</v>
      </c>
      <c r="Q490" s="20">
        <v>2.5</v>
      </c>
      <c r="R490" s="19">
        <v>2.50006751973989</v>
      </c>
      <c r="S490" s="19">
        <v>2.50006751973989</v>
      </c>
      <c r="T490" s="19">
        <v>2.50006751973989</v>
      </c>
      <c r="U490" s="19">
        <v>2.49196016783833</v>
      </c>
      <c r="V490" s="19">
        <v>2.49196016783833</v>
      </c>
      <c r="W490" s="19">
        <v>2.49196016783833</v>
      </c>
      <c r="X490" s="19">
        <v>2.49196016783833</v>
      </c>
      <c r="Y490" s="31">
        <v>54.3456677591018</v>
      </c>
      <c r="Z490" s="31">
        <v>54.3456677591018</v>
      </c>
      <c r="AA490" s="31">
        <v>54.3456677591018</v>
      </c>
      <c r="AB490" s="31">
        <v>54.3456677591018</v>
      </c>
    </row>
    <row r="491" ht="20.05" customHeight="1">
      <c r="A491" s="17">
        <f>$A490+C490</f>
        <v>2430</v>
      </c>
      <c r="B491" s="18"/>
      <c r="C491" s="19">
        <v>5</v>
      </c>
      <c r="D491" t="b" s="20">
        <v>0</v>
      </c>
      <c r="E491" s="21"/>
      <c r="F491" s="22">
        <v>463.341630343656</v>
      </c>
      <c r="G491" s="22">
        <f>$E491+($F491/60+H491*'data'!$C$16+I491*OFFSET('data'!$C$17,0,D491)-G490*(OFFSET('data'!$C$18,0,D491)+'data'!$C$19+OFFSET('data'!$C$20,0,D491)))*$C491/60+G490</f>
        <v>16.3633802816823</v>
      </c>
      <c r="H491" s="22">
        <f>H490+('data'!$C$19*G490-'data'!$C$16*H490)*$C491/60</f>
        <v>63.5097682866657</v>
      </c>
      <c r="I491" s="22">
        <f>I490+(OFFSET('data'!$C$20,0,D491)*G490-OFFSET('data'!$C$17,0,D491)*I490)*$C491/60</f>
        <v>109.829722203189</v>
      </c>
      <c r="J491" s="23">
        <f>$A491/60</f>
        <v>40.5</v>
      </c>
      <c r="K491" s="19">
        <f>G491/'data'!$C$15*1000</f>
        <v>2.5</v>
      </c>
      <c r="L491" s="19">
        <f>L490+'data'!$G$21*(K490-L490)/60*C490</f>
        <v>2.4919706505219</v>
      </c>
      <c r="M491" s="20">
        <f>IF(L491&lt;='data'!$G$22,1.89,1.47)</f>
        <v>1.89</v>
      </c>
      <c r="N491" s="19">
        <f>$A491</f>
        <v>2430</v>
      </c>
      <c r="O491" s="31">
        <f>'data'!$G$23-'data'!$G$23*(1-('data'!$G$22^M491)/('data'!$G$22^M491+L491^M491))</f>
        <v>54.3387526681988</v>
      </c>
      <c r="P491" s="31">
        <f>VLOOKUP(IF(N491-'data'!$G$24&lt;0,0,N491-'data'!$G$24),N3:O1097,2)</f>
        <v>54.3454230153035</v>
      </c>
      <c r="Q491" s="20">
        <v>2.5</v>
      </c>
      <c r="R491" s="19">
        <v>2.50006736308367</v>
      </c>
      <c r="S491" s="19">
        <v>2.50006736308367</v>
      </c>
      <c r="T491" s="19">
        <v>2.50006736308367</v>
      </c>
      <c r="U491" s="19">
        <v>2.49205556877683</v>
      </c>
      <c r="V491" s="19">
        <v>2.49205556877683</v>
      </c>
      <c r="W491" s="19">
        <v>2.49205556877683</v>
      </c>
      <c r="X491" s="19">
        <v>2.49205556877683</v>
      </c>
      <c r="Y491" s="31">
        <v>54.3439537531639</v>
      </c>
      <c r="Z491" s="31">
        <v>54.3439537531639</v>
      </c>
      <c r="AA491" s="31">
        <v>54.3439537531639</v>
      </c>
      <c r="AB491" s="31">
        <v>54.3439537531639</v>
      </c>
    </row>
    <row r="492" ht="20.05" customHeight="1">
      <c r="A492" s="17">
        <f>$A491+C491</f>
        <v>2435</v>
      </c>
      <c r="B492" s="18"/>
      <c r="C492" s="19">
        <v>5</v>
      </c>
      <c r="D492" t="b" s="20">
        <v>0</v>
      </c>
      <c r="E492" s="21"/>
      <c r="F492" s="22">
        <v>463.195233502319</v>
      </c>
      <c r="G492" s="22">
        <f>$E492+($F492/60+H492*'data'!$C$16+I492*OFFSET('data'!$C$17,0,D492)-G491*(OFFSET('data'!$C$18,0,D492)+'data'!$C$19+OFFSET('data'!$C$20,0,D492)))*$C492/60+G491</f>
        <v>16.3633802816823</v>
      </c>
      <c r="H492" s="22">
        <f>H491+('data'!$C$19*G491-'data'!$C$16*H491)*$C492/60</f>
        <v>63.5325404307251</v>
      </c>
      <c r="I492" s="22">
        <f>I491+(OFFSET('data'!$C$20,0,D492)*G491-OFFSET('data'!$C$17,0,D492)*I491)*$C492/60</f>
        <v>110.038282221240</v>
      </c>
      <c r="J492" s="23">
        <f>$A492/60</f>
        <v>40.5833333333333</v>
      </c>
      <c r="K492" s="19">
        <f>G492/'data'!$C$15*1000</f>
        <v>2.5</v>
      </c>
      <c r="L492" s="19">
        <f>L491+'data'!$G$21*(K491-L491)/60*C491</f>
        <v>2.49206513358925</v>
      </c>
      <c r="M492" s="20">
        <f>IF(L492&lt;='data'!$G$22,1.89,1.47)</f>
        <v>1.89</v>
      </c>
      <c r="N492" s="19">
        <f>$A492</f>
        <v>2435</v>
      </c>
      <c r="O492" s="31">
        <f>'data'!$G$23-'data'!$G$23*(1-('data'!$G$22^M492)/('data'!$G$22^M492+L492^M492))</f>
        <v>54.3371339552786</v>
      </c>
      <c r="P492" s="31">
        <f>VLOOKUP(IF(N492-'data'!$G$24&lt;0,0,N492-'data'!$G$24),N3:O1097,2)</f>
        <v>54.3437256365755</v>
      </c>
      <c r="Q492" s="20">
        <v>2.5</v>
      </c>
      <c r="R492" s="19">
        <v>2.50006720697349</v>
      </c>
      <c r="S492" s="19">
        <v>2.50006720697349</v>
      </c>
      <c r="T492" s="19">
        <v>2.50006720697349</v>
      </c>
      <c r="U492" s="19">
        <v>2.49214984526874</v>
      </c>
      <c r="V492" s="19">
        <v>2.49214984526874</v>
      </c>
      <c r="W492" s="19">
        <v>2.49214984526874</v>
      </c>
      <c r="X492" s="19">
        <v>2.49214984526874</v>
      </c>
      <c r="Y492" s="31">
        <v>54.3422599943771</v>
      </c>
      <c r="Z492" s="31">
        <v>54.3422599943771</v>
      </c>
      <c r="AA492" s="31">
        <v>54.3422599943771</v>
      </c>
      <c r="AB492" s="31">
        <v>54.3422599943771</v>
      </c>
    </row>
    <row r="493" ht="20.05" customHeight="1">
      <c r="A493" s="17">
        <f>$A492+C492</f>
        <v>2440</v>
      </c>
      <c r="B493" s="18"/>
      <c r="C493" s="19">
        <v>5</v>
      </c>
      <c r="D493" t="b" s="20">
        <v>0</v>
      </c>
      <c r="E493" s="21"/>
      <c r="F493" s="22">
        <v>463.049418066613</v>
      </c>
      <c r="G493" s="22">
        <f>$E493+($F493/60+H493*'data'!$C$16+I493*OFFSET('data'!$C$17,0,D493)-G492*(OFFSET('data'!$C$18,0,D493)+'data'!$C$19+OFFSET('data'!$C$20,0,D493)))*$C493/60+G492</f>
        <v>16.3633802816823</v>
      </c>
      <c r="H493" s="22">
        <f>H492+('data'!$C$19*G492-'data'!$C$16*H492)*$C493/60</f>
        <v>63.5551789397024</v>
      </c>
      <c r="I493" s="22">
        <f>I492+(OFFSET('data'!$C$20,0,D493)*G492-OFFSET('data'!$C$17,0,D493)*I492)*$C493/60</f>
        <v>110.246772545427</v>
      </c>
      <c r="J493" s="23">
        <f>$A493/60</f>
        <v>40.6666666666667</v>
      </c>
      <c r="K493" s="19">
        <f>G493/'data'!$C$15*1000</f>
        <v>2.5</v>
      </c>
      <c r="L493" s="19">
        <f>L492+'data'!$G$21*(K492-L492)/60*C492</f>
        <v>2.4921585048542</v>
      </c>
      <c r="M493" s="20">
        <f>IF(L493&lt;='data'!$G$22,1.89,1.47)</f>
        <v>1.89</v>
      </c>
      <c r="N493" s="19">
        <f>$A493</f>
        <v>2440</v>
      </c>
      <c r="O493" s="31">
        <f>'data'!$G$23-'data'!$G$23*(1-('data'!$G$22^M493)/('data'!$G$22^M493+L493^M493))</f>
        <v>54.3355343311847</v>
      </c>
      <c r="P493" s="31">
        <f>VLOOKUP(IF(N493-'data'!$G$24&lt;0,0,N493-'data'!$G$24),N3:O1097,2)</f>
        <v>54.3420482764259</v>
      </c>
      <c r="Q493" s="20">
        <v>2.5</v>
      </c>
      <c r="R493" s="19">
        <v>2.50006705140739</v>
      </c>
      <c r="S493" s="19">
        <v>2.50006705140739</v>
      </c>
      <c r="T493" s="19">
        <v>2.50006705140739</v>
      </c>
      <c r="U493" s="19">
        <v>2.49224301055209</v>
      </c>
      <c r="V493" s="19">
        <v>2.49224301055209</v>
      </c>
      <c r="W493" s="19">
        <v>2.49224301055209</v>
      </c>
      <c r="X493" s="19">
        <v>2.49224301055209</v>
      </c>
      <c r="Y493" s="31">
        <v>54.3405862432989</v>
      </c>
      <c r="Z493" s="31">
        <v>54.3405862432989</v>
      </c>
      <c r="AA493" s="31">
        <v>54.3405862432989</v>
      </c>
      <c r="AB493" s="31">
        <v>54.3405862432989</v>
      </c>
    </row>
    <row r="494" ht="20.05" customHeight="1">
      <c r="A494" s="17">
        <f>$A493+C493</f>
        <v>2445</v>
      </c>
      <c r="B494" s="18"/>
      <c r="C494" s="19">
        <v>5</v>
      </c>
      <c r="D494" t="b" s="20">
        <v>0</v>
      </c>
      <c r="E494" s="21"/>
      <c r="F494" s="22">
        <v>462.904180717440</v>
      </c>
      <c r="G494" s="22">
        <f>$E494+($F494/60+H494*'data'!$C$16+I494*OFFSET('data'!$C$17,0,D494)-G493*(OFFSET('data'!$C$18,0,D494)+'data'!$C$19+OFFSET('data'!$C$20,0,D494)))*$C494/60+G493</f>
        <v>16.3633802816823</v>
      </c>
      <c r="H494" s="22">
        <f>H493+('data'!$C$19*G493-'data'!$C$16*H493)*$C494/60</f>
        <v>63.5776845978161</v>
      </c>
      <c r="I494" s="22">
        <f>I493+(OFFSET('data'!$C$20,0,D494)*G493-OFFSET('data'!$C$17,0,D494)*I493)*$C494/60</f>
        <v>110.455193199039</v>
      </c>
      <c r="J494" s="23">
        <f>$A494/60</f>
        <v>40.75</v>
      </c>
      <c r="K494" s="19">
        <f>G494/'data'!$C$15*1000</f>
        <v>2.5</v>
      </c>
      <c r="L494" s="19">
        <f>L493+'data'!$G$21*(K493-L493)/60*C493</f>
        <v>2.49225077739957</v>
      </c>
      <c r="M494" s="20">
        <f>IF(L494&lt;='data'!$G$22,1.89,1.47)</f>
        <v>1.89</v>
      </c>
      <c r="N494" s="19">
        <f>$A494</f>
        <v>2445</v>
      </c>
      <c r="O494" s="31">
        <f>'data'!$G$23-'data'!$G$23*(1-('data'!$G$22^M494)/('data'!$G$22^M494+L494^M494))</f>
        <v>54.3339535703345</v>
      </c>
      <c r="P494" s="31">
        <f>VLOOKUP(IF(N494-'data'!$G$24&lt;0,0,N494-'data'!$G$24),N3:O1097,2)</f>
        <v>54.3403906982367</v>
      </c>
      <c r="Q494" s="20">
        <v>2.5</v>
      </c>
      <c r="R494" s="19">
        <v>2.5000668963834</v>
      </c>
      <c r="S494" s="19">
        <v>2.5000668963834</v>
      </c>
      <c r="T494" s="19">
        <v>2.5000668963834</v>
      </c>
      <c r="U494" s="19">
        <v>2.4923350777091</v>
      </c>
      <c r="V494" s="19">
        <v>2.4923350777091</v>
      </c>
      <c r="W494" s="19">
        <v>2.4923350777091</v>
      </c>
      <c r="X494" s="19">
        <v>2.4923350777091</v>
      </c>
      <c r="Y494" s="31">
        <v>54.3389322633297</v>
      </c>
      <c r="Z494" s="31">
        <v>54.3389322633297</v>
      </c>
      <c r="AA494" s="31">
        <v>54.3389322633297</v>
      </c>
      <c r="AB494" s="31">
        <v>54.3389322633297</v>
      </c>
    </row>
    <row r="495" ht="20.05" customHeight="1">
      <c r="A495" s="17">
        <f>$A494+C494</f>
        <v>2450</v>
      </c>
      <c r="B495" s="18"/>
      <c r="C495" s="19">
        <v>5</v>
      </c>
      <c r="D495" t="b" s="20">
        <v>0</v>
      </c>
      <c r="E495" s="21"/>
      <c r="F495" s="22">
        <v>462.759518155151</v>
      </c>
      <c r="G495" s="22">
        <f>$E495+($F495/60+H495*'data'!$C$16+I495*OFFSET('data'!$C$17,0,D495)-G494*(OFFSET('data'!$C$18,0,D495)+'data'!$C$19+OFFSET('data'!$C$20,0,D495)))*$C495/60+G494</f>
        <v>16.3633802816823</v>
      </c>
      <c r="H495" s="22">
        <f>H494+('data'!$C$19*G494-'data'!$C$16*H494)*$C495/60</f>
        <v>63.6000581846826</v>
      </c>
      <c r="I495" s="22">
        <f>I494+(OFFSET('data'!$C$20,0,D495)*G494-OFFSET('data'!$C$17,0,D495)*I494)*$C495/60</f>
        <v>110.663544205358</v>
      </c>
      <c r="J495" s="23">
        <f>$A495/60</f>
        <v>40.8333333333333</v>
      </c>
      <c r="K495" s="19">
        <f>G495/'data'!$C$15*1000</f>
        <v>2.5</v>
      </c>
      <c r="L495" s="19">
        <f>L494+'data'!$G$21*(K494-L494)/60*C494</f>
        <v>2.49234196415422</v>
      </c>
      <c r="M495" s="20">
        <f>IF(L495&lt;='data'!$G$22,1.89,1.47)</f>
        <v>1.89</v>
      </c>
      <c r="N495" s="19">
        <f>$A495</f>
        <v>2450</v>
      </c>
      <c r="O495" s="31">
        <f>'data'!$G$23-'data'!$G$23*(1-('data'!$G$22^M495)/('data'!$G$22^M495+L495^M495))</f>
        <v>54.3323914498231</v>
      </c>
      <c r="P495" s="31">
        <f>VLOOKUP(IF(N495-'data'!$G$24&lt;0,0,N495-'data'!$G$24),N3:O1097,2)</f>
        <v>54.3387526681988</v>
      </c>
      <c r="Q495" s="20">
        <v>2.5</v>
      </c>
      <c r="R495" s="19">
        <v>2.5000667418996</v>
      </c>
      <c r="S495" s="19">
        <v>2.5000667418996</v>
      </c>
      <c r="T495" s="19">
        <v>2.5000667418996</v>
      </c>
      <c r="U495" s="19">
        <v>2.49242605966804</v>
      </c>
      <c r="V495" s="19">
        <v>2.49242605966804</v>
      </c>
      <c r="W495" s="19">
        <v>2.49242605966804</v>
      </c>
      <c r="X495" s="19">
        <v>2.49242605966804</v>
      </c>
      <c r="Y495" s="31">
        <v>54.3372978206793</v>
      </c>
      <c r="Z495" s="31">
        <v>54.3372978206793</v>
      </c>
      <c r="AA495" s="31">
        <v>54.3372978206793</v>
      </c>
      <c r="AB495" s="31">
        <v>54.3372978206793</v>
      </c>
    </row>
    <row r="496" ht="20.05" customHeight="1">
      <c r="A496" s="17">
        <f>$A495+C495</f>
        <v>2455</v>
      </c>
      <c r="B496" s="18"/>
      <c r="C496" s="19">
        <v>5</v>
      </c>
      <c r="D496" t="b" s="20">
        <v>0</v>
      </c>
      <c r="E496" s="21"/>
      <c r="F496" s="22">
        <v>462.615427099426</v>
      </c>
      <c r="G496" s="22">
        <f>$E496+($F496/60+H496*'data'!$C$16+I496*OFFSET('data'!$C$17,0,D496)-G495*(OFFSET('data'!$C$18,0,D496)+'data'!$C$19+OFFSET('data'!$C$20,0,D496)))*$C496/60+G495</f>
        <v>16.3633802816823</v>
      </c>
      <c r="H496" s="22">
        <f>H495+('data'!$C$19*G495-'data'!$C$16*H495)*$C496/60</f>
        <v>63.6223004753431</v>
      </c>
      <c r="I496" s="22">
        <f>I495+(OFFSET('data'!$C$20,0,D496)*G495-OFFSET('data'!$C$17,0,D496)*I495)*$C496/60</f>
        <v>110.871825587658</v>
      </c>
      <c r="J496" s="23">
        <f>$A496/60</f>
        <v>40.9166666666667</v>
      </c>
      <c r="K496" s="19">
        <f>G496/'data'!$C$15*1000</f>
        <v>2.5</v>
      </c>
      <c r="L496" s="19">
        <f>L495+'data'!$G$21*(K495-L495)/60*C495</f>
        <v>2.49243207789489</v>
      </c>
      <c r="M496" s="20">
        <f>IF(L496&lt;='data'!$G$22,1.89,1.47)</f>
        <v>1.89</v>
      </c>
      <c r="N496" s="19">
        <f>$A496</f>
        <v>2455</v>
      </c>
      <c r="O496" s="31">
        <f>'data'!$G$23-'data'!$G$23*(1-('data'!$G$22^M496)/('data'!$G$22^M496+L496^M496))</f>
        <v>54.3308477493896</v>
      </c>
      <c r="P496" s="31">
        <f>VLOOKUP(IF(N496-'data'!$G$24&lt;0,0,N496-'data'!$G$24),N3:O1097,2)</f>
        <v>54.3371339552786</v>
      </c>
      <c r="Q496" s="20">
        <v>2.5</v>
      </c>
      <c r="R496" s="19">
        <v>2.50006658795402</v>
      </c>
      <c r="S496" s="19">
        <v>2.50006658795402</v>
      </c>
      <c r="T496" s="19">
        <v>2.50006658795402</v>
      </c>
      <c r="U496" s="19">
        <v>2.49251596920503</v>
      </c>
      <c r="V496" s="19">
        <v>2.49251596920503</v>
      </c>
      <c r="W496" s="19">
        <v>2.49251596920503</v>
      </c>
      <c r="X496" s="19">
        <v>2.49251596920503</v>
      </c>
      <c r="Y496" s="31">
        <v>54.3356826843328</v>
      </c>
      <c r="Z496" s="31">
        <v>54.3356826843328</v>
      </c>
      <c r="AA496" s="31">
        <v>54.3356826843328</v>
      </c>
      <c r="AB496" s="31">
        <v>54.3356826843328</v>
      </c>
    </row>
    <row r="497" ht="20.05" customHeight="1">
      <c r="A497" s="17">
        <f>$A496+C496</f>
        <v>2460</v>
      </c>
      <c r="B497" s="18"/>
      <c r="C497" s="19">
        <v>5</v>
      </c>
      <c r="D497" t="b" s="20">
        <v>0</v>
      </c>
      <c r="E497" s="21"/>
      <c r="F497" s="22">
        <v>462.471904289169</v>
      </c>
      <c r="G497" s="22">
        <f>$E497+($F497/60+H497*'data'!$C$16+I497*OFFSET('data'!$C$17,0,D497)-G496*(OFFSET('data'!$C$18,0,D497)+'data'!$C$19+OFFSET('data'!$C$20,0,D497)))*$C497/60+G496</f>
        <v>16.3633802816823</v>
      </c>
      <c r="H497" s="22">
        <f>H496+('data'!$C$19*G496-'data'!$C$16*H496)*$C497/60</f>
        <v>63.6444122402907</v>
      </c>
      <c r="I497" s="22">
        <f>I496+(OFFSET('data'!$C$20,0,D497)*G496-OFFSET('data'!$C$17,0,D497)*I496)*$C497/60</f>
        <v>111.080037369204</v>
      </c>
      <c r="J497" s="23">
        <f>$A497/60</f>
        <v>41</v>
      </c>
      <c r="K497" s="19">
        <f>G497/'data'!$C$15*1000</f>
        <v>2.5</v>
      </c>
      <c r="L497" s="19">
        <f>L496+'data'!$G$21*(K496-L496)/60*C496</f>
        <v>2.49252113124796</v>
      </c>
      <c r="M497" s="20">
        <f>IF(L497&lt;='data'!$G$22,1.89,1.47)</f>
        <v>1.89</v>
      </c>
      <c r="N497" s="19">
        <f>$A497</f>
        <v>2460</v>
      </c>
      <c r="O497" s="31">
        <f>'data'!$G$23-'data'!$G$23*(1-('data'!$G$22^M497)/('data'!$G$22^M497+L497^M497))</f>
        <v>54.3293222513869</v>
      </c>
      <c r="P497" s="31">
        <f>VLOOKUP(IF(N497-'data'!$G$24&lt;0,0,N497-'data'!$G$24),N3:O1097,2)</f>
        <v>54.3355343311847</v>
      </c>
      <c r="Q497" s="20">
        <v>2.5</v>
      </c>
      <c r="R497" s="19">
        <v>2.50006643454473</v>
      </c>
      <c r="S497" s="19">
        <v>2.50006643454473</v>
      </c>
      <c r="T497" s="19">
        <v>2.50006643454473</v>
      </c>
      <c r="U497" s="19">
        <v>2.49260481894582</v>
      </c>
      <c r="V497" s="19">
        <v>2.49260481894582</v>
      </c>
      <c r="W497" s="19">
        <v>2.49260481894582</v>
      </c>
      <c r="X497" s="19">
        <v>2.49260481894582</v>
      </c>
      <c r="Y497" s="31">
        <v>54.3340866260176</v>
      </c>
      <c r="Z497" s="31">
        <v>54.3340866260176</v>
      </c>
      <c r="AA497" s="31">
        <v>54.3340866260176</v>
      </c>
      <c r="AB497" s="31">
        <v>54.3340866260176</v>
      </c>
    </row>
    <row r="498" ht="20.05" customHeight="1">
      <c r="A498" s="17">
        <f>$A497+C497</f>
        <v>2465</v>
      </c>
      <c r="B498" s="18"/>
      <c r="C498" s="19">
        <v>5</v>
      </c>
      <c r="D498" t="b" s="20">
        <v>0</v>
      </c>
      <c r="E498" s="21"/>
      <c r="F498" s="22">
        <v>462.328946482388</v>
      </c>
      <c r="G498" s="22">
        <f>$E498+($F498/60+H498*'data'!$C$16+I498*OFFSET('data'!$C$17,0,D498)-G497*(OFFSET('data'!$C$18,0,D498)+'data'!$C$19+OFFSET('data'!$C$20,0,D498)))*$C498/60+G497</f>
        <v>16.3633802816823</v>
      </c>
      <c r="H498" s="22">
        <f>H497+('data'!$C$19*G497-'data'!$C$16*H497)*$C498/60</f>
        <v>63.666394245497</v>
      </c>
      <c r="I498" s="22">
        <f>I497+(OFFSET('data'!$C$20,0,D498)*G497-OFFSET('data'!$C$17,0,D498)*I497)*$C498/60</f>
        <v>111.288179573255</v>
      </c>
      <c r="J498" s="23">
        <f>$A498/60</f>
        <v>41.0833333333333</v>
      </c>
      <c r="K498" s="19">
        <f>G498/'data'!$C$15*1000</f>
        <v>2.5</v>
      </c>
      <c r="L498" s="19">
        <f>L497+'data'!$G$21*(K497-L497)/60*C497</f>
        <v>2.49260913669123</v>
      </c>
      <c r="M498" s="20">
        <f>IF(L498&lt;='data'!$G$22,1.89,1.47)</f>
        <v>1.89</v>
      </c>
      <c r="N498" s="19">
        <f>$A498</f>
        <v>2465</v>
      </c>
      <c r="O498" s="31">
        <f>'data'!$G$23-'data'!$G$23*(1-('data'!$G$22^M498)/('data'!$G$22^M498+L498^M498))</f>
        <v>54.3278147407499</v>
      </c>
      <c r="P498" s="31">
        <f>VLOOKUP(IF(N498-'data'!$G$24&lt;0,0,N498-'data'!$G$24),N3:O1097,2)</f>
        <v>54.3339535703345</v>
      </c>
      <c r="Q498" s="20">
        <v>2.5</v>
      </c>
      <c r="R498" s="19">
        <v>2.50006628166983</v>
      </c>
      <c r="S498" s="19">
        <v>2.50006628166983</v>
      </c>
      <c r="T498" s="19">
        <v>2.50006628166983</v>
      </c>
      <c r="U498" s="19">
        <v>2.49269262136756</v>
      </c>
      <c r="V498" s="19">
        <v>2.49269262136756</v>
      </c>
      <c r="W498" s="19">
        <v>2.49269262136756</v>
      </c>
      <c r="X498" s="19">
        <v>2.49269262136756</v>
      </c>
      <c r="Y498" s="31">
        <v>54.3325094201709</v>
      </c>
      <c r="Z498" s="31">
        <v>54.3325094201709</v>
      </c>
      <c r="AA498" s="31">
        <v>54.3325094201709</v>
      </c>
      <c r="AB498" s="31">
        <v>54.3325094201709</v>
      </c>
    </row>
    <row r="499" ht="20.05" customHeight="1">
      <c r="A499" s="17">
        <f>$A498+C498</f>
        <v>2470</v>
      </c>
      <c r="B499" s="18"/>
      <c r="C499" s="19">
        <v>5</v>
      </c>
      <c r="D499" t="b" s="20">
        <v>0</v>
      </c>
      <c r="E499" s="21"/>
      <c r="F499" s="22">
        <v>462.186550456083</v>
      </c>
      <c r="G499" s="22">
        <f>$E499+($F499/60+H499*'data'!$C$16+I499*OFFSET('data'!$C$17,0,D499)-G498*(OFFSET('data'!$C$18,0,D499)+'data'!$C$19+OFFSET('data'!$C$20,0,D499)))*$C499/60+G498</f>
        <v>16.3633802816823</v>
      </c>
      <c r="H499" s="22">
        <f>H498+('data'!$C$19*G498-'data'!$C$16*H498)*$C499/60</f>
        <v>63.6882472524385</v>
      </c>
      <c r="I499" s="22">
        <f>I498+(OFFSET('data'!$C$20,0,D499)*G498-OFFSET('data'!$C$17,0,D499)*I498)*$C499/60</f>
        <v>111.496252223061</v>
      </c>
      <c r="J499" s="23">
        <f>$A499/60</f>
        <v>41.1666666666667</v>
      </c>
      <c r="K499" s="19">
        <f>G499/'data'!$C$15*1000</f>
        <v>2.5</v>
      </c>
      <c r="L499" s="19">
        <f>L498+'data'!$G$21*(K498-L498)/60*C498</f>
        <v>2.49269610655569</v>
      </c>
      <c r="M499" s="20">
        <f>IF(L499&lt;='data'!$G$22,1.89,1.47)</f>
        <v>1.89</v>
      </c>
      <c r="N499" s="19">
        <f>$A499</f>
        <v>2470</v>
      </c>
      <c r="O499" s="31">
        <f>'data'!$G$23-'data'!$G$23*(1-('data'!$G$22^M499)/('data'!$G$22^M499+L499^M499))</f>
        <v>54.3263250049642</v>
      </c>
      <c r="P499" s="31">
        <f>VLOOKUP(IF(N499-'data'!$G$24&lt;0,0,N499-'data'!$G$24),N3:O1097,2)</f>
        <v>54.3323914498231</v>
      </c>
      <c r="Q499" s="20">
        <v>2.5</v>
      </c>
      <c r="R499" s="19">
        <v>2.50006612932736</v>
      </c>
      <c r="S499" s="19">
        <v>2.50006612932736</v>
      </c>
      <c r="T499" s="19">
        <v>2.50006612932736</v>
      </c>
      <c r="U499" s="19">
        <v>2.49277938880057</v>
      </c>
      <c r="V499" s="19">
        <v>2.49277938880057</v>
      </c>
      <c r="W499" s="19">
        <v>2.49277938880057</v>
      </c>
      <c r="X499" s="19">
        <v>2.49277938880057</v>
      </c>
      <c r="Y499" s="31">
        <v>54.3309508439064</v>
      </c>
      <c r="Z499" s="31">
        <v>54.3309508439064</v>
      </c>
      <c r="AA499" s="31">
        <v>54.3309508439064</v>
      </c>
      <c r="AB499" s="31">
        <v>54.3309508439064</v>
      </c>
    </row>
    <row r="500" ht="20.05" customHeight="1">
      <c r="A500" s="17">
        <f>$A499+C499</f>
        <v>2475</v>
      </c>
      <c r="B500" s="18"/>
      <c r="C500" s="19">
        <v>5</v>
      </c>
      <c r="D500" t="b" s="20">
        <v>0</v>
      </c>
      <c r="E500" s="21"/>
      <c r="F500" s="22">
        <v>462.044713006138</v>
      </c>
      <c r="G500" s="22">
        <f>$E500+($F500/60+H500*'data'!$C$16+I500*OFFSET('data'!$C$17,0,D500)-G499*(OFFSET('data'!$C$18,0,D500)+'data'!$C$19+OFFSET('data'!$C$20,0,D500)))*$C500/60+G499</f>
        <v>16.3633802816823</v>
      </c>
      <c r="H500" s="22">
        <f>H499+('data'!$C$19*G499-'data'!$C$16*H499)*$C500/60</f>
        <v>63.7099720181232</v>
      </c>
      <c r="I500" s="22">
        <f>I499+(OFFSET('data'!$C$20,0,D500)*G499-OFFSET('data'!$C$17,0,D500)*I499)*$C500/60</f>
        <v>111.704255341865</v>
      </c>
      <c r="J500" s="23">
        <f>$A500/60</f>
        <v>41.25</v>
      </c>
      <c r="K500" s="19">
        <f>G500/'data'!$C$15*1000</f>
        <v>2.5</v>
      </c>
      <c r="L500" s="19">
        <f>L499+'data'!$G$21*(K499-L499)/60*C499</f>
        <v>2.49278205302721</v>
      </c>
      <c r="M500" s="20">
        <f>IF(L500&lt;='data'!$G$22,1.89,1.47)</f>
        <v>1.89</v>
      </c>
      <c r="N500" s="19">
        <f>$A500</f>
        <v>2475</v>
      </c>
      <c r="O500" s="31">
        <f>'data'!$G$23-'data'!$G$23*(1-('data'!$G$22^M500)/('data'!$G$22^M500+L500^M500))</f>
        <v>54.3248528340364</v>
      </c>
      <c r="P500" s="31">
        <f>VLOOKUP(IF(N500-'data'!$G$24&lt;0,0,N500-'data'!$G$24),N3:O1097,2)</f>
        <v>54.3308477493896</v>
      </c>
      <c r="Q500" s="20">
        <v>2.5</v>
      </c>
      <c r="R500" s="19">
        <v>2.50006597751543</v>
      </c>
      <c r="S500" s="19">
        <v>2.50006597751543</v>
      </c>
      <c r="T500" s="19">
        <v>2.50006597751543</v>
      </c>
      <c r="U500" s="19">
        <v>2.49286513343005</v>
      </c>
      <c r="V500" s="19">
        <v>2.49286513343005</v>
      </c>
      <c r="W500" s="19">
        <v>2.49286513343005</v>
      </c>
      <c r="X500" s="19">
        <v>2.49286513343005</v>
      </c>
      <c r="Y500" s="31">
        <v>54.329410676983</v>
      </c>
      <c r="Z500" s="31">
        <v>54.329410676983</v>
      </c>
      <c r="AA500" s="31">
        <v>54.329410676983</v>
      </c>
      <c r="AB500" s="31">
        <v>54.329410676983</v>
      </c>
    </row>
    <row r="501" ht="20.05" customHeight="1">
      <c r="A501" s="17">
        <f>$A500+C500</f>
        <v>2480</v>
      </c>
      <c r="B501" s="18"/>
      <c r="C501" s="19">
        <v>5</v>
      </c>
      <c r="D501" t="b" s="20">
        <v>0</v>
      </c>
      <c r="E501" s="21"/>
      <c r="F501" s="22">
        <v>461.903430947212</v>
      </c>
      <c r="G501" s="22">
        <f>$E501+($F501/60+H501*'data'!$C$16+I501*OFFSET('data'!$C$17,0,D501)-G500*(OFFSET('data'!$C$18,0,D501)+'data'!$C$19+OFFSET('data'!$C$20,0,D501)))*$C501/60+G500</f>
        <v>16.3633802816823</v>
      </c>
      <c r="H501" s="22">
        <f>H500+('data'!$C$19*G500-'data'!$C$16*H500)*$C501/60</f>
        <v>63.7315692951166</v>
      </c>
      <c r="I501" s="22">
        <f>I500+(OFFSET('data'!$C$20,0,D501)*G500-OFFSET('data'!$C$17,0,D501)*I500)*$C501/60</f>
        <v>111.912188952903</v>
      </c>
      <c r="J501" s="23">
        <f>$A501/60</f>
        <v>41.3333333333333</v>
      </c>
      <c r="K501" s="19">
        <f>G501/'data'!$C$15*1000</f>
        <v>2.5</v>
      </c>
      <c r="L501" s="19">
        <f>L500+'data'!$G$21*(K500-L500)/60*C500</f>
        <v>2.49286698814827</v>
      </c>
      <c r="M501" s="20">
        <f>IF(L501&lt;='data'!$G$22,1.89,1.47)</f>
        <v>1.89</v>
      </c>
      <c r="N501" s="19">
        <f>$A501</f>
        <v>2480</v>
      </c>
      <c r="O501" s="31">
        <f>'data'!$G$23-'data'!$G$23*(1-('data'!$G$22^M501)/('data'!$G$22^M501+L501^M501))</f>
        <v>54.3233980204635</v>
      </c>
      <c r="P501" s="31">
        <f>VLOOKUP(IF(N501-'data'!$G$24&lt;0,0,N501-'data'!$G$24),N3:O1097,2)</f>
        <v>54.3293222513869</v>
      </c>
      <c r="Q501" s="20">
        <v>2.5</v>
      </c>
      <c r="R501" s="19">
        <v>2.50006582623214</v>
      </c>
      <c r="S501" s="19">
        <v>2.50006582623214</v>
      </c>
      <c r="T501" s="19">
        <v>2.50006582623214</v>
      </c>
      <c r="U501" s="19">
        <v>2.49294986729779</v>
      </c>
      <c r="V501" s="19">
        <v>2.49294986729779</v>
      </c>
      <c r="W501" s="19">
        <v>2.49294986729779</v>
      </c>
      <c r="X501" s="19">
        <v>2.49294986729779</v>
      </c>
      <c r="Y501" s="31">
        <v>54.3278887017731</v>
      </c>
      <c r="Z501" s="31">
        <v>54.3278887017731</v>
      </c>
      <c r="AA501" s="31">
        <v>54.3278887017731</v>
      </c>
      <c r="AB501" s="31">
        <v>54.3278887017731</v>
      </c>
    </row>
    <row r="502" ht="20.05" customHeight="1">
      <c r="A502" s="17">
        <f>$A501+C501</f>
        <v>2485</v>
      </c>
      <c r="B502" s="18"/>
      <c r="C502" s="19">
        <v>5</v>
      </c>
      <c r="D502" t="b" s="20">
        <v>0</v>
      </c>
      <c r="E502" s="21"/>
      <c r="F502" s="22">
        <v>461.762701112623</v>
      </c>
      <c r="G502" s="22">
        <f>$E502+($F502/60+H502*'data'!$C$16+I502*OFFSET('data'!$C$17,0,D502)-G501*(OFFSET('data'!$C$18,0,D502)+'data'!$C$19+OFFSET('data'!$C$20,0,D502)))*$C502/60+G501</f>
        <v>16.3633802816823</v>
      </c>
      <c r="H502" s="22">
        <f>H501+('data'!$C$19*G501-'data'!$C$16*H501)*$C502/60</f>
        <v>63.7530398315679</v>
      </c>
      <c r="I502" s="22">
        <f>I501+(OFFSET('data'!$C$20,0,D502)*G501-OFFSET('data'!$C$17,0,D502)*I501)*$C502/60</f>
        <v>112.120053079401</v>
      </c>
      <c r="J502" s="23">
        <f>$A502/60</f>
        <v>41.4166666666667</v>
      </c>
      <c r="K502" s="19">
        <f>G502/'data'!$C$15*1000</f>
        <v>2.5</v>
      </c>
      <c r="L502" s="19">
        <f>L501+'data'!$G$21*(K501-L501)/60*C501</f>
        <v>2.49295092381965</v>
      </c>
      <c r="M502" s="20">
        <f>IF(L502&lt;='data'!$G$22,1.89,1.47)</f>
        <v>1.89</v>
      </c>
      <c r="N502" s="19">
        <f>$A502</f>
        <v>2485</v>
      </c>
      <c r="O502" s="31">
        <f>'data'!$G$23-'data'!$G$23*(1-('data'!$G$22^M502)/('data'!$G$22^M502+L502^M502))</f>
        <v>54.3219603592031</v>
      </c>
      <c r="P502" s="31">
        <f>VLOOKUP(IF(N502-'data'!$G$24&lt;0,0,N502-'data'!$G$24),N3:O1097,2)</f>
        <v>54.3278147407499</v>
      </c>
      <c r="Q502" s="20">
        <v>2.5</v>
      </c>
      <c r="R502" s="19">
        <v>2.50006567547558</v>
      </c>
      <c r="S502" s="19">
        <v>2.50006567547558</v>
      </c>
      <c r="T502" s="19">
        <v>2.50006567547558</v>
      </c>
      <c r="U502" s="19">
        <v>2.49303360230386</v>
      </c>
      <c r="V502" s="19">
        <v>2.49303360230386</v>
      </c>
      <c r="W502" s="19">
        <v>2.49303360230386</v>
      </c>
      <c r="X502" s="19">
        <v>2.49303360230386</v>
      </c>
      <c r="Y502" s="31">
        <v>54.3263847032312</v>
      </c>
      <c r="Z502" s="31">
        <v>54.3263847032312</v>
      </c>
      <c r="AA502" s="31">
        <v>54.3263847032312</v>
      </c>
      <c r="AB502" s="31">
        <v>54.3263847032312</v>
      </c>
    </row>
    <row r="503" ht="20.05" customHeight="1">
      <c r="A503" s="17">
        <f>$A502+C502</f>
        <v>2490</v>
      </c>
      <c r="B503" s="18"/>
      <c r="C503" s="19">
        <v>5</v>
      </c>
      <c r="D503" t="b" s="20">
        <v>0</v>
      </c>
      <c r="E503" s="21"/>
      <c r="F503" s="22">
        <v>461.622520354241</v>
      </c>
      <c r="G503" s="22">
        <f>$E503+($F503/60+H503*'data'!$C$16+I503*OFFSET('data'!$C$17,0,D503)-G502*(OFFSET('data'!$C$18,0,D503)+'data'!$C$19+OFFSET('data'!$C$20,0,D503)))*$C503/60+G502</f>
        <v>16.3633802816823</v>
      </c>
      <c r="H503" s="22">
        <f>H502+('data'!$C$19*G502-'data'!$C$16*H502)*$C503/60</f>
        <v>63.7743843712359</v>
      </c>
      <c r="I503" s="22">
        <f>I502+(OFFSET('data'!$C$20,0,D503)*G502-OFFSET('data'!$C$17,0,D503)*I502)*$C503/60</f>
        <v>112.327847744578</v>
      </c>
      <c r="J503" s="23">
        <f>$A503/60</f>
        <v>41.5</v>
      </c>
      <c r="K503" s="19">
        <f>G503/'data'!$C$15*1000</f>
        <v>2.5</v>
      </c>
      <c r="L503" s="19">
        <f>L502+'data'!$G$21*(K502-L502)/60*C502</f>
        <v>2.49303387180209</v>
      </c>
      <c r="M503" s="20">
        <f>IF(L503&lt;='data'!$G$22,1.89,1.47)</f>
        <v>1.89</v>
      </c>
      <c r="N503" s="19">
        <f>$A503</f>
        <v>2490</v>
      </c>
      <c r="O503" s="31">
        <f>'data'!$G$23-'data'!$G$23*(1-('data'!$G$22^M503)/('data'!$G$22^M503+L503^M503))</f>
        <v>54.3205396476442</v>
      </c>
      <c r="P503" s="31">
        <f>VLOOKUP(IF(N503-'data'!$G$24&lt;0,0,N503-'data'!$G$24),N3:O1097,2)</f>
        <v>54.3263250049642</v>
      </c>
      <c r="Q503" s="20">
        <v>2.5</v>
      </c>
      <c r="R503" s="19">
        <v>2.50006552524386</v>
      </c>
      <c r="S503" s="19">
        <v>2.50006552524386</v>
      </c>
      <c r="T503" s="19">
        <v>2.50006552524386</v>
      </c>
      <c r="U503" s="19">
        <v>2.49311635020827</v>
      </c>
      <c r="V503" s="19">
        <v>2.49311635020827</v>
      </c>
      <c r="W503" s="19">
        <v>2.49311635020827</v>
      </c>
      <c r="X503" s="19">
        <v>2.49311635020827</v>
      </c>
      <c r="Y503" s="31">
        <v>54.324898468863</v>
      </c>
      <c r="Z503" s="31">
        <v>54.324898468863</v>
      </c>
      <c r="AA503" s="31">
        <v>54.324898468863</v>
      </c>
      <c r="AB503" s="31">
        <v>54.324898468863</v>
      </c>
    </row>
    <row r="504" ht="20.05" customHeight="1">
      <c r="A504" s="17">
        <f>$A503+C503</f>
        <v>2495</v>
      </c>
      <c r="B504" s="18"/>
      <c r="C504" s="19">
        <v>5</v>
      </c>
      <c r="D504" t="b" s="20">
        <v>0</v>
      </c>
      <c r="E504" s="21"/>
      <c r="F504" s="22">
        <v>461.482885542380</v>
      </c>
      <c r="G504" s="22">
        <f>$E504+($F504/60+H504*'data'!$C$16+I504*OFFSET('data'!$C$17,0,D504)-G503*(OFFSET('data'!$C$18,0,D504)+'data'!$C$19+OFFSET('data'!$C$20,0,D504)))*$C504/60+G503</f>
        <v>16.3633802816823</v>
      </c>
      <c r="H504" s="22">
        <f>H503+('data'!$C$19*G503-'data'!$C$16*H503)*$C504/60</f>
        <v>63.7956036535148</v>
      </c>
      <c r="I504" s="22">
        <f>I503+(OFFSET('data'!$C$20,0,D504)*G503-OFFSET('data'!$C$17,0,D504)*I503)*$C504/60</f>
        <v>112.535572971647</v>
      </c>
      <c r="J504" s="23">
        <f>$A504/60</f>
        <v>41.5833333333333</v>
      </c>
      <c r="K504" s="19">
        <f>G504/'data'!$C$15*1000</f>
        <v>2.5</v>
      </c>
      <c r="L504" s="19">
        <f>L503+'data'!$G$21*(K503-L503)/60*C503</f>
        <v>2.49311584371794</v>
      </c>
      <c r="M504" s="20">
        <f>IF(L504&lt;='data'!$G$22,1.89,1.47)</f>
        <v>1.89</v>
      </c>
      <c r="N504" s="19">
        <f>$A504</f>
        <v>2495</v>
      </c>
      <c r="O504" s="31">
        <f>'data'!$G$23-'data'!$G$23*(1-('data'!$G$22^M504)/('data'!$G$22^M504+L504^M504))</f>
        <v>54.3191356855781</v>
      </c>
      <c r="P504" s="31">
        <f>VLOOKUP(IF(N504-'data'!$G$24&lt;0,0,N504-'data'!$G$24),N3:O1097,2)</f>
        <v>54.3248528340364</v>
      </c>
      <c r="Q504" s="20">
        <v>2.5</v>
      </c>
      <c r="R504" s="19">
        <v>2.50006537553509</v>
      </c>
      <c r="S504" s="19">
        <v>2.50006537553509</v>
      </c>
      <c r="T504" s="19">
        <v>2.50006537553509</v>
      </c>
      <c r="U504" s="19">
        <v>2.49319812263264</v>
      </c>
      <c r="V504" s="19">
        <v>2.49319812263264</v>
      </c>
      <c r="W504" s="19">
        <v>2.49319812263264</v>
      </c>
      <c r="X504" s="19">
        <v>2.49319812263264</v>
      </c>
      <c r="Y504" s="31">
        <v>54.3234297886948</v>
      </c>
      <c r="Z504" s="31">
        <v>54.3234297886948</v>
      </c>
      <c r="AA504" s="31">
        <v>54.3234297886948</v>
      </c>
      <c r="AB504" s="31">
        <v>54.3234297886948</v>
      </c>
    </row>
    <row r="505" ht="20.05" customHeight="1">
      <c r="A505" s="17">
        <f>$A504+C504</f>
        <v>2500</v>
      </c>
      <c r="B505" s="18"/>
      <c r="C505" s="19">
        <v>5</v>
      </c>
      <c r="D505" t="b" s="20">
        <v>0</v>
      </c>
      <c r="E505" s="21"/>
      <c r="F505" s="22">
        <v>461.343793565691</v>
      </c>
      <c r="G505" s="22">
        <f>$E505+($F505/60+H505*'data'!$C$16+I505*OFFSET('data'!$C$17,0,D505)-G504*(OFFSET('data'!$C$18,0,D505)+'data'!$C$19+OFFSET('data'!$C$20,0,D505)))*$C505/60+G504</f>
        <v>16.3633802816823</v>
      </c>
      <c r="H505" s="22">
        <f>H504+('data'!$C$19*G504-'data'!$C$16*H504)*$C505/60</f>
        <v>63.8166984134597</v>
      </c>
      <c r="I505" s="22">
        <f>I504+(OFFSET('data'!$C$20,0,D505)*G504-OFFSET('data'!$C$17,0,D505)*I504)*$C505/60</f>
        <v>112.743228783811</v>
      </c>
      <c r="J505" s="23">
        <f>$A505/60</f>
        <v>41.6666666666667</v>
      </c>
      <c r="K505" s="19">
        <f>G505/'data'!$C$15*1000</f>
        <v>2.5</v>
      </c>
      <c r="L505" s="19">
        <f>L504+'data'!$G$21*(K504-L504)/60*C504</f>
        <v>2.49319685105277</v>
      </c>
      <c r="M505" s="20">
        <f>IF(L505&lt;='data'!$G$22,1.89,1.47)</f>
        <v>1.89</v>
      </c>
      <c r="N505" s="19">
        <f>$A505</f>
        <v>2500</v>
      </c>
      <c r="O505" s="31">
        <f>'data'!$G$23-'data'!$G$23*(1-('data'!$G$22^M505)/('data'!$G$22^M505+L505^M505))</f>
        <v>54.3177482751698</v>
      </c>
      <c r="P505" s="31">
        <f>VLOOKUP(IF(N505-'data'!$G$24&lt;0,0,N505-'data'!$G$24),N3:O1097,2)</f>
        <v>54.3233980204635</v>
      </c>
      <c r="Q505" s="20">
        <v>2.5</v>
      </c>
      <c r="R505" s="19">
        <v>2.50006522634741</v>
      </c>
      <c r="S505" s="19">
        <v>2.50006522634741</v>
      </c>
      <c r="T505" s="19">
        <v>2.50006522634741</v>
      </c>
      <c r="U505" s="19">
        <v>2.4932789310618</v>
      </c>
      <c r="V505" s="19">
        <v>2.4932789310618</v>
      </c>
      <c r="W505" s="19">
        <v>2.4932789310618</v>
      </c>
      <c r="X505" s="19">
        <v>2.4932789310618</v>
      </c>
      <c r="Y505" s="31">
        <v>54.3219784552438</v>
      </c>
      <c r="Z505" s="31">
        <v>54.3219784552438</v>
      </c>
      <c r="AA505" s="31">
        <v>54.3219784552438</v>
      </c>
      <c r="AB505" s="31">
        <v>54.3219784552438</v>
      </c>
    </row>
    <row r="506" ht="20.05" customHeight="1">
      <c r="A506" s="17">
        <f>$A505+C505</f>
        <v>2505</v>
      </c>
      <c r="B506" s="18"/>
      <c r="C506" s="19">
        <v>5</v>
      </c>
      <c r="D506" t="b" s="20">
        <v>0</v>
      </c>
      <c r="E506" s="21"/>
      <c r="F506" s="22">
        <v>461.205241331049</v>
      </c>
      <c r="G506" s="22">
        <f>$E506+($F506/60+H506*'data'!$C$16+I506*OFFSET('data'!$C$17,0,D506)-G505*(OFFSET('data'!$C$18,0,D506)+'data'!$C$19+OFFSET('data'!$C$20,0,D506)))*$C506/60+G505</f>
        <v>16.3633802816823</v>
      </c>
      <c r="H506" s="22">
        <f>H505+('data'!$C$19*G505-'data'!$C$16*H505)*$C506/60</f>
        <v>63.8376693818122</v>
      </c>
      <c r="I506" s="22">
        <f>I505+(OFFSET('data'!$C$20,0,D506)*G505-OFFSET('data'!$C$17,0,D506)*I505)*$C506/60</f>
        <v>112.950815204267</v>
      </c>
      <c r="J506" s="23">
        <f>$A506/60</f>
        <v>41.75</v>
      </c>
      <c r="K506" s="19">
        <f>G506/'data'!$C$15*1000</f>
        <v>2.5</v>
      </c>
      <c r="L506" s="19">
        <f>L505+'data'!$G$21*(K505-L505)/60*C505</f>
        <v>2.49327690515702</v>
      </c>
      <c r="M506" s="20">
        <f>IF(L506&lt;='data'!$G$22,1.89,1.47)</f>
        <v>1.89</v>
      </c>
      <c r="N506" s="19">
        <f>$A506</f>
        <v>2505</v>
      </c>
      <c r="O506" s="31">
        <f>'data'!$G$23-'data'!$G$23*(1-('data'!$G$22^M506)/('data'!$G$22^M506+L506^M506))</f>
        <v>54.3163772209295</v>
      </c>
      <c r="P506" s="31">
        <f>VLOOKUP(IF(N506-'data'!$G$24&lt;0,0,N506-'data'!$G$24),N3:O1097,2)</f>
        <v>54.3219603592031</v>
      </c>
      <c r="Q506" s="20">
        <v>2.5</v>
      </c>
      <c r="R506" s="19">
        <v>2.50006507767894</v>
      </c>
      <c r="S506" s="19">
        <v>2.50006507767894</v>
      </c>
      <c r="T506" s="19">
        <v>2.50006507767894</v>
      </c>
      <c r="U506" s="19">
        <v>2.49335878684542</v>
      </c>
      <c r="V506" s="19">
        <v>2.49335878684542</v>
      </c>
      <c r="W506" s="19">
        <v>2.49335878684542</v>
      </c>
      <c r="X506" s="19">
        <v>2.49335878684542</v>
      </c>
      <c r="Y506" s="31">
        <v>54.3205442634879</v>
      </c>
      <c r="Z506" s="31">
        <v>54.3205442634879</v>
      </c>
      <c r="AA506" s="31">
        <v>54.3205442634879</v>
      </c>
      <c r="AB506" s="31">
        <v>54.3205442634879</v>
      </c>
    </row>
    <row r="507" ht="20.05" customHeight="1">
      <c r="A507" s="17">
        <f>$A506+C506</f>
        <v>2510</v>
      </c>
      <c r="B507" s="18"/>
      <c r="C507" s="19">
        <v>5</v>
      </c>
      <c r="D507" t="b" s="20">
        <v>0</v>
      </c>
      <c r="E507" s="21"/>
      <c r="F507" s="22">
        <v>461.067225763453</v>
      </c>
      <c r="G507" s="22">
        <f>$E507+($F507/60+H507*'data'!$C$16+I507*OFFSET('data'!$C$17,0,D507)-G506*(OFFSET('data'!$C$18,0,D507)+'data'!$C$19+OFFSET('data'!$C$20,0,D507)))*$C507/60+G506</f>
        <v>16.3633802816823</v>
      </c>
      <c r="H507" s="22">
        <f>H506+('data'!$C$19*G506-'data'!$C$16*H506)*$C507/60</f>
        <v>63.8585172850256</v>
      </c>
      <c r="I507" s="22">
        <f>I506+(OFFSET('data'!$C$20,0,D507)*G506-OFFSET('data'!$C$17,0,D507)*I506)*$C507/60</f>
        <v>113.158332256202</v>
      </c>
      <c r="J507" s="23">
        <f>$A507/60</f>
        <v>41.8333333333333</v>
      </c>
      <c r="K507" s="19">
        <f>G507/'data'!$C$15*1000</f>
        <v>2.5</v>
      </c>
      <c r="L507" s="19">
        <f>L506+'data'!$G$21*(K506-L506)/60*C506</f>
        <v>2.49335601724756</v>
      </c>
      <c r="M507" s="20">
        <f>IF(L507&lt;='data'!$G$22,1.89,1.47)</f>
        <v>1.89</v>
      </c>
      <c r="N507" s="19">
        <f>$A507</f>
        <v>2510</v>
      </c>
      <c r="O507" s="31">
        <f>'data'!$G$23-'data'!$G$23*(1-('data'!$G$22^M507)/('data'!$G$22^M507+L507^M507))</f>
        <v>54.3150223296844</v>
      </c>
      <c r="P507" s="31">
        <f>VLOOKUP(IF(N507-'data'!$G$24&lt;0,0,N507-'data'!$G$24),N3:O1097,2)</f>
        <v>54.3205396476442</v>
      </c>
      <c r="Q507" s="20">
        <v>2.5</v>
      </c>
      <c r="R507" s="19">
        <v>2.50006492952779</v>
      </c>
      <c r="S507" s="19">
        <v>2.50006492952779</v>
      </c>
      <c r="T507" s="19">
        <v>2.50006492952779</v>
      </c>
      <c r="U507" s="19">
        <v>2.4934377011996</v>
      </c>
      <c r="V507" s="19">
        <v>2.4934377011996</v>
      </c>
      <c r="W507" s="19">
        <v>2.4934377011996</v>
      </c>
      <c r="X507" s="19">
        <v>2.4934377011996</v>
      </c>
      <c r="Y507" s="31">
        <v>54.3191270108365</v>
      </c>
      <c r="Z507" s="31">
        <v>54.3191270108365</v>
      </c>
      <c r="AA507" s="31">
        <v>54.3191270108365</v>
      </c>
      <c r="AB507" s="31">
        <v>54.3191270108365</v>
      </c>
    </row>
    <row r="508" ht="20.05" customHeight="1">
      <c r="A508" s="17">
        <f>$A507+C507</f>
        <v>2515</v>
      </c>
      <c r="B508" s="18"/>
      <c r="C508" s="19">
        <v>5</v>
      </c>
      <c r="D508" t="b" s="20">
        <v>0</v>
      </c>
      <c r="E508" s="21"/>
      <c r="F508" s="22">
        <v>460.929743805915</v>
      </c>
      <c r="G508" s="22">
        <f>$E508+($F508/60+H508*'data'!$C$16+I508*OFFSET('data'!$C$17,0,D508)-G507*(OFFSET('data'!$C$18,0,D508)+'data'!$C$19+OFFSET('data'!$C$20,0,D508)))*$C508/60+G507</f>
        <v>16.3633802816823</v>
      </c>
      <c r="H508" s="22">
        <f>H507+('data'!$C$19*G507-'data'!$C$16*H507)*$C508/60</f>
        <v>63.8792428452901</v>
      </c>
      <c r="I508" s="22">
        <f>I507+(OFFSET('data'!$C$20,0,D508)*G507-OFFSET('data'!$C$17,0,D508)*I507)*$C508/60</f>
        <v>113.365779962798</v>
      </c>
      <c r="J508" s="23">
        <f>$A508/60</f>
        <v>41.9166666666667</v>
      </c>
      <c r="K508" s="19">
        <f>G508/'data'!$C$15*1000</f>
        <v>2.5</v>
      </c>
      <c r="L508" s="19">
        <f>L507+'data'!$G$21*(K507-L507)/60*C507</f>
        <v>2.49343419840926</v>
      </c>
      <c r="M508" s="20">
        <f>IF(L508&lt;='data'!$G$22,1.89,1.47)</f>
        <v>1.89</v>
      </c>
      <c r="N508" s="19">
        <f>$A508</f>
        <v>2515</v>
      </c>
      <c r="O508" s="31">
        <f>'data'!$G$23-'data'!$G$23*(1-('data'!$G$22^M508)/('data'!$G$22^M508+L508^M508))</f>
        <v>54.3136834105516</v>
      </c>
      <c r="P508" s="31">
        <f>VLOOKUP(IF(N508-'data'!$G$24&lt;0,0,N508-'data'!$G$24),N3:O1097,2)</f>
        <v>54.3191356855781</v>
      </c>
      <c r="Q508" s="20">
        <v>2.5</v>
      </c>
      <c r="R508" s="19">
        <v>2.50006478189215</v>
      </c>
      <c r="S508" s="19">
        <v>2.50006478189215</v>
      </c>
      <c r="T508" s="19">
        <v>2.50006478189215</v>
      </c>
      <c r="U508" s="19">
        <v>2.49351568520842</v>
      </c>
      <c r="V508" s="19">
        <v>2.49351568520842</v>
      </c>
      <c r="W508" s="19">
        <v>2.49351568520842</v>
      </c>
      <c r="X508" s="19">
        <v>2.49351568520842</v>
      </c>
      <c r="Y508" s="31">
        <v>54.3177264971013</v>
      </c>
      <c r="Z508" s="31">
        <v>54.3177264971013</v>
      </c>
      <c r="AA508" s="31">
        <v>54.3177264971013</v>
      </c>
      <c r="AB508" s="31">
        <v>54.3177264971013</v>
      </c>
    </row>
    <row r="509" ht="20.05" customHeight="1">
      <c r="A509" s="17">
        <f>$A508+C508</f>
        <v>2520</v>
      </c>
      <c r="B509" s="18"/>
      <c r="C509" s="19">
        <v>5</v>
      </c>
      <c r="D509" t="b" s="20">
        <v>0</v>
      </c>
      <c r="E509" s="21"/>
      <c r="F509" s="22">
        <v>460.792792419355</v>
      </c>
      <c r="G509" s="22">
        <f>$E509+($F509/60+H509*'data'!$C$16+I509*OFFSET('data'!$C$17,0,D509)-G508*(OFFSET('data'!$C$18,0,D509)+'data'!$C$19+OFFSET('data'!$C$20,0,D509)))*$C509/60+G508</f>
        <v>16.3633802816823</v>
      </c>
      <c r="H509" s="22">
        <f>H508+('data'!$C$19*G508-'data'!$C$16*H508)*$C509/60</f>
        <v>63.8998467805579</v>
      </c>
      <c r="I509" s="22">
        <f>I508+(OFFSET('data'!$C$20,0,D509)*G508-OFFSET('data'!$C$17,0,D509)*I508)*$C509/60</f>
        <v>113.573158347227</v>
      </c>
      <c r="J509" s="23">
        <f>$A509/60</f>
        <v>42</v>
      </c>
      <c r="K509" s="19">
        <f>G509/'data'!$C$15*1000</f>
        <v>2.5</v>
      </c>
      <c r="L509" s="19">
        <f>L508+'data'!$G$21*(K508-L508)/60*C508</f>
        <v>2.49351145959656</v>
      </c>
      <c r="M509" s="20">
        <f>IF(L509&lt;='data'!$G$22,1.89,1.47)</f>
        <v>1.89</v>
      </c>
      <c r="N509" s="19">
        <f>$A509</f>
        <v>2520</v>
      </c>
      <c r="O509" s="31">
        <f>'data'!$G$23-'data'!$G$23*(1-('data'!$G$22^M509)/('data'!$G$22^M509+L509^M509))</f>
        <v>54.3123602749106</v>
      </c>
      <c r="P509" s="31">
        <f>VLOOKUP(IF(N509-'data'!$G$24&lt;0,0,N509-'data'!$G$24),N3:O1097,2)</f>
        <v>54.3177482751698</v>
      </c>
      <c r="Q509" s="20">
        <v>2.5</v>
      </c>
      <c r="R509" s="19">
        <v>2.50006463477012</v>
      </c>
      <c r="S509" s="19">
        <v>2.50006463477012</v>
      </c>
      <c r="T509" s="19">
        <v>2.50006463477012</v>
      </c>
      <c r="U509" s="19">
        <v>2.49359274982552</v>
      </c>
      <c r="V509" s="19">
        <v>2.49359274982552</v>
      </c>
      <c r="W509" s="19">
        <v>2.49359274982552</v>
      </c>
      <c r="X509" s="19">
        <v>2.49359274982552</v>
      </c>
      <c r="Y509" s="31">
        <v>54.316342524468</v>
      </c>
      <c r="Z509" s="31">
        <v>54.316342524468</v>
      </c>
      <c r="AA509" s="31">
        <v>54.316342524468</v>
      </c>
      <c r="AB509" s="31">
        <v>54.316342524468</v>
      </c>
    </row>
    <row r="510" ht="20.05" customHeight="1">
      <c r="A510" s="17">
        <f>$A509+C509</f>
        <v>2525</v>
      </c>
      <c r="B510" s="18"/>
      <c r="C510" s="19">
        <v>5</v>
      </c>
      <c r="D510" t="b" s="20">
        <v>0</v>
      </c>
      <c r="E510" s="21"/>
      <c r="F510" s="22">
        <v>460.656368582496</v>
      </c>
      <c r="G510" s="22">
        <f>$E510+($F510/60+H510*'data'!$C$16+I510*OFFSET('data'!$C$17,0,D510)-G509*(OFFSET('data'!$C$18,0,D510)+'data'!$C$19+OFFSET('data'!$C$20,0,D510)))*$C510/60+G509</f>
        <v>16.3633802816823</v>
      </c>
      <c r="H510" s="22">
        <f>H509+('data'!$C$19*G509-'data'!$C$16*H509)*$C510/60</f>
        <v>63.920329804568</v>
      </c>
      <c r="I510" s="22">
        <f>I509+(OFFSET('data'!$C$20,0,D510)*G509-OFFSET('data'!$C$17,0,D510)*I509)*$C510/60</f>
        <v>113.780467432655</v>
      </c>
      <c r="J510" s="23">
        <f>$A510/60</f>
        <v>42.0833333333333</v>
      </c>
      <c r="K510" s="19">
        <f>G510/'data'!$C$15*1000</f>
        <v>2.5</v>
      </c>
      <c r="L510" s="19">
        <f>L509+'data'!$G$21*(K509-L509)/60*C509</f>
        <v>2.493587811635</v>
      </c>
      <c r="M510" s="20">
        <f>IF(L510&lt;='data'!$G$22,1.89,1.47)</f>
        <v>1.89</v>
      </c>
      <c r="N510" s="19">
        <f>$A510</f>
        <v>2525</v>
      </c>
      <c r="O510" s="31">
        <f>'data'!$G$23-'data'!$G$23*(1-('data'!$G$22^M510)/('data'!$G$22^M510+L510^M510))</f>
        <v>54.3110527363756</v>
      </c>
      <c r="P510" s="31">
        <f>VLOOKUP(IF(N510-'data'!$G$24&lt;0,0,N510-'data'!$G$24),N3:O1097,2)</f>
        <v>54.3163772209295</v>
      </c>
      <c r="Q510" s="20">
        <v>2.5</v>
      </c>
      <c r="R510" s="19">
        <v>2.50006448815988</v>
      </c>
      <c r="S510" s="19">
        <v>2.50006448815988</v>
      </c>
      <c r="T510" s="19">
        <v>2.50006448815988</v>
      </c>
      <c r="U510" s="19">
        <v>2.49366890587562</v>
      </c>
      <c r="V510" s="19">
        <v>2.49366890587562</v>
      </c>
      <c r="W510" s="19">
        <v>2.49366890587562</v>
      </c>
      <c r="X510" s="19">
        <v>2.49366890587562</v>
      </c>
      <c r="Y510" s="31">
        <v>54.3149748974673</v>
      </c>
      <c r="Z510" s="31">
        <v>54.3149748974673</v>
      </c>
      <c r="AA510" s="31">
        <v>54.3149748974673</v>
      </c>
      <c r="AB510" s="31">
        <v>54.3149748974673</v>
      </c>
    </row>
    <row r="511" ht="20.05" customHeight="1">
      <c r="A511" s="17">
        <f>$A510+C510</f>
        <v>2530</v>
      </c>
      <c r="B511" s="18"/>
      <c r="C511" s="19">
        <v>5</v>
      </c>
      <c r="D511" t="b" s="20">
        <v>0</v>
      </c>
      <c r="E511" s="21"/>
      <c r="F511" s="22">
        <v>460.520469291764</v>
      </c>
      <c r="G511" s="22">
        <f>$E511+($F511/60+H511*'data'!$C$16+I511*OFFSET('data'!$C$17,0,D511)-G510*(OFFSET('data'!$C$18,0,D511)+'data'!$C$19+OFFSET('data'!$C$20,0,D511)))*$C511/60+G510</f>
        <v>16.3633802816823</v>
      </c>
      <c r="H511" s="22">
        <f>H510+('data'!$C$19*G510-'data'!$C$16*H510)*$C511/60</f>
        <v>63.9406926268708</v>
      </c>
      <c r="I511" s="22">
        <f>I510+(OFFSET('data'!$C$20,0,D511)*G510-OFFSET('data'!$C$17,0,D511)*I510)*$C511/60</f>
        <v>113.987707242239</v>
      </c>
      <c r="J511" s="23">
        <f>$A511/60</f>
        <v>42.1666666666667</v>
      </c>
      <c r="K511" s="19">
        <f>G511/'data'!$C$15*1000</f>
        <v>2.5</v>
      </c>
      <c r="L511" s="19">
        <f>L510+'data'!$G$21*(K510-L510)/60*C510</f>
        <v>2.49366326522272</v>
      </c>
      <c r="M511" s="20">
        <f>IF(L511&lt;='data'!$G$22,1.89,1.47)</f>
        <v>1.89</v>
      </c>
      <c r="N511" s="19">
        <f>$A511</f>
        <v>2530</v>
      </c>
      <c r="O511" s="31">
        <f>'data'!$G$23-'data'!$G$23*(1-('data'!$G$22^M511)/('data'!$G$22^M511+L511^M511))</f>
        <v>54.309760610770</v>
      </c>
      <c r="P511" s="31">
        <f>VLOOKUP(IF(N511-'data'!$G$24&lt;0,0,N511-'data'!$G$24),N3:O1097,2)</f>
        <v>54.3150223296844</v>
      </c>
      <c r="Q511" s="20">
        <v>2.5</v>
      </c>
      <c r="R511" s="19">
        <v>2.50006434205958</v>
      </c>
      <c r="S511" s="19">
        <v>2.50006434205958</v>
      </c>
      <c r="T511" s="19">
        <v>2.50006434205958</v>
      </c>
      <c r="U511" s="19">
        <v>2.49374416405605</v>
      </c>
      <c r="V511" s="19">
        <v>2.49374416405605</v>
      </c>
      <c r="W511" s="19">
        <v>2.49374416405605</v>
      </c>
      <c r="X511" s="19">
        <v>2.49374416405605</v>
      </c>
      <c r="Y511" s="31">
        <v>54.3136234229475</v>
      </c>
      <c r="Z511" s="31">
        <v>54.3136234229475</v>
      </c>
      <c r="AA511" s="31">
        <v>54.3136234229475</v>
      </c>
      <c r="AB511" s="31">
        <v>54.3136234229475</v>
      </c>
    </row>
    <row r="512" ht="20.05" customHeight="1">
      <c r="A512" s="17">
        <f>$A511+C511</f>
        <v>2535</v>
      </c>
      <c r="B512" s="18"/>
      <c r="C512" s="19">
        <v>5</v>
      </c>
      <c r="D512" t="b" s="20">
        <v>0</v>
      </c>
      <c r="E512" s="21"/>
      <c r="F512" s="22">
        <v>460.385091561177</v>
      </c>
      <c r="G512" s="22">
        <f>$E512+($F512/60+H512*'data'!$C$16+I512*OFFSET('data'!$C$17,0,D512)-G511*(OFFSET('data'!$C$18,0,D512)+'data'!$C$19+OFFSET('data'!$C$20,0,D512)))*$C512/60+G511</f>
        <v>16.3633802816823</v>
      </c>
      <c r="H512" s="22">
        <f>H511+('data'!$C$19*G511-'data'!$C$16*H511)*$C512/60</f>
        <v>63.9609359528529</v>
      </c>
      <c r="I512" s="22">
        <f>I511+(OFFSET('data'!$C$20,0,D512)*G511-OFFSET('data'!$C$17,0,D512)*I511)*$C512/60</f>
        <v>114.194877799129</v>
      </c>
      <c r="J512" s="23">
        <f>$A512/60</f>
        <v>42.25</v>
      </c>
      <c r="K512" s="19">
        <f>G512/'data'!$C$15*1000</f>
        <v>2.5</v>
      </c>
      <c r="L512" s="19">
        <f>L511+'data'!$G$21*(K511-L511)/60*C511</f>
        <v>2.49373783093198</v>
      </c>
      <c r="M512" s="20">
        <f>IF(L512&lt;='data'!$G$22,1.89,1.47)</f>
        <v>1.89</v>
      </c>
      <c r="N512" s="19">
        <f>$A512</f>
        <v>2535</v>
      </c>
      <c r="O512" s="31">
        <f>'data'!$G$23-'data'!$G$23*(1-('data'!$G$22^M512)/('data'!$G$22^M512+L512^M512))</f>
        <v>54.3084837160992</v>
      </c>
      <c r="P512" s="31">
        <f>VLOOKUP(IF(N512-'data'!$G$24&lt;0,0,N512-'data'!$G$24),N3:O1097,2)</f>
        <v>54.3136834105516</v>
      </c>
      <c r="Q512" s="20">
        <v>2.5</v>
      </c>
      <c r="R512" s="19">
        <v>2.5000641964674</v>
      </c>
      <c r="S512" s="19">
        <v>2.5000641964674</v>
      </c>
      <c r="T512" s="19">
        <v>2.5000641964674</v>
      </c>
      <c r="U512" s="19">
        <v>2.49381853493823</v>
      </c>
      <c r="V512" s="19">
        <v>2.49381853493823</v>
      </c>
      <c r="W512" s="19">
        <v>2.49381853493823</v>
      </c>
      <c r="X512" s="19">
        <v>2.49381853493823</v>
      </c>
      <c r="Y512" s="31">
        <v>54.3122879100466</v>
      </c>
      <c r="Z512" s="31">
        <v>54.3122879100466</v>
      </c>
      <c r="AA512" s="31">
        <v>54.3122879100466</v>
      </c>
      <c r="AB512" s="31">
        <v>54.3122879100466</v>
      </c>
    </row>
    <row r="513" ht="20.05" customHeight="1">
      <c r="A513" s="17">
        <f>$A512+C512</f>
        <v>2540</v>
      </c>
      <c r="B513" s="18"/>
      <c r="C513" s="19">
        <v>5</v>
      </c>
      <c r="D513" t="b" s="20">
        <v>0</v>
      </c>
      <c r="E513" s="21"/>
      <c r="F513" s="22">
        <v>460.250232422243</v>
      </c>
      <c r="G513" s="22">
        <f>$E513+($F513/60+H513*'data'!$C$16+I513*OFFSET('data'!$C$17,0,D513)-G512*(OFFSET('data'!$C$18,0,D513)+'data'!$C$19+OFFSET('data'!$C$20,0,D513)))*$C513/60+G512</f>
        <v>16.3633802816823</v>
      </c>
      <c r="H513" s="22">
        <f>H512+('data'!$C$19*G512-'data'!$C$16*H512)*$C513/60</f>
        <v>63.9810604837615</v>
      </c>
      <c r="I513" s="22">
        <f>I512+(OFFSET('data'!$C$20,0,D513)*G512-OFFSET('data'!$C$17,0,D513)*I512)*$C513/60</f>
        <v>114.401979126467</v>
      </c>
      <c r="J513" s="23">
        <f>$A513/60</f>
        <v>42.3333333333333</v>
      </c>
      <c r="K513" s="19">
        <f>G513/'data'!$C$15*1000</f>
        <v>2.5</v>
      </c>
      <c r="L513" s="19">
        <f>L512+'data'!$G$21*(K512-L512)/60*C512</f>
        <v>2.49381151921064</v>
      </c>
      <c r="M513" s="20">
        <f>IF(L513&lt;='data'!$G$22,1.89,1.47)</f>
        <v>1.89</v>
      </c>
      <c r="N513" s="19">
        <f>$A513</f>
        <v>2540</v>
      </c>
      <c r="O513" s="31">
        <f>'data'!$G$23-'data'!$G$23*(1-('data'!$G$22^M513)/('data'!$G$22^M513+L513^M513))</f>
        <v>54.3072218725248</v>
      </c>
      <c r="P513" s="31">
        <f>VLOOKUP(IF(N513-'data'!$G$24&lt;0,0,N513-'data'!$G$24),N3:O1097,2)</f>
        <v>54.3123602749106</v>
      </c>
      <c r="Q513" s="20">
        <v>2.5</v>
      </c>
      <c r="R513" s="19">
        <v>2.50006405138152</v>
      </c>
      <c r="S513" s="19">
        <v>2.50006405138152</v>
      </c>
      <c r="T513" s="19">
        <v>2.50006405138152</v>
      </c>
      <c r="U513" s="19">
        <v>2.49389202896916</v>
      </c>
      <c r="V513" s="19">
        <v>2.49389202896916</v>
      </c>
      <c r="W513" s="19">
        <v>2.49389202896916</v>
      </c>
      <c r="X513" s="19">
        <v>2.49389202896916</v>
      </c>
      <c r="Y513" s="31">
        <v>54.3109681701649</v>
      </c>
      <c r="Z513" s="31">
        <v>54.3109681701649</v>
      </c>
      <c r="AA513" s="31">
        <v>54.3109681701649</v>
      </c>
      <c r="AB513" s="31">
        <v>54.3109681701649</v>
      </c>
    </row>
    <row r="514" ht="20.05" customHeight="1">
      <c r="A514" s="17">
        <f>$A513+C513</f>
        <v>2545</v>
      </c>
      <c r="B514" s="18"/>
      <c r="C514" s="19">
        <v>5</v>
      </c>
      <c r="D514" t="b" s="20">
        <v>0</v>
      </c>
      <c r="E514" s="21"/>
      <c r="F514" s="22">
        <v>460.115888923864</v>
      </c>
      <c r="G514" s="22">
        <f>$E514+($F514/60+H514*'data'!$C$16+I514*OFFSET('data'!$C$17,0,D514)-G513*(OFFSET('data'!$C$18,0,D514)+'data'!$C$19+OFFSET('data'!$C$20,0,D514)))*$C514/60+G513</f>
        <v>16.3633802816823</v>
      </c>
      <c r="H514" s="22">
        <f>H513+('data'!$C$19*G513-'data'!$C$16*H513)*$C514/60</f>
        <v>64.0010669167285</v>
      </c>
      <c r="I514" s="22">
        <f>I513+(OFFSET('data'!$C$20,0,D514)*G513-OFFSET('data'!$C$17,0,D514)*I513)*$C514/60</f>
        <v>114.609011247387</v>
      </c>
      <c r="J514" s="23">
        <f>$A514/60</f>
        <v>42.4166666666667</v>
      </c>
      <c r="K514" s="19">
        <f>G514/'data'!$C$15*1000</f>
        <v>2.5</v>
      </c>
      <c r="L514" s="19">
        <f>L513+'data'!$G$21*(K513-L513)/60*C513</f>
        <v>2.49388434038362</v>
      </c>
      <c r="M514" s="20">
        <f>IF(L514&lt;='data'!$G$22,1.89,1.47)</f>
        <v>1.89</v>
      </c>
      <c r="N514" s="19">
        <f>$A514</f>
        <v>2545</v>
      </c>
      <c r="O514" s="31">
        <f>'data'!$G$23-'data'!$G$23*(1-('data'!$G$22^M514)/('data'!$G$22^M514+L514^M514))</f>
        <v>54.3059749023388</v>
      </c>
      <c r="P514" s="31">
        <f>VLOOKUP(IF(N514-'data'!$G$24&lt;0,0,N514-'data'!$G$24),N3:O1097,2)</f>
        <v>54.3110527363756</v>
      </c>
      <c r="Q514" s="20">
        <v>2.5</v>
      </c>
      <c r="R514" s="19">
        <v>2.5000639068001</v>
      </c>
      <c r="S514" s="19">
        <v>2.5000639068001</v>
      </c>
      <c r="T514" s="19">
        <v>2.5000639068001</v>
      </c>
      <c r="U514" s="19">
        <v>2.49396465647291</v>
      </c>
      <c r="V514" s="19">
        <v>2.49396465647291</v>
      </c>
      <c r="W514" s="19">
        <v>2.49396465647291</v>
      </c>
      <c r="X514" s="19">
        <v>2.49396465647291</v>
      </c>
      <c r="Y514" s="31">
        <v>54.3096640169383</v>
      </c>
      <c r="Z514" s="31">
        <v>54.3096640169383</v>
      </c>
      <c r="AA514" s="31">
        <v>54.3096640169383</v>
      </c>
      <c r="AB514" s="31">
        <v>54.3096640169383</v>
      </c>
    </row>
    <row r="515" ht="20.05" customHeight="1">
      <c r="A515" s="17">
        <f>$A514+C514</f>
        <v>2550</v>
      </c>
      <c r="B515" s="18"/>
      <c r="C515" s="19">
        <v>5</v>
      </c>
      <c r="D515" t="b" s="20">
        <v>0</v>
      </c>
      <c r="E515" s="21"/>
      <c r="F515" s="22">
        <v>459.982058132227</v>
      </c>
      <c r="G515" s="22">
        <f>$E515+($F515/60+H515*'data'!$C$16+I515*OFFSET('data'!$C$17,0,D515)-G514*(OFFSET('data'!$C$18,0,D515)+'data'!$C$19+OFFSET('data'!$C$20,0,D515)))*$C515/60+G514</f>
        <v>16.3633802816823</v>
      </c>
      <c r="H515" s="22">
        <f>H514+('data'!$C$19*G514-'data'!$C$16*H514)*$C515/60</f>
        <v>64.02095594479491</v>
      </c>
      <c r="I515" s="22">
        <f>I514+(OFFSET('data'!$C$20,0,D515)*G514-OFFSET('data'!$C$17,0,D515)*I514)*$C515/60</f>
        <v>114.815974185015</v>
      </c>
      <c r="J515" s="23">
        <f>$A515/60</f>
        <v>42.5</v>
      </c>
      <c r="K515" s="19">
        <f>G515/'data'!$C$15*1000</f>
        <v>2.5</v>
      </c>
      <c r="L515" s="19">
        <f>L514+'data'!$G$21*(K514-L514)/60*C514</f>
        <v>2.49395630465433</v>
      </c>
      <c r="M515" s="20">
        <f>IF(L515&lt;='data'!$G$22,1.89,1.47)</f>
        <v>1.89</v>
      </c>
      <c r="N515" s="19">
        <f>$A515</f>
        <v>2550</v>
      </c>
      <c r="O515" s="31">
        <f>'data'!$G$23-'data'!$G$23*(1-('data'!$G$22^M515)/('data'!$G$22^M515+L515^M515))</f>
        <v>54.3047426299385</v>
      </c>
      <c r="P515" s="31">
        <f>VLOOKUP(IF(N515-'data'!$G$24&lt;0,0,N515-'data'!$G$24),N3:O1097,2)</f>
        <v>54.309760610770</v>
      </c>
      <c r="Q515" s="20">
        <v>2.5</v>
      </c>
      <c r="R515" s="19">
        <v>2.50006376272134</v>
      </c>
      <c r="S515" s="19">
        <v>2.50006376272134</v>
      </c>
      <c r="T515" s="19">
        <v>2.50006376272134</v>
      </c>
      <c r="U515" s="19">
        <v>2.49403642765201</v>
      </c>
      <c r="V515" s="19">
        <v>2.49403642765201</v>
      </c>
      <c r="W515" s="19">
        <v>2.49403642765201</v>
      </c>
      <c r="X515" s="19">
        <v>2.49403642765201</v>
      </c>
      <c r="Y515" s="31">
        <v>54.308375266211</v>
      </c>
      <c r="Z515" s="31">
        <v>54.308375266211</v>
      </c>
      <c r="AA515" s="31">
        <v>54.308375266211</v>
      </c>
      <c r="AB515" s="31">
        <v>54.308375266211</v>
      </c>
    </row>
    <row r="516" ht="20.05" customHeight="1">
      <c r="A516" s="17">
        <f>$A515+C515</f>
        <v>2555</v>
      </c>
      <c r="B516" s="18"/>
      <c r="C516" s="19">
        <v>5</v>
      </c>
      <c r="D516" t="b" s="20">
        <v>0</v>
      </c>
      <c r="E516" s="21"/>
      <c r="F516" s="22">
        <v>459.848737130705</v>
      </c>
      <c r="G516" s="22">
        <f>$E516+($F516/60+H516*'data'!$C$16+I516*OFFSET('data'!$C$17,0,D516)-G515*(OFFSET('data'!$C$18,0,D516)+'data'!$C$19+OFFSET('data'!$C$20,0,D516)))*$C516/60+G515</f>
        <v>16.3633802816823</v>
      </c>
      <c r="H516" s="22">
        <f>H515+('data'!$C$19*G515-'data'!$C$16*H515)*$C516/60</f>
        <v>64.0407282569345</v>
      </c>
      <c r="I516" s="22">
        <f>I515+(OFFSET('data'!$C$20,0,D516)*G515-OFFSET('data'!$C$17,0,D516)*I515)*$C516/60</f>
        <v>115.022867962470</v>
      </c>
      <c r="J516" s="23">
        <f>$A516/60</f>
        <v>42.5833333333333</v>
      </c>
      <c r="K516" s="19">
        <f>G516/'data'!$C$15*1000</f>
        <v>2.5</v>
      </c>
      <c r="L516" s="19">
        <f>L515+'data'!$G$21*(K515-L515)/60*C515</f>
        <v>2.49402742210612</v>
      </c>
      <c r="M516" s="20">
        <f>IF(L516&lt;='data'!$G$22,1.89,1.47)</f>
        <v>1.89</v>
      </c>
      <c r="N516" s="19">
        <f>$A516</f>
        <v>2555</v>
      </c>
      <c r="O516" s="31">
        <f>'data'!$G$23-'data'!$G$23*(1-('data'!$G$22^M516)/('data'!$G$22^M516+L516^M516))</f>
        <v>54.3035248818012</v>
      </c>
      <c r="P516" s="31">
        <f>VLOOKUP(IF(N516-'data'!$G$24&lt;0,0,N516-'data'!$G$24),N3:O1097,2)</f>
        <v>54.3084837160992</v>
      </c>
      <c r="Q516" s="20">
        <v>2.5</v>
      </c>
      <c r="R516" s="19">
        <v>2.50006361914344</v>
      </c>
      <c r="S516" s="19">
        <v>2.50006361914344</v>
      </c>
      <c r="T516" s="19">
        <v>2.50006361914344</v>
      </c>
      <c r="U516" s="19">
        <v>2.49410735258894</v>
      </c>
      <c r="V516" s="19">
        <v>2.49410735258894</v>
      </c>
      <c r="W516" s="19">
        <v>2.49410735258894</v>
      </c>
      <c r="X516" s="19">
        <v>2.49410735258894</v>
      </c>
      <c r="Y516" s="31">
        <v>54.3071017360099</v>
      </c>
      <c r="Z516" s="31">
        <v>54.3071017360099</v>
      </c>
      <c r="AA516" s="31">
        <v>54.3071017360099</v>
      </c>
      <c r="AB516" s="31">
        <v>54.3071017360099</v>
      </c>
    </row>
    <row r="517" ht="20.05" customHeight="1">
      <c r="A517" s="17">
        <f>$A516+C516</f>
        <v>2560</v>
      </c>
      <c r="B517" s="18"/>
      <c r="C517" s="19">
        <v>5</v>
      </c>
      <c r="D517" t="b" s="20">
        <v>0</v>
      </c>
      <c r="E517" s="21"/>
      <c r="F517" s="22">
        <v>459.715923019755</v>
      </c>
      <c r="G517" s="22">
        <f>$E517+($F517/60+H517*'data'!$C$16+I517*OFFSET('data'!$C$17,0,D517)-G516*(OFFSET('data'!$C$18,0,D517)+'data'!$C$19+OFFSET('data'!$C$20,0,D517)))*$C517/60+G516</f>
        <v>16.3633802816823</v>
      </c>
      <c r="H517" s="22">
        <f>H516+('data'!$C$19*G516-'data'!$C$16*H516)*$C517/60</f>
        <v>64.0603845380782</v>
      </c>
      <c r="I517" s="22">
        <f>I516+(OFFSET('data'!$C$20,0,D517)*G516-OFFSET('data'!$C$17,0,D517)*I516)*$C517/60</f>
        <v>115.229692602864</v>
      </c>
      <c r="J517" s="23">
        <f>$A517/60</f>
        <v>42.6666666666667</v>
      </c>
      <c r="K517" s="19">
        <f>G517/'data'!$C$15*1000</f>
        <v>2.5</v>
      </c>
      <c r="L517" s="19">
        <f>L516+'data'!$G$21*(K516-L516)/60*C516</f>
        <v>2.49409770270369</v>
      </c>
      <c r="M517" s="20">
        <f>IF(L517&lt;='data'!$G$22,1.89,1.47)</f>
        <v>1.89</v>
      </c>
      <c r="N517" s="19">
        <f>$A517</f>
        <v>2560</v>
      </c>
      <c r="O517" s="31">
        <f>'data'!$G$23-'data'!$G$23*(1-('data'!$G$22^M517)/('data'!$G$22^M517+L517^M517))</f>
        <v>54.3023214864593</v>
      </c>
      <c r="P517" s="31">
        <f>VLOOKUP(IF(N517-'data'!$G$24&lt;0,0,N517-'data'!$G$24),N3:O1097,2)</f>
        <v>54.3072218725248</v>
      </c>
      <c r="Q517" s="20">
        <v>2.5</v>
      </c>
      <c r="R517" s="19">
        <v>2.5000634760646</v>
      </c>
      <c r="S517" s="19">
        <v>2.5000634760646</v>
      </c>
      <c r="T517" s="19">
        <v>2.5000634760646</v>
      </c>
      <c r="U517" s="19">
        <v>2.4941774412475</v>
      </c>
      <c r="V517" s="19">
        <v>2.4941774412475</v>
      </c>
      <c r="W517" s="19">
        <v>2.4941774412475</v>
      </c>
      <c r="X517" s="19">
        <v>2.4941774412475</v>
      </c>
      <c r="Y517" s="31">
        <v>54.3058432465182</v>
      </c>
      <c r="Z517" s="31">
        <v>54.3058432465182</v>
      </c>
      <c r="AA517" s="31">
        <v>54.3058432465182</v>
      </c>
      <c r="AB517" s="31">
        <v>54.3058432465182</v>
      </c>
    </row>
    <row r="518" ht="20.05" customHeight="1">
      <c r="A518" s="17">
        <f>$A517+C517</f>
        <v>2565</v>
      </c>
      <c r="B518" s="18"/>
      <c r="C518" s="19">
        <v>5</v>
      </c>
      <c r="D518" t="b" s="20">
        <v>0</v>
      </c>
      <c r="E518" s="21"/>
      <c r="F518" s="22">
        <v>459.583612916820</v>
      </c>
      <c r="G518" s="22">
        <f>$E518+($F518/60+H518*'data'!$C$16+I518*OFFSET('data'!$C$17,0,D518)-G517*(OFFSET('data'!$C$18,0,D518)+'data'!$C$19+OFFSET('data'!$C$20,0,D518)))*$C518/60+G517</f>
        <v>16.3633802816823</v>
      </c>
      <c r="H518" s="22">
        <f>H517+('data'!$C$19*G517-'data'!$C$16*H517)*$C518/60</f>
        <v>64.07992546913729</v>
      </c>
      <c r="I518" s="22">
        <f>I517+(OFFSET('data'!$C$20,0,D518)*G517-OFFSET('data'!$C$17,0,D518)*I517)*$C518/60</f>
        <v>115.436448129299</v>
      </c>
      <c r="J518" s="23">
        <f>$A518/60</f>
        <v>42.75</v>
      </c>
      <c r="K518" s="19">
        <f>G518/'data'!$C$15*1000</f>
        <v>2.5</v>
      </c>
      <c r="L518" s="19">
        <f>L517+'data'!$G$21*(K517-L517)/60*C517</f>
        <v>2.49416715629448</v>
      </c>
      <c r="M518" s="20">
        <f>IF(L518&lt;='data'!$G$22,1.89,1.47)</f>
        <v>1.89</v>
      </c>
      <c r="N518" s="19">
        <f>$A518</f>
        <v>2565</v>
      </c>
      <c r="O518" s="31">
        <f>'data'!$G$23-'data'!$G$23*(1-('data'!$G$22^M518)/('data'!$G$22^M518+L518^M518))</f>
        <v>54.3011322744761</v>
      </c>
      <c r="P518" s="31">
        <f>VLOOKUP(IF(N518-'data'!$G$24&lt;0,0,N518-'data'!$G$24),N3:O1097,2)</f>
        <v>54.3059749023388</v>
      </c>
      <c r="Q518" s="20">
        <v>2.5</v>
      </c>
      <c r="R518" s="19">
        <v>2.50006333348301</v>
      </c>
      <c r="S518" s="19">
        <v>2.50006333348301</v>
      </c>
      <c r="T518" s="19">
        <v>2.50006333348301</v>
      </c>
      <c r="U518" s="19">
        <v>2.49424670347423</v>
      </c>
      <c r="V518" s="19">
        <v>2.49424670347423</v>
      </c>
      <c r="W518" s="19">
        <v>2.49424670347423</v>
      </c>
      <c r="X518" s="19">
        <v>2.49424670347423</v>
      </c>
      <c r="Y518" s="31">
        <v>54.3045996200493</v>
      </c>
      <c r="Z518" s="31">
        <v>54.3045996200493</v>
      </c>
      <c r="AA518" s="31">
        <v>54.3045996200493</v>
      </c>
      <c r="AB518" s="31">
        <v>54.3045996200493</v>
      </c>
    </row>
    <row r="519" ht="20.05" customHeight="1">
      <c r="A519" s="17">
        <f>$A518+C518</f>
        <v>2570</v>
      </c>
      <c r="B519" s="18"/>
      <c r="C519" s="19">
        <v>5</v>
      </c>
      <c r="D519" t="b" s="20">
        <v>0</v>
      </c>
      <c r="E519" s="21"/>
      <c r="F519" s="22">
        <v>459.451803956229</v>
      </c>
      <c r="G519" s="22">
        <f>$E519+($F519/60+H519*'data'!$C$16+I519*OFFSET('data'!$C$17,0,D519)-G518*(OFFSET('data'!$C$18,0,D519)+'data'!$C$19+OFFSET('data'!$C$20,0,D519)))*$C519/60+G518</f>
        <v>16.3633802816823</v>
      </c>
      <c r="H519" s="22">
        <f>H518+('data'!$C$19*G518-'data'!$C$16*H518)*$C519/60</f>
        <v>64.0993517270274</v>
      </c>
      <c r="I519" s="22">
        <f>I518+(OFFSET('data'!$C$20,0,D519)*G518-OFFSET('data'!$C$17,0,D519)*I518)*$C519/60</f>
        <v>115.643134564871</v>
      </c>
      <c r="J519" s="23">
        <f>$A519/60</f>
        <v>42.8333333333333</v>
      </c>
      <c r="K519" s="19">
        <f>G519/'data'!$C$15*1000</f>
        <v>2.5</v>
      </c>
      <c r="L519" s="19">
        <f>L518+'data'!$G$21*(K518-L518)/60*C518</f>
        <v>2.49423579261006</v>
      </c>
      <c r="M519" s="20">
        <f>IF(L519&lt;='data'!$G$22,1.89,1.47)</f>
        <v>1.89</v>
      </c>
      <c r="N519" s="19">
        <f>$A519</f>
        <v>2570</v>
      </c>
      <c r="O519" s="31">
        <f>'data'!$G$23-'data'!$G$23*(1-('data'!$G$22^M519)/('data'!$G$22^M519+L519^M519))</f>
        <v>54.2999570784212</v>
      </c>
      <c r="P519" s="31">
        <f>VLOOKUP(IF(N519-'data'!$G$24&lt;0,0,N519-'data'!$G$24),N3:O1097,2)</f>
        <v>54.3047426299385</v>
      </c>
      <c r="Q519" s="20">
        <v>2.5</v>
      </c>
      <c r="R519" s="19">
        <v>2.5000631913969</v>
      </c>
      <c r="S519" s="19">
        <v>2.5000631913969</v>
      </c>
      <c r="T519" s="19">
        <v>2.5000631913969</v>
      </c>
      <c r="U519" s="19">
        <v>2.49431514899978</v>
      </c>
      <c r="V519" s="19">
        <v>2.49431514899978</v>
      </c>
      <c r="W519" s="19">
        <v>2.49431514899978</v>
      </c>
      <c r="X519" s="19">
        <v>2.49431514899978</v>
      </c>
      <c r="Y519" s="31">
        <v>54.3033706810224</v>
      </c>
      <c r="Z519" s="31">
        <v>54.3033706810224</v>
      </c>
      <c r="AA519" s="31">
        <v>54.3033706810224</v>
      </c>
      <c r="AB519" s="31">
        <v>54.3033706810224</v>
      </c>
    </row>
    <row r="520" ht="20.05" customHeight="1">
      <c r="A520" s="17">
        <f>$A519+C519</f>
        <v>2575</v>
      </c>
      <c r="B520" s="18"/>
      <c r="C520" s="19">
        <v>5</v>
      </c>
      <c r="D520" t="b" s="20">
        <v>0</v>
      </c>
      <c r="E520" s="21"/>
      <c r="F520" s="22">
        <v>459.320493289095</v>
      </c>
      <c r="G520" s="22">
        <f>$E520+($F520/60+H520*'data'!$C$16+I520*OFFSET('data'!$C$17,0,D520)-G519*(OFFSET('data'!$C$18,0,D520)+'data'!$C$19+OFFSET('data'!$C$20,0,D520)))*$C520/60+G519</f>
        <v>16.3633802816823</v>
      </c>
      <c r="H520" s="22">
        <f>H519+('data'!$C$19*G519-'data'!$C$16*H519)*$C520/60</f>
        <v>64.11866398469159</v>
      </c>
      <c r="I520" s="22">
        <f>I519+(OFFSET('data'!$C$20,0,D520)*G519-OFFSET('data'!$C$17,0,D520)*I519)*$C520/60</f>
        <v>115.849751932668</v>
      </c>
      <c r="J520" s="23">
        <f>$A520/60</f>
        <v>42.9166666666667</v>
      </c>
      <c r="K520" s="19">
        <f>G520/'data'!$C$15*1000</f>
        <v>2.5</v>
      </c>
      <c r="L520" s="19">
        <f>L519+'data'!$G$21*(K519-L519)/60*C519</f>
        <v>2.49430362126748</v>
      </c>
      <c r="M520" s="20">
        <f>IF(L520&lt;='data'!$G$22,1.89,1.47)</f>
        <v>1.89</v>
      </c>
      <c r="N520" s="19">
        <f>$A520</f>
        <v>2575</v>
      </c>
      <c r="O520" s="31">
        <f>'data'!$G$23-'data'!$G$23*(1-('data'!$G$22^M520)/('data'!$G$22^M520+L520^M520))</f>
        <v>54.2987957328468</v>
      </c>
      <c r="P520" s="31">
        <f>VLOOKUP(IF(N520-'data'!$G$24&lt;0,0,N520-'data'!$G$24),N3:O1097,2)</f>
        <v>54.3035248818012</v>
      </c>
      <c r="Q520" s="20">
        <v>2.5</v>
      </c>
      <c r="R520" s="19">
        <v>2.50006304980449</v>
      </c>
      <c r="S520" s="19">
        <v>2.50006304980449</v>
      </c>
      <c r="T520" s="19">
        <v>2.50006304980449</v>
      </c>
      <c r="U520" s="19">
        <v>2.49438278744028</v>
      </c>
      <c r="V520" s="19">
        <v>2.49438278744028</v>
      </c>
      <c r="W520" s="19">
        <v>2.49438278744028</v>
      </c>
      <c r="X520" s="19">
        <v>2.49438278744028</v>
      </c>
      <c r="Y520" s="31">
        <v>54.3021562559363</v>
      </c>
      <c r="Z520" s="31">
        <v>54.3021562559363</v>
      </c>
      <c r="AA520" s="31">
        <v>54.3021562559363</v>
      </c>
      <c r="AB520" s="31">
        <v>54.3021562559363</v>
      </c>
    </row>
    <row r="521" ht="20.05" customHeight="1">
      <c r="A521" s="17">
        <f>$A520+C520</f>
        <v>2580</v>
      </c>
      <c r="B521" s="18"/>
      <c r="C521" s="19">
        <v>5</v>
      </c>
      <c r="D521" t="b" s="20">
        <v>0</v>
      </c>
      <c r="E521" s="21"/>
      <c r="F521" s="22">
        <v>459.189678083221</v>
      </c>
      <c r="G521" s="22">
        <f>$E521+($F521/60+H521*'data'!$C$16+I521*OFFSET('data'!$C$17,0,D521)-G520*(OFFSET('data'!$C$18,0,D521)+'data'!$C$19+OFFSET('data'!$C$20,0,D521)))*$C521/60+G520</f>
        <v>16.3633802816823</v>
      </c>
      <c r="H521" s="22">
        <f>H520+('data'!$C$19*G520-'data'!$C$16*H520)*$C521/60</f>
        <v>64.137862911124</v>
      </c>
      <c r="I521" s="22">
        <f>I520+(OFFSET('data'!$C$20,0,D521)*G520-OFFSET('data'!$C$17,0,D521)*I520)*$C521/60</f>
        <v>116.056300255771</v>
      </c>
      <c r="J521" s="23">
        <f>$A521/60</f>
        <v>43</v>
      </c>
      <c r="K521" s="19">
        <f>G521/'data'!$C$15*1000</f>
        <v>2.5</v>
      </c>
      <c r="L521" s="19">
        <f>L520+'data'!$G$21*(K520-L520)/60*C520</f>
        <v>2.49437065177063</v>
      </c>
      <c r="M521" s="20">
        <f>IF(L521&lt;='data'!$G$22,1.89,1.47)</f>
        <v>1.89</v>
      </c>
      <c r="N521" s="19">
        <f>$A521</f>
        <v>2580</v>
      </c>
      <c r="O521" s="31">
        <f>'data'!$G$23-'data'!$G$23*(1-('data'!$G$22^M521)/('data'!$G$22^M521+L521^M521))</f>
        <v>54.2976480742643</v>
      </c>
      <c r="P521" s="31">
        <f>VLOOKUP(IF(N521-'data'!$G$24&lt;0,0,N521-'data'!$G$24),N3:O1097,2)</f>
        <v>54.3023214864593</v>
      </c>
      <c r="Q521" s="20">
        <v>2.5</v>
      </c>
      <c r="R521" s="19">
        <v>2.500062908704</v>
      </c>
      <c r="S521" s="19">
        <v>2.500062908704</v>
      </c>
      <c r="T521" s="19">
        <v>2.500062908704</v>
      </c>
      <c r="U521" s="19">
        <v>2.49444962829868</v>
      </c>
      <c r="V521" s="19">
        <v>2.49444962829868</v>
      </c>
      <c r="W521" s="19">
        <v>2.49444962829868</v>
      </c>
      <c r="X521" s="19">
        <v>2.49444962829868</v>
      </c>
      <c r="Y521" s="31">
        <v>54.3009561733455</v>
      </c>
      <c r="Z521" s="31">
        <v>54.3009561733455</v>
      </c>
      <c r="AA521" s="31">
        <v>54.3009561733455</v>
      </c>
      <c r="AB521" s="31">
        <v>54.3009561733455</v>
      </c>
    </row>
    <row r="522" ht="20.05" customHeight="1">
      <c r="A522" s="17">
        <f>$A521+C521</f>
        <v>2585</v>
      </c>
      <c r="B522" s="18"/>
      <c r="C522" s="19">
        <v>5</v>
      </c>
      <c r="D522" t="b" s="20">
        <v>0</v>
      </c>
      <c r="E522" s="21"/>
      <c r="F522" s="22">
        <v>459.059355522996</v>
      </c>
      <c r="G522" s="22">
        <f>$E522+($F522/60+H522*'data'!$C$16+I522*OFFSET('data'!$C$17,0,D522)-G521*(OFFSET('data'!$C$18,0,D522)+'data'!$C$19+OFFSET('data'!$C$20,0,D522)))*$C522/60+G521</f>
        <v>16.3633802816823</v>
      </c>
      <c r="H522" s="22">
        <f>H521+('data'!$C$19*G521-'data'!$C$16*H521)*$C522/60</f>
        <v>64.1569491713928</v>
      </c>
      <c r="I522" s="22">
        <f>I521+(OFFSET('data'!$C$20,0,D522)*G521-OFFSET('data'!$C$17,0,D522)*I521)*$C522/60</f>
        <v>116.262779557251</v>
      </c>
      <c r="J522" s="23">
        <f>$A522/60</f>
        <v>43.0833333333333</v>
      </c>
      <c r="K522" s="19">
        <f>G522/'data'!$C$15*1000</f>
        <v>2.5</v>
      </c>
      <c r="L522" s="19">
        <f>L521+'data'!$G$21*(K521-L521)/60*C521</f>
        <v>2.49443689351155</v>
      </c>
      <c r="M522" s="20">
        <f>IF(L522&lt;='data'!$G$22,1.89,1.47)</f>
        <v>1.89</v>
      </c>
      <c r="N522" s="19">
        <f>$A522</f>
        <v>2585</v>
      </c>
      <c r="O522" s="31">
        <f>'data'!$G$23-'data'!$G$23*(1-('data'!$G$22^M522)/('data'!$G$22^M522+L522^M522))</f>
        <v>54.2965139411207</v>
      </c>
      <c r="P522" s="31">
        <f>VLOOKUP(IF(N522-'data'!$G$24&lt;0,0,N522-'data'!$G$24),N3:O1097,2)</f>
        <v>54.3011322744761</v>
      </c>
      <c r="Q522" s="20">
        <v>2.5</v>
      </c>
      <c r="R522" s="19">
        <v>2.50006276809367</v>
      </c>
      <c r="S522" s="19">
        <v>2.50006276809367</v>
      </c>
      <c r="T522" s="19">
        <v>2.50006276809367</v>
      </c>
      <c r="U522" s="19">
        <v>2.49451568096609</v>
      </c>
      <c r="V522" s="19">
        <v>2.49451568096609</v>
      </c>
      <c r="W522" s="19">
        <v>2.49451568096609</v>
      </c>
      <c r="X522" s="19">
        <v>2.49451568096609</v>
      </c>
      <c r="Y522" s="31">
        <v>54.2997702638351</v>
      </c>
      <c r="Z522" s="31">
        <v>54.2997702638351</v>
      </c>
      <c r="AA522" s="31">
        <v>54.2997702638351</v>
      </c>
      <c r="AB522" s="31">
        <v>54.2997702638351</v>
      </c>
    </row>
    <row r="523" ht="20.05" customHeight="1">
      <c r="A523" s="17">
        <f>$A522+C522</f>
        <v>2590</v>
      </c>
      <c r="B523" s="18"/>
      <c r="C523" s="19">
        <v>5</v>
      </c>
      <c r="D523" t="b" s="20">
        <v>0</v>
      </c>
      <c r="E523" s="21"/>
      <c r="F523" s="22">
        <v>458.929522809303</v>
      </c>
      <c r="G523" s="22">
        <f>$E523+($F523/60+H523*'data'!$C$16+I523*OFFSET('data'!$C$17,0,D523)-G522*(OFFSET('data'!$C$18,0,D523)+'data'!$C$19+OFFSET('data'!$C$20,0,D523)))*$C523/60+G522</f>
        <v>16.3633802816823</v>
      </c>
      <c r="H523" s="22">
        <f>H522+('data'!$C$19*G522-'data'!$C$16*H522)*$C523/60</f>
        <v>64.1759234266633</v>
      </c>
      <c r="I523" s="22">
        <f>I522+(OFFSET('data'!$C$20,0,D523)*G522-OFFSET('data'!$C$17,0,D523)*I522)*$C523/60</f>
        <v>116.469189860174</v>
      </c>
      <c r="J523" s="23">
        <f>$A523/60</f>
        <v>43.1666666666667</v>
      </c>
      <c r="K523" s="19">
        <f>G523/'data'!$C$15*1000</f>
        <v>2.5</v>
      </c>
      <c r="L523" s="19">
        <f>L522+'data'!$G$21*(K522-L522)/60*C522</f>
        <v>2.49450235577178</v>
      </c>
      <c r="M523" s="20">
        <f>IF(L523&lt;='data'!$G$22,1.89,1.47)</f>
        <v>1.89</v>
      </c>
      <c r="N523" s="19">
        <f>$A523</f>
        <v>2590</v>
      </c>
      <c r="O523" s="31">
        <f>'data'!$G$23-'data'!$G$23*(1-('data'!$G$22^M523)/('data'!$G$22^M523+L523^M523))</f>
        <v>54.2953931737755</v>
      </c>
      <c r="P523" s="31">
        <f>VLOOKUP(IF(N523-'data'!$G$24&lt;0,0,N523-'data'!$G$24),N3:O1097,2)</f>
        <v>54.2999570784212</v>
      </c>
      <c r="Q523" s="20">
        <v>2.5</v>
      </c>
      <c r="R523" s="19">
        <v>2.50006262797174</v>
      </c>
      <c r="S523" s="19">
        <v>2.50006262797174</v>
      </c>
      <c r="T523" s="19">
        <v>2.50006262797174</v>
      </c>
      <c r="U523" s="19">
        <v>2.49458095472309</v>
      </c>
      <c r="V523" s="19">
        <v>2.49458095472309</v>
      </c>
      <c r="W523" s="19">
        <v>2.49458095472309</v>
      </c>
      <c r="X523" s="19">
        <v>2.49458095472309</v>
      </c>
      <c r="Y523" s="31">
        <v>54.2985983599967</v>
      </c>
      <c r="Z523" s="31">
        <v>54.2985983599967</v>
      </c>
      <c r="AA523" s="31">
        <v>54.2985983599967</v>
      </c>
      <c r="AB523" s="31">
        <v>54.2985983599967</v>
      </c>
    </row>
    <row r="524" ht="20.05" customHeight="1">
      <c r="A524" s="17">
        <f>$A523+C523</f>
        <v>2595</v>
      </c>
      <c r="B524" s="18"/>
      <c r="C524" s="19">
        <v>5</v>
      </c>
      <c r="D524" t="b" s="20">
        <v>0</v>
      </c>
      <c r="E524" s="21"/>
      <c r="F524" s="22">
        <v>458.800177159424</v>
      </c>
      <c r="G524" s="22">
        <f>$E524+($F524/60+H524*'data'!$C$16+I524*OFFSET('data'!$C$17,0,D524)-G523*(OFFSET('data'!$C$18,0,D524)+'data'!$C$19+OFFSET('data'!$C$20,0,D524)))*$C524/60+G523</f>
        <v>16.3633802816823</v>
      </c>
      <c r="H524" s="22">
        <f>H523+('data'!$C$19*G523-'data'!$C$16*H523)*$C524/60</f>
        <v>64.19478633422079</v>
      </c>
      <c r="I524" s="22">
        <f>I523+(OFFSET('data'!$C$20,0,D524)*G523-OFFSET('data'!$C$17,0,D524)*I523)*$C524/60</f>
        <v>116.675531187596</v>
      </c>
      <c r="J524" s="23">
        <f>$A524/60</f>
        <v>43.25</v>
      </c>
      <c r="K524" s="19">
        <f>G524/'data'!$C$15*1000</f>
        <v>2.5</v>
      </c>
      <c r="L524" s="19">
        <f>L523+'data'!$G$21*(K523-L523)/60*C523</f>
        <v>2.49456704772364</v>
      </c>
      <c r="M524" s="20">
        <f>IF(L524&lt;='data'!$G$22,1.89,1.47)</f>
        <v>1.89</v>
      </c>
      <c r="N524" s="19">
        <f>$A524</f>
        <v>2595</v>
      </c>
      <c r="O524" s="31">
        <f>'data'!$G$23-'data'!$G$23*(1-('data'!$G$22^M524)/('data'!$G$22^M524+L524^M524))</f>
        <v>54.2942856144779</v>
      </c>
      <c r="P524" s="31">
        <f>VLOOKUP(IF(N524-'data'!$G$24&lt;0,0,N524-'data'!$G$24),N3:O1097,2)</f>
        <v>54.2987957328468</v>
      </c>
      <c r="Q524" s="20">
        <v>2.5</v>
      </c>
      <c r="R524" s="19">
        <v>2.50006248833645</v>
      </c>
      <c r="S524" s="19">
        <v>2.50006248833645</v>
      </c>
      <c r="T524" s="19">
        <v>2.50006248833645</v>
      </c>
      <c r="U524" s="19">
        <v>2.49464545874103</v>
      </c>
      <c r="V524" s="19">
        <v>2.49464545874103</v>
      </c>
      <c r="W524" s="19">
        <v>2.49464545874103</v>
      </c>
      <c r="X524" s="19">
        <v>2.49464545874103</v>
      </c>
      <c r="Y524" s="31">
        <v>54.2974402964048</v>
      </c>
      <c r="Z524" s="31">
        <v>54.2974402964048</v>
      </c>
      <c r="AA524" s="31">
        <v>54.2974402964048</v>
      </c>
      <c r="AB524" s="31">
        <v>54.2974402964048</v>
      </c>
    </row>
    <row r="525" ht="20.05" customHeight="1">
      <c r="A525" s="17">
        <f>$A524+C524</f>
        <v>2600</v>
      </c>
      <c r="B525" s="18"/>
      <c r="C525" s="19">
        <v>5</v>
      </c>
      <c r="D525" t="b" s="20">
        <v>0</v>
      </c>
      <c r="E525" s="21"/>
      <c r="F525" s="22">
        <v>458.671315806935</v>
      </c>
      <c r="G525" s="22">
        <f>$E525+($F525/60+H525*'data'!$C$16+I525*OFFSET('data'!$C$17,0,D525)-G524*(OFFSET('data'!$C$18,0,D525)+'data'!$C$19+OFFSET('data'!$C$20,0,D525)))*$C525/60+G524</f>
        <v>16.3633802816823</v>
      </c>
      <c r="H525" s="22">
        <f>H524+('data'!$C$19*G524-'data'!$C$16*H524)*$C525/60</f>
        <v>64.2135385474936</v>
      </c>
      <c r="I525" s="22">
        <f>I524+(OFFSET('data'!$C$20,0,D525)*G524-OFFSET('data'!$C$17,0,D525)*I524)*$C525/60</f>
        <v>116.881803562567</v>
      </c>
      <c r="J525" s="23">
        <f>$A525/60</f>
        <v>43.3333333333333</v>
      </c>
      <c r="K525" s="19">
        <f>G525/'data'!$C$15*1000</f>
        <v>2.5</v>
      </c>
      <c r="L525" s="19">
        <f>L524+'data'!$G$21*(K524-L524)/60*C524</f>
        <v>2.49463097843151</v>
      </c>
      <c r="M525" s="20">
        <f>IF(L525&lt;='data'!$G$22,1.89,1.47)</f>
        <v>1.89</v>
      </c>
      <c r="N525" s="19">
        <f>$A525</f>
        <v>2600</v>
      </c>
      <c r="O525" s="31">
        <f>'data'!$G$23-'data'!$G$23*(1-('data'!$G$22^M525)/('data'!$G$22^M525+L525^M525))</f>
        <v>54.2931911073448</v>
      </c>
      <c r="P525" s="31">
        <f>VLOOKUP(IF(N525-'data'!$G$24&lt;0,0,N525-'data'!$G$24),N3:O1097,2)</f>
        <v>54.2976480742643</v>
      </c>
      <c r="Q525" s="20">
        <v>2.5</v>
      </c>
      <c r="R525" s="19">
        <v>2.50006234918606</v>
      </c>
      <c r="S525" s="19">
        <v>2.50006234918606</v>
      </c>
      <c r="T525" s="19">
        <v>2.50006234918606</v>
      </c>
      <c r="U525" s="19">
        <v>2.49470920208332</v>
      </c>
      <c r="V525" s="19">
        <v>2.49470920208332</v>
      </c>
      <c r="W525" s="19">
        <v>2.49470920208332</v>
      </c>
      <c r="X525" s="19">
        <v>2.49470920208332</v>
      </c>
      <c r="Y525" s="31">
        <v>54.2962959095929</v>
      </c>
      <c r="Z525" s="31">
        <v>54.2962959095929</v>
      </c>
      <c r="AA525" s="31">
        <v>54.2962959095929</v>
      </c>
      <c r="AB525" s="31">
        <v>54.2962959095929</v>
      </c>
    </row>
    <row r="526" ht="20.05" customHeight="1">
      <c r="A526" s="17">
        <f>$A525+C525</f>
        <v>2605</v>
      </c>
      <c r="B526" s="18"/>
      <c r="C526" s="19">
        <v>5</v>
      </c>
      <c r="D526" t="b" s="20">
        <v>0</v>
      </c>
      <c r="E526" s="21"/>
      <c r="F526" s="22">
        <v>458.542936001618</v>
      </c>
      <c r="G526" s="22">
        <f>$E526+($F526/60+H526*'data'!$C$16+I526*OFFSET('data'!$C$17,0,D526)-G525*(OFFSET('data'!$C$18,0,D526)+'data'!$C$19+OFFSET('data'!$C$20,0,D526)))*$C526/60+G525</f>
        <v>16.3633802816823</v>
      </c>
      <c r="H526" s="22">
        <f>H525+('data'!$C$19*G525-'data'!$C$16*H525)*$C526/60</f>
        <v>64.23218071607531</v>
      </c>
      <c r="I526" s="22">
        <f>I525+(OFFSET('data'!$C$20,0,D526)*G525-OFFSET('data'!$C$17,0,D526)*I525)*$C526/60</f>
        <v>117.088007008128</v>
      </c>
      <c r="J526" s="23">
        <f>$A526/60</f>
        <v>43.4166666666667</v>
      </c>
      <c r="K526" s="19">
        <f>G526/'data'!$C$15*1000</f>
        <v>2.5</v>
      </c>
      <c r="L526" s="19">
        <f>L525+'data'!$G$21*(K525-L525)/60*C525</f>
        <v>2.49469415685311</v>
      </c>
      <c r="M526" s="20">
        <f>IF(L526&lt;='data'!$G$22,1.89,1.47)</f>
        <v>1.89</v>
      </c>
      <c r="N526" s="19">
        <f>$A526</f>
        <v>2605</v>
      </c>
      <c r="O526" s="31">
        <f>'data'!$G$23-'data'!$G$23*(1-('data'!$G$22^M526)/('data'!$G$22^M526+L526^M526))</f>
        <v>54.2921094983379</v>
      </c>
      <c r="P526" s="31">
        <f>VLOOKUP(IF(N526-'data'!$G$24&lt;0,0,N526-'data'!$G$24),N3:O1097,2)</f>
        <v>54.2965139411207</v>
      </c>
      <c r="Q526" s="20">
        <v>2.5</v>
      </c>
      <c r="R526" s="19">
        <v>2.50006221051883</v>
      </c>
      <c r="S526" s="19">
        <v>2.50006221051883</v>
      </c>
      <c r="T526" s="19">
        <v>2.50006221051883</v>
      </c>
      <c r="U526" s="19">
        <v>2.49477219370669</v>
      </c>
      <c r="V526" s="19">
        <v>2.49477219370669</v>
      </c>
      <c r="W526" s="19">
        <v>2.49477219370669</v>
      </c>
      <c r="X526" s="19">
        <v>2.49477219370669</v>
      </c>
      <c r="Y526" s="31">
        <v>54.2951650380301</v>
      </c>
      <c r="Z526" s="31">
        <v>54.2951650380301</v>
      </c>
      <c r="AA526" s="31">
        <v>54.2951650380301</v>
      </c>
      <c r="AB526" s="31">
        <v>54.2951650380301</v>
      </c>
    </row>
    <row r="527" ht="20.05" customHeight="1">
      <c r="A527" s="17">
        <f>$A526+C526</f>
        <v>2610</v>
      </c>
      <c r="B527" s="18"/>
      <c r="C527" s="19">
        <v>5</v>
      </c>
      <c r="D527" t="b" s="20">
        <v>0</v>
      </c>
      <c r="E527" s="21"/>
      <c r="F527" s="22">
        <v>458.415035009364</v>
      </c>
      <c r="G527" s="22">
        <f>$E527+($F527/60+H527*'data'!$C$16+I527*OFFSET('data'!$C$17,0,D527)-G526*(OFFSET('data'!$C$18,0,D527)+'data'!$C$19+OFFSET('data'!$C$20,0,D527)))*$C527/60+G526</f>
        <v>16.3633802816823</v>
      </c>
      <c r="H527" s="22">
        <f>H526+('data'!$C$19*G526-'data'!$C$16*H526)*$C527/60</f>
        <v>64.2507134857474</v>
      </c>
      <c r="I527" s="22">
        <f>I526+(OFFSET('data'!$C$20,0,D527)*G526-OFFSET('data'!$C$17,0,D527)*I526)*$C527/60</f>
        <v>117.294141547314</v>
      </c>
      <c r="J527" s="23">
        <f>$A527/60</f>
        <v>43.5</v>
      </c>
      <c r="K527" s="19">
        <f>G527/'data'!$C$15*1000</f>
        <v>2.5</v>
      </c>
      <c r="L527" s="19">
        <f>L526+'data'!$G$21*(K526-L526)/60*C526</f>
        <v>2.49475659184075</v>
      </c>
      <c r="M527" s="20">
        <f>IF(L527&lt;='data'!$G$22,1.89,1.47)</f>
        <v>1.89</v>
      </c>
      <c r="N527" s="19">
        <f>$A527</f>
        <v>2610</v>
      </c>
      <c r="O527" s="31">
        <f>'data'!$G$23-'data'!$G$23*(1-('data'!$G$22^M527)/('data'!$G$22^M527+L527^M527))</f>
        <v>54.2910406352421</v>
      </c>
      <c r="P527" s="31">
        <f>VLOOKUP(IF(N527-'data'!$G$24&lt;0,0,N527-'data'!$G$24),N3:O1097,2)</f>
        <v>54.2953931737755</v>
      </c>
      <c r="Q527" s="20">
        <v>2.5</v>
      </c>
      <c r="R527" s="19">
        <v>2.500062072333</v>
      </c>
      <c r="S527" s="19">
        <v>2.500062072333</v>
      </c>
      <c r="T527" s="19">
        <v>2.500062072333</v>
      </c>
      <c r="U527" s="19">
        <v>2.49483444246247</v>
      </c>
      <c r="V527" s="19">
        <v>2.49483444246247</v>
      </c>
      <c r="W527" s="19">
        <v>2.49483444246247</v>
      </c>
      <c r="X527" s="19">
        <v>2.49483444246247</v>
      </c>
      <c r="Y527" s="31">
        <v>54.2940475220983</v>
      </c>
      <c r="Z527" s="31">
        <v>54.2940475220983</v>
      </c>
      <c r="AA527" s="31">
        <v>54.2940475220983</v>
      </c>
      <c r="AB527" s="31">
        <v>54.2940475220983</v>
      </c>
    </row>
    <row r="528" ht="20.05" customHeight="1">
      <c r="A528" s="17">
        <f>$A527+C527</f>
        <v>2615</v>
      </c>
      <c r="B528" s="18"/>
      <c r="C528" s="19">
        <v>5</v>
      </c>
      <c r="D528" t="b" s="20">
        <v>0</v>
      </c>
      <c r="E528" s="21"/>
      <c r="F528" s="22">
        <v>458.287610112077</v>
      </c>
      <c r="G528" s="22">
        <f>$E528+($F528/60+H528*'data'!$C$16+I528*OFFSET('data'!$C$17,0,D528)-G527*(OFFSET('data'!$C$18,0,D528)+'data'!$C$19+OFFSET('data'!$C$20,0,D528)))*$C528/60+G527</f>
        <v>16.3633802816823</v>
      </c>
      <c r="H528" s="22">
        <f>H527+('data'!$C$19*G527-'data'!$C$16*H527)*$C528/60</f>
        <v>64.26913749850191</v>
      </c>
      <c r="I528" s="22">
        <f>I527+(OFFSET('data'!$C$20,0,D528)*G527-OFFSET('data'!$C$17,0,D528)*I527)*$C528/60</f>
        <v>117.500207203150</v>
      </c>
      <c r="J528" s="23">
        <f>$A528/60</f>
        <v>43.5833333333333</v>
      </c>
      <c r="K528" s="19">
        <f>G528/'data'!$C$15*1000</f>
        <v>2.5</v>
      </c>
      <c r="L528" s="19">
        <f>L527+'data'!$G$21*(K527-L527)/60*C527</f>
        <v>2.49481829214258</v>
      </c>
      <c r="M528" s="20">
        <f>IF(L528&lt;='data'!$G$22,1.89,1.47)</f>
        <v>1.89</v>
      </c>
      <c r="N528" s="19">
        <f>$A528</f>
        <v>2615</v>
      </c>
      <c r="O528" s="31">
        <f>'data'!$G$23-'data'!$G$23*(1-('data'!$G$22^M528)/('data'!$G$22^M528+L528^M528))</f>
        <v>54.2899843676438</v>
      </c>
      <c r="P528" s="31">
        <f>VLOOKUP(IF(N528-'data'!$G$24&lt;0,0,N528-'data'!$G$24),N3:O1097,2)</f>
        <v>54.2942856144779</v>
      </c>
      <c r="Q528" s="20">
        <v>2.5</v>
      </c>
      <c r="R528" s="19">
        <v>2.50006193462685</v>
      </c>
      <c r="S528" s="19">
        <v>2.50006193462685</v>
      </c>
      <c r="T528" s="19">
        <v>2.50006193462685</v>
      </c>
      <c r="U528" s="19">
        <v>2.49489595709781</v>
      </c>
      <c r="V528" s="19">
        <v>2.49489595709781</v>
      </c>
      <c r="W528" s="19">
        <v>2.49489595709781</v>
      </c>
      <c r="X528" s="19">
        <v>2.49489595709781</v>
      </c>
      <c r="Y528" s="31">
        <v>54.2929432040694</v>
      </c>
      <c r="Z528" s="31">
        <v>54.2929432040694</v>
      </c>
      <c r="AA528" s="31">
        <v>54.2929432040694</v>
      </c>
      <c r="AB528" s="31">
        <v>54.2929432040694</v>
      </c>
    </row>
    <row r="529" ht="20.05" customHeight="1">
      <c r="A529" s="17">
        <f>$A528+C528</f>
        <v>2620</v>
      </c>
      <c r="B529" s="18"/>
      <c r="C529" s="19">
        <v>5</v>
      </c>
      <c r="D529" t="b" s="20">
        <v>0</v>
      </c>
      <c r="E529" s="21"/>
      <c r="F529" s="22">
        <v>458.160658607582</v>
      </c>
      <c r="G529" s="22">
        <f>$E529+($F529/60+H529*'data'!$C$16+I529*OFFSET('data'!$C$17,0,D529)-G528*(OFFSET('data'!$C$18,0,D529)+'data'!$C$19+OFFSET('data'!$C$20,0,D529)))*$C529/60+G528</f>
        <v>16.3633802816823</v>
      </c>
      <c r="H529" s="22">
        <f>H528+('data'!$C$19*G528-'data'!$C$16*H528)*$C529/60</f>
        <v>64.28745339256329</v>
      </c>
      <c r="I529" s="22">
        <f>I528+(OFFSET('data'!$C$20,0,D529)*G528-OFFSET('data'!$C$17,0,D529)*I528)*$C529/60</f>
        <v>117.706203998656</v>
      </c>
      <c r="J529" s="23">
        <f>$A529/60</f>
        <v>43.6666666666667</v>
      </c>
      <c r="K529" s="19">
        <f>G529/'data'!$C$15*1000</f>
        <v>2.5</v>
      </c>
      <c r="L529" s="19">
        <f>L528+'data'!$G$21*(K528-L528)/60*C528</f>
        <v>2.4948792664038</v>
      </c>
      <c r="M529" s="20">
        <f>IF(L529&lt;='data'!$G$22,1.89,1.47)</f>
        <v>1.89</v>
      </c>
      <c r="N529" s="19">
        <f>$A529</f>
        <v>2620</v>
      </c>
      <c r="O529" s="31">
        <f>'data'!$G$23-'data'!$G$23*(1-('data'!$G$22^M529)/('data'!$G$22^M529+L529^M529))</f>
        <v>54.2889405469093</v>
      </c>
      <c r="P529" s="31">
        <f>VLOOKUP(IF(N529-'data'!$G$24&lt;0,0,N529-'data'!$G$24),N3:O1097,2)</f>
        <v>54.2931911073448</v>
      </c>
      <c r="Q529" s="20">
        <v>2.5</v>
      </c>
      <c r="R529" s="19">
        <v>2.50006179739868</v>
      </c>
      <c r="S529" s="19">
        <v>2.50006179739868</v>
      </c>
      <c r="T529" s="19">
        <v>2.50006179739868</v>
      </c>
      <c r="U529" s="19">
        <v>2.4949567462569</v>
      </c>
      <c r="V529" s="19">
        <v>2.4949567462569</v>
      </c>
      <c r="W529" s="19">
        <v>2.4949567462569</v>
      </c>
      <c r="X529" s="19">
        <v>2.4949567462569</v>
      </c>
      <c r="Y529" s="31">
        <v>54.2918519280826</v>
      </c>
      <c r="Z529" s="31">
        <v>54.2918519280826</v>
      </c>
      <c r="AA529" s="31">
        <v>54.2918519280826</v>
      </c>
      <c r="AB529" s="31">
        <v>54.2918519280826</v>
      </c>
    </row>
    <row r="530" ht="20.05" customHeight="1">
      <c r="A530" s="17">
        <f>$A529+C529</f>
        <v>2625</v>
      </c>
      <c r="B530" s="18"/>
      <c r="C530" s="19">
        <v>5</v>
      </c>
      <c r="D530" t="b" s="20">
        <v>0</v>
      </c>
      <c r="E530" s="21"/>
      <c r="F530" s="22">
        <v>458.034177809529</v>
      </c>
      <c r="G530" s="22">
        <f>$E530+($F530/60+H530*'data'!$C$16+I530*OFFSET('data'!$C$17,0,D530)-G529*(OFFSET('data'!$C$18,0,D530)+'data'!$C$19+OFFSET('data'!$C$20,0,D530)))*$C530/60+G529</f>
        <v>16.3633802816823</v>
      </c>
      <c r="H530" s="22">
        <f>H529+('data'!$C$19*G529-'data'!$C$16*H529)*$C530/60</f>
        <v>64.3056618024107</v>
      </c>
      <c r="I530" s="22">
        <f>I529+(OFFSET('data'!$C$20,0,D530)*G529-OFFSET('data'!$C$17,0,D530)*I529)*$C530/60</f>
        <v>117.912131956842</v>
      </c>
      <c r="J530" s="23">
        <f>$A530/60</f>
        <v>43.75</v>
      </c>
      <c r="K530" s="19">
        <f>G530/'data'!$C$15*1000</f>
        <v>2.5</v>
      </c>
      <c r="L530" s="19">
        <f>L529+'data'!$G$21*(K529-L529)/60*C529</f>
        <v>2.49493952316789</v>
      </c>
      <c r="M530" s="20">
        <f>IF(L530&lt;='data'!$G$22,1.89,1.47)</f>
        <v>1.89</v>
      </c>
      <c r="N530" s="19">
        <f>$A530</f>
        <v>2625</v>
      </c>
      <c r="O530" s="31">
        <f>'data'!$G$23-'data'!$G$23*(1-('data'!$G$22^M530)/('data'!$G$22^M530+L530^M530))</f>
        <v>54.2879090261638</v>
      </c>
      <c r="P530" s="31">
        <f>VLOOKUP(IF(N530-'data'!$G$24&lt;0,0,N530-'data'!$G$24),N3:O1097,2)</f>
        <v>54.2921094983379</v>
      </c>
      <c r="Q530" s="20">
        <v>2.5</v>
      </c>
      <c r="R530" s="19">
        <v>2.50006166064676</v>
      </c>
      <c r="S530" s="19">
        <v>2.50006166064676</v>
      </c>
      <c r="T530" s="19">
        <v>2.50006166064676</v>
      </c>
      <c r="U530" s="19">
        <v>2.4950168184822</v>
      </c>
      <c r="V530" s="19">
        <v>2.4950168184822</v>
      </c>
      <c r="W530" s="19">
        <v>2.4950168184822</v>
      </c>
      <c r="X530" s="19">
        <v>2.4950168184822</v>
      </c>
      <c r="Y530" s="31">
        <v>54.2907735401223</v>
      </c>
      <c r="Z530" s="31">
        <v>54.2907735401223</v>
      </c>
      <c r="AA530" s="31">
        <v>54.2907735401223</v>
      </c>
      <c r="AB530" s="31">
        <v>54.2907735401223</v>
      </c>
    </row>
    <row r="531" ht="20.05" customHeight="1">
      <c r="A531" s="17">
        <f>$A530+C530</f>
        <v>2630</v>
      </c>
      <c r="B531" s="18"/>
      <c r="C531" s="19">
        <v>5</v>
      </c>
      <c r="D531" t="b" s="20">
        <v>0</v>
      </c>
      <c r="E531" s="21"/>
      <c r="F531" s="22">
        <v>457.908165047306</v>
      </c>
      <c r="G531" s="22">
        <f>$E531+($F531/60+H531*'data'!$C$16+I531*OFFSET('data'!$C$17,0,D531)-G530*(OFFSET('data'!$C$18,0,D531)+'data'!$C$19+OFFSET('data'!$C$20,0,D531)))*$C531/60+G530</f>
        <v>16.3633802816823</v>
      </c>
      <c r="H531" s="22">
        <f>H530+('data'!$C$19*G530-'data'!$C$16*H530)*$C531/60</f>
        <v>64.32376335879979</v>
      </c>
      <c r="I531" s="22">
        <f>I530+(OFFSET('data'!$C$20,0,D531)*G530-OFFSET('data'!$C$17,0,D531)*I530)*$C531/60</f>
        <v>118.117991100711</v>
      </c>
      <c r="J531" s="23">
        <f>$A531/60</f>
        <v>43.8333333333333</v>
      </c>
      <c r="K531" s="19">
        <f>G531/'data'!$C$15*1000</f>
        <v>2.5</v>
      </c>
      <c r="L531" s="19">
        <f>L530+'data'!$G$21*(K530-L530)/60*C530</f>
        <v>2.49499907087778</v>
      </c>
      <c r="M531" s="20">
        <f>IF(L531&lt;='data'!$G$22,1.89,1.47)</f>
        <v>1.89</v>
      </c>
      <c r="N531" s="19">
        <f>$A531</f>
        <v>2630</v>
      </c>
      <c r="O531" s="31">
        <f>'data'!$G$23-'data'!$G$23*(1-('data'!$G$22^M531)/('data'!$G$22^M531+L531^M531))</f>
        <v>54.2868896602703</v>
      </c>
      <c r="P531" s="31">
        <f>VLOOKUP(IF(N531-'data'!$G$24&lt;0,0,N531-'data'!$G$24),N3:O1097,2)</f>
        <v>54.2910406352421</v>
      </c>
      <c r="Q531" s="20">
        <v>2.5</v>
      </c>
      <c r="R531" s="19">
        <v>2.50006152436937</v>
      </c>
      <c r="S531" s="19">
        <v>2.50006152436937</v>
      </c>
      <c r="T531" s="19">
        <v>2.50006152436937</v>
      </c>
      <c r="U531" s="19">
        <v>2.49507618221563</v>
      </c>
      <c r="V531" s="19">
        <v>2.49507618221563</v>
      </c>
      <c r="W531" s="19">
        <v>2.49507618221563</v>
      </c>
      <c r="X531" s="19">
        <v>2.49507618221563</v>
      </c>
      <c r="Y531" s="31">
        <v>54.2897078879961</v>
      </c>
      <c r="Z531" s="31">
        <v>54.2897078879961</v>
      </c>
      <c r="AA531" s="31">
        <v>54.2897078879961</v>
      </c>
      <c r="AB531" s="31">
        <v>54.2897078879961</v>
      </c>
    </row>
    <row r="532" ht="20.05" customHeight="1">
      <c r="A532" s="17">
        <f>$A531+C531</f>
        <v>2635</v>
      </c>
      <c r="B532" s="18"/>
      <c r="C532" s="19">
        <v>5</v>
      </c>
      <c r="D532" t="b" s="20">
        <v>0</v>
      </c>
      <c r="E532" s="21"/>
      <c r="F532" s="22">
        <v>457.782617665937</v>
      </c>
      <c r="G532" s="22">
        <f>$E532+($F532/60+H532*'data'!$C$16+I532*OFFSET('data'!$C$17,0,D532)-G531*(OFFSET('data'!$C$18,0,D532)+'data'!$C$19+OFFSET('data'!$C$20,0,D532)))*$C532/60+G531</f>
        <v>16.3633802816823</v>
      </c>
      <c r="H532" s="22">
        <f>H531+('data'!$C$19*G531-'data'!$C$16*H531)*$C532/60</f>
        <v>64.34175868878501</v>
      </c>
      <c r="I532" s="22">
        <f>I531+(OFFSET('data'!$C$20,0,D532)*G531-OFFSET('data'!$C$17,0,D532)*I531)*$C532/60</f>
        <v>118.323781453258</v>
      </c>
      <c r="J532" s="23">
        <f>$A532/60</f>
        <v>43.9166666666667</v>
      </c>
      <c r="K532" s="19">
        <f>G532/'data'!$C$15*1000</f>
        <v>2.5</v>
      </c>
      <c r="L532" s="19">
        <f>L531+'data'!$G$21*(K531-L531)/60*C531</f>
        <v>2.49505791787708</v>
      </c>
      <c r="M532" s="20">
        <f>IF(L532&lt;='data'!$G$22,1.89,1.47)</f>
        <v>1.89</v>
      </c>
      <c r="N532" s="19">
        <f>$A532</f>
        <v>2635</v>
      </c>
      <c r="O532" s="31">
        <f>'data'!$G$23-'data'!$G$23*(1-('data'!$G$22^M532)/('data'!$G$22^M532+L532^M532))</f>
        <v>54.285882305809</v>
      </c>
      <c r="P532" s="31">
        <f>VLOOKUP(IF(N532-'data'!$G$24&lt;0,0,N532-'data'!$G$24),N3:O1097,2)</f>
        <v>54.2899843676438</v>
      </c>
      <c r="Q532" s="20">
        <v>2.5</v>
      </c>
      <c r="R532" s="19">
        <v>2.50006138856482</v>
      </c>
      <c r="S532" s="19">
        <v>2.50006138856482</v>
      </c>
      <c r="T532" s="19">
        <v>2.50006138856482</v>
      </c>
      <c r="U532" s="19">
        <v>2.49513484579974</v>
      </c>
      <c r="V532" s="19">
        <v>2.49513484579974</v>
      </c>
      <c r="W532" s="19">
        <v>2.49513484579974</v>
      </c>
      <c r="X532" s="19">
        <v>2.49513484579974</v>
      </c>
      <c r="Y532" s="31">
        <v>54.2886548213128</v>
      </c>
      <c r="Z532" s="31">
        <v>54.2886548213128</v>
      </c>
      <c r="AA532" s="31">
        <v>54.2886548213128</v>
      </c>
      <c r="AB532" s="31">
        <v>54.2886548213128</v>
      </c>
    </row>
    <row r="533" ht="20.05" customHeight="1">
      <c r="A533" s="17">
        <f>$A532+C532</f>
        <v>2640</v>
      </c>
      <c r="B533" s="18"/>
      <c r="C533" s="19">
        <v>5</v>
      </c>
      <c r="D533" t="b" s="20">
        <v>0</v>
      </c>
      <c r="E533" s="21"/>
      <c r="F533" s="22">
        <v>457.657533025999</v>
      </c>
      <c r="G533" s="22">
        <f>$E533+($F533/60+H533*'data'!$C$16+I533*OFFSET('data'!$C$17,0,D533)-G532*(OFFSET('data'!$C$18,0,D533)+'data'!$C$19+OFFSET('data'!$C$20,0,D533)))*$C533/60+G532</f>
        <v>16.3633802816823</v>
      </c>
      <c r="H533" s="22">
        <f>H532+('data'!$C$19*G532-'data'!$C$16*H532)*$C533/60</f>
        <v>64.35964841574081</v>
      </c>
      <c r="I533" s="22">
        <f>I532+(OFFSET('data'!$C$20,0,D533)*G532-OFFSET('data'!$C$17,0,D533)*I532)*$C533/60</f>
        <v>118.529503037472</v>
      </c>
      <c r="J533" s="23">
        <f>$A533/60</f>
        <v>44</v>
      </c>
      <c r="K533" s="19">
        <f>G533/'data'!$C$15*1000</f>
        <v>2.5</v>
      </c>
      <c r="L533" s="19">
        <f>L532+'data'!$G$21*(K532-L532)/60*C532</f>
        <v>2.49511607241119</v>
      </c>
      <c r="M533" s="20">
        <f>IF(L533&lt;='data'!$G$22,1.89,1.47)</f>
        <v>1.89</v>
      </c>
      <c r="N533" s="19">
        <f>$A533</f>
        <v>2640</v>
      </c>
      <c r="O533" s="31">
        <f>'data'!$G$23-'data'!$G$23*(1-('data'!$G$22^M533)/('data'!$G$22^M533+L533^M533))</f>
        <v>54.2848868210569</v>
      </c>
      <c r="P533" s="31">
        <f>VLOOKUP(IF(N533-'data'!$G$24&lt;0,0,N533-'data'!$G$24),N3:O1097,2)</f>
        <v>54.2889405469093</v>
      </c>
      <c r="Q533" s="20">
        <v>2.5</v>
      </c>
      <c r="R533" s="19">
        <v>2.50006125323141</v>
      </c>
      <c r="S533" s="19">
        <v>2.50006125323141</v>
      </c>
      <c r="T533" s="19">
        <v>2.50006125323141</v>
      </c>
      <c r="U533" s="19">
        <v>2.49519281747891</v>
      </c>
      <c r="V533" s="19">
        <v>2.49519281747891</v>
      </c>
      <c r="W533" s="19">
        <v>2.49519281747891</v>
      </c>
      <c r="X533" s="19">
        <v>2.49519281747891</v>
      </c>
      <c r="Y533" s="31">
        <v>54.2876141914618</v>
      </c>
      <c r="Z533" s="31">
        <v>54.2876141914618</v>
      </c>
      <c r="AA533" s="31">
        <v>54.2876141914618</v>
      </c>
      <c r="AB533" s="31">
        <v>54.2876141914618</v>
      </c>
    </row>
    <row r="534" ht="20.05" customHeight="1">
      <c r="A534" s="17">
        <f>$A533+C533</f>
        <v>2645</v>
      </c>
      <c r="B534" s="18"/>
      <c r="C534" s="19">
        <v>5</v>
      </c>
      <c r="D534" t="b" s="20">
        <v>0</v>
      </c>
      <c r="E534" s="21"/>
      <c r="F534" s="22">
        <v>457.532908503527</v>
      </c>
      <c r="G534" s="22">
        <f>$E534+($F534/60+H534*'data'!$C$16+I534*OFFSET('data'!$C$17,0,D534)-G533*(OFFSET('data'!$C$18,0,D534)+'data'!$C$19+OFFSET('data'!$C$20,0,D534)))*$C534/60+G533</f>
        <v>16.3633802816823</v>
      </c>
      <c r="H534" s="22">
        <f>H533+('data'!$C$19*G533-'data'!$C$16*H533)*$C534/60</f>
        <v>64.3774331593835</v>
      </c>
      <c r="I534" s="22">
        <f>I533+(OFFSET('data'!$C$20,0,D534)*G533-OFFSET('data'!$C$17,0,D534)*I533)*$C534/60</f>
        <v>118.735155876332</v>
      </c>
      <c r="J534" s="23">
        <f>$A534/60</f>
        <v>44.0833333333333</v>
      </c>
      <c r="K534" s="19">
        <f>G534/'data'!$C$15*1000</f>
        <v>2.5</v>
      </c>
      <c r="L534" s="19">
        <f>L533+'data'!$G$21*(K533-L533)/60*C533</f>
        <v>2.49517354262849</v>
      </c>
      <c r="M534" s="20">
        <f>IF(L534&lt;='data'!$G$22,1.89,1.47)</f>
        <v>1.89</v>
      </c>
      <c r="N534" s="19">
        <f>$A534</f>
        <v>2645</v>
      </c>
      <c r="O534" s="31">
        <f>'data'!$G$23-'data'!$G$23*(1-('data'!$G$22^M534)/('data'!$G$22^M534+L534^M534))</f>
        <v>54.2839030659679</v>
      </c>
      <c r="P534" s="31">
        <f>VLOOKUP(IF(N534-'data'!$G$24&lt;0,0,N534-'data'!$G$24),N3:O1097,2)</f>
        <v>54.2879090261638</v>
      </c>
      <c r="Q534" s="20">
        <v>2.5</v>
      </c>
      <c r="R534" s="19">
        <v>2.50006111836744</v>
      </c>
      <c r="S534" s="19">
        <v>2.50006111836744</v>
      </c>
      <c r="T534" s="19">
        <v>2.50006111836744</v>
      </c>
      <c r="U534" s="19">
        <v>2.49525010540047</v>
      </c>
      <c r="V534" s="19">
        <v>2.49525010540047</v>
      </c>
      <c r="W534" s="19">
        <v>2.49525010540047</v>
      </c>
      <c r="X534" s="19">
        <v>2.49525010540047</v>
      </c>
      <c r="Y534" s="31">
        <v>54.286585851591</v>
      </c>
      <c r="Z534" s="31">
        <v>54.286585851591</v>
      </c>
      <c r="AA534" s="31">
        <v>54.286585851591</v>
      </c>
      <c r="AB534" s="31">
        <v>54.286585851591</v>
      </c>
    </row>
    <row r="535" ht="20.05" customHeight="1">
      <c r="A535" s="17">
        <f>$A534+C534</f>
        <v>2650</v>
      </c>
      <c r="B535" s="18"/>
      <c r="C535" s="19">
        <v>5</v>
      </c>
      <c r="D535" t="b" s="20">
        <v>0</v>
      </c>
      <c r="E535" s="21"/>
      <c r="F535" s="22">
        <v>457.408741489924</v>
      </c>
      <c r="G535" s="22">
        <f>$E535+($F535/60+H535*'data'!$C$16+I535*OFFSET('data'!$C$17,0,D535)-G534*(OFFSET('data'!$C$18,0,D535)+'data'!$C$19+OFFSET('data'!$C$20,0,D535)))*$C535/60+G534</f>
        <v>16.3633802816823</v>
      </c>
      <c r="H535" s="22">
        <f>H534+('data'!$C$19*G534-'data'!$C$16*H534)*$C535/60</f>
        <v>64.3951135357928</v>
      </c>
      <c r="I535" s="22">
        <f>I534+(OFFSET('data'!$C$20,0,D535)*G534-OFFSET('data'!$C$17,0,D535)*I534)*$C535/60</f>
        <v>118.940739992811</v>
      </c>
      <c r="J535" s="23">
        <f>$A535/60</f>
        <v>44.1666666666667</v>
      </c>
      <c r="K535" s="19">
        <f>G535/'data'!$C$15*1000</f>
        <v>2.5</v>
      </c>
      <c r="L535" s="19">
        <f>L534+'data'!$G$21*(K534-L534)/60*C534</f>
        <v>2.49523033658149</v>
      </c>
      <c r="M535" s="20">
        <f>IF(L535&lt;='data'!$G$22,1.89,1.47)</f>
        <v>1.89</v>
      </c>
      <c r="N535" s="19">
        <f>$A535</f>
        <v>2650</v>
      </c>
      <c r="O535" s="31">
        <f>'data'!$G$23-'data'!$G$23*(1-('data'!$G$22^M535)/('data'!$G$22^M535+L535^M535))</f>
        <v>54.282930902152</v>
      </c>
      <c r="P535" s="31">
        <f>VLOOKUP(IF(N535-'data'!$G$24&lt;0,0,N535-'data'!$G$24),N3:O1097,2)</f>
        <v>54.2868896602703</v>
      </c>
      <c r="Q535" s="20">
        <v>2.5</v>
      </c>
      <c r="R535" s="19">
        <v>2.50006098397123</v>
      </c>
      <c r="S535" s="19">
        <v>2.50006098397123</v>
      </c>
      <c r="T535" s="19">
        <v>2.50006098397123</v>
      </c>
      <c r="U535" s="19">
        <v>2.49530671761587</v>
      </c>
      <c r="V535" s="19">
        <v>2.49530671761587</v>
      </c>
      <c r="W535" s="19">
        <v>2.49530671761587</v>
      </c>
      <c r="X535" s="19">
        <v>2.49530671761587</v>
      </c>
      <c r="Y535" s="31">
        <v>54.2855696565863</v>
      </c>
      <c r="Z535" s="31">
        <v>54.2855696565863</v>
      </c>
      <c r="AA535" s="31">
        <v>54.2855696565863</v>
      </c>
      <c r="AB535" s="31">
        <v>54.2855696565863</v>
      </c>
    </row>
    <row r="536" ht="20.05" customHeight="1">
      <c r="A536" s="17">
        <f>$A535+C535</f>
        <v>2655</v>
      </c>
      <c r="B536" s="18"/>
      <c r="C536" s="19">
        <v>5</v>
      </c>
      <c r="D536" t="b" s="20">
        <v>0</v>
      </c>
      <c r="E536" s="21"/>
      <c r="F536" s="22">
        <v>457.285029391868</v>
      </c>
      <c r="G536" s="22">
        <f>$E536+($F536/60+H536*'data'!$C$16+I536*OFFSET('data'!$C$17,0,D536)-G535*(OFFSET('data'!$C$18,0,D536)+'data'!$C$19+OFFSET('data'!$C$20,0,D536)))*$C536/60+G535</f>
        <v>16.3633802816823</v>
      </c>
      <c r="H536" s="22">
        <f>H535+('data'!$C$19*G535-'data'!$C$16*H535)*$C536/60</f>
        <v>64.41269015743281</v>
      </c>
      <c r="I536" s="22">
        <f>I535+(OFFSET('data'!$C$20,0,D536)*G535-OFFSET('data'!$C$17,0,D536)*I535)*$C536/60</f>
        <v>119.146255409874</v>
      </c>
      <c r="J536" s="23">
        <f>$A536/60</f>
        <v>44.25</v>
      </c>
      <c r="K536" s="19">
        <f>G536/'data'!$C$15*1000</f>
        <v>2.5</v>
      </c>
      <c r="L536" s="19">
        <f>L535+'data'!$G$21*(K535-L535)/60*C535</f>
        <v>2.49528646222794</v>
      </c>
      <c r="M536" s="20">
        <f>IF(L536&lt;='data'!$G$22,1.89,1.47)</f>
        <v>1.89</v>
      </c>
      <c r="N536" s="19">
        <f>$A536</f>
        <v>2655</v>
      </c>
      <c r="O536" s="31">
        <f>'data'!$G$23-'data'!$G$23*(1-('data'!$G$22^M536)/('data'!$G$22^M536+L536^M536))</f>
        <v>54.2819701928566</v>
      </c>
      <c r="P536" s="31">
        <f>VLOOKUP(IF(N536-'data'!$G$24&lt;0,0,N536-'data'!$G$24),N3:O1097,2)</f>
        <v>54.285882305809</v>
      </c>
      <c r="Q536" s="20">
        <v>2.5</v>
      </c>
      <c r="R536" s="19">
        <v>2.50006085004109</v>
      </c>
      <c r="S536" s="19">
        <v>2.50006085004109</v>
      </c>
      <c r="T536" s="19">
        <v>2.50006085004109</v>
      </c>
      <c r="U536" s="19">
        <v>2.49536266208179</v>
      </c>
      <c r="V536" s="19">
        <v>2.49536266208179</v>
      </c>
      <c r="W536" s="19">
        <v>2.49536266208179</v>
      </c>
      <c r="X536" s="19">
        <v>2.49536266208179</v>
      </c>
      <c r="Y536" s="31">
        <v>54.2845654630511</v>
      </c>
      <c r="Z536" s="31">
        <v>54.2845654630511</v>
      </c>
      <c r="AA536" s="31">
        <v>54.2845654630511</v>
      </c>
      <c r="AB536" s="31">
        <v>54.2845654630511</v>
      </c>
    </row>
    <row r="537" ht="20.05" customHeight="1">
      <c r="A537" s="17">
        <f>$A536+C536</f>
        <v>2660</v>
      </c>
      <c r="B537" s="18"/>
      <c r="C537" s="19">
        <v>5</v>
      </c>
      <c r="D537" t="b" s="20">
        <v>0</v>
      </c>
      <c r="E537" s="21"/>
      <c r="F537" s="22">
        <v>457.161769631230</v>
      </c>
      <c r="G537" s="22">
        <f>$E537+($F537/60+H537*'data'!$C$16+I537*OFFSET('data'!$C$17,0,D537)-G536*(OFFSET('data'!$C$18,0,D537)+'data'!$C$19+OFFSET('data'!$C$20,0,D537)))*$C537/60+G536</f>
        <v>16.3633802816823</v>
      </c>
      <c r="H537" s="22">
        <f>H536+('data'!$C$19*G536-'data'!$C$16*H536)*$C537/60</f>
        <v>64.43016363317371</v>
      </c>
      <c r="I537" s="22">
        <f>I536+(OFFSET('data'!$C$20,0,D537)*G536-OFFSET('data'!$C$17,0,D537)*I536)*$C537/60</f>
        <v>119.351702150478</v>
      </c>
      <c r="J537" s="23">
        <f>$A537/60</f>
        <v>44.3333333333333</v>
      </c>
      <c r="K537" s="19">
        <f>G537/'data'!$C$15*1000</f>
        <v>2.5</v>
      </c>
      <c r="L537" s="19">
        <f>L536+'data'!$G$21*(K536-L536)/60*C536</f>
        <v>2.49534192743194</v>
      </c>
      <c r="M537" s="20">
        <f>IF(L537&lt;='data'!$G$22,1.89,1.47)</f>
        <v>1.89</v>
      </c>
      <c r="N537" s="19">
        <f>$A537</f>
        <v>2660</v>
      </c>
      <c r="O537" s="31">
        <f>'data'!$G$23-'data'!$G$23*(1-('data'!$G$22^M537)/('data'!$G$22^M537+L537^M537))</f>
        <v>54.2810208029465</v>
      </c>
      <c r="P537" s="31">
        <f>VLOOKUP(IF(N537-'data'!$G$24&lt;0,0,N537-'data'!$G$24),N3:O1097,2)</f>
        <v>54.2848868210569</v>
      </c>
      <c r="Q537" s="20">
        <v>2.5</v>
      </c>
      <c r="R537" s="19">
        <v>2.50006071657536</v>
      </c>
      <c r="S537" s="19">
        <v>2.50006071657536</v>
      </c>
      <c r="T537" s="19">
        <v>2.50006071657536</v>
      </c>
      <c r="U537" s="19">
        <v>2.49541794666127</v>
      </c>
      <c r="V537" s="19">
        <v>2.49541794666127</v>
      </c>
      <c r="W537" s="19">
        <v>2.49541794666127</v>
      </c>
      <c r="X537" s="19">
        <v>2.49541794666127</v>
      </c>
      <c r="Y537" s="31">
        <v>54.2835731292852</v>
      </c>
      <c r="Z537" s="31">
        <v>54.2835731292852</v>
      </c>
      <c r="AA537" s="31">
        <v>54.2835731292852</v>
      </c>
      <c r="AB537" s="31">
        <v>54.2835731292852</v>
      </c>
    </row>
    <row r="538" ht="20.05" customHeight="1">
      <c r="A538" s="17">
        <f>$A537+C537</f>
        <v>2665</v>
      </c>
      <c r="B538" s="18"/>
      <c r="C538" s="19">
        <v>5</v>
      </c>
      <c r="D538" t="b" s="20">
        <v>0</v>
      </c>
      <c r="E538" s="21"/>
      <c r="F538" s="22">
        <v>457.038959644975</v>
      </c>
      <c r="G538" s="22">
        <f>$E538+($F538/60+H538*'data'!$C$16+I538*OFFSET('data'!$C$17,0,D538)-G537*(OFFSET('data'!$C$18,0,D538)+'data'!$C$19+OFFSET('data'!$C$20,0,D538)))*$C538/60+G537</f>
        <v>16.3633802816823</v>
      </c>
      <c r="H538" s="22">
        <f>H537+('data'!$C$19*G537-'data'!$C$16*H537)*$C538/60</f>
        <v>64.44753456831241</v>
      </c>
      <c r="I538" s="22">
        <f>I537+(OFFSET('data'!$C$20,0,D538)*G537-OFFSET('data'!$C$17,0,D538)*I537)*$C538/60</f>
        <v>119.557080237572</v>
      </c>
      <c r="J538" s="23">
        <f>$A538/60</f>
        <v>44.4166666666667</v>
      </c>
      <c r="K538" s="19">
        <f>G538/'data'!$C$15*1000</f>
        <v>2.5</v>
      </c>
      <c r="L538" s="19">
        <f>L537+'data'!$G$21*(K537-L537)/60*C537</f>
        <v>2.49539673996506</v>
      </c>
      <c r="M538" s="20">
        <f>IF(L538&lt;='data'!$G$22,1.89,1.47)</f>
        <v>1.89</v>
      </c>
      <c r="N538" s="19">
        <f>$A538</f>
        <v>2665</v>
      </c>
      <c r="O538" s="31">
        <f>'data'!$G$23-'data'!$G$23*(1-('data'!$G$22^M538)/('data'!$G$22^M538+L538^M538))</f>
        <v>54.2800825988847</v>
      </c>
      <c r="P538" s="31">
        <f>VLOOKUP(IF(N538-'data'!$G$24&lt;0,0,N538-'data'!$G$24),N3:O1097,2)</f>
        <v>54.2839030659679</v>
      </c>
      <c r="Q538" s="20">
        <v>2.5</v>
      </c>
      <c r="R538" s="19">
        <v>2.50006058357237</v>
      </c>
      <c r="S538" s="19">
        <v>2.50006058357237</v>
      </c>
      <c r="T538" s="19">
        <v>2.50006058357237</v>
      </c>
      <c r="U538" s="19">
        <v>2.4954725791248</v>
      </c>
      <c r="V538" s="19">
        <v>2.4954725791248</v>
      </c>
      <c r="W538" s="19">
        <v>2.4954725791248</v>
      </c>
      <c r="X538" s="19">
        <v>2.4954725791248</v>
      </c>
      <c r="Y538" s="31">
        <v>54.2825925152656</v>
      </c>
      <c r="Z538" s="31">
        <v>54.2825925152656</v>
      </c>
      <c r="AA538" s="31">
        <v>54.2825925152656</v>
      </c>
      <c r="AB538" s="31">
        <v>54.2825925152656</v>
      </c>
    </row>
    <row r="539" ht="20.05" customHeight="1">
      <c r="A539" s="17">
        <f>$A538+C538</f>
        <v>2670</v>
      </c>
      <c r="B539" s="18"/>
      <c r="C539" s="19">
        <v>5</v>
      </c>
      <c r="D539" t="b" s="20">
        <v>0</v>
      </c>
      <c r="E539" s="21"/>
      <c r="F539" s="22">
        <v>456.916596885080</v>
      </c>
      <c r="G539" s="22">
        <f>$E539+($F539/60+H539*'data'!$C$16+I539*OFFSET('data'!$C$17,0,D539)-G538*(OFFSET('data'!$C$18,0,D539)+'data'!$C$19+OFFSET('data'!$C$20,0,D539)))*$C539/60+G538</f>
        <v>16.3633802816823</v>
      </c>
      <c r="H539" s="22">
        <f>H538+('data'!$C$19*G538-'data'!$C$16*H538)*$C539/60</f>
        <v>64.46480356459389</v>
      </c>
      <c r="I539" s="22">
        <f>I538+(OFFSET('data'!$C$20,0,D539)*G538-OFFSET('data'!$C$17,0,D539)*I538)*$C539/60</f>
        <v>119.762389694098</v>
      </c>
      <c r="J539" s="23">
        <f>$A539/60</f>
        <v>44.5</v>
      </c>
      <c r="K539" s="19">
        <f>G539/'data'!$C$15*1000</f>
        <v>2.5</v>
      </c>
      <c r="L539" s="19">
        <f>L538+'data'!$G$21*(K538-L538)/60*C538</f>
        <v>2.49545090750741</v>
      </c>
      <c r="M539" s="20">
        <f>IF(L539&lt;='data'!$G$22,1.89,1.47)</f>
        <v>1.89</v>
      </c>
      <c r="N539" s="19">
        <f>$A539</f>
        <v>2670</v>
      </c>
      <c r="O539" s="31">
        <f>'data'!$G$23-'data'!$G$23*(1-('data'!$G$22^M539)/('data'!$G$22^M539+L539^M539))</f>
        <v>54.2791554487137</v>
      </c>
      <c r="P539" s="31">
        <f>VLOOKUP(IF(N539-'data'!$G$24&lt;0,0,N539-'data'!$G$24),N3:O1097,2)</f>
        <v>54.282930902152</v>
      </c>
      <c r="Q539" s="20">
        <v>2.5</v>
      </c>
      <c r="R539" s="19">
        <v>2.50006045103046</v>
      </c>
      <c r="S539" s="19">
        <v>2.50006045103046</v>
      </c>
      <c r="T539" s="19">
        <v>2.50006045103046</v>
      </c>
      <c r="U539" s="19">
        <v>2.4955265671514</v>
      </c>
      <c r="V539" s="19">
        <v>2.4955265671514</v>
      </c>
      <c r="W539" s="19">
        <v>2.4955265671514</v>
      </c>
      <c r="X539" s="19">
        <v>2.4955265671514</v>
      </c>
      <c r="Y539" s="31">
        <v>54.2816234826256</v>
      </c>
      <c r="Z539" s="31">
        <v>54.2816234826256</v>
      </c>
      <c r="AA539" s="31">
        <v>54.2816234826256</v>
      </c>
      <c r="AB539" s="31">
        <v>54.2816234826256</v>
      </c>
    </row>
    <row r="540" ht="20.05" customHeight="1">
      <c r="A540" s="17">
        <f>$A539+C539</f>
        <v>2675</v>
      </c>
      <c r="B540" s="18"/>
      <c r="C540" s="19">
        <v>5</v>
      </c>
      <c r="D540" t="b" s="20">
        <v>0</v>
      </c>
      <c r="E540" s="21"/>
      <c r="F540" s="22">
        <v>456.794678818446</v>
      </c>
      <c r="G540" s="22">
        <f>$E540+($F540/60+H540*'data'!$C$16+I540*OFFSET('data'!$C$17,0,D540)-G539*(OFFSET('data'!$C$18,0,D540)+'data'!$C$19+OFFSET('data'!$C$20,0,D540)))*$C540/60+G539</f>
        <v>16.3633802816823</v>
      </c>
      <c r="H540" s="22">
        <f>H539+('data'!$C$19*G539-'data'!$C$16*H539)*$C540/60</f>
        <v>64.4819712202318</v>
      </c>
      <c r="I540" s="22">
        <f>I539+(OFFSET('data'!$C$20,0,D540)*G539-OFFSET('data'!$C$17,0,D540)*I539)*$C540/60</f>
        <v>119.967630542990</v>
      </c>
      <c r="J540" s="23">
        <f>$A540/60</f>
        <v>44.5833333333333</v>
      </c>
      <c r="K540" s="19">
        <f>G540/'data'!$C$15*1000</f>
        <v>2.5</v>
      </c>
      <c r="L540" s="19">
        <f>L539+'data'!$G$21*(K539-L539)/60*C539</f>
        <v>2.49550443764874</v>
      </c>
      <c r="M540" s="20">
        <f>IF(L540&lt;='data'!$G$22,1.89,1.47)</f>
        <v>1.89</v>
      </c>
      <c r="N540" s="19">
        <f>$A540</f>
        <v>2675</v>
      </c>
      <c r="O540" s="31">
        <f>'data'!$G$23-'data'!$G$23*(1-('data'!$G$22^M540)/('data'!$G$22^M540+L540^M540))</f>
        <v>54.2782392220363</v>
      </c>
      <c r="P540" s="31">
        <f>VLOOKUP(IF(N540-'data'!$G$24&lt;0,0,N540-'data'!$G$24),N3:O1097,2)</f>
        <v>54.2819701928566</v>
      </c>
      <c r="Q540" s="20">
        <v>2.5</v>
      </c>
      <c r="R540" s="19">
        <v>2.50006031894795</v>
      </c>
      <c r="S540" s="19">
        <v>2.50006031894795</v>
      </c>
      <c r="T540" s="19">
        <v>2.50006031894795</v>
      </c>
      <c r="U540" s="19">
        <v>2.49557991832973</v>
      </c>
      <c r="V540" s="19">
        <v>2.49557991832973</v>
      </c>
      <c r="W540" s="19">
        <v>2.49557991832973</v>
      </c>
      <c r="X540" s="19">
        <v>2.49557991832973</v>
      </c>
      <c r="Y540" s="31">
        <v>54.2806658946358</v>
      </c>
      <c r="Z540" s="31">
        <v>54.2806658946358</v>
      </c>
      <c r="AA540" s="31">
        <v>54.2806658946358</v>
      </c>
      <c r="AB540" s="31">
        <v>54.2806658946358</v>
      </c>
    </row>
    <row r="541" ht="20.05" customHeight="1">
      <c r="A541" s="17">
        <f>$A540+C540</f>
        <v>2680</v>
      </c>
      <c r="B541" s="18"/>
      <c r="C541" s="19">
        <v>5</v>
      </c>
      <c r="D541" t="b" s="20">
        <v>0</v>
      </c>
      <c r="E541" s="21"/>
      <c r="F541" s="22">
        <v>456.673202926806</v>
      </c>
      <c r="G541" s="22">
        <f>$E541+($F541/60+H541*'data'!$C$16+I541*OFFSET('data'!$C$17,0,D541)-G540*(OFFSET('data'!$C$18,0,D541)+'data'!$C$19+OFFSET('data'!$C$20,0,D541)))*$C541/60+G540</f>
        <v>16.3633802816823</v>
      </c>
      <c r="H541" s="22">
        <f>H540+('data'!$C$19*G540-'data'!$C$16*H540)*$C541/60</f>
        <v>64.4990381299292</v>
      </c>
      <c r="I541" s="22">
        <f>I540+(OFFSET('data'!$C$20,0,D541)*G540-OFFSET('data'!$C$17,0,D541)*I540)*$C541/60</f>
        <v>120.172802807174</v>
      </c>
      <c r="J541" s="23">
        <f>$A541/60</f>
        <v>44.6666666666667</v>
      </c>
      <c r="K541" s="19">
        <f>G541/'data'!$C$15*1000</f>
        <v>2.5</v>
      </c>
      <c r="L541" s="19">
        <f>L540+'data'!$G$21*(K540-L540)/60*C540</f>
        <v>2.49555733788949</v>
      </c>
      <c r="M541" s="20">
        <f>IF(L541&lt;='data'!$G$22,1.89,1.47)</f>
        <v>1.89</v>
      </c>
      <c r="N541" s="19">
        <f>$A541</f>
        <v>2680</v>
      </c>
      <c r="O541" s="31">
        <f>'data'!$G$23-'data'!$G$23*(1-('data'!$G$22^M541)/('data'!$G$22^M541+L541^M541))</f>
        <v>54.2773337899973</v>
      </c>
      <c r="P541" s="31">
        <f>VLOOKUP(IF(N541-'data'!$G$24&lt;0,0,N541-'data'!$G$24),N3:O1097,2)</f>
        <v>54.2810208029465</v>
      </c>
      <c r="Q541" s="20">
        <v>2.5</v>
      </c>
      <c r="R541" s="19">
        <v>2.50006018732322</v>
      </c>
      <c r="S541" s="19">
        <v>2.50006018732322</v>
      </c>
      <c r="T541" s="19">
        <v>2.50006018732322</v>
      </c>
      <c r="U541" s="19">
        <v>2.49563264015913</v>
      </c>
      <c r="V541" s="19">
        <v>2.49563264015913</v>
      </c>
      <c r="W541" s="19">
        <v>2.49563264015913</v>
      </c>
      <c r="X541" s="19">
        <v>2.49563264015913</v>
      </c>
      <c r="Y541" s="31">
        <v>54.279719616184</v>
      </c>
      <c r="Z541" s="31">
        <v>54.279719616184</v>
      </c>
      <c r="AA541" s="31">
        <v>54.279719616184</v>
      </c>
      <c r="AB541" s="31">
        <v>54.279719616184</v>
      </c>
    </row>
    <row r="542" ht="20.05" customHeight="1">
      <c r="A542" s="17">
        <f>$A541+C541</f>
        <v>2685</v>
      </c>
      <c r="B542" s="18"/>
      <c r="C542" s="19">
        <v>5</v>
      </c>
      <c r="D542" t="b" s="20">
        <v>0</v>
      </c>
      <c r="E542" s="21"/>
      <c r="F542" s="22">
        <v>456.552166706641</v>
      </c>
      <c r="G542" s="22">
        <f>$E542+($F542/60+H542*'data'!$C$16+I542*OFFSET('data'!$C$17,0,D542)-G541*(OFFSET('data'!$C$18,0,D542)+'data'!$C$19+OFFSET('data'!$C$20,0,D542)))*$C542/60+G541</f>
        <v>16.3633802816823</v>
      </c>
      <c r="H542" s="22">
        <f>H541+('data'!$C$19*G541-'data'!$C$16*H541)*$C542/60</f>
        <v>64.5160048848994</v>
      </c>
      <c r="I542" s="22">
        <f>I541+(OFFSET('data'!$C$20,0,D542)*G541-OFFSET('data'!$C$17,0,D542)*I541)*$C542/60</f>
        <v>120.377906509569</v>
      </c>
      <c r="J542" s="23">
        <f>$A542/60</f>
        <v>44.75</v>
      </c>
      <c r="K542" s="19">
        <f>G542/'data'!$C$15*1000</f>
        <v>2.5</v>
      </c>
      <c r="L542" s="19">
        <f>L541+'data'!$G$21*(K541-L541)/60*C541</f>
        <v>2.49560961564182</v>
      </c>
      <c r="M542" s="20">
        <f>IF(L542&lt;='data'!$G$22,1.89,1.47)</f>
        <v>1.89</v>
      </c>
      <c r="N542" s="19">
        <f>$A542</f>
        <v>2685</v>
      </c>
      <c r="O542" s="31">
        <f>'data'!$G$23-'data'!$G$23*(1-('data'!$G$22^M542)/('data'!$G$22^M542+L542^M542))</f>
        <v>54.2764390252653</v>
      </c>
      <c r="P542" s="31">
        <f>VLOOKUP(IF(N542-'data'!$G$24&lt;0,0,N542-'data'!$G$24),N3:O1097,2)</f>
        <v>54.2800825988847</v>
      </c>
      <c r="Q542" s="20">
        <v>2.5</v>
      </c>
      <c r="R542" s="19">
        <v>2.50006005615462</v>
      </c>
      <c r="S542" s="19">
        <v>2.50006005615462</v>
      </c>
      <c r="T542" s="19">
        <v>2.50006005615462</v>
      </c>
      <c r="U542" s="19">
        <v>2.49568474005067</v>
      </c>
      <c r="V542" s="19">
        <v>2.49568474005067</v>
      </c>
      <c r="W542" s="19">
        <v>2.49568474005067</v>
      </c>
      <c r="X542" s="19">
        <v>2.49568474005067</v>
      </c>
      <c r="Y542" s="31">
        <v>54.2787845137568</v>
      </c>
      <c r="Z542" s="31">
        <v>54.2787845137568</v>
      </c>
      <c r="AA542" s="31">
        <v>54.2787845137568</v>
      </c>
      <c r="AB542" s="31">
        <v>54.2787845137568</v>
      </c>
    </row>
    <row r="543" ht="20.05" customHeight="1">
      <c r="A543" s="17">
        <f>$A542+C542</f>
        <v>2690</v>
      </c>
      <c r="B543" s="18"/>
      <c r="C543" s="19">
        <v>5</v>
      </c>
      <c r="D543" t="b" s="20">
        <v>0</v>
      </c>
      <c r="E543" s="21"/>
      <c r="F543" s="22">
        <v>456.431567669094</v>
      </c>
      <c r="G543" s="22">
        <f>$E543+($F543/60+H543*'data'!$C$16+I543*OFFSET('data'!$C$17,0,D543)-G542*(OFFSET('data'!$C$18,0,D543)+'data'!$C$19+OFFSET('data'!$C$20,0,D543)))*$C543/60+G542</f>
        <v>16.3633802816823</v>
      </c>
      <c r="H543" s="22">
        <f>H542+('data'!$C$19*G542-'data'!$C$16*H542)*$C543/60</f>
        <v>64.53287207288609</v>
      </c>
      <c r="I543" s="22">
        <f>I542+(OFFSET('data'!$C$20,0,D543)*G542-OFFSET('data'!$C$17,0,D543)*I542)*$C543/60</f>
        <v>120.582941673086</v>
      </c>
      <c r="J543" s="23">
        <f>$A543/60</f>
        <v>44.8333333333333</v>
      </c>
      <c r="K543" s="19">
        <f>G543/'data'!$C$15*1000</f>
        <v>2.5</v>
      </c>
      <c r="L543" s="19">
        <f>L542+'data'!$G$21*(K542-L542)/60*C542</f>
        <v>2.49566127823069</v>
      </c>
      <c r="M543" s="20">
        <f>IF(L543&lt;='data'!$G$22,1.89,1.47)</f>
        <v>1.89</v>
      </c>
      <c r="N543" s="19">
        <f>$A543</f>
        <v>2690</v>
      </c>
      <c r="O543" s="31">
        <f>'data'!$G$23-'data'!$G$23*(1-('data'!$G$22^M543)/('data'!$G$22^M543+L543^M543))</f>
        <v>54.2755548020144</v>
      </c>
      <c r="P543" s="31">
        <f>VLOOKUP(IF(N543-'data'!$G$24&lt;0,0,N543-'data'!$G$24),N3:O1097,2)</f>
        <v>54.2791554487137</v>
      </c>
      <c r="Q543" s="20">
        <v>2.5</v>
      </c>
      <c r="R543" s="19">
        <v>2.50005992544049</v>
      </c>
      <c r="S543" s="19">
        <v>2.50005992544049</v>
      </c>
      <c r="T543" s="19">
        <v>2.50005992544049</v>
      </c>
      <c r="U543" s="19">
        <v>2.49573622532818</v>
      </c>
      <c r="V543" s="19">
        <v>2.49573622532818</v>
      </c>
      <c r="W543" s="19">
        <v>2.49573622532818</v>
      </c>
      <c r="X543" s="19">
        <v>2.49573622532818</v>
      </c>
      <c r="Y543" s="31">
        <v>54.2778604554199</v>
      </c>
      <c r="Z543" s="31">
        <v>54.2778604554199</v>
      </c>
      <c r="AA543" s="31">
        <v>54.2778604554199</v>
      </c>
      <c r="AB543" s="31">
        <v>54.2778604554199</v>
      </c>
    </row>
    <row r="544" ht="20.05" customHeight="1">
      <c r="A544" s="17">
        <f>$A543+C543</f>
        <v>2695</v>
      </c>
      <c r="B544" s="18"/>
      <c r="C544" s="19">
        <v>5</v>
      </c>
      <c r="D544" t="b" s="20">
        <v>0</v>
      </c>
      <c r="E544" s="21"/>
      <c r="F544" s="22">
        <v>456.311403339882</v>
      </c>
      <c r="G544" s="22">
        <f>$E544+($F544/60+H544*'data'!$C$16+I544*OFFSET('data'!$C$17,0,D544)-G543*(OFFSET('data'!$C$18,0,D544)+'data'!$C$19+OFFSET('data'!$C$20,0,D544)))*$C544/60+G543</f>
        <v>16.3633802816823</v>
      </c>
      <c r="H544" s="22">
        <f>H543+('data'!$C$19*G543-'data'!$C$16*H543)*$C544/60</f>
        <v>64.5496402781839</v>
      </c>
      <c r="I544" s="22">
        <f>I543+(OFFSET('data'!$C$20,0,D544)*G543-OFFSET('data'!$C$17,0,D544)*I543)*$C544/60</f>
        <v>120.787908320629</v>
      </c>
      <c r="J544" s="23">
        <f>$A544/60</f>
        <v>44.9166666666667</v>
      </c>
      <c r="K544" s="19">
        <f>G544/'data'!$C$15*1000</f>
        <v>2.5</v>
      </c>
      <c r="L544" s="19">
        <f>L543+'data'!$G$21*(K543-L543)/60*C543</f>
        <v>2.49571233289487</v>
      </c>
      <c r="M544" s="20">
        <f>IF(L544&lt;='data'!$G$22,1.89,1.47)</f>
        <v>1.89</v>
      </c>
      <c r="N544" s="19">
        <f>$A544</f>
        <v>2695</v>
      </c>
      <c r="O544" s="31">
        <f>'data'!$G$23-'data'!$G$23*(1-('data'!$G$22^M544)/('data'!$G$22^M544+L544^M544))</f>
        <v>54.2746809959061</v>
      </c>
      <c r="P544" s="31">
        <f>VLOOKUP(IF(N544-'data'!$G$24&lt;0,0,N544-'data'!$G$24),N3:O1097,2)</f>
        <v>54.2782392220363</v>
      </c>
      <c r="Q544" s="20">
        <v>2.5</v>
      </c>
      <c r="R544" s="19">
        <v>2.50005979517922</v>
      </c>
      <c r="S544" s="19">
        <v>2.50005979517922</v>
      </c>
      <c r="T544" s="19">
        <v>2.50005979517922</v>
      </c>
      <c r="U544" s="19">
        <v>2.49578710322932</v>
      </c>
      <c r="V544" s="19">
        <v>2.49578710322932</v>
      </c>
      <c r="W544" s="19">
        <v>2.49578710322932</v>
      </c>
      <c r="X544" s="19">
        <v>2.49578710322932</v>
      </c>
      <c r="Y544" s="31">
        <v>54.2769473107996</v>
      </c>
      <c r="Z544" s="31">
        <v>54.2769473107996</v>
      </c>
      <c r="AA544" s="31">
        <v>54.2769473107996</v>
      </c>
      <c r="AB544" s="31">
        <v>54.2769473107996</v>
      </c>
    </row>
    <row r="545" ht="20.05" customHeight="1">
      <c r="A545" s="17">
        <f>$A544+C544</f>
        <v>2700</v>
      </c>
      <c r="B545" s="18"/>
      <c r="C545" s="19">
        <v>5</v>
      </c>
      <c r="D545" t="b" s="20">
        <v>0</v>
      </c>
      <c r="E545" s="21"/>
      <c r="F545" s="22">
        <v>456.191671259213</v>
      </c>
      <c r="G545" s="22">
        <f>$E545+($F545/60+H545*'data'!$C$16+I545*OFFSET('data'!$C$17,0,D545)-G544*(OFFSET('data'!$C$18,0,D545)+'data'!$C$19+OFFSET('data'!$C$20,0,D545)))*$C545/60+G544</f>
        <v>16.3633802816823</v>
      </c>
      <c r="H545" s="22">
        <f>H544+('data'!$C$19*G544-'data'!$C$16*H544)*$C545/60</f>
        <v>64.5663100816586</v>
      </c>
      <c r="I545" s="22">
        <f>I544+(OFFSET('data'!$C$20,0,D545)*G544-OFFSET('data'!$C$17,0,D545)*I544)*$C545/60</f>
        <v>120.992806475093</v>
      </c>
      <c r="J545" s="23">
        <f>$A545/60</f>
        <v>45</v>
      </c>
      <c r="K545" s="19">
        <f>G545/'data'!$C$15*1000</f>
        <v>2.5</v>
      </c>
      <c r="L545" s="19">
        <f>L544+'data'!$G$21*(K544-L544)/60*C544</f>
        <v>2.49576278678793</v>
      </c>
      <c r="M545" s="20">
        <f>IF(L545&lt;='data'!$G$22,1.89,1.47)</f>
        <v>1.89</v>
      </c>
      <c r="N545" s="19">
        <f>$A545</f>
        <v>2700</v>
      </c>
      <c r="O545" s="31">
        <f>'data'!$G$23-'data'!$G$23*(1-('data'!$G$22^M545)/('data'!$G$22^M545+L545^M545))</f>
        <v>54.2738174840723</v>
      </c>
      <c r="P545" s="31">
        <f>VLOOKUP(IF(N545-'data'!$G$24&lt;0,0,N545-'data'!$G$24),N3:O1097,2)</f>
        <v>54.2773337899973</v>
      </c>
      <c r="Q545" s="20">
        <v>2.5</v>
      </c>
      <c r="R545" s="19">
        <v>2.52047938000799</v>
      </c>
      <c r="S545" s="19">
        <v>2.50005966536918</v>
      </c>
      <c r="T545" s="19">
        <v>2.50005966536918</v>
      </c>
      <c r="U545" s="19">
        <v>2.49583738090653</v>
      </c>
      <c r="V545" s="19">
        <v>2.49583738090653</v>
      </c>
      <c r="W545" s="19">
        <v>2.49583738090653</v>
      </c>
      <c r="X545" s="19">
        <v>2.49583738090653</v>
      </c>
      <c r="Y545" s="31">
        <v>54.2760449510642</v>
      </c>
      <c r="Z545" s="31">
        <v>54.2760449510642</v>
      </c>
      <c r="AA545" s="31">
        <v>54.2760449510642</v>
      </c>
      <c r="AB545" s="31">
        <v>54.2760449510642</v>
      </c>
    </row>
    <row r="546" ht="20.05" customHeight="1">
      <c r="A546" s="17">
        <f>$A545+C545</f>
        <v>2705</v>
      </c>
      <c r="B546" s="18"/>
      <c r="C546" s="19">
        <v>5</v>
      </c>
      <c r="D546" t="b" s="20">
        <v>0</v>
      </c>
      <c r="E546" s="21"/>
      <c r="F546" s="22">
        <v>456.072368981698</v>
      </c>
      <c r="G546" s="22">
        <f>$E546+($F546/60+H546*'data'!$C$16+I546*OFFSET('data'!$C$17,0,D546)-G545*(OFFSET('data'!$C$18,0,D546)+'data'!$C$19+OFFSET('data'!$C$20,0,D546)))*$C546/60+G545</f>
        <v>16.3633802816823</v>
      </c>
      <c r="H546" s="22">
        <f>H545+('data'!$C$19*G545-'data'!$C$16*H545)*$C546/60</f>
        <v>64.5828820607673</v>
      </c>
      <c r="I546" s="22">
        <f>I545+(OFFSET('data'!$C$20,0,D546)*G545-OFFSET('data'!$C$17,0,D546)*I545)*$C546/60</f>
        <v>121.197636159367</v>
      </c>
      <c r="J546" s="23">
        <f>$A546/60</f>
        <v>45.0833333333333</v>
      </c>
      <c r="K546" s="19">
        <f>G546/'data'!$C$15*1000</f>
        <v>2.5</v>
      </c>
      <c r="L546" s="19">
        <f>L545+'data'!$G$21*(K545-L545)/60*C545</f>
        <v>2.49581264697927</v>
      </c>
      <c r="M546" s="20">
        <f>IF(L546&lt;='data'!$G$22,1.89,1.47)</f>
        <v>1.89</v>
      </c>
      <c r="N546" s="19">
        <f>$A546</f>
        <v>2705</v>
      </c>
      <c r="O546" s="31">
        <f>'data'!$G$23-'data'!$G$23*(1-('data'!$G$22^M546)/('data'!$G$22^M546+L546^M546))</f>
        <v>54.2729641450972</v>
      </c>
      <c r="P546" s="31">
        <f>VLOOKUP(IF(N546-'data'!$G$24&lt;0,0,N546-'data'!$G$24),N3:O1097,2)</f>
        <v>54.2764390252653</v>
      </c>
      <c r="Q546" s="20">
        <v>2.5</v>
      </c>
      <c r="R546" s="19">
        <v>2.53974367995154</v>
      </c>
      <c r="S546" s="19">
        <v>2.50005953600875</v>
      </c>
      <c r="T546" s="19">
        <v>2.50005953600875</v>
      </c>
      <c r="U546" s="19">
        <v>2.49588706542809</v>
      </c>
      <c r="V546" s="19">
        <v>2.49588706542809</v>
      </c>
      <c r="W546" s="19">
        <v>2.49588706542809</v>
      </c>
      <c r="X546" s="19">
        <v>2.49588706542809</v>
      </c>
      <c r="Y546" s="31">
        <v>54.2751532489055</v>
      </c>
      <c r="Z546" s="31">
        <v>54.2751532489055</v>
      </c>
      <c r="AA546" s="31">
        <v>54.2751532489055</v>
      </c>
      <c r="AB546" s="31">
        <v>54.2751532489055</v>
      </c>
    </row>
    <row r="547" ht="20.05" customHeight="1">
      <c r="A547" s="17">
        <f>$A546+C546</f>
        <v>2710</v>
      </c>
      <c r="B547" s="18"/>
      <c r="C547" s="19">
        <v>5</v>
      </c>
      <c r="D547" t="b" s="20">
        <v>0</v>
      </c>
      <c r="E547" s="21"/>
      <c r="F547" s="22">
        <v>455.953494076268</v>
      </c>
      <c r="G547" s="22">
        <f>$E547+($F547/60+H547*'data'!$C$16+I547*OFFSET('data'!$C$17,0,D547)-G546*(OFFSET('data'!$C$18,0,D547)+'data'!$C$19+OFFSET('data'!$C$20,0,D547)))*$C547/60+G546</f>
        <v>16.3633802816823</v>
      </c>
      <c r="H547" s="22">
        <f>H546+('data'!$C$19*G546-'data'!$C$16*H546)*$C547/60</f>
        <v>64.59935678957839</v>
      </c>
      <c r="I547" s="22">
        <f>I546+(OFFSET('data'!$C$20,0,D547)*G546-OFFSET('data'!$C$17,0,D547)*I546)*$C547/60</f>
        <v>121.402397396331</v>
      </c>
      <c r="J547" s="23">
        <f>$A547/60</f>
        <v>45.1666666666667</v>
      </c>
      <c r="K547" s="19">
        <f>G547/'data'!$C$15*1000</f>
        <v>2.5</v>
      </c>
      <c r="L547" s="19">
        <f>L546+'data'!$G$21*(K546-L546)/60*C546</f>
        <v>2.49586192045511</v>
      </c>
      <c r="M547" s="20">
        <f>IF(L547&lt;='data'!$G$22,1.89,1.47)</f>
        <v>1.89</v>
      </c>
      <c r="N547" s="19">
        <f>$A547</f>
        <v>2710</v>
      </c>
      <c r="O547" s="31">
        <f>'data'!$G$23-'data'!$G$23*(1-('data'!$G$22^M547)/('data'!$G$22^M547+L547^M547))</f>
        <v>54.2721208590004</v>
      </c>
      <c r="P547" s="31">
        <f>VLOOKUP(IF(N547-'data'!$G$24&lt;0,0,N547-'data'!$G$24),N3:O1097,2)</f>
        <v>54.2755548020144</v>
      </c>
      <c r="Q547" s="20">
        <v>2.5</v>
      </c>
      <c r="R547" s="19">
        <v>2.55792080713355</v>
      </c>
      <c r="S547" s="19">
        <v>2.50005940709631</v>
      </c>
      <c r="T547" s="19">
        <v>2.50005940709631</v>
      </c>
      <c r="U547" s="19">
        <v>2.49593616377908</v>
      </c>
      <c r="V547" s="19">
        <v>2.4961764651053</v>
      </c>
      <c r="W547" s="19">
        <v>2.49593616377908</v>
      </c>
      <c r="X547" s="19">
        <v>2.49593616377908</v>
      </c>
      <c r="Y547" s="31">
        <v>54.2742720785214</v>
      </c>
      <c r="Z547" s="31">
        <v>54.2742720785214</v>
      </c>
      <c r="AA547" s="31">
        <v>54.2742720785214</v>
      </c>
      <c r="AB547" s="31">
        <v>54.2742720785214</v>
      </c>
    </row>
    <row r="548" ht="20.05" customHeight="1">
      <c r="A548" s="17">
        <f>$A547+C547</f>
        <v>2715</v>
      </c>
      <c r="B548" s="18"/>
      <c r="C548" s="19">
        <v>5</v>
      </c>
      <c r="D548" t="b" s="20">
        <v>0</v>
      </c>
      <c r="E548" s="21"/>
      <c r="F548" s="22">
        <v>455.835044126090</v>
      </c>
      <c r="G548" s="22">
        <f>$E548+($F548/60+H548*'data'!$C$16+I548*OFFSET('data'!$C$17,0,D548)-G547*(OFFSET('data'!$C$18,0,D548)+'data'!$C$19+OFFSET('data'!$C$20,0,D548)))*$C548/60+G547</f>
        <v>16.3633802816823</v>
      </c>
      <c r="H548" s="22">
        <f>H547+('data'!$C$19*G547-'data'!$C$16*H547)*$C548/60</f>
        <v>64.6157348387914</v>
      </c>
      <c r="I548" s="22">
        <f>I547+(OFFSET('data'!$C$20,0,D548)*G547-OFFSET('data'!$C$17,0,D548)*I547)*$C548/60</f>
        <v>121.607090208857</v>
      </c>
      <c r="J548" s="23">
        <f>$A548/60</f>
        <v>45.25</v>
      </c>
      <c r="K548" s="19">
        <f>G548/'data'!$C$15*1000</f>
        <v>2.5</v>
      </c>
      <c r="L548" s="19">
        <f>L547+'data'!$G$21*(K547-L547)/60*C547</f>
        <v>2.49591061411945</v>
      </c>
      <c r="M548" s="20">
        <f>IF(L548&lt;='data'!$G$22,1.89,1.47)</f>
        <v>1.89</v>
      </c>
      <c r="N548" s="19">
        <f>$A548</f>
        <v>2715</v>
      </c>
      <c r="O548" s="31">
        <f>'data'!$G$23-'data'!$G$23*(1-('data'!$G$22^M548)/('data'!$G$22^M548+L548^M548))</f>
        <v>54.2712875072197</v>
      </c>
      <c r="P548" s="31">
        <f>VLOOKUP(IF(N548-'data'!$G$24&lt;0,0,N548-'data'!$G$24),N3:O1097,2)</f>
        <v>54.2746809959061</v>
      </c>
      <c r="Q548" s="20">
        <v>2.5</v>
      </c>
      <c r="R548" s="19">
        <v>2.57507484815738</v>
      </c>
      <c r="S548" s="19">
        <v>2.50005927863025</v>
      </c>
      <c r="T548" s="19">
        <v>2.50005927863025</v>
      </c>
      <c r="U548" s="19">
        <v>2.49598468286237</v>
      </c>
      <c r="V548" s="19">
        <v>2.49668916363633</v>
      </c>
      <c r="W548" s="19">
        <v>2.49598468286237</v>
      </c>
      <c r="X548" s="19">
        <v>2.49598468286237</v>
      </c>
      <c r="Y548" s="31">
        <v>54.273401315597</v>
      </c>
      <c r="Z548" s="31">
        <v>54.273401315597</v>
      </c>
      <c r="AA548" s="31">
        <v>54.273401315597</v>
      </c>
      <c r="AB548" s="31">
        <v>54.273401315597</v>
      </c>
    </row>
    <row r="549" ht="20.05" customHeight="1">
      <c r="A549" s="17">
        <f>$A548+C548</f>
        <v>2720</v>
      </c>
      <c r="B549" s="18"/>
      <c r="C549" s="19">
        <v>5</v>
      </c>
      <c r="D549" t="b" s="20">
        <v>0</v>
      </c>
      <c r="E549" s="21"/>
      <c r="F549" s="22">
        <v>455.717016728485</v>
      </c>
      <c r="G549" s="22">
        <f>$E549+($F549/60+H549*'data'!$C$16+I549*OFFSET('data'!$C$17,0,D549)-G548*(OFFSET('data'!$C$18,0,D549)+'data'!$C$19+OFFSET('data'!$C$20,0,D549)))*$C549/60+G548</f>
        <v>16.3633802816823</v>
      </c>
      <c r="H549" s="22">
        <f>H548+('data'!$C$19*G548-'data'!$C$16*H548)*$C549/60</f>
        <v>64.6320167757567</v>
      </c>
      <c r="I549" s="22">
        <f>I548+(OFFSET('data'!$C$20,0,D549)*G548-OFFSET('data'!$C$17,0,D549)*I548)*$C549/60</f>
        <v>121.811714619811</v>
      </c>
      <c r="J549" s="23">
        <f>$A549/60</f>
        <v>45.3333333333333</v>
      </c>
      <c r="K549" s="19">
        <f>G549/'data'!$C$15*1000</f>
        <v>2.5</v>
      </c>
      <c r="L549" s="19">
        <f>L548+'data'!$G$21*(K548-L548)/60*C548</f>
        <v>2.49595873479506</v>
      </c>
      <c r="M549" s="20">
        <f>IF(L549&lt;='data'!$G$22,1.89,1.47)</f>
        <v>1.89</v>
      </c>
      <c r="N549" s="19">
        <f>$A549</f>
        <v>2720</v>
      </c>
      <c r="O549" s="31">
        <f>'data'!$G$23-'data'!$G$23*(1-('data'!$G$22^M549)/('data'!$G$22^M549+L549^M549))</f>
        <v>54.2704639725942</v>
      </c>
      <c r="P549" s="31">
        <f>VLOOKUP(IF(N549-'data'!$G$24&lt;0,0,N549-'data'!$G$24),N3:O1097,2)</f>
        <v>54.2738174840723</v>
      </c>
      <c r="Q549" s="20">
        <v>2.5</v>
      </c>
      <c r="R549" s="19">
        <v>2.59126610205214</v>
      </c>
      <c r="S549" s="19">
        <v>2.50005915060898</v>
      </c>
      <c r="T549" s="19">
        <v>2.50005915060898</v>
      </c>
      <c r="U549" s="19">
        <v>2.49603262949957</v>
      </c>
      <c r="V549" s="19">
        <v>2.49740973944457</v>
      </c>
      <c r="W549" s="19">
        <v>2.49603262949957</v>
      </c>
      <c r="X549" s="19">
        <v>2.49603262949957</v>
      </c>
      <c r="Y549" s="31">
        <v>54.2725408372877</v>
      </c>
      <c r="Z549" s="31">
        <v>54.2725408372877</v>
      </c>
      <c r="AA549" s="31">
        <v>54.2725408372877</v>
      </c>
      <c r="AB549" s="31">
        <v>54.2725408372877</v>
      </c>
    </row>
    <row r="550" ht="20.05" customHeight="1">
      <c r="A550" s="17">
        <f>$A549+C549</f>
        <v>2725</v>
      </c>
      <c r="B550" s="18"/>
      <c r="C550" s="19">
        <v>5</v>
      </c>
      <c r="D550" t="b" s="20">
        <v>0</v>
      </c>
      <c r="E550" s="21"/>
      <c r="F550" s="22">
        <v>455.599409494841</v>
      </c>
      <c r="G550" s="22">
        <f>$E550+($F550/60+H550*'data'!$C$16+I550*OFFSET('data'!$C$17,0,D550)-G549*(OFFSET('data'!$C$18,0,D550)+'data'!$C$19+OFFSET('data'!$C$20,0,D550)))*$C550/60+G549</f>
        <v>16.3633802816823</v>
      </c>
      <c r="H550" s="22">
        <f>H549+('data'!$C$19*G549-'data'!$C$16*H549)*$C550/60</f>
        <v>64.6482031644953</v>
      </c>
      <c r="I550" s="22">
        <f>I549+(OFFSET('data'!$C$20,0,D550)*G549-OFFSET('data'!$C$17,0,D550)*I549)*$C550/60</f>
        <v>122.016270652051</v>
      </c>
      <c r="J550" s="23">
        <f>$A550/60</f>
        <v>45.4166666666667</v>
      </c>
      <c r="K550" s="19">
        <f>G550/'data'!$C$15*1000</f>
        <v>2.5</v>
      </c>
      <c r="L550" s="19">
        <f>L549+'data'!$G$21*(K549-L549)/60*C549</f>
        <v>2.49600628922442</v>
      </c>
      <c r="M550" s="20">
        <f>IF(L550&lt;='data'!$G$22,1.89,1.47)</f>
        <v>1.89</v>
      </c>
      <c r="N550" s="19">
        <f>$A550</f>
        <v>2725</v>
      </c>
      <c r="O550" s="31">
        <f>'data'!$G$23-'data'!$G$23*(1-('data'!$G$22^M550)/('data'!$G$22^M550+L550^M550))</f>
        <v>54.2696501393479</v>
      </c>
      <c r="P550" s="31">
        <f>VLOOKUP(IF(N550-'data'!$G$24&lt;0,0,N550-'data'!$G$24),N3:O1097,2)</f>
        <v>54.2729641450972</v>
      </c>
      <c r="Q550" s="20">
        <v>2.5</v>
      </c>
      <c r="R550" s="19">
        <v>2.60655130415383</v>
      </c>
      <c r="S550" s="19">
        <v>2.50005902303089</v>
      </c>
      <c r="T550" s="19">
        <v>2.50005902303089</v>
      </c>
      <c r="U550" s="19">
        <v>2.49608001043201</v>
      </c>
      <c r="V550" s="19">
        <v>2.49832370660074</v>
      </c>
      <c r="W550" s="19">
        <v>2.49608001043201</v>
      </c>
      <c r="X550" s="19">
        <v>2.49608001043201</v>
      </c>
      <c r="Y550" s="31">
        <v>54.2716905222015</v>
      </c>
      <c r="Z550" s="31">
        <v>54.2716905222015</v>
      </c>
      <c r="AA550" s="31">
        <v>54.2716905222015</v>
      </c>
      <c r="AB550" s="31">
        <v>54.2716905222015</v>
      </c>
    </row>
    <row r="551" ht="20.05" customHeight="1">
      <c r="A551" s="17">
        <f>$A550+C550</f>
        <v>2730</v>
      </c>
      <c r="B551" s="18"/>
      <c r="C551" s="19">
        <v>5</v>
      </c>
      <c r="D551" t="b" s="20">
        <v>0</v>
      </c>
      <c r="E551" s="21"/>
      <c r="F551" s="22">
        <v>455.482220050534</v>
      </c>
      <c r="G551" s="22">
        <f>$E551+($F551/60+H551*'data'!$C$16+I551*OFFSET('data'!$C$17,0,D551)-G550*(OFFSET('data'!$C$18,0,D551)+'data'!$C$19+OFFSET('data'!$C$20,0,D551)))*$C551/60+G550</f>
        <v>16.3633802816823</v>
      </c>
      <c r="H551" s="22">
        <f>H550+('data'!$C$19*G550-'data'!$C$16*H550)*$C551/60</f>
        <v>64.66429456571839</v>
      </c>
      <c r="I551" s="22">
        <f>I550+(OFFSET('data'!$C$20,0,D551)*G550-OFFSET('data'!$C$17,0,D551)*I550)*$C551/60</f>
        <v>122.220758328426</v>
      </c>
      <c r="J551" s="23">
        <f>$A551/60</f>
        <v>45.5</v>
      </c>
      <c r="K551" s="19">
        <f>G551/'data'!$C$15*1000</f>
        <v>2.5</v>
      </c>
      <c r="L551" s="19">
        <f>L550+'data'!$G$21*(K550-L550)/60*C550</f>
        <v>2.49605328407067</v>
      </c>
      <c r="M551" s="20">
        <f>IF(L551&lt;='data'!$G$22,1.89,1.47)</f>
        <v>1.89</v>
      </c>
      <c r="N551" s="19">
        <f>$A551</f>
        <v>2730</v>
      </c>
      <c r="O551" s="31">
        <f>'data'!$G$23-'data'!$G$23*(1-('data'!$G$22^M551)/('data'!$G$22^M551+L551^M551))</f>
        <v>54.2688458930731</v>
      </c>
      <c r="P551" s="31">
        <f>VLOOKUP(IF(N551-'data'!$G$24&lt;0,0,N551-'data'!$G$24),N3:O1097,2)</f>
        <v>54.2721208590004</v>
      </c>
      <c r="Q551" s="20">
        <v>2.5</v>
      </c>
      <c r="R551" s="19">
        <v>2.62098383675282</v>
      </c>
      <c r="S551" s="19">
        <v>2.5000588958944</v>
      </c>
      <c r="T551" s="19">
        <v>2.5000588958944</v>
      </c>
      <c r="U551" s="19">
        <v>2.49612683232168</v>
      </c>
      <c r="V551" s="19">
        <v>2.49941745924033</v>
      </c>
      <c r="W551" s="19">
        <v>2.49612683232168</v>
      </c>
      <c r="X551" s="19">
        <v>2.49612683232168</v>
      </c>
      <c r="Y551" s="31">
        <v>54.2708502503816</v>
      </c>
      <c r="Z551" s="31">
        <v>54.2667378836767</v>
      </c>
      <c r="AA551" s="31">
        <v>54.2708502503816</v>
      </c>
      <c r="AB551" s="31">
        <v>54.2708502503816</v>
      </c>
    </row>
    <row r="552" ht="20.05" customHeight="1">
      <c r="A552" s="17">
        <f>$A551+C551</f>
        <v>2735</v>
      </c>
      <c r="B552" s="18"/>
      <c r="C552" s="19">
        <v>5</v>
      </c>
      <c r="D552" t="b" s="20">
        <v>0</v>
      </c>
      <c r="E552" s="21"/>
      <c r="F552" s="22">
        <v>455.365446034845</v>
      </c>
      <c r="G552" s="22">
        <f>$E552+($F552/60+H552*'data'!$C$16+I552*OFFSET('data'!$C$17,0,D552)-G551*(OFFSET('data'!$C$18,0,D552)+'data'!$C$19+OFFSET('data'!$C$20,0,D552)))*$C552/60+G551</f>
        <v>16.3633802816823</v>
      </c>
      <c r="H552" s="22">
        <f>H551+('data'!$C$19*G551-'data'!$C$16*H551)*$C552/60</f>
        <v>64.6802915368467</v>
      </c>
      <c r="I552" s="22">
        <f>I551+(OFFSET('data'!$C$20,0,D552)*G551-OFFSET('data'!$C$17,0,D552)*I551)*$C552/60</f>
        <v>122.425177671779</v>
      </c>
      <c r="J552" s="23">
        <f>$A552/60</f>
        <v>45.5833333333333</v>
      </c>
      <c r="K552" s="19">
        <f>G552/'data'!$C$15*1000</f>
        <v>2.5</v>
      </c>
      <c r="L552" s="19">
        <f>L551+'data'!$G$21*(K551-L551)/60*C551</f>
        <v>2.49609972591854</v>
      </c>
      <c r="M552" s="20">
        <f>IF(L552&lt;='data'!$G$22,1.89,1.47)</f>
        <v>1.89</v>
      </c>
      <c r="N552" s="19">
        <f>$A552</f>
        <v>2735</v>
      </c>
      <c r="O552" s="31">
        <f>'data'!$G$23-'data'!$G$23*(1-('data'!$G$22^M552)/('data'!$G$22^M552+L552^M552))</f>
        <v>54.2680511207142</v>
      </c>
      <c r="P552" s="31">
        <f>VLOOKUP(IF(N552-'data'!$G$24&lt;0,0,N552-'data'!$G$24),N3:O1097,2)</f>
        <v>54.2712875072197</v>
      </c>
      <c r="Q552" s="20">
        <v>2.5</v>
      </c>
      <c r="R552" s="19">
        <v>2.63461392729005</v>
      </c>
      <c r="S552" s="19">
        <v>2.50005876919791</v>
      </c>
      <c r="T552" s="19">
        <v>2.50005876919791</v>
      </c>
      <c r="U552" s="19">
        <v>2.49617310175215</v>
      </c>
      <c r="V552" s="19">
        <v>2.50067821926971</v>
      </c>
      <c r="W552" s="19">
        <v>2.49617310175215</v>
      </c>
      <c r="X552" s="19">
        <v>2.49617310175215</v>
      </c>
      <c r="Y552" s="31">
        <v>54.2700199032893</v>
      </c>
      <c r="Z552" s="31">
        <v>54.2579647870802</v>
      </c>
      <c r="AA552" s="31">
        <v>54.2700199032893</v>
      </c>
      <c r="AB552" s="31">
        <v>54.2700199032893</v>
      </c>
    </row>
    <row r="553" ht="20.05" customHeight="1">
      <c r="A553" s="17">
        <f>$A552+C552</f>
        <v>2740</v>
      </c>
      <c r="B553" s="18"/>
      <c r="C553" s="19">
        <v>5</v>
      </c>
      <c r="D553" t="b" s="20">
        <v>0</v>
      </c>
      <c r="E553" s="21"/>
      <c r="F553" s="22">
        <v>455.249085100877</v>
      </c>
      <c r="G553" s="22">
        <f>$E553+($F553/60+H553*'data'!$C$16+I553*OFFSET('data'!$C$17,0,D553)-G552*(OFFSET('data'!$C$18,0,D553)+'data'!$C$19+OFFSET('data'!$C$20,0,D553)))*$C553/60+G552</f>
        <v>16.3633802816823</v>
      </c>
      <c r="H553" s="22">
        <f>H552+('data'!$C$19*G552-'data'!$C$16*H552)*$C553/60</f>
        <v>64.6961946320298</v>
      </c>
      <c r="I553" s="22">
        <f>I552+(OFFSET('data'!$C$20,0,D553)*G552-OFFSET('data'!$C$17,0,D553)*I552)*$C553/60</f>
        <v>122.629528704944</v>
      </c>
      <c r="J553" s="23">
        <f>$A553/60</f>
        <v>45.6666666666667</v>
      </c>
      <c r="K553" s="19">
        <f>G553/'data'!$C$15*1000</f>
        <v>2.5</v>
      </c>
      <c r="L553" s="19">
        <f>L552+'data'!$G$21*(K552-L552)/60*C552</f>
        <v>2.49614562127529</v>
      </c>
      <c r="M553" s="20">
        <f>IF(L553&lt;='data'!$G$22,1.89,1.47)</f>
        <v>1.89</v>
      </c>
      <c r="N553" s="19">
        <f>$A553</f>
        <v>2740</v>
      </c>
      <c r="O553" s="31">
        <f>'data'!$G$23-'data'!$G$23*(1-('data'!$G$22^M553)/('data'!$G$22^M553+L553^M553))</f>
        <v>54.2672657105516</v>
      </c>
      <c r="P553" s="31">
        <f>VLOOKUP(IF(N553-'data'!$G$24&lt;0,0,N553-'data'!$G$24),N3:O1097,2)</f>
        <v>54.2704639725942</v>
      </c>
      <c r="Q553" s="20">
        <v>2.5</v>
      </c>
      <c r="R553" s="19">
        <v>2.64748883483793</v>
      </c>
      <c r="S553" s="19">
        <v>2.50005864293985</v>
      </c>
      <c r="T553" s="19">
        <v>2.50005864293985</v>
      </c>
      <c r="U553" s="19">
        <v>2.4962188252295</v>
      </c>
      <c r="V553" s="19">
        <v>2.50209398716661</v>
      </c>
      <c r="W553" s="19">
        <v>2.4962188252295</v>
      </c>
      <c r="X553" s="19">
        <v>2.4962188252295</v>
      </c>
      <c r="Y553" s="31">
        <v>54.2691993637878</v>
      </c>
      <c r="Z553" s="31">
        <v>54.2456366608521</v>
      </c>
      <c r="AA553" s="31">
        <v>54.2691993637878</v>
      </c>
      <c r="AB553" s="31">
        <v>54.2691993637878</v>
      </c>
    </row>
    <row r="554" ht="20.05" customHeight="1">
      <c r="A554" s="17">
        <f>$A553+C553</f>
        <v>2745</v>
      </c>
      <c r="B554" s="18"/>
      <c r="C554" s="19">
        <v>5</v>
      </c>
      <c r="D554" t="b" s="20">
        <v>0</v>
      </c>
      <c r="E554" s="21"/>
      <c r="F554" s="22">
        <v>455.133134915475</v>
      </c>
      <c r="G554" s="22">
        <f>$E554+($F554/60+H554*'data'!$C$16+I554*OFFSET('data'!$C$17,0,D554)-G553*(OFFSET('data'!$C$18,0,D554)+'data'!$C$19+OFFSET('data'!$C$20,0,D554)))*$C554/60+G553</f>
        <v>16.3633802816823</v>
      </c>
      <c r="H554" s="22">
        <f>H553+('data'!$C$19*G553-'data'!$C$16*H553)*$C554/60</f>
        <v>64.71200440216521</v>
      </c>
      <c r="I554" s="22">
        <f>I553+(OFFSET('data'!$C$20,0,D554)*G553-OFFSET('data'!$C$17,0,D554)*I553)*$C554/60</f>
        <v>122.833811450749</v>
      </c>
      <c r="J554" s="23">
        <f>$A554/60</f>
        <v>45.75</v>
      </c>
      <c r="K554" s="19">
        <f>G554/'data'!$C$15*1000</f>
        <v>2.5</v>
      </c>
      <c r="L554" s="19">
        <f>L553+'data'!$G$21*(K553-L553)/60*C553</f>
        <v>2.49619097657159</v>
      </c>
      <c r="M554" s="20">
        <f>IF(L554&lt;='data'!$G$22,1.89,1.47)</f>
        <v>1.89</v>
      </c>
      <c r="N554" s="19">
        <f>$A554</f>
        <v>2745</v>
      </c>
      <c r="O554" s="31">
        <f>'data'!$G$23-'data'!$G$23*(1-('data'!$G$22^M554)/('data'!$G$22^M554+L554^M554))</f>
        <v>54.266489552186</v>
      </c>
      <c r="P554" s="31">
        <f>VLOOKUP(IF(N554-'data'!$G$24&lt;0,0,N554-'data'!$G$24),N3:O1097,2)</f>
        <v>54.2696501393479</v>
      </c>
      <c r="Q554" s="20">
        <v>2.5</v>
      </c>
      <c r="R554" s="19">
        <v>2.65965302555825</v>
      </c>
      <c r="S554" s="19">
        <v>2.50005851711864</v>
      </c>
      <c r="T554" s="19">
        <v>2.50005851711864</v>
      </c>
      <c r="U554" s="19">
        <v>2.49626400918324</v>
      </c>
      <c r="V554" s="19">
        <v>2.50365349569185</v>
      </c>
      <c r="W554" s="19">
        <v>2.49626400918324</v>
      </c>
      <c r="X554" s="19">
        <v>2.49626400918324</v>
      </c>
      <c r="Y554" s="31">
        <v>54.2683885161249</v>
      </c>
      <c r="Z554" s="31">
        <v>54.2300033630011</v>
      </c>
      <c r="AA554" s="31">
        <v>54.2683885161249</v>
      </c>
      <c r="AB554" s="31">
        <v>54.2683885161249</v>
      </c>
    </row>
    <row r="555" ht="20.05" customHeight="1">
      <c r="A555" s="17">
        <f>$A554+C554</f>
        <v>2750</v>
      </c>
      <c r="B555" s="18"/>
      <c r="C555" s="19">
        <v>5</v>
      </c>
      <c r="D555" t="b" s="20">
        <v>0</v>
      </c>
      <c r="E555" s="21"/>
      <c r="F555" s="22">
        <v>455.017593159148</v>
      </c>
      <c r="G555" s="22">
        <f>$E555+($F555/60+H555*'data'!$C$16+I555*OFFSET('data'!$C$17,0,D555)-G554*(OFFSET('data'!$C$18,0,D555)+'data'!$C$19+OFFSET('data'!$C$20,0,D555)))*$C555/60+G554</f>
        <v>16.3633802816823</v>
      </c>
      <c r="H555" s="22">
        <f>H554+('data'!$C$19*G554-'data'!$C$16*H554)*$C555/60</f>
        <v>64.72772139491769</v>
      </c>
      <c r="I555" s="22">
        <f>I554+(OFFSET('data'!$C$20,0,D555)*G554-OFFSET('data'!$C$17,0,D555)*I554)*$C555/60</f>
        <v>123.038025932013</v>
      </c>
      <c r="J555" s="23">
        <f>$A555/60</f>
        <v>45.8333333333333</v>
      </c>
      <c r="K555" s="19">
        <f>G555/'data'!$C$15*1000</f>
        <v>2.5</v>
      </c>
      <c r="L555" s="19">
        <f>L554+'data'!$G$21*(K554-L554)/60*C554</f>
        <v>2.49623579816244</v>
      </c>
      <c r="M555" s="20">
        <f>IF(L555&lt;='data'!$G$22,1.89,1.47)</f>
        <v>1.89</v>
      </c>
      <c r="N555" s="19">
        <f>$A555</f>
        <v>2750</v>
      </c>
      <c r="O555" s="31">
        <f>'data'!$G$23-'data'!$G$23*(1-('data'!$G$22^M555)/('data'!$G$22^M555+L555^M555))</f>
        <v>54.2657225365226</v>
      </c>
      <c r="P555" s="31">
        <f>VLOOKUP(IF(N555-'data'!$G$24&lt;0,0,N555-'data'!$G$24),N3:O1097,2)</f>
        <v>54.2688458930731</v>
      </c>
      <c r="Q555" s="20">
        <v>2.5</v>
      </c>
      <c r="R555" s="19">
        <v>2.67114833778891</v>
      </c>
      <c r="S555" s="19">
        <v>2.50005839173272</v>
      </c>
      <c r="T555" s="19">
        <v>2.50005839173272</v>
      </c>
      <c r="U555" s="19">
        <v>2.49630865996719</v>
      </c>
      <c r="V555" s="19">
        <v>2.50534616634032</v>
      </c>
      <c r="W555" s="19">
        <v>2.49630865996719</v>
      </c>
      <c r="X555" s="19">
        <v>2.49630865996719</v>
      </c>
      <c r="Y555" s="31">
        <v>54.2675872459166</v>
      </c>
      <c r="Z555" s="31">
        <v>54.2113000111014</v>
      </c>
      <c r="AA555" s="31">
        <v>54.2675872459166</v>
      </c>
      <c r="AB555" s="31">
        <v>54.2675872459166</v>
      </c>
    </row>
    <row r="556" ht="20.05" customHeight="1">
      <c r="A556" s="17">
        <f>$A555+C555</f>
        <v>2755</v>
      </c>
      <c r="B556" s="18"/>
      <c r="C556" s="19">
        <v>5</v>
      </c>
      <c r="D556" t="b" s="20">
        <v>0</v>
      </c>
      <c r="E556" s="21"/>
      <c r="F556" s="22">
        <v>454.902457525982</v>
      </c>
      <c r="G556" s="22">
        <f>$E556+($F556/60+H556*'data'!$C$16+I556*OFFSET('data'!$C$17,0,D556)-G555*(OFFSET('data'!$C$18,0,D556)+'data'!$C$19+OFFSET('data'!$C$20,0,D556)))*$C556/60+G555</f>
        <v>16.3633802816823</v>
      </c>
      <c r="H556" s="22">
        <f>H555+('data'!$C$19*G555-'data'!$C$16*H555)*$C556/60</f>
        <v>64.74334615473811</v>
      </c>
      <c r="I556" s="22">
        <f>I555+(OFFSET('data'!$C$20,0,D556)*G555-OFFSET('data'!$C$17,0,D556)*I555)*$C556/60</f>
        <v>123.242172171547</v>
      </c>
      <c r="J556" s="23">
        <f>$A556/60</f>
        <v>45.9166666666667</v>
      </c>
      <c r="K556" s="19">
        <f>G556/'data'!$C$15*1000</f>
        <v>2.5</v>
      </c>
      <c r="L556" s="19">
        <f>L555+'data'!$G$21*(K555-L555)/60*C555</f>
        <v>2.49628009232808</v>
      </c>
      <c r="M556" s="20">
        <f>IF(L556&lt;='data'!$G$22,1.89,1.47)</f>
        <v>1.89</v>
      </c>
      <c r="N556" s="19">
        <f>$A556</f>
        <v>2755</v>
      </c>
      <c r="O556" s="31">
        <f>'data'!$G$23-'data'!$G$23*(1-('data'!$G$22^M556)/('data'!$G$22^M556+L556^M556))</f>
        <v>54.2649645557554</v>
      </c>
      <c r="P556" s="31">
        <f>VLOOKUP(IF(N556-'data'!$G$24&lt;0,0,N556-'data'!$G$24),N3:O1097,2)</f>
        <v>54.2680511207142</v>
      </c>
      <c r="Q556" s="20">
        <v>2.5</v>
      </c>
      <c r="R556" s="19">
        <v>2.68201413737242</v>
      </c>
      <c r="S556" s="19">
        <v>2.50005826678051</v>
      </c>
      <c r="T556" s="19">
        <v>2.50005826678051</v>
      </c>
      <c r="U556" s="19">
        <v>2.49635278386041</v>
      </c>
      <c r="V556" s="19">
        <v>2.50716206836922</v>
      </c>
      <c r="W556" s="19">
        <v>2.49635278386041</v>
      </c>
      <c r="X556" s="19">
        <v>2.49635278386041</v>
      </c>
      <c r="Y556" s="31">
        <v>54.2667954401311</v>
      </c>
      <c r="Z556" s="31">
        <v>54.1897477760743</v>
      </c>
      <c r="AA556" s="31">
        <v>54.2667954401311</v>
      </c>
      <c r="AB556" s="31">
        <v>54.2667954401311</v>
      </c>
    </row>
    <row r="557" ht="20.05" customHeight="1">
      <c r="A557" s="17">
        <f>$A556+C556</f>
        <v>2760</v>
      </c>
      <c r="B557" s="18"/>
      <c r="C557" s="19">
        <v>5</v>
      </c>
      <c r="D557" t="b" s="20">
        <v>0</v>
      </c>
      <c r="E557" s="21"/>
      <c r="F557" s="22">
        <v>454.787725723569</v>
      </c>
      <c r="G557" s="22">
        <f>$E557+($F557/60+H557*'data'!$C$16+I557*OFFSET('data'!$C$17,0,D557)-G556*(OFFSET('data'!$C$18,0,D557)+'data'!$C$19+OFFSET('data'!$C$20,0,D557)))*$C557/60+G556</f>
        <v>16.3633802816823</v>
      </c>
      <c r="H557" s="22">
        <f>H556+('data'!$C$19*G556-'data'!$C$16*H556)*$C557/60</f>
        <v>64.7588792228823</v>
      </c>
      <c r="I557" s="22">
        <f>I556+(OFFSET('data'!$C$20,0,D557)*G556-OFFSET('data'!$C$17,0,D557)*I556)*$C557/60</f>
        <v>123.446250192156</v>
      </c>
      <c r="J557" s="23">
        <f>$A557/60</f>
        <v>46</v>
      </c>
      <c r="K557" s="19">
        <f>G557/'data'!$C$15*1000</f>
        <v>2.5</v>
      </c>
      <c r="L557" s="19">
        <f>L556+'data'!$G$21*(K556-L556)/60*C556</f>
        <v>2.49632386527483</v>
      </c>
      <c r="M557" s="20">
        <f>IF(L557&lt;='data'!$G$22,1.89,1.47)</f>
        <v>1.89</v>
      </c>
      <c r="N557" s="19">
        <f>$A557</f>
        <v>2760</v>
      </c>
      <c r="O557" s="31">
        <f>'data'!$G$23-'data'!$G$23*(1-('data'!$G$22^M557)/('data'!$G$22^M557+L557^M557))</f>
        <v>54.2642155033525</v>
      </c>
      <c r="P557" s="31">
        <f>VLOOKUP(IF(N557-'data'!$G$24&lt;0,0,N557-'data'!$G$24),N3:O1097,2)</f>
        <v>54.2672657105516</v>
      </c>
      <c r="Q557" s="20">
        <v>2.5</v>
      </c>
      <c r="R557" s="19">
        <v>2.69228746380285</v>
      </c>
      <c r="S557" s="19">
        <v>2.50005814226047</v>
      </c>
      <c r="T557" s="19">
        <v>2.50005814226047</v>
      </c>
      <c r="U557" s="19">
        <v>2.49639638706803</v>
      </c>
      <c r="V557" s="19">
        <v>2.50909188025117</v>
      </c>
      <c r="W557" s="19">
        <v>2.49639638706803</v>
      </c>
      <c r="X557" s="19">
        <v>2.49639638706803</v>
      </c>
      <c r="Y557" s="31">
        <v>54.2660129870728</v>
      </c>
      <c r="Z557" s="31">
        <v>54.1655546402526</v>
      </c>
      <c r="AA557" s="31">
        <v>54.2660129870728</v>
      </c>
      <c r="AB557" s="31">
        <v>54.2660129870728</v>
      </c>
    </row>
    <row r="558" ht="20.05" customHeight="1">
      <c r="A558" s="17">
        <f>$A557+C557</f>
        <v>2765</v>
      </c>
      <c r="B558" s="18"/>
      <c r="C558" s="19">
        <v>5</v>
      </c>
      <c r="D558" t="b" s="20">
        <v>0</v>
      </c>
      <c r="E558" s="21"/>
      <c r="F558" s="22">
        <v>454.673395472920</v>
      </c>
      <c r="G558" s="22">
        <f>$E558+($F558/60+H558*'data'!$C$16+I558*OFFSET('data'!$C$17,0,D558)-G557*(OFFSET('data'!$C$18,0,D558)+'data'!$C$19+OFFSET('data'!$C$20,0,D558)))*$C558/60+G557</f>
        <v>16.3633802816823</v>
      </c>
      <c r="H558" s="22">
        <f>H557+('data'!$C$19*G557-'data'!$C$16*H557)*$C558/60</f>
        <v>64.77432113742979</v>
      </c>
      <c r="I558" s="22">
        <f>I557+(OFFSET('data'!$C$20,0,D558)*G557-OFFSET('data'!$C$17,0,D558)*I557)*$C558/60</f>
        <v>123.650260016636</v>
      </c>
      <c r="J558" s="23">
        <f>$A558/60</f>
        <v>46.0833333333333</v>
      </c>
      <c r="K558" s="19">
        <f>G558/'data'!$C$15*1000</f>
        <v>2.5</v>
      </c>
      <c r="L558" s="19">
        <f>L557+'data'!$G$21*(K557-L557)/60*C557</f>
        <v>2.49636712313598</v>
      </c>
      <c r="M558" s="20">
        <f>IF(L558&lt;='data'!$G$22,1.89,1.47)</f>
        <v>1.89</v>
      </c>
      <c r="N558" s="19">
        <f>$A558</f>
        <v>2765</v>
      </c>
      <c r="O558" s="31">
        <f>'data'!$G$23-'data'!$G$23*(1-('data'!$G$22^M558)/('data'!$G$22^M558+L558^M558))</f>
        <v>54.2634752740404</v>
      </c>
      <c r="P558" s="31">
        <f>VLOOKUP(IF(N558-'data'!$G$24&lt;0,0,N558-'data'!$G$24),N3:O1097,2)</f>
        <v>54.266489552186</v>
      </c>
      <c r="Q558" s="20">
        <v>2.5</v>
      </c>
      <c r="R558" s="19">
        <v>2.70200316773416</v>
      </c>
      <c r="S558" s="19">
        <v>2.50005801817105</v>
      </c>
      <c r="T558" s="19">
        <v>2.50005801817105</v>
      </c>
      <c r="U558" s="19">
        <v>2.49643947572215</v>
      </c>
      <c r="V558" s="19">
        <v>2.51112685340884</v>
      </c>
      <c r="W558" s="19">
        <v>2.49643947572215</v>
      </c>
      <c r="X558" s="19">
        <v>2.49643947572215</v>
      </c>
      <c r="Y558" s="31">
        <v>54.2652397763662</v>
      </c>
      <c r="Z558" s="31">
        <v>54.1389161204085</v>
      </c>
      <c r="AA558" s="31">
        <v>54.2652397763662</v>
      </c>
      <c r="AB558" s="31">
        <v>54.2652397763662</v>
      </c>
    </row>
    <row r="559" ht="20.05" customHeight="1">
      <c r="A559" s="17">
        <f>$A558+C558</f>
        <v>2770</v>
      </c>
      <c r="B559" s="18"/>
      <c r="C559" s="19">
        <v>5</v>
      </c>
      <c r="D559" t="b" s="20">
        <v>0</v>
      </c>
      <c r="E559" s="21"/>
      <c r="F559" s="22">
        <v>454.559464508390</v>
      </c>
      <c r="G559" s="22">
        <f>$E559+($F559/60+H559*'data'!$C$16+I559*OFFSET('data'!$C$17,0,D559)-G558*(OFFSET('data'!$C$18,0,D559)+'data'!$C$19+OFFSET('data'!$C$20,0,D559)))*$C559/60+G558</f>
        <v>16.3633802816823</v>
      </c>
      <c r="H559" s="22">
        <f>H558+('data'!$C$19*G558-'data'!$C$16*H558)*$C559/60</f>
        <v>64.7896724333025</v>
      </c>
      <c r="I559" s="22">
        <f>I558+(OFFSET('data'!$C$20,0,D559)*G558-OFFSET('data'!$C$17,0,D559)*I558)*$C559/60</f>
        <v>123.854201667776</v>
      </c>
      <c r="J559" s="23">
        <f>$A559/60</f>
        <v>46.1666666666667</v>
      </c>
      <c r="K559" s="19">
        <f>G559/'data'!$C$15*1000</f>
        <v>2.5</v>
      </c>
      <c r="L559" s="19">
        <f>L558+'data'!$G$21*(K558-L558)/60*C558</f>
        <v>2.49640987197265</v>
      </c>
      <c r="M559" s="20">
        <f>IF(L559&lt;='data'!$G$22,1.89,1.47)</f>
        <v>1.89</v>
      </c>
      <c r="N559" s="19">
        <f>$A559</f>
        <v>2770</v>
      </c>
      <c r="O559" s="31">
        <f>'data'!$G$23-'data'!$G$23*(1-('data'!$G$22^M559)/('data'!$G$22^M559+L559^M559))</f>
        <v>54.2627437637895</v>
      </c>
      <c r="P559" s="31">
        <f>VLOOKUP(IF(N559-'data'!$G$24&lt;0,0,N559-'data'!$G$24),N3:O1097,2)</f>
        <v>54.2657225365226</v>
      </c>
      <c r="Q559" s="20">
        <v>2.5</v>
      </c>
      <c r="R559" s="19">
        <v>2.71119404036042</v>
      </c>
      <c r="S559" s="19">
        <v>2.50005789451069</v>
      </c>
      <c r="T559" s="19">
        <v>2.50005789451069</v>
      </c>
      <c r="U559" s="19">
        <v>2.4964820558827</v>
      </c>
      <c r="V559" s="19">
        <v>2.51325877809621</v>
      </c>
      <c r="W559" s="19">
        <v>2.4964820558827</v>
      </c>
      <c r="X559" s="19">
        <v>2.4964820558827</v>
      </c>
      <c r="Y559" s="31">
        <v>54.2644756989405</v>
      </c>
      <c r="Z559" s="31">
        <v>54.1100159565604</v>
      </c>
      <c r="AA559" s="31">
        <v>54.2644756989405</v>
      </c>
      <c r="AB559" s="31">
        <v>54.2644756989405</v>
      </c>
    </row>
    <row r="560" ht="20.05" customHeight="1">
      <c r="A560" s="17">
        <f>$A559+C559</f>
        <v>2775</v>
      </c>
      <c r="B560" s="18"/>
      <c r="C560" s="19">
        <v>5</v>
      </c>
      <c r="D560" t="b" s="20">
        <v>0</v>
      </c>
      <c r="E560" s="21"/>
      <c r="F560" s="22">
        <v>454.445930577602</v>
      </c>
      <c r="G560" s="22">
        <f>$E560+($F560/60+H560*'data'!$C$16+I560*OFFSET('data'!$C$17,0,D560)-G559*(OFFSET('data'!$C$18,0,D560)+'data'!$C$19+OFFSET('data'!$C$20,0,D560)))*$C560/60+G559</f>
        <v>16.3633802816823</v>
      </c>
      <c r="H560" s="22">
        <f>H559+('data'!$C$19*G559-'data'!$C$16*H559)*$C560/60</f>
        <v>64.8049336422831</v>
      </c>
      <c r="I560" s="22">
        <f>I559+(OFFSET('data'!$C$20,0,D560)*G559-OFFSET('data'!$C$17,0,D560)*I559)*$C560/60</f>
        <v>124.058075168357</v>
      </c>
      <c r="J560" s="23">
        <f>$A560/60</f>
        <v>46.25</v>
      </c>
      <c r="K560" s="19">
        <f>G560/'data'!$C$15*1000</f>
        <v>2.5</v>
      </c>
      <c r="L560" s="19">
        <f>L559+'data'!$G$21*(K559-L559)/60*C559</f>
        <v>2.49645211777465</v>
      </c>
      <c r="M560" s="20">
        <f>IF(L560&lt;='data'!$G$22,1.89,1.47)</f>
        <v>1.89</v>
      </c>
      <c r="N560" s="19">
        <f>$A560</f>
        <v>2775</v>
      </c>
      <c r="O560" s="31">
        <f>'data'!$G$23-'data'!$G$23*(1-('data'!$G$22^M560)/('data'!$G$22^M560+L560^M560))</f>
        <v>54.262020869799</v>
      </c>
      <c r="P560" s="31">
        <f>VLOOKUP(IF(N560-'data'!$G$24&lt;0,0,N560-'data'!$G$24),N3:O1097,2)</f>
        <v>54.2649645557554</v>
      </c>
      <c r="Q560" s="20">
        <v>2.5</v>
      </c>
      <c r="R560" s="19">
        <v>2.71989093514834</v>
      </c>
      <c r="S560" s="19">
        <v>2.50005777127785</v>
      </c>
      <c r="T560" s="19">
        <v>2.50005777127785</v>
      </c>
      <c r="U560" s="19">
        <v>2.49652413353829</v>
      </c>
      <c r="V560" s="19">
        <v>2.51547995129948</v>
      </c>
      <c r="W560" s="19">
        <v>2.49652413353829</v>
      </c>
      <c r="X560" s="19">
        <v>2.49652413353829</v>
      </c>
      <c r="Y560" s="31">
        <v>54.2637206470137</v>
      </c>
      <c r="Z560" s="31">
        <v>54.0790267674845</v>
      </c>
      <c r="AA560" s="31">
        <v>54.2637206470137</v>
      </c>
      <c r="AB560" s="31">
        <v>54.2637206470137</v>
      </c>
    </row>
    <row r="561" ht="20.05" customHeight="1">
      <c r="A561" s="17">
        <f>$A560+C560</f>
        <v>2780</v>
      </c>
      <c r="B561" s="18"/>
      <c r="C561" s="19">
        <v>5</v>
      </c>
      <c r="D561" t="b" s="20">
        <v>0</v>
      </c>
      <c r="E561" s="21"/>
      <c r="F561" s="22">
        <v>454.332791441363</v>
      </c>
      <c r="G561" s="22">
        <f>$E561+($F561/60+H561*'data'!$C$16+I561*OFFSET('data'!$C$17,0,D561)-G560*(OFFSET('data'!$C$18,0,D561)+'data'!$C$19+OFFSET('data'!$C$20,0,D561)))*$C561/60+G560</f>
        <v>16.3633802816823</v>
      </c>
      <c r="H561" s="22">
        <f>H560+('data'!$C$19*G560-'data'!$C$16*H560)*$C561/60</f>
        <v>64.82010529303381</v>
      </c>
      <c r="I561" s="22">
        <f>I560+(OFFSET('data'!$C$20,0,D561)*G560-OFFSET('data'!$C$17,0,D561)*I560)*$C561/60</f>
        <v>124.261880541153</v>
      </c>
      <c r="J561" s="23">
        <f>$A561/60</f>
        <v>46.3333333333333</v>
      </c>
      <c r="K561" s="19">
        <f>G561/'data'!$C$15*1000</f>
        <v>2.5</v>
      </c>
      <c r="L561" s="19">
        <f>L560+'data'!$G$21*(K560-L560)/60*C560</f>
        <v>2.49649386646129</v>
      </c>
      <c r="M561" s="20">
        <f>IF(L561&lt;='data'!$G$22,1.89,1.47)</f>
        <v>1.89</v>
      </c>
      <c r="N561" s="19">
        <f>$A561</f>
        <v>2780</v>
      </c>
      <c r="O561" s="31">
        <f>'data'!$G$23-'data'!$G$23*(1-('data'!$G$22^M561)/('data'!$G$22^M561+L561^M561))</f>
        <v>54.2613064904826</v>
      </c>
      <c r="P561" s="31">
        <f>VLOOKUP(IF(N561-'data'!$G$24&lt;0,0,N561-'data'!$G$24),N3:O1097,2)</f>
        <v>54.2642155033525</v>
      </c>
      <c r="Q561" s="20">
        <v>2.5</v>
      </c>
      <c r="R561" s="19">
        <v>2.72812288237426</v>
      </c>
      <c r="S561" s="19">
        <v>2.500057648471</v>
      </c>
      <c r="T561" s="19">
        <v>2.500057648471</v>
      </c>
      <c r="U561" s="19">
        <v>2.49656571460703</v>
      </c>
      <c r="V561" s="19">
        <v>2.51778314653833</v>
      </c>
      <c r="W561" s="19">
        <v>2.49656571460703</v>
      </c>
      <c r="X561" s="19">
        <v>2.49656571460703</v>
      </c>
      <c r="Y561" s="31">
        <v>54.2629745140778</v>
      </c>
      <c r="Z561" s="31">
        <v>54.0461106739404</v>
      </c>
      <c r="AA561" s="31">
        <v>54.2629745140778</v>
      </c>
      <c r="AB561" s="31">
        <v>54.2629745140778</v>
      </c>
    </row>
    <row r="562" ht="20.05" customHeight="1">
      <c r="A562" s="17">
        <f>$A561+C561</f>
        <v>2785</v>
      </c>
      <c r="B562" s="18"/>
      <c r="C562" s="19">
        <v>5</v>
      </c>
      <c r="D562" t="b" s="20">
        <v>0</v>
      </c>
      <c r="E562" s="21"/>
      <c r="F562" s="22">
        <v>454.220044873592</v>
      </c>
      <c r="G562" s="22">
        <f>$E562+($F562/60+H562*'data'!$C$16+I562*OFFSET('data'!$C$17,0,D562)-G561*(OFFSET('data'!$C$18,0,D562)+'data'!$C$19+OFFSET('data'!$C$20,0,D562)))*$C562/60+G561</f>
        <v>16.3633802816823</v>
      </c>
      <c r="H562" s="22">
        <f>H561+('data'!$C$19*G561-'data'!$C$16*H561)*$C562/60</f>
        <v>64.8351879111143</v>
      </c>
      <c r="I562" s="22">
        <f>I561+(OFFSET('data'!$C$20,0,D562)*G561-OFFSET('data'!$C$17,0,D562)*I561)*$C562/60</f>
        <v>124.465617808930</v>
      </c>
      <c r="J562" s="23">
        <f>$A562/60</f>
        <v>46.4166666666667</v>
      </c>
      <c r="K562" s="19">
        <f>G562/'data'!$C$15*1000</f>
        <v>2.5</v>
      </c>
      <c r="L562" s="19">
        <f>L561+'data'!$G$21*(K561-L561)/60*C561</f>
        <v>2.49653512388223</v>
      </c>
      <c r="M562" s="20">
        <f>IF(L562&lt;='data'!$G$22,1.89,1.47)</f>
        <v>1.89</v>
      </c>
      <c r="N562" s="19">
        <f>$A562</f>
        <v>2785</v>
      </c>
      <c r="O562" s="31">
        <f>'data'!$G$23-'data'!$G$23*(1-('data'!$G$22^M562)/('data'!$G$22^M562+L562^M562))</f>
        <v>54.2606005254541</v>
      </c>
      <c r="P562" s="31">
        <f>VLOOKUP(IF(N562-'data'!$G$24&lt;0,0,N562-'data'!$G$24),N3:O1097,2)</f>
        <v>54.2634752740404</v>
      </c>
      <c r="Q562" s="20">
        <v>2.5</v>
      </c>
      <c r="R562" s="19">
        <v>2.73591719689088</v>
      </c>
      <c r="S562" s="19">
        <v>2.50005752608861</v>
      </c>
      <c r="T562" s="19">
        <v>2.50005752608861</v>
      </c>
      <c r="U562" s="19">
        <v>2.49660680493737</v>
      </c>
      <c r="V562" s="19">
        <v>2.52016158545502</v>
      </c>
      <c r="W562" s="19">
        <v>2.49660680493737</v>
      </c>
      <c r="X562" s="19">
        <v>2.49660680493737</v>
      </c>
      <c r="Y562" s="31">
        <v>54.2622371948836</v>
      </c>
      <c r="Z562" s="31">
        <v>54.0114198906805</v>
      </c>
      <c r="AA562" s="31">
        <v>54.2622371948836</v>
      </c>
      <c r="AB562" s="31">
        <v>54.2622371948836</v>
      </c>
    </row>
    <row r="563" ht="20.05" customHeight="1">
      <c r="A563" s="17">
        <f>$A562+C562</f>
        <v>2790</v>
      </c>
      <c r="B563" s="18"/>
      <c r="C563" s="19">
        <v>5</v>
      </c>
      <c r="D563" t="b" s="20">
        <v>0</v>
      </c>
      <c r="E563" s="21"/>
      <c r="F563" s="22">
        <v>454.107688661239</v>
      </c>
      <c r="G563" s="22">
        <f>$E563+($F563/60+H563*'data'!$C$16+I563*OFFSET('data'!$C$17,0,D563)-G562*(OFFSET('data'!$C$18,0,D563)+'data'!$C$19+OFFSET('data'!$C$20,0,D563)))*$C563/60+G562</f>
        <v>16.3633802816823</v>
      </c>
      <c r="H563" s="22">
        <f>H562+('data'!$C$19*G562-'data'!$C$16*H562)*$C563/60</f>
        <v>64.8501820190001</v>
      </c>
      <c r="I563" s="22">
        <f>I562+(OFFSET('data'!$C$20,0,D563)*G562-OFFSET('data'!$C$17,0,D563)*I562)*$C563/60</f>
        <v>124.669286994447</v>
      </c>
      <c r="J563" s="23">
        <f>$A563/60</f>
        <v>46.5</v>
      </c>
      <c r="K563" s="19">
        <f>G563/'data'!$C$15*1000</f>
        <v>2.5</v>
      </c>
      <c r="L563" s="19">
        <f>L562+'data'!$G$21*(K562-L562)/60*C562</f>
        <v>2.4965758958183</v>
      </c>
      <c r="M563" s="20">
        <f>IF(L563&lt;='data'!$G$22,1.89,1.47)</f>
        <v>1.89</v>
      </c>
      <c r="N563" s="19">
        <f>$A563</f>
        <v>2790</v>
      </c>
      <c r="O563" s="31">
        <f>'data'!$G$23-'data'!$G$23*(1-('data'!$G$22^M563)/('data'!$G$22^M563+L563^M563))</f>
        <v>54.2599028755127</v>
      </c>
      <c r="P563" s="31">
        <f>VLOOKUP(IF(N563-'data'!$G$24&lt;0,0,N563-'data'!$G$24),N3:O1097,2)</f>
        <v>54.2627437637895</v>
      </c>
      <c r="Q563" s="20">
        <v>2.5</v>
      </c>
      <c r="R563" s="19">
        <v>2.74329957952389</v>
      </c>
      <c r="S563" s="19">
        <v>2.50005740412915</v>
      </c>
      <c r="T563" s="19">
        <v>2.50005740412915</v>
      </c>
      <c r="U563" s="19">
        <v>2.49664741030893</v>
      </c>
      <c r="V563" s="19">
        <v>2.52260891108574</v>
      </c>
      <c r="W563" s="19">
        <v>2.49664741030893</v>
      </c>
      <c r="X563" s="19">
        <v>2.49664741030893</v>
      </c>
      <c r="Y563" s="31">
        <v>54.2615085854252</v>
      </c>
      <c r="Z563" s="31">
        <v>53.975097288353</v>
      </c>
      <c r="AA563" s="31">
        <v>54.2615085854252</v>
      </c>
      <c r="AB563" s="31">
        <v>54.2615085854252</v>
      </c>
    </row>
    <row r="564" ht="20.05" customHeight="1">
      <c r="A564" s="17">
        <f>$A563+C563</f>
        <v>2795</v>
      </c>
      <c r="B564" s="18"/>
      <c r="C564" s="19">
        <v>5</v>
      </c>
      <c r="D564" t="b" s="20">
        <v>0</v>
      </c>
      <c r="E564" s="21"/>
      <c r="F564" s="22">
        <v>453.995720604215</v>
      </c>
      <c r="G564" s="22">
        <f>$E564+($F564/60+H564*'data'!$C$16+I564*OFFSET('data'!$C$17,0,D564)-G563*(OFFSET('data'!$C$18,0,D564)+'data'!$C$19+OFFSET('data'!$C$20,0,D564)))*$C564/60+G563</f>
        <v>16.3633802816823</v>
      </c>
      <c r="H564" s="22">
        <f>H563+('data'!$C$19*G563-'data'!$C$16*H563)*$C564/60</f>
        <v>64.8650881361006</v>
      </c>
      <c r="I564" s="22">
        <f>I563+(OFFSET('data'!$C$20,0,D564)*G563-OFFSET('data'!$C$17,0,D564)*I563)*$C564/60</f>
        <v>124.872888120454</v>
      </c>
      <c r="J564" s="23">
        <f>$A564/60</f>
        <v>46.5833333333333</v>
      </c>
      <c r="K564" s="19">
        <f>G564/'data'!$C$15*1000</f>
        <v>2.5</v>
      </c>
      <c r="L564" s="19">
        <f>L563+'data'!$G$21*(K563-L563)/60*C563</f>
        <v>2.4966161879823</v>
      </c>
      <c r="M564" s="20">
        <f>IF(L564&lt;='data'!$G$22,1.89,1.47)</f>
        <v>1.89</v>
      </c>
      <c r="N564" s="19">
        <f>$A564</f>
        <v>2795</v>
      </c>
      <c r="O564" s="31">
        <f>'data'!$G$23-'data'!$G$23*(1-('data'!$G$22^M564)/('data'!$G$22^M564+L564^M564))</f>
        <v>54.2592134426298</v>
      </c>
      <c r="P564" s="31">
        <f>VLOOKUP(IF(N564-'data'!$G$24&lt;0,0,N564-'data'!$G$24),N3:O1097,2)</f>
        <v>54.262020869799</v>
      </c>
      <c r="Q564" s="20">
        <v>2.5</v>
      </c>
      <c r="R564" s="19">
        <v>2.75029421247506</v>
      </c>
      <c r="S564" s="19">
        <v>2.50005728259112</v>
      </c>
      <c r="T564" s="19">
        <v>2.50005728259112</v>
      </c>
      <c r="U564" s="19">
        <v>2.4966875364333</v>
      </c>
      <c r="V564" s="19">
        <v>2.52511916271468</v>
      </c>
      <c r="W564" s="19">
        <v>2.4966875364333</v>
      </c>
      <c r="X564" s="19">
        <v>2.4966875364333</v>
      </c>
      <c r="Y564" s="31">
        <v>54.2607885829259</v>
      </c>
      <c r="Z564" s="31">
        <v>53.9372769264375</v>
      </c>
      <c r="AA564" s="31">
        <v>54.2607885829259</v>
      </c>
      <c r="AB564" s="31">
        <v>54.2607885829259</v>
      </c>
    </row>
    <row r="565" ht="20.05" customHeight="1">
      <c r="A565" s="17">
        <f>$A564+C564</f>
        <v>2800</v>
      </c>
      <c r="B565" s="18"/>
      <c r="C565" s="19">
        <v>5</v>
      </c>
      <c r="D565" t="b" s="20">
        <v>0</v>
      </c>
      <c r="E565" s="21"/>
      <c r="F565" s="22">
        <v>453.884138515307</v>
      </c>
      <c r="G565" s="22">
        <f>$E565+($F565/60+H565*'data'!$C$16+I565*OFFSET('data'!$C$17,0,D565)-G564*(OFFSET('data'!$C$18,0,D565)+'data'!$C$19+OFFSET('data'!$C$20,0,D565)))*$C565/60+G564</f>
        <v>16.3633802816823</v>
      </c>
      <c r="H565" s="22">
        <f>H564+('data'!$C$19*G564-'data'!$C$16*H564)*$C565/60</f>
        <v>64.8799067787773</v>
      </c>
      <c r="I565" s="22">
        <f>I564+(OFFSET('data'!$C$20,0,D565)*G564-OFFSET('data'!$C$17,0,D565)*I564)*$C565/60</f>
        <v>125.076421209694</v>
      </c>
      <c r="J565" s="23">
        <f>$A565/60</f>
        <v>46.6666666666667</v>
      </c>
      <c r="K565" s="19">
        <f>G565/'data'!$C$15*1000</f>
        <v>2.5</v>
      </c>
      <c r="L565" s="19">
        <f>L564+'data'!$G$21*(K564-L564)/60*C564</f>
        <v>2.49665600601982</v>
      </c>
      <c r="M565" s="20">
        <f>IF(L565&lt;='data'!$G$22,1.89,1.47)</f>
        <v>1.89</v>
      </c>
      <c r="N565" s="19">
        <f>$A565</f>
        <v>2800</v>
      </c>
      <c r="O565" s="31">
        <f>'data'!$G$23-'data'!$G$23*(1-('data'!$G$22^M565)/('data'!$G$22^M565+L565^M565))</f>
        <v>54.2585321299341</v>
      </c>
      <c r="P565" s="31">
        <f>VLOOKUP(IF(N565-'data'!$G$24&lt;0,0,N565-'data'!$G$24),N3:O1097,2)</f>
        <v>54.2613064904826</v>
      </c>
      <c r="Q565" s="20">
        <v>2.5</v>
      </c>
      <c r="R565" s="19">
        <v>2.75692384908614</v>
      </c>
      <c r="S565" s="19">
        <v>2.50005716147299</v>
      </c>
      <c r="T565" s="19">
        <v>2.50005716147299</v>
      </c>
      <c r="U565" s="19">
        <v>2.49672718895485</v>
      </c>
      <c r="V565" s="19">
        <v>2.52768675221725</v>
      </c>
      <c r="W565" s="19">
        <v>2.49672718895485</v>
      </c>
      <c r="X565" s="19">
        <v>2.49672718895485</v>
      </c>
      <c r="Y565" s="31">
        <v>54.2600770858235</v>
      </c>
      <c r="Z565" s="31">
        <v>53.898084558362</v>
      </c>
      <c r="AA565" s="31">
        <v>54.2600770858235</v>
      </c>
      <c r="AB565" s="31">
        <v>54.2600770858235</v>
      </c>
    </row>
    <row r="566" ht="20.05" customHeight="1">
      <c r="A566" s="17">
        <f>$A565+C565</f>
        <v>2805</v>
      </c>
      <c r="B566" s="18"/>
      <c r="C566" s="19">
        <v>5</v>
      </c>
      <c r="D566" t="b" s="20">
        <v>0</v>
      </c>
      <c r="E566" s="21"/>
      <c r="F566" s="22">
        <v>453.772940220109</v>
      </c>
      <c r="G566" s="22">
        <f>$E566+($F566/60+H566*'data'!$C$16+I566*OFFSET('data'!$C$17,0,D566)-G565*(OFFSET('data'!$C$18,0,D566)+'data'!$C$19+OFFSET('data'!$C$20,0,D566)))*$C566/60+G565</f>
        <v>16.3633802816823</v>
      </c>
      <c r="H566" s="22">
        <f>H565+('data'!$C$19*G565-'data'!$C$16*H565)*$C566/60</f>
        <v>64.89463846036131</v>
      </c>
      <c r="I566" s="22">
        <f>I565+(OFFSET('data'!$C$20,0,D566)*G565-OFFSET('data'!$C$17,0,D566)*I565)*$C566/60</f>
        <v>125.279886284904</v>
      </c>
      <c r="J566" s="23">
        <f>$A566/60</f>
        <v>46.75</v>
      </c>
      <c r="K566" s="19">
        <f>G566/'data'!$C$15*1000</f>
        <v>2.5</v>
      </c>
      <c r="L566" s="19">
        <f>L565+'data'!$G$21*(K565-L565)/60*C565</f>
        <v>2.496695355510</v>
      </c>
      <c r="M566" s="20">
        <f>IF(L566&lt;='data'!$G$22,1.89,1.47)</f>
        <v>1.89</v>
      </c>
      <c r="N566" s="19">
        <f>$A566</f>
        <v>2805</v>
      </c>
      <c r="O566" s="31">
        <f>'data'!$G$23-'data'!$G$23*(1-('data'!$G$22^M566)/('data'!$G$22^M566+L566^M566))</f>
        <v>54.2578588416988</v>
      </c>
      <c r="P566" s="31">
        <f>VLOOKUP(IF(N566-'data'!$G$24&lt;0,0,N566-'data'!$G$24),N3:O1097,2)</f>
        <v>54.2606005254541</v>
      </c>
      <c r="Q566" s="20">
        <v>2.5</v>
      </c>
      <c r="R566" s="19">
        <v>2.76320989829676</v>
      </c>
      <c r="S566" s="19">
        <v>2.50005704077325</v>
      </c>
      <c r="T566" s="19">
        <v>2.50005704077325</v>
      </c>
      <c r="U566" s="19">
        <v>2.4967663734515</v>
      </c>
      <c r="V566" s="19">
        <v>2.53030644180438</v>
      </c>
      <c r="W566" s="19">
        <v>2.4967663734515</v>
      </c>
      <c r="X566" s="19">
        <v>2.4967663734515</v>
      </c>
      <c r="Y566" s="31">
        <v>54.2593739937559</v>
      </c>
      <c r="Z566" s="31">
        <v>53.8576381099565</v>
      </c>
      <c r="AA566" s="31">
        <v>54.2593739937559</v>
      </c>
      <c r="AB566" s="31">
        <v>54.2593739937559</v>
      </c>
    </row>
    <row r="567" ht="20.05" customHeight="1">
      <c r="A567" s="17">
        <f>$A566+C566</f>
        <v>2810</v>
      </c>
      <c r="B567" s="18"/>
      <c r="C567" s="19">
        <v>5</v>
      </c>
      <c r="D567" t="b" s="20">
        <v>0</v>
      </c>
      <c r="E567" s="21"/>
      <c r="F567" s="22">
        <v>453.662123556946</v>
      </c>
      <c r="G567" s="22">
        <f>$E567+($F567/60+H567*'data'!$C$16+I567*OFFSET('data'!$C$17,0,D567)-G566*(OFFSET('data'!$C$18,0,D567)+'data'!$C$19+OFFSET('data'!$C$20,0,D567)))*$C567/60+G566</f>
        <v>16.3633802816823</v>
      </c>
      <c r="H567" s="22">
        <f>H566+('data'!$C$19*G566-'data'!$C$16*H566)*$C567/60</f>
        <v>64.9092836911714</v>
      </c>
      <c r="I567" s="22">
        <f>I566+(OFFSET('data'!$C$20,0,D567)*G566-OFFSET('data'!$C$17,0,D567)*I566)*$C567/60</f>
        <v>125.483283368811</v>
      </c>
      <c r="J567" s="23">
        <f>$A567/60</f>
        <v>46.8333333333333</v>
      </c>
      <c r="K567" s="19">
        <f>G567/'data'!$C$15*1000</f>
        <v>2.5</v>
      </c>
      <c r="L567" s="19">
        <f>L566+'data'!$G$21*(K566-L566)/60*C566</f>
        <v>2.49673424196634</v>
      </c>
      <c r="M567" s="20">
        <f>IF(L567&lt;='data'!$G$22,1.89,1.47)</f>
        <v>1.89</v>
      </c>
      <c r="N567" s="19">
        <f>$A567</f>
        <v>2810</v>
      </c>
      <c r="O567" s="31">
        <f>'data'!$G$23-'data'!$G$23*(1-('data'!$G$22^M567)/('data'!$G$22^M567+L567^M567))</f>
        <v>54.2571934833274</v>
      </c>
      <c r="P567" s="31">
        <f>VLOOKUP(IF(N567-'data'!$G$24&lt;0,0,N567-'data'!$G$24),N3:O1097,2)</f>
        <v>54.2599028755127</v>
      </c>
      <c r="Q567" s="20">
        <v>2.5</v>
      </c>
      <c r="R567" s="19">
        <v>2.76917250411007</v>
      </c>
      <c r="S567" s="19">
        <v>2.50005692049042</v>
      </c>
      <c r="T567" s="19">
        <v>2.50005692049042</v>
      </c>
      <c r="U567" s="19">
        <v>2.49680509543552</v>
      </c>
      <c r="V567" s="19">
        <v>2.53297332308506</v>
      </c>
      <c r="W567" s="19">
        <v>2.49680509543552</v>
      </c>
      <c r="X567" s="19">
        <v>2.49680509543552</v>
      </c>
      <c r="Y567" s="31">
        <v>54.2586792075465</v>
      </c>
      <c r="Z567" s="31">
        <v>53.8160481323879</v>
      </c>
      <c r="AA567" s="31">
        <v>54.2586792075465</v>
      </c>
      <c r="AB567" s="31">
        <v>54.2586792075465</v>
      </c>
    </row>
    <row r="568" ht="20.05" customHeight="1">
      <c r="A568" s="17">
        <f>$A567+C567</f>
        <v>2815</v>
      </c>
      <c r="B568" s="18"/>
      <c r="C568" s="19">
        <v>5</v>
      </c>
      <c r="D568" t="b" s="20">
        <v>0</v>
      </c>
      <c r="E568" s="21"/>
      <c r="F568" s="22">
        <v>453.551686376796</v>
      </c>
      <c r="G568" s="22">
        <f>$E568+($F568/60+H568*'data'!$C$16+I568*OFFSET('data'!$C$17,0,D568)-G567*(OFFSET('data'!$C$18,0,D568)+'data'!$C$19+OFFSET('data'!$C$20,0,D568)))*$C568/60+G567</f>
        <v>16.3633802816823</v>
      </c>
      <c r="H568" s="22">
        <f>H567+('data'!$C$19*G567-'data'!$C$16*H567)*$C568/60</f>
        <v>64.9238429785317</v>
      </c>
      <c r="I568" s="22">
        <f>I567+(OFFSET('data'!$C$20,0,D568)*G567-OFFSET('data'!$C$17,0,D568)*I567)*$C568/60</f>
        <v>125.686612484136</v>
      </c>
      <c r="J568" s="23">
        <f>$A568/60</f>
        <v>46.9166666666667</v>
      </c>
      <c r="K568" s="19">
        <f>G568/'data'!$C$15*1000</f>
        <v>2.5</v>
      </c>
      <c r="L568" s="19">
        <f>L567+'data'!$G$21*(K567-L567)/60*C567</f>
        <v>2.49677267083746</v>
      </c>
      <c r="M568" s="20">
        <f>IF(L568&lt;='data'!$G$22,1.89,1.47)</f>
        <v>1.89</v>
      </c>
      <c r="N568" s="19">
        <f>$A568</f>
        <v>2815</v>
      </c>
      <c r="O568" s="31">
        <f>'data'!$G$23-'data'!$G$23*(1-('data'!$G$22^M568)/('data'!$G$22^M568+L568^M568))</f>
        <v>54.2565359613405</v>
      </c>
      <c r="P568" s="31">
        <f>VLOOKUP(IF(N568-'data'!$G$24&lt;0,0,N568-'data'!$G$24),N3:O1097,2)</f>
        <v>54.2592134426298</v>
      </c>
      <c r="Q568" s="20">
        <v>2.5</v>
      </c>
      <c r="R568" s="19">
        <v>2.77483062036119</v>
      </c>
      <c r="S568" s="19">
        <v>2.50005680062298</v>
      </c>
      <c r="T568" s="19">
        <v>2.50005680062298</v>
      </c>
      <c r="U568" s="19">
        <v>2.49684336035431</v>
      </c>
      <c r="V568" s="19">
        <v>2.53568279736916</v>
      </c>
      <c r="W568" s="19">
        <v>2.49684336035431</v>
      </c>
      <c r="X568" s="19">
        <v>2.49684336035431</v>
      </c>
      <c r="Y568" s="31">
        <v>54.2579926291906</v>
      </c>
      <c r="Z568" s="31">
        <v>53.7734182307095</v>
      </c>
      <c r="AA568" s="31">
        <v>54.2579926291906</v>
      </c>
      <c r="AB568" s="31">
        <v>54.2579926291906</v>
      </c>
    </row>
    <row r="569" ht="20.05" customHeight="1">
      <c r="A569" s="17">
        <f>$A568+C568</f>
        <v>2820</v>
      </c>
      <c r="B569" s="18"/>
      <c r="C569" s="19">
        <v>5</v>
      </c>
      <c r="D569" t="b" s="20">
        <v>0</v>
      </c>
      <c r="E569" s="21"/>
      <c r="F569" s="22">
        <v>453.441626543219</v>
      </c>
      <c r="G569" s="22">
        <f>$E569+($F569/60+H569*'data'!$C$16+I569*OFFSET('data'!$C$17,0,D569)-G568*(OFFSET('data'!$C$18,0,D569)+'data'!$C$19+OFFSET('data'!$C$20,0,D569)))*$C569/60+G568</f>
        <v>16.3633802816823</v>
      </c>
      <c r="H569" s="22">
        <f>H568+('data'!$C$19*G568-'data'!$C$16*H568)*$C569/60</f>
        <v>64.93831682678901</v>
      </c>
      <c r="I569" s="22">
        <f>I568+(OFFSET('data'!$C$20,0,D569)*G568-OFFSET('data'!$C$17,0,D569)*I568)*$C569/60</f>
        <v>125.889873653591</v>
      </c>
      <c r="J569" s="23">
        <f>$A569/60</f>
        <v>47</v>
      </c>
      <c r="K569" s="19">
        <f>G569/'data'!$C$15*1000</f>
        <v>2.5</v>
      </c>
      <c r="L569" s="19">
        <f>L568+'data'!$G$21*(K568-L568)/60*C568</f>
        <v>2.49681064750786</v>
      </c>
      <c r="M569" s="20">
        <f>IF(L569&lt;='data'!$G$22,1.89,1.47)</f>
        <v>1.89</v>
      </c>
      <c r="N569" s="19">
        <f>$A569</f>
        <v>2820</v>
      </c>
      <c r="O569" s="31">
        <f>'data'!$G$23-'data'!$G$23*(1-('data'!$G$22^M569)/('data'!$G$22^M569+L569^M569))</f>
        <v>54.2558861833627</v>
      </c>
      <c r="P569" s="31">
        <f>VLOOKUP(IF(N569-'data'!$G$24&lt;0,0,N569-'data'!$G$24),N3:O1097,2)</f>
        <v>54.2585321299341</v>
      </c>
      <c r="Q569" s="20">
        <v>2.5</v>
      </c>
      <c r="R569" s="19">
        <v>2.78020208106608</v>
      </c>
      <c r="S569" s="19">
        <v>2.50005668116944</v>
      </c>
      <c r="T569" s="19">
        <v>2.50005668116944</v>
      </c>
      <c r="U569" s="19">
        <v>2.49688117359113</v>
      </c>
      <c r="V569" s="19">
        <v>2.53843055713721</v>
      </c>
      <c r="W569" s="19">
        <v>2.49688117359113</v>
      </c>
      <c r="X569" s="19">
        <v>2.49688117359113</v>
      </c>
      <c r="Y569" s="31">
        <v>54.2573141618411</v>
      </c>
      <c r="Z569" s="31">
        <v>53.7298454691386</v>
      </c>
      <c r="AA569" s="31">
        <v>54.2573141618411</v>
      </c>
      <c r="AB569" s="31">
        <v>54.2573141618411</v>
      </c>
    </row>
    <row r="570" ht="20.05" customHeight="1">
      <c r="A570" s="17">
        <f>$A569+C569</f>
        <v>2825</v>
      </c>
      <c r="B570" s="18"/>
      <c r="C570" s="19">
        <v>5</v>
      </c>
      <c r="D570" t="b" s="20">
        <v>0</v>
      </c>
      <c r="E570" s="21"/>
      <c r="F570" s="22">
        <v>453.331941932283</v>
      </c>
      <c r="G570" s="22">
        <f>$E570+($F570/60+H570*'data'!$C$16+I570*OFFSET('data'!$C$17,0,D570)-G569*(OFFSET('data'!$C$18,0,D570)+'data'!$C$19+OFFSET('data'!$C$20,0,D570)))*$C570/60+G569</f>
        <v>16.3633802816823</v>
      </c>
      <c r="H570" s="22">
        <f>H569+('data'!$C$19*G569-'data'!$C$16*H569)*$C570/60</f>
        <v>64.9527057373306</v>
      </c>
      <c r="I570" s="22">
        <f>I569+(OFFSET('data'!$C$20,0,D570)*G569-OFFSET('data'!$C$17,0,D570)*I569)*$C570/60</f>
        <v>126.093066899882</v>
      </c>
      <c r="J570" s="23">
        <f>$A570/60</f>
        <v>47.0833333333333</v>
      </c>
      <c r="K570" s="19">
        <f>G570/'data'!$C$15*1000</f>
        <v>2.5</v>
      </c>
      <c r="L570" s="19">
        <f>L569+'data'!$G$21*(K569-L569)/60*C569</f>
        <v>2.49684817729868</v>
      </c>
      <c r="M570" s="20">
        <f>IF(L570&lt;='data'!$G$22,1.89,1.47)</f>
        <v>1.89</v>
      </c>
      <c r="N570" s="19">
        <f>$A570</f>
        <v>2825</v>
      </c>
      <c r="O570" s="31">
        <f>'data'!$G$23-'data'!$G$23*(1-('data'!$G$22^M570)/('data'!$G$22^M570+L570^M570))</f>
        <v>54.2552440581096</v>
      </c>
      <c r="P570" s="31">
        <f>VLOOKUP(IF(N570-'data'!$G$24&lt;0,0,N570-'data'!$G$24),N3:O1097,2)</f>
        <v>54.2578588416988</v>
      </c>
      <c r="Q570" s="20">
        <v>2.5</v>
      </c>
      <c r="R570" s="19">
        <v>2.78530366661219</v>
      </c>
      <c r="S570" s="19">
        <v>2.50005656212832</v>
      </c>
      <c r="T570" s="19">
        <v>2.50005656212832</v>
      </c>
      <c r="U570" s="19">
        <v>2.4969185404659</v>
      </c>
      <c r="V570" s="19">
        <v>2.54121256860811</v>
      </c>
      <c r="W570" s="19">
        <v>2.4969185404659</v>
      </c>
      <c r="X570" s="19">
        <v>2.4969185404659</v>
      </c>
      <c r="Y570" s="31">
        <v>54.2566437097953</v>
      </c>
      <c r="Z570" s="31">
        <v>53.6854207541499</v>
      </c>
      <c r="AA570" s="31">
        <v>54.2566437097953</v>
      </c>
      <c r="AB570" s="31">
        <v>54.2566437097953</v>
      </c>
    </row>
    <row r="571" ht="20.05" customHeight="1">
      <c r="A571" s="17">
        <f>$A570+C570</f>
        <v>2830</v>
      </c>
      <c r="B571" s="18"/>
      <c r="C571" s="19">
        <v>5</v>
      </c>
      <c r="D571" t="b" s="20">
        <v>0</v>
      </c>
      <c r="E571" s="21"/>
      <c r="F571" s="22">
        <v>453.222630432488</v>
      </c>
      <c r="G571" s="22">
        <f>$E571+($F571/60+H571*'data'!$C$16+I571*OFFSET('data'!$C$17,0,D571)-G570*(OFFSET('data'!$C$18,0,D571)+'data'!$C$19+OFFSET('data'!$C$20,0,D571)))*$C571/60+G570</f>
        <v>16.3633802816823</v>
      </c>
      <c r="H571" s="22">
        <f>H570+('data'!$C$19*G570-'data'!$C$16*H570)*$C571/60</f>
        <v>64.96701020860129</v>
      </c>
      <c r="I571" s="22">
        <f>I570+(OFFSET('data'!$C$20,0,D571)*G570-OFFSET('data'!$C$17,0,D571)*I570)*$C571/60</f>
        <v>126.296192245706</v>
      </c>
      <c r="J571" s="23">
        <f>$A571/60</f>
        <v>47.1666666666667</v>
      </c>
      <c r="K571" s="19">
        <f>G571/'data'!$C$15*1000</f>
        <v>2.5</v>
      </c>
      <c r="L571" s="19">
        <f>L570+'data'!$G$21*(K570-L570)/60*C570</f>
        <v>2.49688526546845</v>
      </c>
      <c r="M571" s="20">
        <f>IF(L571&lt;='data'!$G$22,1.89,1.47)</f>
        <v>1.89</v>
      </c>
      <c r="N571" s="19">
        <f>$A571</f>
        <v>2830</v>
      </c>
      <c r="O571" s="31">
        <f>'data'!$G$23-'data'!$G$23*(1-('data'!$G$22^M571)/('data'!$G$22^M571+L571^M571))</f>
        <v>54.2546094953744</v>
      </c>
      <c r="P571" s="31">
        <f>VLOOKUP(IF(N571-'data'!$G$24&lt;0,0,N571-'data'!$G$24),N3:O1097,2)</f>
        <v>54.2571934833274</v>
      </c>
      <c r="Q571" s="20">
        <v>2.5</v>
      </c>
      <c r="R571" s="19">
        <v>2.79015116603644</v>
      </c>
      <c r="S571" s="19">
        <v>2.50005644349814</v>
      </c>
      <c r="T571" s="19">
        <v>2.50005644349814</v>
      </c>
      <c r="U571" s="19">
        <v>2.4969554662359</v>
      </c>
      <c r="V571" s="19">
        <v>2.54402505533981</v>
      </c>
      <c r="W571" s="19">
        <v>2.4969554662359</v>
      </c>
      <c r="X571" s="19">
        <v>2.4969554662359</v>
      </c>
      <c r="Y571" s="31">
        <v>54.255981178481</v>
      </c>
      <c r="Z571" s="31">
        <v>53.6402291964471</v>
      </c>
      <c r="AA571" s="31">
        <v>54.255981178481</v>
      </c>
      <c r="AB571" s="31">
        <v>54.255981178481</v>
      </c>
    </row>
    <row r="572" ht="20.05" customHeight="1">
      <c r="A572" s="17">
        <f>$A571+C571</f>
        <v>2835</v>
      </c>
      <c r="B572" s="18"/>
      <c r="C572" s="19">
        <v>5</v>
      </c>
      <c r="D572" t="b" s="20">
        <v>0</v>
      </c>
      <c r="E572" s="21"/>
      <c r="F572" s="22">
        <v>453.113689944697</v>
      </c>
      <c r="G572" s="22">
        <f>$E572+($F572/60+H572*'data'!$C$16+I572*OFFSET('data'!$C$17,0,D572)-G571*(OFFSET('data'!$C$18,0,D572)+'data'!$C$19+OFFSET('data'!$C$20,0,D572)))*$C572/60+G571</f>
        <v>16.3633802816823</v>
      </c>
      <c r="H572" s="22">
        <f>H571+('data'!$C$19*G571-'data'!$C$16*H571)*$C572/60</f>
        <v>64.98123073612091</v>
      </c>
      <c r="I572" s="22">
        <f>I571+(OFFSET('data'!$C$20,0,D572)*G571-OFFSET('data'!$C$17,0,D572)*I571)*$C572/60</f>
        <v>126.499249713754</v>
      </c>
      <c r="J572" s="23">
        <f>$A572/60</f>
        <v>47.25</v>
      </c>
      <c r="K572" s="19">
        <f>G572/'data'!$C$15*1000</f>
        <v>2.5</v>
      </c>
      <c r="L572" s="19">
        <f>L571+'data'!$G$21*(K571-L571)/60*C571</f>
        <v>2.49692191721382</v>
      </c>
      <c r="M572" s="20">
        <f>IF(L572&lt;='data'!$G$22,1.89,1.47)</f>
        <v>1.89</v>
      </c>
      <c r="N572" s="19">
        <f>$A572</f>
        <v>2835</v>
      </c>
      <c r="O572" s="31">
        <f>'data'!$G$23-'data'!$G$23*(1-('data'!$G$22^M572)/('data'!$G$22^M572+L572^M572))</f>
        <v>54.2539824060155</v>
      </c>
      <c r="P572" s="31">
        <f>VLOOKUP(IF(N572-'data'!$G$24&lt;0,0,N572-'data'!$G$24),N3:O1097,2)</f>
        <v>54.2565359613405</v>
      </c>
      <c r="Q572" s="20">
        <v>2.5</v>
      </c>
      <c r="R572" s="19">
        <v>2.79475943562215</v>
      </c>
      <c r="S572" s="19">
        <v>2.50005632527743</v>
      </c>
      <c r="T572" s="19">
        <v>2.50005632527743</v>
      </c>
      <c r="U572" s="19">
        <v>2.49699195609655</v>
      </c>
      <c r="V572" s="19">
        <v>2.54686448280195</v>
      </c>
      <c r="W572" s="19">
        <v>2.49699195609655</v>
      </c>
      <c r="X572" s="19">
        <v>2.49699195609655</v>
      </c>
      <c r="Y572" s="31">
        <v>54.2553264744429</v>
      </c>
      <c r="Z572" s="31">
        <v>53.5943504528401</v>
      </c>
      <c r="AA572" s="31">
        <v>54.2553264744429</v>
      </c>
      <c r="AB572" s="31">
        <v>54.2553264744429</v>
      </c>
    </row>
    <row r="573" ht="20.05" customHeight="1">
      <c r="A573" s="17">
        <f>$A572+C572</f>
        <v>2840</v>
      </c>
      <c r="B573" s="18"/>
      <c r="C573" s="19">
        <v>5</v>
      </c>
      <c r="D573" t="b" s="20">
        <v>0</v>
      </c>
      <c r="E573" s="21"/>
      <c r="F573" s="22">
        <v>453.005118382059</v>
      </c>
      <c r="G573" s="22">
        <f>$E573+($F573/60+H573*'data'!$C$16+I573*OFFSET('data'!$C$17,0,D573)-G572*(OFFSET('data'!$C$18,0,D573)+'data'!$C$19+OFFSET('data'!$C$20,0,D573)))*$C573/60+G572</f>
        <v>16.3633802816823</v>
      </c>
      <c r="H573" s="22">
        <f>H572+('data'!$C$19*G572-'data'!$C$16*H572)*$C573/60</f>
        <v>64.9953678125014</v>
      </c>
      <c r="I573" s="22">
        <f>I572+(OFFSET('data'!$C$20,0,D573)*G572-OFFSET('data'!$C$17,0,D573)*I572)*$C573/60</f>
        <v>126.702239326708</v>
      </c>
      <c r="J573" s="23">
        <f>$A573/60</f>
        <v>47.3333333333333</v>
      </c>
      <c r="K573" s="19">
        <f>G573/'data'!$C$15*1000</f>
        <v>2.5</v>
      </c>
      <c r="L573" s="19">
        <f>L572+'data'!$G$21*(K572-L572)/60*C572</f>
        <v>2.49695813767028</v>
      </c>
      <c r="M573" s="20">
        <f>IF(L573&lt;='data'!$G$22,1.89,1.47)</f>
        <v>1.89</v>
      </c>
      <c r="N573" s="19">
        <f>$A573</f>
        <v>2840</v>
      </c>
      <c r="O573" s="31">
        <f>'data'!$G$23-'data'!$G$23*(1-('data'!$G$22^M573)/('data'!$G$22^M573+L573^M573))</f>
        <v>54.2533627019439</v>
      </c>
      <c r="P573" s="31">
        <f>VLOOKUP(IF(N573-'data'!$G$24&lt;0,0,N573-'data'!$G$24),N3:O1097,2)</f>
        <v>54.2558861833627</v>
      </c>
      <c r="Q573" s="20">
        <v>2.5</v>
      </c>
      <c r="R573" s="19">
        <v>2.79914245403219</v>
      </c>
      <c r="S573" s="19">
        <v>2.50005620746472</v>
      </c>
      <c r="T573" s="19">
        <v>2.50005620746472</v>
      </c>
      <c r="U573" s="19">
        <v>2.4970280151821</v>
      </c>
      <c r="V573" s="19">
        <v>2.5497275438629</v>
      </c>
      <c r="W573" s="19">
        <v>2.4970280151821</v>
      </c>
      <c r="X573" s="19">
        <v>2.4970280151821</v>
      </c>
      <c r="Y573" s="31">
        <v>54.2546795053299</v>
      </c>
      <c r="Z573" s="31">
        <v>53.5478590490261</v>
      </c>
      <c r="AA573" s="31">
        <v>54.2546795053299</v>
      </c>
      <c r="AB573" s="31">
        <v>54.2546795053299</v>
      </c>
    </row>
    <row r="574" ht="20.05" customHeight="1">
      <c r="A574" s="17">
        <f>$A573+C573</f>
        <v>2845</v>
      </c>
      <c r="B574" s="18"/>
      <c r="C574" s="19">
        <v>5</v>
      </c>
      <c r="D574" t="b" s="20">
        <v>0</v>
      </c>
      <c r="E574" s="21"/>
      <c r="F574" s="22">
        <v>452.896913669941</v>
      </c>
      <c r="G574" s="22">
        <f>$E574+($F574/60+H574*'data'!$C$16+I574*OFFSET('data'!$C$17,0,D574)-G573*(OFFSET('data'!$C$18,0,D574)+'data'!$C$19+OFFSET('data'!$C$20,0,D574)))*$C574/60+G573</f>
        <v>16.3633802816823</v>
      </c>
      <c r="H574" s="22">
        <f>H573+('data'!$C$19*G573-'data'!$C$16*H573)*$C574/60</f>
        <v>65.0094219274639</v>
      </c>
      <c r="I574" s="22">
        <f>I573+(OFFSET('data'!$C$20,0,D574)*G573-OFFSET('data'!$C$17,0,D574)*I573)*$C574/60</f>
        <v>126.905161107243</v>
      </c>
      <c r="J574" s="23">
        <f>$A574/60</f>
        <v>47.4166666666667</v>
      </c>
      <c r="K574" s="19">
        <f>G574/'data'!$C$15*1000</f>
        <v>2.5</v>
      </c>
      <c r="L574" s="19">
        <f>L573+'data'!$G$21*(K573-L573)/60*C573</f>
        <v>2.49699393191291</v>
      </c>
      <c r="M574" s="20">
        <f>IF(L574&lt;='data'!$G$22,1.89,1.47)</f>
        <v>1.89</v>
      </c>
      <c r="N574" s="19">
        <f>$A574</f>
        <v>2845</v>
      </c>
      <c r="O574" s="31">
        <f>'data'!$G$23-'data'!$G$23*(1-('data'!$G$22^M574)/('data'!$G$22^M574+L574^M574))</f>
        <v>54.2527502961103</v>
      </c>
      <c r="P574" s="31">
        <f>VLOOKUP(IF(N574-'data'!$G$24&lt;0,0,N574-'data'!$G$24),N3:O1097,2)</f>
        <v>54.2552440581096</v>
      </c>
      <c r="Q574" s="20">
        <v>2.5</v>
      </c>
      <c r="R574" s="19">
        <v>2.80331337418321</v>
      </c>
      <c r="S574" s="19">
        <v>2.50005609005852</v>
      </c>
      <c r="T574" s="19">
        <v>2.50005609005852</v>
      </c>
      <c r="U574" s="19">
        <v>2.49706364856637</v>
      </c>
      <c r="V574" s="19">
        <v>2.55261114513717</v>
      </c>
      <c r="W574" s="19">
        <v>2.49706364856637</v>
      </c>
      <c r="X574" s="19">
        <v>2.49706364856637</v>
      </c>
      <c r="Y574" s="31">
        <v>54.2540401798815</v>
      </c>
      <c r="Z574" s="31">
        <v>53.5008246842366</v>
      </c>
      <c r="AA574" s="31">
        <v>54.2540401798815</v>
      </c>
      <c r="AB574" s="31">
        <v>54.2540401798815</v>
      </c>
    </row>
    <row r="575" ht="20.05" customHeight="1">
      <c r="A575" s="17">
        <f>$A574+C574</f>
        <v>2850</v>
      </c>
      <c r="B575" s="18"/>
      <c r="C575" s="19">
        <v>5</v>
      </c>
      <c r="D575" t="b" s="20">
        <v>0</v>
      </c>
      <c r="E575" s="21"/>
      <c r="F575" s="22">
        <v>452.789073745853</v>
      </c>
      <c r="G575" s="22">
        <f>$E575+($F575/60+H575*'data'!$C$16+I575*OFFSET('data'!$C$17,0,D575)-G574*(OFFSET('data'!$C$18,0,D575)+'data'!$C$19+OFFSET('data'!$C$20,0,D575)))*$C575/60+G574</f>
        <v>16.3633802816823</v>
      </c>
      <c r="H575" s="22">
        <f>H574+('data'!$C$19*G574-'data'!$C$16*H574)*$C575/60</f>
        <v>65.02339356785571</v>
      </c>
      <c r="I575" s="22">
        <f>I574+(OFFSET('data'!$C$20,0,D575)*G574-OFFSET('data'!$C$17,0,D575)*I574)*$C575/60</f>
        <v>127.108015078026</v>
      </c>
      <c r="J575" s="23">
        <f>$A575/60</f>
        <v>47.5</v>
      </c>
      <c r="K575" s="19">
        <f>G575/'data'!$C$15*1000</f>
        <v>2.5</v>
      </c>
      <c r="L575" s="19">
        <f>L574+'data'!$G$21*(K574-L574)/60*C574</f>
        <v>2.49702930495705</v>
      </c>
      <c r="M575" s="20">
        <f>IF(L575&lt;='data'!$G$22,1.89,1.47)</f>
        <v>1.89</v>
      </c>
      <c r="N575" s="19">
        <f>$A575</f>
        <v>2850</v>
      </c>
      <c r="O575" s="31">
        <f>'data'!$G$23-'data'!$G$23*(1-('data'!$G$22^M575)/('data'!$G$22^M575+L575^M575))</f>
        <v>54.2521451024936</v>
      </c>
      <c r="P575" s="31">
        <f>VLOOKUP(IF(N575-'data'!$G$24&lt;0,0,N575-'data'!$G$24),N3:O1097,2)</f>
        <v>54.2546094953744</v>
      </c>
      <c r="Q575" s="20">
        <v>2.5</v>
      </c>
      <c r="R575" s="19">
        <v>2.80728457205372</v>
      </c>
      <c r="S575" s="19">
        <v>2.50005597305739</v>
      </c>
      <c r="T575" s="19">
        <v>2.50005597305739</v>
      </c>
      <c r="U575" s="19">
        <v>2.49709886126347</v>
      </c>
      <c r="V575" s="19">
        <v>2.55551239414226</v>
      </c>
      <c r="W575" s="19">
        <v>2.49709886126347</v>
      </c>
      <c r="X575" s="19">
        <v>2.49709886126347</v>
      </c>
      <c r="Y575" s="31">
        <v>54.2534084079152</v>
      </c>
      <c r="Z575" s="31">
        <v>53.453312518677</v>
      </c>
      <c r="AA575" s="31">
        <v>54.2534084079152</v>
      </c>
      <c r="AB575" s="31">
        <v>54.2534084079152</v>
      </c>
    </row>
    <row r="576" ht="20.05" customHeight="1">
      <c r="A576" s="17">
        <f>$A575+C575</f>
        <v>2855</v>
      </c>
      <c r="B576" s="18"/>
      <c r="C576" s="19">
        <v>5</v>
      </c>
      <c r="D576" t="b" s="20">
        <v>0</v>
      </c>
      <c r="E576" s="21"/>
      <c r="F576" s="22">
        <v>452.681596559380</v>
      </c>
      <c r="G576" s="22">
        <f>$E576+($F576/60+H576*'data'!$C$16+I576*OFFSET('data'!$C$17,0,D576)-G575*(OFFSET('data'!$C$18,0,D576)+'data'!$C$19+OFFSET('data'!$C$20,0,D576)))*$C576/60+G575</f>
        <v>16.3633802816823</v>
      </c>
      <c r="H576" s="22">
        <f>H575+('data'!$C$19*G575-'data'!$C$16*H575)*$C576/60</f>
        <v>65.037283217667</v>
      </c>
      <c r="I576" s="22">
        <f>I575+(OFFSET('data'!$C$20,0,D576)*G575-OFFSET('data'!$C$17,0,D576)*I575)*$C576/60</f>
        <v>127.310801261717</v>
      </c>
      <c r="J576" s="23">
        <f>$A576/60</f>
        <v>47.5833333333333</v>
      </c>
      <c r="K576" s="19">
        <f>G576/'data'!$C$15*1000</f>
        <v>2.5</v>
      </c>
      <c r="L576" s="19">
        <f>L575+'data'!$G$21*(K575-L575)/60*C575</f>
        <v>2.49706426175904</v>
      </c>
      <c r="M576" s="20">
        <f>IF(L576&lt;='data'!$G$22,1.89,1.47)</f>
        <v>1.89</v>
      </c>
      <c r="N576" s="19">
        <f>$A576</f>
        <v>2855</v>
      </c>
      <c r="O576" s="31">
        <f>'data'!$G$23-'data'!$G$23*(1-('data'!$G$22^M576)/('data'!$G$22^M576+L576^M576))</f>
        <v>54.2515470360878</v>
      </c>
      <c r="P576" s="31">
        <f>VLOOKUP(IF(N576-'data'!$G$24&lt;0,0,N576-'data'!$G$24),N3:O1097,2)</f>
        <v>54.2539824060155</v>
      </c>
      <c r="Q576" s="20">
        <v>2.5</v>
      </c>
      <c r="R576" s="19">
        <v>2.81106769260705</v>
      </c>
      <c r="S576" s="19">
        <v>2.50005585645989</v>
      </c>
      <c r="T576" s="19">
        <v>2.50005585645989</v>
      </c>
      <c r="U576" s="19">
        <v>2.49713365822847</v>
      </c>
      <c r="V576" s="19">
        <v>2.55842858721713</v>
      </c>
      <c r="W576" s="19">
        <v>2.49713365822847</v>
      </c>
      <c r="X576" s="19">
        <v>2.49713365822847</v>
      </c>
      <c r="Y576" s="31">
        <v>54.2527841003136</v>
      </c>
      <c r="Z576" s="31">
        <v>53.4053834446489</v>
      </c>
      <c r="AA576" s="31">
        <v>54.2527841003136</v>
      </c>
      <c r="AB576" s="31">
        <v>54.2527841003136</v>
      </c>
    </row>
    <row r="577" ht="20.05" customHeight="1">
      <c r="A577" s="17">
        <f>$A576+C576</f>
        <v>2860</v>
      </c>
      <c r="B577" s="18"/>
      <c r="C577" s="19">
        <v>5</v>
      </c>
      <c r="D577" t="b" s="20">
        <v>0</v>
      </c>
      <c r="E577" s="21"/>
      <c r="F577" s="22">
        <v>452.574480072106</v>
      </c>
      <c r="G577" s="22">
        <f>$E577+($F577/60+H577*'data'!$C$16+I577*OFFSET('data'!$C$17,0,D577)-G576*(OFFSET('data'!$C$18,0,D577)+'data'!$C$19+OFFSET('data'!$C$20,0,D577)))*$C577/60+G576</f>
        <v>16.3633802816823</v>
      </c>
      <c r="H577" s="22">
        <f>H576+('data'!$C$19*G576-'data'!$C$16*H576)*$C577/60</f>
        <v>65.0510913580479</v>
      </c>
      <c r="I577" s="22">
        <f>I576+(OFFSET('data'!$C$20,0,D577)*G576-OFFSET('data'!$C$17,0,D577)*I576)*$C577/60</f>
        <v>127.513519680969</v>
      </c>
      <c r="J577" s="23">
        <f>$A577/60</f>
        <v>47.6666666666667</v>
      </c>
      <c r="K577" s="19">
        <f>G577/'data'!$C$15*1000</f>
        <v>2.5</v>
      </c>
      <c r="L577" s="19">
        <f>L576+'data'!$G$21*(K576-L576)/60*C576</f>
        <v>2.49709880721689</v>
      </c>
      <c r="M577" s="20">
        <f>IF(L577&lt;='data'!$G$22,1.89,1.47)</f>
        <v>1.89</v>
      </c>
      <c r="N577" s="19">
        <f>$A577</f>
        <v>2860</v>
      </c>
      <c r="O577" s="31">
        <f>'data'!$G$23-'data'!$G$23*(1-('data'!$G$22^M577)/('data'!$G$22^M577+L577^M577))</f>
        <v>54.2509560128906</v>
      </c>
      <c r="P577" s="31">
        <f>VLOOKUP(IF(N577-'data'!$G$24&lt;0,0,N577-'data'!$G$24),N3:O1097,2)</f>
        <v>54.2533627019439</v>
      </c>
      <c r="Q577" s="20">
        <v>2.5</v>
      </c>
      <c r="R577" s="19">
        <v>2.81467369299978</v>
      </c>
      <c r="S577" s="19">
        <v>2.50005574026455</v>
      </c>
      <c r="T577" s="19">
        <v>2.50005574026455</v>
      </c>
      <c r="U577" s="19">
        <v>2.49716804435814</v>
      </c>
      <c r="V577" s="19">
        <v>2.56135719815721</v>
      </c>
      <c r="W577" s="19">
        <v>2.49716804435814</v>
      </c>
      <c r="X577" s="19">
        <v>2.49716804435814</v>
      </c>
      <c r="Y577" s="31">
        <v>54.2521671690117</v>
      </c>
      <c r="Z577" s="31">
        <v>53.357094342211</v>
      </c>
      <c r="AA577" s="31">
        <v>54.2521671690117</v>
      </c>
      <c r="AB577" s="31">
        <v>54.2521671690117</v>
      </c>
    </row>
    <row r="578" ht="20.05" customHeight="1">
      <c r="A578" s="17">
        <f>$A577+C577</f>
        <v>2865</v>
      </c>
      <c r="B578" s="18"/>
      <c r="C578" s="19">
        <v>5</v>
      </c>
      <c r="D578" t="b" s="20">
        <v>0</v>
      </c>
      <c r="E578" s="21"/>
      <c r="F578" s="22">
        <v>452.467722257551</v>
      </c>
      <c r="G578" s="22">
        <f>$E578+($F578/60+H578*'data'!$C$16+I578*OFFSET('data'!$C$17,0,D578)-G577*(OFFSET('data'!$C$18,0,D578)+'data'!$C$19+OFFSET('data'!$C$20,0,D578)))*$C578/60+G577</f>
        <v>16.3633802816823</v>
      </c>
      <c r="H578" s="22">
        <f>H577+('data'!$C$19*G577-'data'!$C$16*H577)*$C578/60</f>
        <v>65.0648184673249</v>
      </c>
      <c r="I578" s="22">
        <f>I577+(OFFSET('data'!$C$20,0,D578)*G577-OFFSET('data'!$C$17,0,D578)*I577)*$C578/60</f>
        <v>127.716170358426</v>
      </c>
      <c r="J578" s="23">
        <f>$A578/60</f>
        <v>47.75</v>
      </c>
      <c r="K578" s="19">
        <f>G578/'data'!$C$15*1000</f>
        <v>2.5</v>
      </c>
      <c r="L578" s="19">
        <f>L577+'data'!$G$21*(K577-L577)/60*C577</f>
        <v>2.49713294617097</v>
      </c>
      <c r="M578" s="20">
        <f>IF(L578&lt;='data'!$G$22,1.89,1.47)</f>
        <v>1.89</v>
      </c>
      <c r="N578" s="19">
        <f>$A578</f>
        <v>2865</v>
      </c>
      <c r="O578" s="31">
        <f>'data'!$G$23-'data'!$G$23*(1-('data'!$G$22^M578)/('data'!$G$22^M578+L578^M578))</f>
        <v>54.2503719498915</v>
      </c>
      <c r="P578" s="31">
        <f>VLOOKUP(IF(N578-'data'!$G$24&lt;0,0,N578-'data'!$G$24),N3:O1097,2)</f>
        <v>54.2527502961103</v>
      </c>
      <c r="Q578" s="20">
        <v>2.5</v>
      </c>
      <c r="R578" s="19">
        <v>2.81811288323624</v>
      </c>
      <c r="S578" s="19">
        <v>2.50005562446992</v>
      </c>
      <c r="T578" s="19">
        <v>2.50005562446992</v>
      </c>
      <c r="U578" s="19">
        <v>2.49720202449159</v>
      </c>
      <c r="V578" s="19">
        <v>2.56429586752354</v>
      </c>
      <c r="W578" s="19">
        <v>2.49720202449159</v>
      </c>
      <c r="X578" s="19">
        <v>2.49720202449159</v>
      </c>
      <c r="Y578" s="31">
        <v>54.2515575269848</v>
      </c>
      <c r="Z578" s="31">
        <v>53.308498320196</v>
      </c>
      <c r="AA578" s="31">
        <v>54.2515575269848</v>
      </c>
      <c r="AB578" s="31">
        <v>54.2515575269848</v>
      </c>
    </row>
    <row r="579" ht="20.05" customHeight="1">
      <c r="A579" s="17">
        <f>$A578+C578</f>
        <v>2870</v>
      </c>
      <c r="B579" s="18"/>
      <c r="C579" s="19">
        <v>5</v>
      </c>
      <c r="D579" t="b" s="20">
        <v>0</v>
      </c>
      <c r="E579" s="21"/>
      <c r="F579" s="22">
        <v>452.361321101097</v>
      </c>
      <c r="G579" s="22">
        <f>$E579+($F579/60+H579*'data'!$C$16+I579*OFFSET('data'!$C$17,0,D579)-G578*(OFFSET('data'!$C$18,0,D579)+'data'!$C$19+OFFSET('data'!$C$20,0,D579)))*$C579/60+G578</f>
        <v>16.3633802816823</v>
      </c>
      <c r="H579" s="22">
        <f>H578+('data'!$C$19*G578-'data'!$C$16*H578)*$C579/60</f>
        <v>65.07846502101739</v>
      </c>
      <c r="I579" s="22">
        <f>I578+(OFFSET('data'!$C$20,0,D579)*G578-OFFSET('data'!$C$17,0,D579)*I578)*$C579/60</f>
        <v>127.918753316725</v>
      </c>
      <c r="J579" s="23">
        <f>$A579/60</f>
        <v>47.8333333333333</v>
      </c>
      <c r="K579" s="19">
        <f>G579/'data'!$C$15*1000</f>
        <v>2.5</v>
      </c>
      <c r="L579" s="19">
        <f>L578+'data'!$G$21*(K578-L578)/60*C578</f>
        <v>2.4971666834047</v>
      </c>
      <c r="M579" s="20">
        <f>IF(L579&lt;='data'!$G$22,1.89,1.47)</f>
        <v>1.89</v>
      </c>
      <c r="N579" s="19">
        <f>$A579</f>
        <v>2870</v>
      </c>
      <c r="O579" s="31">
        <f>'data'!$G$23-'data'!$G$23*(1-('data'!$G$22^M579)/('data'!$G$22^M579+L579^M579))</f>
        <v>54.2497947650594</v>
      </c>
      <c r="P579" s="31">
        <f>VLOOKUP(IF(N579-'data'!$G$24&lt;0,0,N579-'data'!$G$24),N3:O1097,2)</f>
        <v>54.2521451024936</v>
      </c>
      <c r="Q579" s="20">
        <v>2.5</v>
      </c>
      <c r="R579" s="19">
        <v>2.82139496441985</v>
      </c>
      <c r="S579" s="19">
        <v>2.50005550907459</v>
      </c>
      <c r="T579" s="19">
        <v>2.50005550907459</v>
      </c>
      <c r="U579" s="19">
        <v>2.49723560341099</v>
      </c>
      <c r="V579" s="19">
        <v>2.56724239258624</v>
      </c>
      <c r="W579" s="19">
        <v>2.49723560341099</v>
      </c>
      <c r="X579" s="19">
        <v>2.49723560341099</v>
      </c>
      <c r="Y579" s="31">
        <v>54.2509550882356</v>
      </c>
      <c r="Z579" s="31">
        <v>53.2596449433664</v>
      </c>
      <c r="AA579" s="31">
        <v>54.2509550882356</v>
      </c>
      <c r="AB579" s="31">
        <v>54.2509550882356</v>
      </c>
    </row>
    <row r="580" ht="20.05" customHeight="1">
      <c r="A580" s="17">
        <f>$A579+C579</f>
        <v>2875</v>
      </c>
      <c r="B580" s="18"/>
      <c r="C580" s="19">
        <v>5</v>
      </c>
      <c r="D580" t="b" s="20">
        <v>0</v>
      </c>
      <c r="E580" s="21"/>
      <c r="F580" s="22">
        <v>452.255274599913</v>
      </c>
      <c r="G580" s="22">
        <f>$E580+($F580/60+H580*'data'!$C$16+I580*OFFSET('data'!$C$17,0,D580)-G579*(OFFSET('data'!$C$18,0,D580)+'data'!$C$19+OFFSET('data'!$C$20,0,D580)))*$C580/60+G579</f>
        <v>16.3633802816823</v>
      </c>
      <c r="H580" s="22">
        <f>H579+('data'!$C$19*G579-'data'!$C$16*H579)*$C580/60</f>
        <v>65.0920314918544</v>
      </c>
      <c r="I580" s="22">
        <f>I579+(OFFSET('data'!$C$20,0,D580)*G579-OFFSET('data'!$C$17,0,D580)*I579)*$C580/60</f>
        <v>128.121268578495</v>
      </c>
      <c r="J580" s="23">
        <f>$A580/60</f>
        <v>47.9166666666667</v>
      </c>
      <c r="K580" s="19">
        <f>G580/'data'!$C$15*1000</f>
        <v>2.5</v>
      </c>
      <c r="L580" s="19">
        <f>L579+'data'!$G$21*(K579-L579)/60*C579</f>
        <v>2.49720002364521</v>
      </c>
      <c r="M580" s="20">
        <f>IF(L580&lt;='data'!$G$22,1.89,1.47)</f>
        <v>1.89</v>
      </c>
      <c r="N580" s="19">
        <f>$A580</f>
        <v>2875</v>
      </c>
      <c r="O580" s="31">
        <f>'data'!$G$23-'data'!$G$23*(1-('data'!$G$22^M580)/('data'!$G$22^M580+L580^M580))</f>
        <v>54.249224377332</v>
      </c>
      <c r="P580" s="31">
        <f>VLOOKUP(IF(N580-'data'!$G$24&lt;0,0,N580-'data'!$G$24),N3:O1097,2)</f>
        <v>54.2515470360878</v>
      </c>
      <c r="Q580" s="20">
        <v>2.5</v>
      </c>
      <c r="R580" s="19">
        <v>2.82452906474345</v>
      </c>
      <c r="S580" s="19">
        <v>2.50005539407709</v>
      </c>
      <c r="T580" s="19">
        <v>2.50005539407709</v>
      </c>
      <c r="U580" s="19">
        <v>2.4972687858422</v>
      </c>
      <c r="V580" s="19">
        <v>2.57019471786471</v>
      </c>
      <c r="W580" s="19">
        <v>2.4972687858422</v>
      </c>
      <c r="X580" s="19">
        <v>2.4972687858422</v>
      </c>
      <c r="Y580" s="31">
        <v>54.2503597677827</v>
      </c>
      <c r="Z580" s="31">
        <v>53.2105804464572</v>
      </c>
      <c r="AA580" s="31">
        <v>54.2503597677827</v>
      </c>
      <c r="AB580" s="31">
        <v>54.2503597677827</v>
      </c>
    </row>
    <row r="581" ht="20.05" customHeight="1">
      <c r="A581" s="17">
        <f>$A580+C580</f>
        <v>2880</v>
      </c>
      <c r="B581" s="18"/>
      <c r="C581" s="19">
        <v>5</v>
      </c>
      <c r="D581" t="b" s="20">
        <v>0</v>
      </c>
      <c r="E581" s="21"/>
      <c r="F581" s="22">
        <v>452.149580762898</v>
      </c>
      <c r="G581" s="22">
        <f>$E581+($F581/60+H581*'data'!$C$16+I581*OFFSET('data'!$C$17,0,D581)-G580*(OFFSET('data'!$C$18,0,D581)+'data'!$C$19+OFFSET('data'!$C$20,0,D581)))*$C581/60+G580</f>
        <v>16.3633802816823</v>
      </c>
      <c r="H581" s="22">
        <f>H580+('data'!$C$19*G580-'data'!$C$16*H580)*$C581/60</f>
        <v>65.1055183497907</v>
      </c>
      <c r="I581" s="22">
        <f>I580+(OFFSET('data'!$C$20,0,D581)*G580-OFFSET('data'!$C$17,0,D581)*I580)*$C581/60</f>
        <v>128.323716166359</v>
      </c>
      <c r="J581" s="23">
        <f>$A581/60</f>
        <v>48</v>
      </c>
      <c r="K581" s="19">
        <f>G581/'data'!$C$15*1000</f>
        <v>2.5</v>
      </c>
      <c r="L581" s="19">
        <f>L580+'data'!$G$21*(K580-L580)/60*C580</f>
        <v>2.497232971564</v>
      </c>
      <c r="M581" s="20">
        <f>IF(L581&lt;='data'!$G$22,1.89,1.47)</f>
        <v>1.89</v>
      </c>
      <c r="N581" s="19">
        <f>$A581</f>
        <v>2880</v>
      </c>
      <c r="O581" s="31">
        <f>'data'!$G$23-'data'!$G$23*(1-('data'!$G$22^M581)/('data'!$G$22^M581+L581^M581))</f>
        <v>54.2486607066036</v>
      </c>
      <c r="P581" s="31">
        <f>VLOOKUP(IF(N581-'data'!$G$24&lt;0,0,N581-'data'!$G$24),N3:O1097,2)</f>
        <v>54.2509560128906</v>
      </c>
      <c r="Q581" s="20">
        <v>2.5</v>
      </c>
      <c r="R581" s="19">
        <v>2.82752377335226</v>
      </c>
      <c r="S581" s="19">
        <v>2.50005527947603</v>
      </c>
      <c r="T581" s="19">
        <v>2.50005527947603</v>
      </c>
      <c r="U581" s="19">
        <v>2.49730157645547</v>
      </c>
      <c r="V581" s="19">
        <v>2.5731509262293</v>
      </c>
      <c r="W581" s="19">
        <v>2.49730157645547</v>
      </c>
      <c r="X581" s="19">
        <v>2.49730157645547</v>
      </c>
      <c r="Y581" s="31">
        <v>54.2497714816478</v>
      </c>
      <c r="Z581" s="31">
        <v>53.1613479358176</v>
      </c>
      <c r="AA581" s="31">
        <v>54.2497714816478</v>
      </c>
      <c r="AB581" s="31">
        <v>54.2497714816478</v>
      </c>
    </row>
    <row r="582" ht="20.05" customHeight="1">
      <c r="A582" s="17">
        <f>$A581+C581</f>
        <v>2885</v>
      </c>
      <c r="B582" s="18"/>
      <c r="C582" s="19">
        <v>5</v>
      </c>
      <c r="D582" t="b" s="20">
        <v>0</v>
      </c>
      <c r="E582" s="21"/>
      <c r="F582" s="22">
        <v>452.044237610601</v>
      </c>
      <c r="G582" s="22">
        <f>$E582+($F582/60+H582*'data'!$C$16+I582*OFFSET('data'!$C$17,0,D582)-G581*(OFFSET('data'!$C$18,0,D582)+'data'!$C$19+OFFSET('data'!$C$20,0,D582)))*$C582/60+G581</f>
        <v>16.3633802816823</v>
      </c>
      <c r="H582" s="22">
        <f>H581+('data'!$C$19*G581-'data'!$C$16*H581)*$C582/60</f>
        <v>65.11892606202331</v>
      </c>
      <c r="I582" s="22">
        <f>I581+(OFFSET('data'!$C$20,0,D582)*G581-OFFSET('data'!$C$17,0,D582)*I581)*$C582/60</f>
        <v>128.526096102931</v>
      </c>
      <c r="J582" s="23">
        <f>$A582/60</f>
        <v>48.0833333333333</v>
      </c>
      <c r="K582" s="19">
        <f>G582/'data'!$C$15*1000</f>
        <v>2.5</v>
      </c>
      <c r="L582" s="19">
        <f>L581+'data'!$G$21*(K581-L581)/60*C581</f>
        <v>2.4972655317776</v>
      </c>
      <c r="M582" s="20">
        <f>IF(L582&lt;='data'!$G$22,1.89,1.47)</f>
        <v>1.89</v>
      </c>
      <c r="N582" s="19">
        <f>$A582</f>
        <v>2885</v>
      </c>
      <c r="O582" s="31">
        <f>'data'!$G$23-'data'!$G$23*(1-('data'!$G$22^M582)/('data'!$G$22^M582+L582^M582))</f>
        <v>54.248103673714</v>
      </c>
      <c r="P582" s="31">
        <f>VLOOKUP(IF(N582-'data'!$G$24&lt;0,0,N582-'data'!$G$24),N3:O1097,2)</f>
        <v>54.2503719498915</v>
      </c>
      <c r="Q582" s="20">
        <v>2.5</v>
      </c>
      <c r="R582" s="19">
        <v>2.83038717220523</v>
      </c>
      <c r="S582" s="19">
        <v>2.50005516526997</v>
      </c>
      <c r="T582" s="19">
        <v>2.50005516526997</v>
      </c>
      <c r="U582" s="19">
        <v>2.49733397986607</v>
      </c>
      <c r="V582" s="19">
        <v>2.57610923053124</v>
      </c>
      <c r="W582" s="19">
        <v>2.49733397986607</v>
      </c>
      <c r="X582" s="19">
        <v>2.49733397986607</v>
      </c>
      <c r="Y582" s="31">
        <v>54.2491901468445</v>
      </c>
      <c r="Z582" s="31">
        <v>53.1119875793318</v>
      </c>
      <c r="AA582" s="31">
        <v>54.2491901468445</v>
      </c>
      <c r="AB582" s="31">
        <v>54.2491901468445</v>
      </c>
    </row>
    <row r="583" ht="20.05" customHeight="1">
      <c r="A583" s="17">
        <f>$A582+C582</f>
        <v>2890</v>
      </c>
      <c r="B583" s="18"/>
      <c r="C583" s="19">
        <v>5</v>
      </c>
      <c r="D583" t="b" s="20">
        <v>0</v>
      </c>
      <c r="E583" s="21"/>
      <c r="F583" s="22">
        <v>451.939243175158</v>
      </c>
      <c r="G583" s="22">
        <f>$E583+($F583/60+H583*'data'!$C$16+I583*OFFSET('data'!$C$17,0,D583)-G582*(OFFSET('data'!$C$18,0,D583)+'data'!$C$19+OFFSET('data'!$C$20,0,D583)))*$C583/60+G582</f>
        <v>16.3633802816823</v>
      </c>
      <c r="H583" s="22">
        <f>H582+('data'!$C$19*G582-'data'!$C$16*H582)*$C583/60</f>
        <v>65.1322550930075</v>
      </c>
      <c r="I583" s="22">
        <f>I582+(OFFSET('data'!$C$20,0,D583)*G582-OFFSET('data'!$C$17,0,D583)*I582)*$C583/60</f>
        <v>128.728408410817</v>
      </c>
      <c r="J583" s="23">
        <f>$A583/60</f>
        <v>48.1666666666667</v>
      </c>
      <c r="K583" s="19">
        <f>G583/'data'!$C$15*1000</f>
        <v>2.5</v>
      </c>
      <c r="L583" s="19">
        <f>L582+'data'!$G$21*(K582-L582)/60*C582</f>
        <v>2.49729770884823</v>
      </c>
      <c r="M583" s="20">
        <f>IF(L583&lt;='data'!$G$22,1.89,1.47)</f>
        <v>1.89</v>
      </c>
      <c r="N583" s="19">
        <f>$A583</f>
        <v>2890</v>
      </c>
      <c r="O583" s="31">
        <f>'data'!$G$23-'data'!$G$23*(1-('data'!$G$22^M583)/('data'!$G$22^M583+L583^M583))</f>
        <v>54.2475532004372</v>
      </c>
      <c r="P583" s="31">
        <f>VLOOKUP(IF(N583-'data'!$G$24&lt;0,0,N583-'data'!$G$24),N3:O1097,2)</f>
        <v>54.2497947650594</v>
      </c>
      <c r="Q583" s="20">
        <v>2.5</v>
      </c>
      <c r="R583" s="19">
        <v>2.83312686605303</v>
      </c>
      <c r="S583" s="19">
        <v>2.50005505145748</v>
      </c>
      <c r="T583" s="19">
        <v>2.50005505145748</v>
      </c>
      <c r="U583" s="19">
        <v>2.49736600063494</v>
      </c>
      <c r="V583" s="19">
        <v>2.57906796572954</v>
      </c>
      <c r="W583" s="19">
        <v>2.49736600063494</v>
      </c>
      <c r="X583" s="19">
        <v>2.49736600063494</v>
      </c>
      <c r="Y583" s="31">
        <v>54.2486156813661</v>
      </c>
      <c r="Z583" s="31">
        <v>53.0625367852657</v>
      </c>
      <c r="AA583" s="31">
        <v>54.2486156813661</v>
      </c>
      <c r="AB583" s="31">
        <v>54.2486156813661</v>
      </c>
    </row>
    <row r="584" ht="20.05" customHeight="1">
      <c r="A584" s="17">
        <f>$A583+C583</f>
        <v>2895</v>
      </c>
      <c r="B584" s="18"/>
      <c r="C584" s="19">
        <v>5</v>
      </c>
      <c r="D584" t="b" s="20">
        <v>0</v>
      </c>
      <c r="E584" s="21"/>
      <c r="F584" s="22">
        <v>451.834595500225</v>
      </c>
      <c r="G584" s="22">
        <f>$E584+($F584/60+H584*'data'!$C$16+I584*OFFSET('data'!$C$17,0,D584)-G583*(OFFSET('data'!$C$18,0,D584)+'data'!$C$19+OFFSET('data'!$C$20,0,D584)))*$C584/60+G583</f>
        <v>16.3633802816823</v>
      </c>
      <c r="H584" s="22">
        <f>H583+('data'!$C$19*G583-'data'!$C$16*H583)*$C584/60</f>
        <v>65.1455059044729</v>
      </c>
      <c r="I584" s="22">
        <f>I583+(OFFSET('data'!$C$20,0,D584)*G583-OFFSET('data'!$C$17,0,D584)*I583)*$C584/60</f>
        <v>128.930653112617</v>
      </c>
      <c r="J584" s="23">
        <f>$A584/60</f>
        <v>48.25</v>
      </c>
      <c r="K584" s="19">
        <f>G584/'data'!$C$15*1000</f>
        <v>2.5</v>
      </c>
      <c r="L584" s="19">
        <f>L583+'data'!$G$21*(K583-L583)/60*C583</f>
        <v>2.4973295072844</v>
      </c>
      <c r="M584" s="20">
        <f>IF(L584&lt;='data'!$G$22,1.89,1.47)</f>
        <v>1.89</v>
      </c>
      <c r="N584" s="19">
        <f>$A584</f>
        <v>2895</v>
      </c>
      <c r="O584" s="31">
        <f>'data'!$G$23-'data'!$G$23*(1-('data'!$G$22^M584)/('data'!$G$22^M584+L584^M584))</f>
        <v>54.2470092094707</v>
      </c>
      <c r="P584" s="31">
        <f>VLOOKUP(IF(N584-'data'!$G$24&lt;0,0,N584-'data'!$G$24),N3:O1097,2)</f>
        <v>54.249224377332</v>
      </c>
      <c r="Q584" s="20">
        <v>2.5</v>
      </c>
      <c r="R584" s="19">
        <v>2.83575001064413</v>
      </c>
      <c r="S584" s="19">
        <v>2.50005493803717</v>
      </c>
      <c r="T584" s="19">
        <v>2.50005493803717</v>
      </c>
      <c r="U584" s="19">
        <v>2.49739764326934</v>
      </c>
      <c r="V584" s="19">
        <v>2.5820255814855</v>
      </c>
      <c r="W584" s="19">
        <v>2.49739764326934</v>
      </c>
      <c r="X584" s="19">
        <v>2.49739764326934</v>
      </c>
      <c r="Y584" s="31">
        <v>54.2480480041744</v>
      </c>
      <c r="Z584" s="31">
        <v>53.0130303706527</v>
      </c>
      <c r="AA584" s="31">
        <v>54.2480480041744</v>
      </c>
      <c r="AB584" s="31">
        <v>54.2480480041744</v>
      </c>
    </row>
    <row r="585" ht="20.05" customHeight="1">
      <c r="A585" s="17">
        <f>$A584+C584</f>
        <v>2900</v>
      </c>
      <c r="B585" s="18"/>
      <c r="C585" s="19">
        <v>5</v>
      </c>
      <c r="D585" t="b" s="20">
        <v>0</v>
      </c>
      <c r="E585" s="21"/>
      <c r="F585" s="22">
        <v>451.730292640904</v>
      </c>
      <c r="G585" s="22">
        <f>$E585+($F585/60+H585*'data'!$C$16+I585*OFFSET('data'!$C$17,0,D585)-G584*(OFFSET('data'!$C$18,0,D585)+'data'!$C$19+OFFSET('data'!$C$20,0,D585)))*$C585/60+G584</f>
        <v>16.3633802816823</v>
      </c>
      <c r="H585" s="22">
        <f>H584+('data'!$C$19*G584-'data'!$C$16*H584)*$C585/60</f>
        <v>65.1586789554397</v>
      </c>
      <c r="I585" s="22">
        <f>I584+(OFFSET('data'!$C$20,0,D585)*G584-OFFSET('data'!$C$17,0,D585)*I584)*$C585/60</f>
        <v>129.132830230923</v>
      </c>
      <c r="J585" s="23">
        <f>$A585/60</f>
        <v>48.3333333333333</v>
      </c>
      <c r="K585" s="19">
        <f>G585/'data'!$C$15*1000</f>
        <v>2.5</v>
      </c>
      <c r="L585" s="19">
        <f>L584+'data'!$G$21*(K584-L584)/60*C584</f>
        <v>2.4973609315416</v>
      </c>
      <c r="M585" s="20">
        <f>IF(L585&lt;='data'!$G$22,1.89,1.47)</f>
        <v>1.89</v>
      </c>
      <c r="N585" s="19">
        <f>$A585</f>
        <v>2900</v>
      </c>
      <c r="O585" s="31">
        <f>'data'!$G$23-'data'!$G$23*(1-('data'!$G$22^M585)/('data'!$G$22^M585+L585^M585))</f>
        <v>54.2464716244239</v>
      </c>
      <c r="P585" s="31">
        <f>VLOOKUP(IF(N585-'data'!$G$24&lt;0,0,N585-'data'!$G$24),N3:O1097,2)</f>
        <v>54.2486607066036</v>
      </c>
      <c r="Q585" s="20">
        <v>2.5</v>
      </c>
      <c r="R585" s="19">
        <v>2.83826333926351</v>
      </c>
      <c r="S585" s="19">
        <v>2.5000548250076</v>
      </c>
      <c r="T585" s="19">
        <v>2.5000548250076</v>
      </c>
      <c r="U585" s="19">
        <v>2.49742891222347</v>
      </c>
      <c r="V585" s="19">
        <v>2.58498063519716</v>
      </c>
      <c r="W585" s="19">
        <v>2.49742891222347</v>
      </c>
      <c r="X585" s="19">
        <v>2.49742891222347</v>
      </c>
      <c r="Y585" s="31">
        <v>54.2474870351877</v>
      </c>
      <c r="Z585" s="31">
        <v>52.963500719805</v>
      </c>
      <c r="AA585" s="31">
        <v>54.2474870351877</v>
      </c>
      <c r="AB585" s="31">
        <v>54.2474870351877</v>
      </c>
    </row>
    <row r="586" ht="20.05" customHeight="1">
      <c r="A586" s="17">
        <f>$A585+C585</f>
        <v>2905</v>
      </c>
      <c r="B586" s="18"/>
      <c r="C586" s="19">
        <v>5</v>
      </c>
      <c r="D586" t="b" s="20">
        <v>0</v>
      </c>
      <c r="E586" s="21"/>
      <c r="F586" s="22">
        <v>451.626332663685</v>
      </c>
      <c r="G586" s="22">
        <f>$E586+($F586/60+H586*'data'!$C$16+I586*OFFSET('data'!$C$17,0,D586)-G585*(OFFSET('data'!$C$18,0,D586)+'data'!$C$19+OFFSET('data'!$C$20,0,D586)))*$C586/60+G585</f>
        <v>16.3633802816823</v>
      </c>
      <c r="H586" s="22">
        <f>H585+('data'!$C$19*G585-'data'!$C$16*H585)*$C586/60</f>
        <v>65.1717747022342</v>
      </c>
      <c r="I586" s="22">
        <f>I585+(OFFSET('data'!$C$20,0,D586)*G585-OFFSET('data'!$C$17,0,D586)*I585)*$C586/60</f>
        <v>129.334939788319</v>
      </c>
      <c r="J586" s="23">
        <f>$A586/60</f>
        <v>48.4166666666667</v>
      </c>
      <c r="K586" s="19">
        <f>G586/'data'!$C$15*1000</f>
        <v>2.5</v>
      </c>
      <c r="L586" s="19">
        <f>L585+'data'!$G$21*(K585-L585)/60*C585</f>
        <v>2.49739198602286</v>
      </c>
      <c r="M586" s="20">
        <f>IF(L586&lt;='data'!$G$22,1.89,1.47)</f>
        <v>1.89</v>
      </c>
      <c r="N586" s="19">
        <f>$A586</f>
        <v>2905</v>
      </c>
      <c r="O586" s="31">
        <f>'data'!$G$23-'data'!$G$23*(1-('data'!$G$22^M586)/('data'!$G$22^M586+L586^M586))</f>
        <v>54.2459403698081</v>
      </c>
      <c r="P586" s="31">
        <f>VLOOKUP(IF(N586-'data'!$G$24&lt;0,0,N586-'data'!$G$24),N3:O1097,2)</f>
        <v>54.248103673714</v>
      </c>
      <c r="Q586" s="20">
        <v>2.5</v>
      </c>
      <c r="R586" s="19">
        <v>2.84067318770278</v>
      </c>
      <c r="S586" s="19">
        <v>2.5000547123674</v>
      </c>
      <c r="T586" s="19">
        <v>2.5000547123674</v>
      </c>
      <c r="U586" s="19">
        <v>2.49745981189911</v>
      </c>
      <c r="V586" s="19">
        <v>2.5879317854476</v>
      </c>
      <c r="W586" s="19">
        <v>2.49745981189911</v>
      </c>
      <c r="X586" s="19">
        <v>2.49745981189911</v>
      </c>
      <c r="Y586" s="31">
        <v>54.2469326952702</v>
      </c>
      <c r="Z586" s="31">
        <v>52.9139779335036</v>
      </c>
      <c r="AA586" s="31">
        <v>54.2469326952702</v>
      </c>
      <c r="AB586" s="31">
        <v>54.2469326952702</v>
      </c>
    </row>
    <row r="587" ht="20.05" customHeight="1">
      <c r="A587" s="17">
        <f>$A586+C586</f>
        <v>2910</v>
      </c>
      <c r="B587" s="18"/>
      <c r="C587" s="19">
        <v>5</v>
      </c>
      <c r="D587" t="b" s="20">
        <v>0</v>
      </c>
      <c r="E587" s="21"/>
      <c r="F587" s="22">
        <v>451.522713646372</v>
      </c>
      <c r="G587" s="22">
        <f>$E587+($F587/60+H587*'data'!$C$16+I587*OFFSET('data'!$C$17,0,D587)-G586*(OFFSET('data'!$C$18,0,D587)+'data'!$C$19+OFFSET('data'!$C$20,0,D587)))*$C587/60+G586</f>
        <v>16.3633802816823</v>
      </c>
      <c r="H587" s="22">
        <f>H586+('data'!$C$19*G586-'data'!$C$16*H586)*$C587/60</f>
        <v>65.184793598505</v>
      </c>
      <c r="I587" s="22">
        <f>I586+(OFFSET('data'!$C$20,0,D587)*G586-OFFSET('data'!$C$17,0,D587)*I586)*$C587/60</f>
        <v>129.536981807381</v>
      </c>
      <c r="J587" s="23">
        <f>$A587/60</f>
        <v>48.5</v>
      </c>
      <c r="K587" s="19">
        <f>G587/'data'!$C$15*1000</f>
        <v>2.5</v>
      </c>
      <c r="L587" s="19">
        <f>L586+'data'!$G$21*(K586-L586)/60*C586</f>
        <v>2.49742267507942</v>
      </c>
      <c r="M587" s="20">
        <f>IF(L587&lt;='data'!$G$22,1.89,1.47)</f>
        <v>1.89</v>
      </c>
      <c r="N587" s="19">
        <f>$A587</f>
        <v>2910</v>
      </c>
      <c r="O587" s="31">
        <f>'data'!$G$23-'data'!$G$23*(1-('data'!$G$22^M587)/('data'!$G$22^M587+L587^M587))</f>
        <v>54.2454153710252</v>
      </c>
      <c r="P587" s="31">
        <f>VLOOKUP(IF(N587-'data'!$G$24&lt;0,0,N587-'data'!$G$24),N3:O1097,2)</f>
        <v>54.2475532004372</v>
      </c>
      <c r="Q587" s="20">
        <v>2.5</v>
      </c>
      <c r="R587" s="19">
        <v>2.84298551775427</v>
      </c>
      <c r="S587" s="19">
        <v>2.50005460011515</v>
      </c>
      <c r="T587" s="19">
        <v>2.50005460011515</v>
      </c>
      <c r="U587" s="19">
        <v>2.49749034664621</v>
      </c>
      <c r="V587" s="19">
        <v>2.5908777858427</v>
      </c>
      <c r="W587" s="19">
        <v>2.49749034664621</v>
      </c>
      <c r="X587" s="19">
        <v>2.49749034664621</v>
      </c>
      <c r="Y587" s="31">
        <v>54.2463849062201</v>
      </c>
      <c r="Z587" s="31">
        <v>52.864489969393</v>
      </c>
      <c r="AA587" s="31">
        <v>54.2463849062201</v>
      </c>
      <c r="AB587" s="31">
        <v>54.2463849062201</v>
      </c>
    </row>
    <row r="588" ht="20.05" customHeight="1">
      <c r="A588" s="17">
        <f>$A587+C587</f>
        <v>2915</v>
      </c>
      <c r="B588" s="18"/>
      <c r="C588" s="19">
        <v>5</v>
      </c>
      <c r="D588" t="b" s="20">
        <v>0</v>
      </c>
      <c r="E588" s="21"/>
      <c r="F588" s="22">
        <v>451.419433678019</v>
      </c>
      <c r="G588" s="22">
        <f>$E588+($F588/60+H588*'data'!$C$16+I588*OFFSET('data'!$C$17,0,D588)-G587*(OFFSET('data'!$C$18,0,D588)+'data'!$C$19+OFFSET('data'!$C$20,0,D588)))*$C588/60+G587</f>
        <v>16.3633802816823</v>
      </c>
      <c r="H588" s="22">
        <f>H587+('data'!$C$19*G587-'data'!$C$16*H587)*$C588/60</f>
        <v>65.1977360952384</v>
      </c>
      <c r="I588" s="22">
        <f>I587+(OFFSET('data'!$C$20,0,D588)*G587-OFFSET('data'!$C$17,0,D588)*I587)*$C588/60</f>
        <v>129.738956310679</v>
      </c>
      <c r="J588" s="23">
        <f>$A588/60</f>
        <v>48.5833333333333</v>
      </c>
      <c r="K588" s="19">
        <f>G588/'data'!$C$15*1000</f>
        <v>2.5</v>
      </c>
      <c r="L588" s="19">
        <f>L587+'data'!$G$21*(K587-L587)/60*C587</f>
        <v>2.49745300301131</v>
      </c>
      <c r="M588" s="20">
        <f>IF(L588&lt;='data'!$G$22,1.89,1.47)</f>
        <v>1.89</v>
      </c>
      <c r="N588" s="19">
        <f>$A588</f>
        <v>2915</v>
      </c>
      <c r="O588" s="31">
        <f>'data'!$G$23-'data'!$G$23*(1-('data'!$G$22^M588)/('data'!$G$22^M588+L588^M588))</f>
        <v>54.2448965543576</v>
      </c>
      <c r="P588" s="31">
        <f>VLOOKUP(IF(N588-'data'!$G$24&lt;0,0,N588-'data'!$G$24),N3:O1097,2)</f>
        <v>54.2470092094707</v>
      </c>
      <c r="Q588" s="20">
        <v>2.5</v>
      </c>
      <c r="R588" s="19">
        <v>2.84520593931644</v>
      </c>
      <c r="S588" s="19">
        <v>2.50005448824946</v>
      </c>
      <c r="T588" s="19">
        <v>2.50005448824946</v>
      </c>
      <c r="U588" s="19">
        <v>2.49752052076354</v>
      </c>
      <c r="V588" s="19">
        <v>2.59381747921524</v>
      </c>
      <c r="W588" s="19">
        <v>2.49752052076354</v>
      </c>
      <c r="X588" s="19">
        <v>2.49752052076354</v>
      </c>
      <c r="Y588" s="31">
        <v>54.2458435907589</v>
      </c>
      <c r="Z588" s="31">
        <v>52.8150627740805</v>
      </c>
      <c r="AA588" s="31">
        <v>54.2458435907589</v>
      </c>
      <c r="AB588" s="31">
        <v>54.2458435907589</v>
      </c>
    </row>
    <row r="589" ht="20.05" customHeight="1">
      <c r="A589" s="17">
        <f>$A588+C588</f>
        <v>2920</v>
      </c>
      <c r="B589" s="18"/>
      <c r="C589" s="19">
        <v>5</v>
      </c>
      <c r="D589" t="b" s="20">
        <v>0</v>
      </c>
      <c r="E589" s="21"/>
      <c r="F589" s="22">
        <v>451.316490858864</v>
      </c>
      <c r="G589" s="22">
        <f>$E589+($F589/60+H589*'data'!$C$16+I589*OFFSET('data'!$C$17,0,D589)-G588*(OFFSET('data'!$C$18,0,D589)+'data'!$C$19+OFFSET('data'!$C$20,0,D589)))*$C589/60+G588</f>
        <v>16.3633802816823</v>
      </c>
      <c r="H589" s="22">
        <f>H588+('data'!$C$19*G588-'data'!$C$16*H588)*$C589/60</f>
        <v>65.2106026407743</v>
      </c>
      <c r="I589" s="22">
        <f>I588+(OFFSET('data'!$C$20,0,D589)*G588-OFFSET('data'!$C$17,0,D589)*I588)*$C589/60</f>
        <v>129.940863320774</v>
      </c>
      <c r="J589" s="23">
        <f>$A589/60</f>
        <v>48.6666666666667</v>
      </c>
      <c r="K589" s="19">
        <f>G589/'data'!$C$15*1000</f>
        <v>2.5</v>
      </c>
      <c r="L589" s="19">
        <f>L588+'data'!$G$21*(K588-L588)/60*C588</f>
        <v>2.49748297406796</v>
      </c>
      <c r="M589" s="20">
        <f>IF(L589&lt;='data'!$G$22,1.89,1.47)</f>
        <v>1.89</v>
      </c>
      <c r="N589" s="19">
        <f>$A589</f>
        <v>2920</v>
      </c>
      <c r="O589" s="31">
        <f>'data'!$G$23-'data'!$G$23*(1-('data'!$G$22^M589)/('data'!$G$22^M589+L589^M589))</f>
        <v>54.2443838469574</v>
      </c>
      <c r="P589" s="31">
        <f>VLOOKUP(IF(N589-'data'!$G$24&lt;0,0,N589-'data'!$G$24),N3:O1097,2)</f>
        <v>54.2464716244239</v>
      </c>
      <c r="Q589" s="20">
        <v>2.5</v>
      </c>
      <c r="R589" s="19">
        <v>2.84733973119258</v>
      </c>
      <c r="S589" s="19">
        <v>2.50005437676896</v>
      </c>
      <c r="T589" s="19">
        <v>2.50005437676896</v>
      </c>
      <c r="U589" s="19">
        <v>2.49755033849925</v>
      </c>
      <c r="V589" s="19">
        <v>2.59674979217367</v>
      </c>
      <c r="W589" s="19">
        <v>2.49755033849925</v>
      </c>
      <c r="X589" s="19">
        <v>2.49755033849925</v>
      </c>
      <c r="Y589" s="31">
        <v>54.2453086725205</v>
      </c>
      <c r="Z589" s="31">
        <v>52.7657204074113</v>
      </c>
      <c r="AA589" s="31">
        <v>54.2453086725205</v>
      </c>
      <c r="AB589" s="31">
        <v>54.2453086725205</v>
      </c>
    </row>
    <row r="590" ht="20.05" customHeight="1">
      <c r="A590" s="17">
        <f>$A589+C589</f>
        <v>2925</v>
      </c>
      <c r="B590" s="18"/>
      <c r="C590" s="19">
        <v>5</v>
      </c>
      <c r="D590" t="b" s="20">
        <v>0</v>
      </c>
      <c r="E590" s="21"/>
      <c r="F590" s="22">
        <v>451.213883300266</v>
      </c>
      <c r="G590" s="22">
        <f>$E590+($F590/60+H590*'data'!$C$16+I590*OFFSET('data'!$C$17,0,D590)-G589*(OFFSET('data'!$C$18,0,D590)+'data'!$C$19+OFFSET('data'!$C$20,0,D590)))*$C590/60+G589</f>
        <v>16.3633802816823</v>
      </c>
      <c r="H590" s="22">
        <f>H589+('data'!$C$19*G589-'data'!$C$16*H589)*$C590/60</f>
        <v>65.2233936808214</v>
      </c>
      <c r="I590" s="22">
        <f>I589+(OFFSET('data'!$C$20,0,D590)*G589-OFFSET('data'!$C$17,0,D590)*I589)*$C590/60</f>
        <v>130.142702860220</v>
      </c>
      <c r="J590" s="23">
        <f>$A590/60</f>
        <v>48.75</v>
      </c>
      <c r="K590" s="19">
        <f>G590/'data'!$C$15*1000</f>
        <v>2.5</v>
      </c>
      <c r="L590" s="19">
        <f>L589+'data'!$G$21*(K589-L589)/60*C589</f>
        <v>2.49751259244879</v>
      </c>
      <c r="M590" s="20">
        <f>IF(L590&lt;='data'!$G$22,1.89,1.47)</f>
        <v>1.89</v>
      </c>
      <c r="N590" s="19">
        <f>$A590</f>
        <v>2925</v>
      </c>
      <c r="O590" s="31">
        <f>'data'!$G$23-'data'!$G$23*(1-('data'!$G$22^M590)/('data'!$G$22^M590+L590^M590))</f>
        <v>54.2438771768364</v>
      </c>
      <c r="P590" s="31">
        <f>VLOOKUP(IF(N590-'data'!$G$24&lt;0,0,N590-'data'!$G$24),N3:O1097,2)</f>
        <v>54.2459403698081</v>
      </c>
      <c r="Q590" s="20">
        <v>2.5</v>
      </c>
      <c r="R590" s="19">
        <v>2.84939186066018</v>
      </c>
      <c r="S590" s="19">
        <v>2.50005426567225</v>
      </c>
      <c r="T590" s="19">
        <v>2.50005426567225</v>
      </c>
      <c r="U590" s="19">
        <v>2.49757980405149</v>
      </c>
      <c r="V590" s="19">
        <v>2.59967372997518</v>
      </c>
      <c r="W590" s="19">
        <v>2.49757980405149</v>
      </c>
      <c r="X590" s="19">
        <v>2.49757980405149</v>
      </c>
      <c r="Y590" s="31">
        <v>54.244780076040</v>
      </c>
      <c r="Z590" s="31">
        <v>52.7164851593681</v>
      </c>
      <c r="AA590" s="31">
        <v>54.244780076040</v>
      </c>
      <c r="AB590" s="31">
        <v>54.244780076040</v>
      </c>
    </row>
    <row r="591" ht="20.05" customHeight="1">
      <c r="A591" s="17">
        <f>$A590+C590</f>
        <v>2930</v>
      </c>
      <c r="B591" s="18"/>
      <c r="C591" s="19">
        <v>5</v>
      </c>
      <c r="D591" t="b" s="20">
        <v>0</v>
      </c>
      <c r="E591" s="21"/>
      <c r="F591" s="22">
        <v>451.111609124634</v>
      </c>
      <c r="G591" s="22">
        <f>$E591+($F591/60+H591*'data'!$C$16+I591*OFFSET('data'!$C$17,0,D591)-G590*(OFFSET('data'!$C$18,0,D591)+'data'!$C$19+OFFSET('data'!$C$20,0,D591)))*$C591/60+G590</f>
        <v>16.3633802816823</v>
      </c>
      <c r="H591" s="22">
        <f>H590+('data'!$C$19*G590-'data'!$C$16*H590)*$C591/60</f>
        <v>65.2361096584729</v>
      </c>
      <c r="I591" s="22">
        <f>I590+(OFFSET('data'!$C$20,0,D591)*G590-OFFSET('data'!$C$17,0,D591)*I590)*$C591/60</f>
        <v>130.344474951563</v>
      </c>
      <c r="J591" s="23">
        <f>$A591/60</f>
        <v>48.8333333333333</v>
      </c>
      <c r="K591" s="19">
        <f>G591/'data'!$C$15*1000</f>
        <v>2.5</v>
      </c>
      <c r="L591" s="19">
        <f>L590+'data'!$G$21*(K590-L590)/60*C590</f>
        <v>2.49754186230382</v>
      </c>
      <c r="M591" s="20">
        <f>IF(L591&lt;='data'!$G$22,1.89,1.47)</f>
        <v>1.89</v>
      </c>
      <c r="N591" s="19">
        <f>$A591</f>
        <v>2930</v>
      </c>
      <c r="O591" s="31">
        <f>'data'!$G$23-'data'!$G$23*(1-('data'!$G$22^M591)/('data'!$G$22^M591+L591^M591))</f>
        <v>54.2433764728558</v>
      </c>
      <c r="P591" s="31">
        <f>VLOOKUP(IF(N591-'data'!$G$24&lt;0,0,N591-'data'!$G$24),N3:O1097,2)</f>
        <v>54.2454153710252</v>
      </c>
      <c r="Q591" s="20">
        <v>2.5</v>
      </c>
      <c r="R591" s="19">
        <v>2.85136700188347</v>
      </c>
      <c r="S591" s="19">
        <v>2.50005415495796</v>
      </c>
      <c r="T591" s="19">
        <v>2.50005415495796</v>
      </c>
      <c r="U591" s="19">
        <v>2.49760892156899</v>
      </c>
      <c r="V591" s="19">
        <v>2.60258837170387</v>
      </c>
      <c r="W591" s="19">
        <v>2.49760892156899</v>
      </c>
      <c r="X591" s="19">
        <v>2.49760892156899</v>
      </c>
      <c r="Y591" s="31">
        <v>54.2442577267439</v>
      </c>
      <c r="Z591" s="31">
        <v>52.6673776600178</v>
      </c>
      <c r="AA591" s="31">
        <v>54.2442577267439</v>
      </c>
      <c r="AB591" s="31">
        <v>54.2442577267439</v>
      </c>
    </row>
    <row r="592" ht="20.05" customHeight="1">
      <c r="A592" s="17">
        <f>$A591+C591</f>
        <v>2935</v>
      </c>
      <c r="B592" s="18"/>
      <c r="C592" s="19">
        <v>5</v>
      </c>
      <c r="D592" t="b" s="20">
        <v>0</v>
      </c>
      <c r="E592" s="21"/>
      <c r="F592" s="22">
        <v>451.009666465366</v>
      </c>
      <c r="G592" s="22">
        <f>$E592+($F592/60+H592*'data'!$C$16+I592*OFFSET('data'!$C$17,0,D592)-G591*(OFFSET('data'!$C$18,0,D592)+'data'!$C$19+OFFSET('data'!$C$20,0,D592)))*$C592/60+G591</f>
        <v>16.3633802816823</v>
      </c>
      <c r="H592" s="22">
        <f>H591+('data'!$C$19*G591-'data'!$C$16*H591)*$C592/60</f>
        <v>65.2487510142217</v>
      </c>
      <c r="I592" s="22">
        <f>I591+(OFFSET('data'!$C$20,0,D592)*G591-OFFSET('data'!$C$17,0,D592)*I591)*$C592/60</f>
        <v>130.546179617343</v>
      </c>
      <c r="J592" s="23">
        <f>$A592/60</f>
        <v>48.9166666666667</v>
      </c>
      <c r="K592" s="19">
        <f>G592/'data'!$C$15*1000</f>
        <v>2.5</v>
      </c>
      <c r="L592" s="19">
        <f>L591+'data'!$G$21*(K591-L591)/60*C591</f>
        <v>2.49757078773422</v>
      </c>
      <c r="M592" s="20">
        <f>IF(L592&lt;='data'!$G$22,1.89,1.47)</f>
        <v>1.89</v>
      </c>
      <c r="N592" s="19">
        <f>$A592</f>
        <v>2935</v>
      </c>
      <c r="O592" s="31">
        <f>'data'!$G$23-'data'!$G$23*(1-('data'!$G$22^M592)/('data'!$G$22^M592+L592^M592))</f>
        <v>54.2428816647163</v>
      </c>
      <c r="P592" s="31">
        <f>VLOOKUP(IF(N592-'data'!$G$24&lt;0,0,N592-'data'!$G$24),N3:O1097,2)</f>
        <v>54.2448965543576</v>
      </c>
      <c r="Q592" s="20">
        <v>2.5</v>
      </c>
      <c r="R592" s="19">
        <v>2.85326955323775</v>
      </c>
      <c r="S592" s="19">
        <v>2.50005404462473</v>
      </c>
      <c r="T592" s="19">
        <v>2.50005404462473</v>
      </c>
      <c r="U592" s="19">
        <v>2.49763769515166</v>
      </c>
      <c r="V592" s="19">
        <v>2.60549286573592</v>
      </c>
      <c r="W592" s="19">
        <v>2.49763769515166</v>
      </c>
      <c r="X592" s="19">
        <v>2.49763769515166</v>
      </c>
      <c r="Y592" s="31">
        <v>54.2437415509383</v>
      </c>
      <c r="Z592" s="31">
        <v>52.6184169829062</v>
      </c>
      <c r="AA592" s="31">
        <v>54.2437415509383</v>
      </c>
      <c r="AB592" s="31">
        <v>54.2437415509383</v>
      </c>
    </row>
    <row r="593" ht="20.05" customHeight="1">
      <c r="A593" s="17">
        <f>$A592+C592</f>
        <v>2940</v>
      </c>
      <c r="B593" s="18"/>
      <c r="C593" s="19">
        <v>5</v>
      </c>
      <c r="D593" t="b" s="20">
        <v>0</v>
      </c>
      <c r="E593" s="21"/>
      <c r="F593" s="22">
        <v>450.908053466786</v>
      </c>
      <c r="G593" s="22">
        <f>$E593+($F593/60+H593*'data'!$C$16+I593*OFFSET('data'!$C$17,0,D593)-G592*(OFFSET('data'!$C$18,0,D593)+'data'!$C$19+OFFSET('data'!$C$20,0,D593)))*$C593/60+G592</f>
        <v>16.3633802816823</v>
      </c>
      <c r="H593" s="22">
        <f>H592+('data'!$C$19*G592-'data'!$C$16*H592)*$C593/60</f>
        <v>65.2613181859759</v>
      </c>
      <c r="I593" s="22">
        <f>I592+(OFFSET('data'!$C$20,0,D593)*G592-OFFSET('data'!$C$17,0,D593)*I592)*$C593/60</f>
        <v>130.747816880091</v>
      </c>
      <c r="J593" s="23">
        <f>$A593/60</f>
        <v>49</v>
      </c>
      <c r="K593" s="19">
        <f>G593/'data'!$C$15*1000</f>
        <v>2.5</v>
      </c>
      <c r="L593" s="19">
        <f>L592+'data'!$G$21*(K592-L592)/60*C592</f>
        <v>2.49759937279292</v>
      </c>
      <c r="M593" s="20">
        <f>IF(L593&lt;='data'!$G$22,1.89,1.47)</f>
        <v>1.89</v>
      </c>
      <c r="N593" s="19">
        <f>$A593</f>
        <v>2940</v>
      </c>
      <c r="O593" s="31">
        <f>'data'!$G$23-'data'!$G$23*(1-('data'!$G$22^M593)/('data'!$G$22^M593+L593^M593))</f>
        <v>54.2423926829475</v>
      </c>
      <c r="P593" s="31">
        <f>VLOOKUP(IF(N593-'data'!$G$24&lt;0,0,N593-'data'!$G$24),N3:O1097,2)</f>
        <v>54.2443838469574</v>
      </c>
      <c r="Q593" s="20">
        <v>2.5</v>
      </c>
      <c r="R593" s="19">
        <v>2.8551036536095</v>
      </c>
      <c r="S593" s="19">
        <v>2.50005393467116</v>
      </c>
      <c r="T593" s="19">
        <v>2.50005393467116</v>
      </c>
      <c r="U593" s="19">
        <v>2.49766612885113</v>
      </c>
      <c r="V593" s="19">
        <v>2.60838642547486</v>
      </c>
      <c r="W593" s="19">
        <v>2.49766612885113</v>
      </c>
      <c r="X593" s="19">
        <v>2.49766612885113</v>
      </c>
      <c r="Y593" s="31">
        <v>54.2432314757996</v>
      </c>
      <c r="Z593" s="31">
        <v>52.5696207422802</v>
      </c>
      <c r="AA593" s="31">
        <v>54.2432314757996</v>
      </c>
      <c r="AB593" s="31">
        <v>54.2432314757996</v>
      </c>
    </row>
    <row r="594" ht="20.05" customHeight="1">
      <c r="A594" s="17">
        <f>$A593+C593</f>
        <v>2945</v>
      </c>
      <c r="B594" s="18"/>
      <c r="C594" s="19">
        <v>5</v>
      </c>
      <c r="D594" t="b" s="20">
        <v>0</v>
      </c>
      <c r="E594" s="21"/>
      <c r="F594" s="22">
        <v>450.806768284074</v>
      </c>
      <c r="G594" s="22">
        <f>$E594+($F594/60+H594*'data'!$C$16+I594*OFFSET('data'!$C$17,0,D594)-G593*(OFFSET('data'!$C$18,0,D594)+'data'!$C$19+OFFSET('data'!$C$20,0,D594)))*$C594/60+G593</f>
        <v>16.3633802816823</v>
      </c>
      <c r="H594" s="22">
        <f>H593+('data'!$C$19*G593-'data'!$C$16*H593)*$C594/60</f>
        <v>65.2738116090737</v>
      </c>
      <c r="I594" s="22">
        <f>I593+(OFFSET('data'!$C$20,0,D594)*G593-OFFSET('data'!$C$17,0,D594)*I593)*$C594/60</f>
        <v>130.949386762331</v>
      </c>
      <c r="J594" s="23">
        <f>$A594/60</f>
        <v>49.0833333333333</v>
      </c>
      <c r="K594" s="19">
        <f>G594/'data'!$C$15*1000</f>
        <v>2.5</v>
      </c>
      <c r="L594" s="19">
        <f>L593+'data'!$G$21*(K593-L593)/60*C593</f>
        <v>2.49762762148514</v>
      </c>
      <c r="M594" s="20">
        <f>IF(L594&lt;='data'!$G$22,1.89,1.47)</f>
        <v>1.89</v>
      </c>
      <c r="N594" s="19">
        <f>$A594</f>
        <v>2945</v>
      </c>
      <c r="O594" s="31">
        <f>'data'!$G$23-'data'!$G$23*(1-('data'!$G$22^M594)/('data'!$G$22^M594+L594^M594))</f>
        <v>54.2419094588993</v>
      </c>
      <c r="P594" s="31">
        <f>VLOOKUP(IF(N594-'data'!$G$24&lt;0,0,N594-'data'!$G$24),N3:O1097,2)</f>
        <v>54.2438771768364</v>
      </c>
      <c r="Q594" s="20">
        <v>2.5</v>
      </c>
      <c r="R594" s="19">
        <v>2.85687319773318</v>
      </c>
      <c r="S594" s="19">
        <v>2.50005382509591</v>
      </c>
      <c r="T594" s="19">
        <v>2.50005382509591</v>
      </c>
      <c r="U594" s="19">
        <v>2.49769422667135</v>
      </c>
      <c r="V594" s="19">
        <v>2.61126832534082</v>
      </c>
      <c r="W594" s="19">
        <v>2.49769422667135</v>
      </c>
      <c r="X594" s="19">
        <v>2.49769422667135</v>
      </c>
      <c r="Y594" s="31">
        <v>54.2427274293638</v>
      </c>
      <c r="Z594" s="31">
        <v>52.5210051844944</v>
      </c>
      <c r="AA594" s="31">
        <v>54.2427274293638</v>
      </c>
      <c r="AB594" s="31">
        <v>54.2427274293638</v>
      </c>
    </row>
    <row r="595" ht="20.05" customHeight="1">
      <c r="A595" s="17">
        <f>$A594+C594</f>
        <v>2950</v>
      </c>
      <c r="B595" s="18"/>
      <c r="C595" s="19">
        <v>5</v>
      </c>
      <c r="D595" t="b" s="20">
        <v>0</v>
      </c>
      <c r="E595" s="21"/>
      <c r="F595" s="22">
        <v>450.705809083212</v>
      </c>
      <c r="G595" s="22">
        <f>$E595+($F595/60+H595*'data'!$C$16+I595*OFFSET('data'!$C$17,0,D595)-G594*(OFFSET('data'!$C$18,0,D595)+'data'!$C$19+OFFSET('data'!$C$20,0,D595)))*$C595/60+G594</f>
        <v>16.3633802816823</v>
      </c>
      <c r="H595" s="22">
        <f>H594+('data'!$C$19*G594-'data'!$C$16*H594)*$C595/60</f>
        <v>65.2862317162985</v>
      </c>
      <c r="I595" s="22">
        <f>I594+(OFFSET('data'!$C$20,0,D595)*G594-OFFSET('data'!$C$17,0,D595)*I594)*$C595/60</f>
        <v>131.150889286579</v>
      </c>
      <c r="J595" s="23">
        <f>$A595/60</f>
        <v>49.1666666666667</v>
      </c>
      <c r="K595" s="19">
        <f>G595/'data'!$C$15*1000</f>
        <v>2.5</v>
      </c>
      <c r="L595" s="19">
        <f>L594+'data'!$G$21*(K594-L594)/60*C594</f>
        <v>2.49765553776897</v>
      </c>
      <c r="M595" s="20">
        <f>IF(L595&lt;='data'!$G$22,1.89,1.47)</f>
        <v>1.89</v>
      </c>
      <c r="N595" s="19">
        <f>$A595</f>
        <v>2950</v>
      </c>
      <c r="O595" s="31">
        <f>'data'!$G$23-'data'!$G$23*(1-('data'!$G$22^M595)/('data'!$G$22^M595+L595^M595))</f>
        <v>54.2414319247312</v>
      </c>
      <c r="P595" s="31">
        <f>VLOOKUP(IF(N595-'data'!$G$24&lt;0,0,N595-'data'!$G$24),N3:O1097,2)</f>
        <v>54.2433764728558</v>
      </c>
      <c r="Q595" s="20">
        <v>2.5</v>
      </c>
      <c r="R595" s="19">
        <v>2.85858185062134</v>
      </c>
      <c r="S595" s="19">
        <v>2.50005371589761</v>
      </c>
      <c r="T595" s="19">
        <v>2.50005371589761</v>
      </c>
      <c r="U595" s="19">
        <v>2.49772199256913</v>
      </c>
      <c r="V595" s="19">
        <v>2.61413789699888</v>
      </c>
      <c r="W595" s="19">
        <v>2.49772199256913</v>
      </c>
      <c r="X595" s="19">
        <v>2.49772199256913</v>
      </c>
      <c r="Y595" s="31">
        <v>54.2422293405163</v>
      </c>
      <c r="Z595" s="31">
        <v>52.4725852739408</v>
      </c>
      <c r="AA595" s="31">
        <v>54.2422293405163</v>
      </c>
      <c r="AB595" s="31">
        <v>54.2422293405163</v>
      </c>
    </row>
    <row r="596" ht="20.05" customHeight="1">
      <c r="A596" s="17">
        <f>$A595+C595</f>
        <v>2955</v>
      </c>
      <c r="B596" s="18"/>
      <c r="C596" s="19">
        <v>5</v>
      </c>
      <c r="D596" t="b" s="20">
        <v>0</v>
      </c>
      <c r="E596" s="21"/>
      <c r="F596" s="22">
        <v>450.605174040907</v>
      </c>
      <c r="G596" s="22">
        <f>$E596+($F596/60+H596*'data'!$C$16+I596*OFFSET('data'!$C$17,0,D596)-G595*(OFFSET('data'!$C$18,0,D596)+'data'!$C$19+OFFSET('data'!$C$20,0,D596)))*$C596/60+G595</f>
        <v>16.3633802816823</v>
      </c>
      <c r="H596" s="22">
        <f>H595+('data'!$C$19*G595-'data'!$C$16*H595)*$C596/60</f>
        <v>65.29857893789411</v>
      </c>
      <c r="I596" s="22">
        <f>I595+(OFFSET('data'!$C$20,0,D596)*G595-OFFSET('data'!$C$17,0,D596)*I595)*$C596/60</f>
        <v>131.352324475343</v>
      </c>
      <c r="J596" s="23">
        <f>$A596/60</f>
        <v>49.25</v>
      </c>
      <c r="K596" s="19">
        <f>G596/'data'!$C$15*1000</f>
        <v>2.5</v>
      </c>
      <c r="L596" s="19">
        <f>L595+'data'!$G$21*(K595-L595)/60*C595</f>
        <v>2.49768312555594</v>
      </c>
      <c r="M596" s="20">
        <f>IF(L596&lt;='data'!$G$22,1.89,1.47)</f>
        <v>1.89</v>
      </c>
      <c r="N596" s="19">
        <f>$A596</f>
        <v>2955</v>
      </c>
      <c r="O596" s="31">
        <f>'data'!$G$23-'data'!$G$23*(1-('data'!$G$22^M596)/('data'!$G$22^M596+L596^M596))</f>
        <v>54.2409600134032</v>
      </c>
      <c r="P596" s="31">
        <f>VLOOKUP(IF(N596-'data'!$G$24&lt;0,0,N596-'data'!$G$24),N3:O1097,2)</f>
        <v>54.2428816647163</v>
      </c>
      <c r="Q596" s="20">
        <v>2.5</v>
      </c>
      <c r="R596" s="19">
        <v>2.86023306114182</v>
      </c>
      <c r="S596" s="19">
        <v>2.50005360707493</v>
      </c>
      <c r="T596" s="19">
        <v>2.50005360707493</v>
      </c>
      <c r="U596" s="19">
        <v>2.49774943045471</v>
      </c>
      <c r="V596" s="19">
        <v>2.61699452581224</v>
      </c>
      <c r="W596" s="19">
        <v>2.49774943045471</v>
      </c>
      <c r="X596" s="19">
        <v>2.49774943045471</v>
      </c>
      <c r="Y596" s="31">
        <v>54.2417371389814</v>
      </c>
      <c r="Z596" s="31">
        <v>52.4243747738216</v>
      </c>
      <c r="AA596" s="31">
        <v>54.2417371389814</v>
      </c>
      <c r="AB596" s="31">
        <v>54.2417371389814</v>
      </c>
    </row>
    <row r="597" ht="20.05" customHeight="1">
      <c r="A597" s="17">
        <f>$A596+C596</f>
        <v>2960</v>
      </c>
      <c r="B597" s="18"/>
      <c r="C597" s="19">
        <v>5</v>
      </c>
      <c r="D597" t="b" s="20">
        <v>0</v>
      </c>
      <c r="E597" s="21"/>
      <c r="F597" s="22">
        <v>450.504861344542</v>
      </c>
      <c r="G597" s="22">
        <f>$E597+($F597/60+H597*'data'!$C$16+I597*OFFSET('data'!$C$17,0,D597)-G596*(OFFSET('data'!$C$18,0,D597)+'data'!$C$19+OFFSET('data'!$C$20,0,D597)))*$C597/60+G596</f>
        <v>16.3633802816823</v>
      </c>
      <c r="H597" s="22">
        <f>H596+('data'!$C$19*G596-'data'!$C$16*H596)*$C597/60</f>
        <v>65.3108537015795</v>
      </c>
      <c r="I597" s="22">
        <f>I596+(OFFSET('data'!$C$20,0,D597)*G596-OFFSET('data'!$C$17,0,D597)*I596)*$C597/60</f>
        <v>131.553692351126</v>
      </c>
      <c r="J597" s="23">
        <f>$A597/60</f>
        <v>49.3333333333333</v>
      </c>
      <c r="K597" s="19">
        <f>G597/'data'!$C$15*1000</f>
        <v>2.5</v>
      </c>
      <c r="L597" s="19">
        <f>L596+'data'!$G$21*(K596-L596)/60*C596</f>
        <v>2.49771038871153</v>
      </c>
      <c r="M597" s="20">
        <f>IF(L597&lt;='data'!$G$22,1.89,1.47)</f>
        <v>1.89</v>
      </c>
      <c r="N597" s="19">
        <f>$A597</f>
        <v>2960</v>
      </c>
      <c r="O597" s="31">
        <f>'data'!$G$23-'data'!$G$23*(1-('data'!$G$22^M597)/('data'!$G$22^M597+L597^M597))</f>
        <v>54.2404936586661</v>
      </c>
      <c r="P597" s="31">
        <f>VLOOKUP(IF(N597-'data'!$G$24&lt;0,0,N597-'data'!$G$24),N3:O1097,2)</f>
        <v>54.2423926829475</v>
      </c>
      <c r="Q597" s="20">
        <v>2.5</v>
      </c>
      <c r="R597" s="19">
        <v>2.86183007479248</v>
      </c>
      <c r="S597" s="19">
        <v>2.50005349862649</v>
      </c>
      <c r="T597" s="19">
        <v>2.50005349862649</v>
      </c>
      <c r="U597" s="19">
        <v>2.4977765441923</v>
      </c>
      <c r="V597" s="19">
        <v>2.61983764750692</v>
      </c>
      <c r="W597" s="19">
        <v>2.4977765441923</v>
      </c>
      <c r="X597" s="19">
        <v>2.4977765441923</v>
      </c>
      <c r="Y597" s="31">
        <v>54.2412507553135</v>
      </c>
      <c r="Z597" s="31">
        <v>52.3763863220656</v>
      </c>
      <c r="AA597" s="31">
        <v>54.2412507553135</v>
      </c>
      <c r="AB597" s="31">
        <v>54.2412507553135</v>
      </c>
    </row>
    <row r="598" ht="20.05" customHeight="1">
      <c r="A598" s="17">
        <f>$A597+C597</f>
        <v>2965</v>
      </c>
      <c r="B598" s="18"/>
      <c r="C598" s="19">
        <v>5</v>
      </c>
      <c r="D598" t="b" s="20">
        <v>0</v>
      </c>
      <c r="E598" s="21"/>
      <c r="F598" s="22">
        <v>450.404869192104</v>
      </c>
      <c r="G598" s="22">
        <f>$E598+($F598/60+H598*'data'!$C$16+I598*OFFSET('data'!$C$17,0,D598)-G597*(OFFSET('data'!$C$18,0,D598)+'data'!$C$19+OFFSET('data'!$C$20,0,D598)))*$C598/60+G597</f>
        <v>16.3633802816823</v>
      </c>
      <c r="H598" s="22">
        <f>H597+('data'!$C$19*G597-'data'!$C$16*H597)*$C598/60</f>
        <v>65.3230564325635</v>
      </c>
      <c r="I598" s="22">
        <f>I597+(OFFSET('data'!$C$20,0,D598)*G597-OFFSET('data'!$C$17,0,D598)*I597)*$C598/60</f>
        <v>131.754992936421</v>
      </c>
      <c r="J598" s="23">
        <f>$A598/60</f>
        <v>49.4166666666667</v>
      </c>
      <c r="K598" s="19">
        <f>G598/'data'!$C$15*1000</f>
        <v>2.5</v>
      </c>
      <c r="L598" s="19">
        <f>L597+'data'!$G$21*(K597-L597)/60*C597</f>
        <v>2.49773733105576</v>
      </c>
      <c r="M598" s="20">
        <f>IF(L598&lt;='data'!$G$22,1.89,1.47)</f>
        <v>1.89</v>
      </c>
      <c r="N598" s="19">
        <f>$A598</f>
        <v>2965</v>
      </c>
      <c r="O598" s="31">
        <f>'data'!$G$23-'data'!$G$23*(1-('data'!$G$22^M598)/('data'!$G$22^M598+L598^M598))</f>
        <v>54.240032795052</v>
      </c>
      <c r="P598" s="31">
        <f>VLOOKUP(IF(N598-'data'!$G$24&lt;0,0,N598-'data'!$G$24),N3:O1097,2)</f>
        <v>54.2419094588993</v>
      </c>
      <c r="Q598" s="20">
        <v>2.5</v>
      </c>
      <c r="R598" s="19">
        <v>2.86337594572069</v>
      </c>
      <c r="S598" s="19">
        <v>2.50005339055096</v>
      </c>
      <c r="T598" s="19">
        <v>2.50005339055096</v>
      </c>
      <c r="U598" s="19">
        <v>2.49780333760063</v>
      </c>
      <c r="V598" s="19">
        <v>2.62266674503555</v>
      </c>
      <c r="W598" s="19">
        <v>2.49780333760063</v>
      </c>
      <c r="X598" s="19">
        <v>2.49780333760063</v>
      </c>
      <c r="Y598" s="31">
        <v>54.2407701208861</v>
      </c>
      <c r="Z598" s="31">
        <v>52.3286315026745</v>
      </c>
      <c r="AA598" s="31">
        <v>54.2407701208861</v>
      </c>
      <c r="AB598" s="31">
        <v>54.2407701208861</v>
      </c>
    </row>
    <row r="599" ht="20.05" customHeight="1">
      <c r="A599" s="17">
        <f>$A598+C598</f>
        <v>2970</v>
      </c>
      <c r="B599" s="18"/>
      <c r="C599" s="19">
        <v>5</v>
      </c>
      <c r="D599" t="b" s="20">
        <v>0</v>
      </c>
      <c r="E599" s="21"/>
      <c r="F599" s="22">
        <v>450.305195792126</v>
      </c>
      <c r="G599" s="22">
        <f>$E599+($F599/60+H599*'data'!$C$16+I599*OFFSET('data'!$C$17,0,D599)-G598*(OFFSET('data'!$C$18,0,D599)+'data'!$C$19+OFFSET('data'!$C$20,0,D599)))*$C599/60+G598</f>
        <v>16.3633802816823</v>
      </c>
      <c r="H599" s="22">
        <f>H598+('data'!$C$19*G598-'data'!$C$16*H598)*$C599/60</f>
        <v>65.33518755355981</v>
      </c>
      <c r="I599" s="22">
        <f>I598+(OFFSET('data'!$C$20,0,D599)*G598-OFFSET('data'!$C$17,0,D599)*I598)*$C599/60</f>
        <v>131.956226253714</v>
      </c>
      <c r="J599" s="23">
        <f>$A599/60</f>
        <v>49.5</v>
      </c>
      <c r="K599" s="19">
        <f>G599/'data'!$C$15*1000</f>
        <v>2.5</v>
      </c>
      <c r="L599" s="19">
        <f>L598+'data'!$G$21*(K598-L598)/60*C598</f>
        <v>2.49776395636368</v>
      </c>
      <c r="M599" s="20">
        <f>IF(L599&lt;='data'!$G$22,1.89,1.47)</f>
        <v>1.89</v>
      </c>
      <c r="N599" s="19">
        <f>$A599</f>
        <v>2970</v>
      </c>
      <c r="O599" s="31">
        <f>'data'!$G$23-'data'!$G$23*(1-('data'!$G$22^M599)/('data'!$G$22^M599+L599^M599))</f>
        <v>54.2395773578658</v>
      </c>
      <c r="P599" s="31">
        <f>VLOOKUP(IF(N599-'data'!$G$24&lt;0,0,N599-'data'!$G$24),N3:O1097,2)</f>
        <v>54.2414319247312</v>
      </c>
      <c r="Q599" s="20">
        <v>2.5</v>
      </c>
      <c r="R599" s="19">
        <v>2.86487354803248</v>
      </c>
      <c r="S599" s="19">
        <v>2.50005328284701</v>
      </c>
      <c r="T599" s="19">
        <v>2.50005328284701</v>
      </c>
      <c r="U599" s="19">
        <v>2.49782981445346</v>
      </c>
      <c r="V599" s="19">
        <v>2.62548134562836</v>
      </c>
      <c r="W599" s="19">
        <v>2.49782981445346</v>
      </c>
      <c r="X599" s="19">
        <v>2.49782981445346</v>
      </c>
      <c r="Y599" s="31">
        <v>54.240295167883</v>
      </c>
      <c r="Z599" s="31">
        <v>52.281120912765</v>
      </c>
      <c r="AA599" s="31">
        <v>54.240295167883</v>
      </c>
      <c r="AB599" s="31">
        <v>54.240295167883</v>
      </c>
    </row>
    <row r="600" ht="20.05" customHeight="1">
      <c r="A600" s="17">
        <f>$A599+C599</f>
        <v>2975</v>
      </c>
      <c r="B600" s="18"/>
      <c r="C600" s="19">
        <v>5</v>
      </c>
      <c r="D600" t="b" s="20">
        <v>0</v>
      </c>
      <c r="E600" s="21"/>
      <c r="F600" s="22">
        <v>450.205839363624</v>
      </c>
      <c r="G600" s="22">
        <f>$E600+($F600/60+H600*'data'!$C$16+I600*OFFSET('data'!$C$17,0,D600)-G599*(OFFSET('data'!$C$18,0,D600)+'data'!$C$19+OFFSET('data'!$C$20,0,D600)))*$C600/60+G599</f>
        <v>16.3633802816823</v>
      </c>
      <c r="H600" s="22">
        <f>H599+('data'!$C$19*G599-'data'!$C$16*H599)*$C600/60</f>
        <v>65.3472474848014</v>
      </c>
      <c r="I600" s="22">
        <f>I599+(OFFSET('data'!$C$20,0,D600)*G599-OFFSET('data'!$C$17,0,D600)*I599)*$C600/60</f>
        <v>132.157392325484</v>
      </c>
      <c r="J600" s="23">
        <f>$A600/60</f>
        <v>49.5833333333333</v>
      </c>
      <c r="K600" s="19">
        <f>G600/'data'!$C$15*1000</f>
        <v>2.5</v>
      </c>
      <c r="L600" s="19">
        <f>L599+'data'!$G$21*(K599-L599)/60*C599</f>
        <v>2.49779026836593</v>
      </c>
      <c r="M600" s="20">
        <f>IF(L600&lt;='data'!$G$22,1.89,1.47)</f>
        <v>1.89</v>
      </c>
      <c r="N600" s="19">
        <f>$A600</f>
        <v>2975</v>
      </c>
      <c r="O600" s="31">
        <f>'data'!$G$23-'data'!$G$23*(1-('data'!$G$22^M600)/('data'!$G$22^M600+L600^M600))</f>
        <v>54.239127283175</v>
      </c>
      <c r="P600" s="31">
        <f>VLOOKUP(IF(N600-'data'!$G$24&lt;0,0,N600-'data'!$G$24),N3:O1097,2)</f>
        <v>54.2409600134032</v>
      </c>
      <c r="Q600" s="20">
        <v>2.5</v>
      </c>
      <c r="R600" s="19">
        <v>2.8663255864331</v>
      </c>
      <c r="S600" s="19">
        <v>2.50005317551329</v>
      </c>
      <c r="T600" s="19">
        <v>2.50005317551329</v>
      </c>
      <c r="U600" s="19">
        <v>2.49785597848014</v>
      </c>
      <c r="V600" s="19">
        <v>2.6282810180203</v>
      </c>
      <c r="W600" s="19">
        <v>2.49785597848014</v>
      </c>
      <c r="X600" s="19">
        <v>2.49785597848014</v>
      </c>
      <c r="Y600" s="31">
        <v>54.239825829288</v>
      </c>
      <c r="Z600" s="31">
        <v>52.2338642255629</v>
      </c>
      <c r="AA600" s="31">
        <v>54.239825829288</v>
      </c>
      <c r="AB600" s="31">
        <v>54.239825829288</v>
      </c>
    </row>
    <row r="601" ht="20.05" customHeight="1">
      <c r="A601" s="17">
        <f>$A600+C600</f>
        <v>2980</v>
      </c>
      <c r="B601" s="18"/>
      <c r="C601" s="19">
        <v>5</v>
      </c>
      <c r="D601" t="b" s="20">
        <v>0</v>
      </c>
      <c r="E601" s="21"/>
      <c r="F601" s="22">
        <v>450.106798136036</v>
      </c>
      <c r="G601" s="22">
        <f>$E601+($F601/60+H601*'data'!$C$16+I601*OFFSET('data'!$C$17,0,D601)-G600*(OFFSET('data'!$C$18,0,D601)+'data'!$C$19+OFFSET('data'!$C$20,0,D601)))*$C601/60+G600</f>
        <v>16.3633802816823</v>
      </c>
      <c r="H601" s="22">
        <f>H600+('data'!$C$19*G600-'data'!$C$16*H600)*$C601/60</f>
        <v>65.3592366440553</v>
      </c>
      <c r="I601" s="22">
        <f>I600+(OFFSET('data'!$C$20,0,D601)*G600-OFFSET('data'!$C$17,0,D601)*I600)*$C601/60</f>
        <v>132.358491174202</v>
      </c>
      <c r="J601" s="23">
        <f>$A601/60</f>
        <v>49.6666666666667</v>
      </c>
      <c r="K601" s="19">
        <f>G601/'data'!$C$15*1000</f>
        <v>2.5</v>
      </c>
      <c r="L601" s="19">
        <f>L600+'data'!$G$21*(K600-L600)/60*C600</f>
        <v>2.49781627074923</v>
      </c>
      <c r="M601" s="20">
        <f>IF(L601&lt;='data'!$G$22,1.89,1.47)</f>
        <v>1.89</v>
      </c>
      <c r="N601" s="19">
        <f>$A601</f>
        <v>2980</v>
      </c>
      <c r="O601" s="31">
        <f>'data'!$G$23-'data'!$G$23*(1-('data'!$G$22^M601)/('data'!$G$22^M601+L601^M601))</f>
        <v>54.2386825078019</v>
      </c>
      <c r="P601" s="31">
        <f>VLOOKUP(IF(N601-'data'!$G$24&lt;0,0,N601-'data'!$G$24),N3:O1097,2)</f>
        <v>54.2404936586661</v>
      </c>
      <c r="Q601" s="20">
        <v>2.5</v>
      </c>
      <c r="R601" s="19">
        <v>2.86773460623875</v>
      </c>
      <c r="S601" s="19">
        <v>2.50005306854848</v>
      </c>
      <c r="T601" s="19">
        <v>2.50005306854848</v>
      </c>
      <c r="U601" s="19">
        <v>2.49788183336612</v>
      </c>
      <c r="V601" s="19">
        <v>2.63106536984391</v>
      </c>
      <c r="W601" s="19">
        <v>2.49788183336612</v>
      </c>
      <c r="X601" s="19">
        <v>2.49788183336612</v>
      </c>
      <c r="Y601" s="31">
        <v>54.2393620388761</v>
      </c>
      <c r="Z601" s="31">
        <v>52.1868702495873</v>
      </c>
      <c r="AA601" s="31">
        <v>54.2393620388761</v>
      </c>
      <c r="AB601" s="31">
        <v>54.2393620388761</v>
      </c>
    </row>
    <row r="602" ht="20.05" customHeight="1">
      <c r="A602" s="17">
        <f>$A601+C601</f>
        <v>2985</v>
      </c>
      <c r="B602" s="18"/>
      <c r="C602" s="19">
        <v>5</v>
      </c>
      <c r="D602" t="b" s="20">
        <v>0</v>
      </c>
      <c r="E602" s="21"/>
      <c r="F602" s="22">
        <v>450.008070349157</v>
      </c>
      <c r="G602" s="22">
        <f>$E602+($F602/60+H602*'data'!$C$16+I602*OFFSET('data'!$C$17,0,D602)-G601*(OFFSET('data'!$C$18,0,D602)+'data'!$C$19+OFFSET('data'!$C$20,0,D602)))*$C602/60+G601</f>
        <v>16.3633802816823</v>
      </c>
      <c r="H602" s="22">
        <f>H601+('data'!$C$19*G601-'data'!$C$16*H601)*$C602/60</f>
        <v>65.37115544663671</v>
      </c>
      <c r="I602" s="22">
        <f>I601+(OFFSET('data'!$C$20,0,D602)*G601-OFFSET('data'!$C$17,0,D602)*I601)*$C602/60</f>
        <v>132.559522822332</v>
      </c>
      <c r="J602" s="23">
        <f>$A602/60</f>
        <v>49.75</v>
      </c>
      <c r="K602" s="19">
        <f>G602/'data'!$C$15*1000</f>
        <v>2.5</v>
      </c>
      <c r="L602" s="19">
        <f>L601+'data'!$G$21*(K601-L601)/60*C601</f>
        <v>2.49784196715695</v>
      </c>
      <c r="M602" s="20">
        <f>IF(L602&lt;='data'!$G$22,1.89,1.47)</f>
        <v>1.89</v>
      </c>
      <c r="N602" s="19">
        <f>$A602</f>
        <v>2985</v>
      </c>
      <c r="O602" s="31">
        <f>'data'!$G$23-'data'!$G$23*(1-('data'!$G$22^M602)/('data'!$G$22^M602+L602^M602))</f>
        <v>54.2382429693132</v>
      </c>
      <c r="P602" s="31">
        <f>VLOOKUP(IF(N602-'data'!$G$24&lt;0,0,N602-'data'!$G$24),N3:O1097,2)</f>
        <v>54.240032795052</v>
      </c>
      <c r="Q602" s="20">
        <v>2.5</v>
      </c>
      <c r="R602" s="19">
        <v>2.86910300279638</v>
      </c>
      <c r="S602" s="19">
        <v>2.50005296195127</v>
      </c>
      <c r="T602" s="19">
        <v>2.50005296195127</v>
      </c>
      <c r="U602" s="19">
        <v>2.49790738275347</v>
      </c>
      <c r="V602" s="19">
        <v>2.63383404517808</v>
      </c>
      <c r="W602" s="19">
        <v>2.49790738275347</v>
      </c>
      <c r="X602" s="19">
        <v>2.49790738275347</v>
      </c>
      <c r="Y602" s="31">
        <v>54.2389037312033</v>
      </c>
      <c r="Z602" s="31">
        <v>52.1401469842477</v>
      </c>
      <c r="AA602" s="31">
        <v>54.2389037312033</v>
      </c>
      <c r="AB602" s="31">
        <v>54.2389037312033</v>
      </c>
    </row>
    <row r="603" ht="20.05" customHeight="1">
      <c r="A603" s="17">
        <f>$A602+C602</f>
        <v>2990</v>
      </c>
      <c r="B603" s="18"/>
      <c r="C603" s="19">
        <v>5</v>
      </c>
      <c r="D603" t="b" s="20">
        <v>0</v>
      </c>
      <c r="E603" s="21"/>
      <c r="F603" s="22">
        <v>449.909654253088</v>
      </c>
      <c r="G603" s="22">
        <f>$E603+($F603/60+H603*'data'!$C$16+I603*OFFSET('data'!$C$17,0,D603)-G602*(OFFSET('data'!$C$18,0,D603)+'data'!$C$19+OFFSET('data'!$C$20,0,D603)))*$C603/60+G602</f>
        <v>16.3633802816823</v>
      </c>
      <c r="H603" s="22">
        <f>H602+('data'!$C$19*G602-'data'!$C$16*H602)*$C603/60</f>
        <v>65.3830043054238</v>
      </c>
      <c r="I603" s="22">
        <f>I602+(OFFSET('data'!$C$20,0,D603)*G602-OFFSET('data'!$C$17,0,D603)*I602)*$C603/60</f>
        <v>132.760487292330</v>
      </c>
      <c r="J603" s="23">
        <f>$A603/60</f>
        <v>49.8333333333333</v>
      </c>
      <c r="K603" s="19">
        <f>G603/'data'!$C$15*1000</f>
        <v>2.5</v>
      </c>
      <c r="L603" s="19">
        <f>L602+'data'!$G$21*(K602-L602)/60*C602</f>
        <v>2.49786736118956</v>
      </c>
      <c r="M603" s="20">
        <f>IF(L603&lt;='data'!$G$22,1.89,1.47)</f>
        <v>1.89</v>
      </c>
      <c r="N603" s="19">
        <f>$A603</f>
        <v>2990</v>
      </c>
      <c r="O603" s="31">
        <f>'data'!$G$23-'data'!$G$23*(1-('data'!$G$22^M603)/('data'!$G$22^M603+L603^M603))</f>
        <v>54.2378086060127</v>
      </c>
      <c r="P603" s="31">
        <f>VLOOKUP(IF(N603-'data'!$G$24&lt;0,0,N603-'data'!$G$24),N3:O1097,2)</f>
        <v>54.2395773578658</v>
      </c>
      <c r="Q603" s="20">
        <v>2.5</v>
      </c>
      <c r="R603" s="19">
        <v>2.87043303034683</v>
      </c>
      <c r="S603" s="19">
        <v>2.50005285572031</v>
      </c>
      <c r="T603" s="19">
        <v>2.50005285572031</v>
      </c>
      <c r="U603" s="19">
        <v>2.49793263024138</v>
      </c>
      <c r="V603" s="19">
        <v>2.63658672224348</v>
      </c>
      <c r="W603" s="19">
        <v>2.49793263024138</v>
      </c>
      <c r="X603" s="19">
        <v>2.49793263024138</v>
      </c>
      <c r="Y603" s="31">
        <v>54.2384508415986</v>
      </c>
      <c r="Z603" s="31">
        <v>52.0937016720701</v>
      </c>
      <c r="AA603" s="31">
        <v>54.2384508415986</v>
      </c>
      <c r="AB603" s="31">
        <v>54.2384508415986</v>
      </c>
    </row>
    <row r="604" ht="20.05" customHeight="1">
      <c r="A604" s="17">
        <f>$A603+C603</f>
        <v>2995</v>
      </c>
      <c r="B604" s="18"/>
      <c r="C604" s="19">
        <v>5</v>
      </c>
      <c r="D604" t="b" s="20">
        <v>0</v>
      </c>
      <c r="E604" s="21"/>
      <c r="F604" s="22">
        <v>449.811548108163</v>
      </c>
      <c r="G604" s="22">
        <f>$E604+($F604/60+H604*'data'!$C$16+I604*OFFSET('data'!$C$17,0,D604)-G603*(OFFSET('data'!$C$18,0,D604)+'data'!$C$19+OFFSET('data'!$C$20,0,D604)))*$C604/60+G603</f>
        <v>16.3633802816823</v>
      </c>
      <c r="H604" s="22">
        <f>H603+('data'!$C$19*G603-'data'!$C$16*H603)*$C604/60</f>
        <v>65.3947836308717</v>
      </c>
      <c r="I604" s="22">
        <f>I603+(OFFSET('data'!$C$20,0,D604)*G603-OFFSET('data'!$C$17,0,D604)*I603)*$C604/60</f>
        <v>132.961384606645</v>
      </c>
      <c r="J604" s="23">
        <f>$A604/60</f>
        <v>49.9166666666667</v>
      </c>
      <c r="K604" s="19">
        <f>G604/'data'!$C$15*1000</f>
        <v>2.5</v>
      </c>
      <c r="L604" s="19">
        <f>L603+'data'!$G$21*(K603-L603)/60*C603</f>
        <v>2.49789245640517</v>
      </c>
      <c r="M604" s="20">
        <f>IF(L604&lt;='data'!$G$22,1.89,1.47)</f>
        <v>1.89</v>
      </c>
      <c r="N604" s="19">
        <f>$A604</f>
        <v>2995</v>
      </c>
      <c r="O604" s="31">
        <f>'data'!$G$23-'data'!$G$23*(1-('data'!$G$22^M604)/('data'!$G$22^M604+L604^M604))</f>
        <v>54.2373793569317</v>
      </c>
      <c r="P604" s="31">
        <f>VLOOKUP(IF(N604-'data'!$G$24&lt;0,0,N604-'data'!$G$24),N3:O1097,2)</f>
        <v>54.239127283175</v>
      </c>
      <c r="Q604" s="20">
        <v>2.5</v>
      </c>
      <c r="R604" s="19">
        <v>2.87172681036395</v>
      </c>
      <c r="S604" s="19">
        <v>2.50005274985432</v>
      </c>
      <c r="T604" s="19">
        <v>2.50005274985432</v>
      </c>
      <c r="U604" s="19">
        <v>2.49795757938667</v>
      </c>
      <c r="V604" s="19">
        <v>2.63932311123592</v>
      </c>
      <c r="W604" s="19">
        <v>2.49795757938667</v>
      </c>
      <c r="X604" s="19">
        <v>2.49795757938667</v>
      </c>
      <c r="Y604" s="31">
        <v>54.2380033061536</v>
      </c>
      <c r="Z604" s="31">
        <v>52.0475408477499</v>
      </c>
      <c r="AA604" s="31">
        <v>54.2380033061536</v>
      </c>
      <c r="AB604" s="31">
        <v>54.2380033061536</v>
      </c>
    </row>
    <row r="605" ht="20.05" customHeight="1">
      <c r="A605" s="17">
        <f>$A604+C604</f>
        <v>3000</v>
      </c>
      <c r="B605" s="18"/>
      <c r="C605" s="19">
        <v>5</v>
      </c>
      <c r="D605" t="b" s="20">
        <v>0</v>
      </c>
      <c r="E605" s="21"/>
      <c r="F605" s="22">
        <v>449.713750184897</v>
      </c>
      <c r="G605" s="22">
        <f>$E605+($F605/60+H605*'data'!$C$16+I605*OFFSET('data'!$C$17,0,D605)-G604*(OFFSET('data'!$C$18,0,D605)+'data'!$C$19+OFFSET('data'!$C$20,0,D605)))*$C605/60+G604</f>
        <v>16.3633802816823</v>
      </c>
      <c r="H605" s="22">
        <f>H604+('data'!$C$19*G604-'data'!$C$16*H604)*$C605/60</f>
        <v>65.40649383102701</v>
      </c>
      <c r="I605" s="22">
        <f>I604+(OFFSET('data'!$C$20,0,D605)*G604-OFFSET('data'!$C$17,0,D605)*I604)*$C605/60</f>
        <v>133.162214787718</v>
      </c>
      <c r="J605" s="23">
        <f>$A605/60</f>
        <v>50</v>
      </c>
      <c r="K605" s="19">
        <f>G605/'data'!$C$15*1000</f>
        <v>2.5</v>
      </c>
      <c r="L605" s="19">
        <f>L604+'data'!$G$21*(K604-L604)/60*C604</f>
        <v>2.49791725632003</v>
      </c>
      <c r="M605" s="20">
        <f>IF(L605&lt;='data'!$G$22,1.89,1.47)</f>
        <v>1.89</v>
      </c>
      <c r="N605" s="19">
        <f>$A605</f>
        <v>3000</v>
      </c>
      <c r="O605" s="31">
        <f>'data'!$G$23-'data'!$G$23*(1-('data'!$G$22^M605)/('data'!$G$22^M605+L605^M605))</f>
        <v>54.2369551618204</v>
      </c>
      <c r="P605" s="31">
        <f>VLOOKUP(IF(N605-'data'!$G$24&lt;0,0,N605-'data'!$G$24),N3:O1097,2)</f>
        <v>54.2386825078019</v>
      </c>
      <c r="Q605" s="20">
        <v>2.5</v>
      </c>
      <c r="R605" s="19">
        <v>2.87298633940093</v>
      </c>
      <c r="S605" s="19">
        <v>2.50005264435196</v>
      </c>
      <c r="T605" s="19">
        <v>2.50005264435196</v>
      </c>
      <c r="U605" s="19">
        <v>2.4979822337043</v>
      </c>
      <c r="V605" s="19">
        <v>2.64204295228957</v>
      </c>
      <c r="W605" s="19">
        <v>2.4979822337043</v>
      </c>
      <c r="X605" s="19">
        <v>2.4979822337043</v>
      </c>
      <c r="Y605" s="31">
        <v>54.2375610617142</v>
      </c>
      <c r="Z605" s="31">
        <v>52.0016703842203</v>
      </c>
      <c r="AA605" s="31">
        <v>54.2375610617142</v>
      </c>
      <c r="AB605" s="31">
        <v>54.2375610617142</v>
      </c>
    </row>
    <row r="606" ht="20.05" customHeight="1">
      <c r="A606" s="17">
        <f>$A605+C605</f>
        <v>3005</v>
      </c>
      <c r="B606" s="18"/>
      <c r="C606" s="19">
        <v>5</v>
      </c>
      <c r="D606" t="b" s="20">
        <v>0</v>
      </c>
      <c r="E606" s="21"/>
      <c r="F606" s="22">
        <v>449.616258763926</v>
      </c>
      <c r="G606" s="22">
        <f>$E606+($F606/60+H606*'data'!$C$16+I606*OFFSET('data'!$C$17,0,D606)-G605*(OFFSET('data'!$C$18,0,D606)+'data'!$C$19+OFFSET('data'!$C$20,0,D606)))*$C606/60+G605</f>
        <v>16.3633802816823</v>
      </c>
      <c r="H606" s="22">
        <f>H605+('data'!$C$19*G605-'data'!$C$16*H605)*$C606/60</f>
        <v>65.4181353115415</v>
      </c>
      <c r="I606" s="22">
        <f>I605+(OFFSET('data'!$C$20,0,D606)*G605-OFFSET('data'!$C$17,0,D606)*I605)*$C606/60</f>
        <v>133.362977857983</v>
      </c>
      <c r="J606" s="23">
        <f>$A606/60</f>
        <v>50.0833333333333</v>
      </c>
      <c r="K606" s="19">
        <f>G606/'data'!$C$15*1000</f>
        <v>2.5</v>
      </c>
      <c r="L606" s="19">
        <f>L605+'data'!$G$21*(K605-L605)/60*C605</f>
        <v>2.497941764409</v>
      </c>
      <c r="M606" s="20">
        <f>IF(L606&lt;='data'!$G$22,1.89,1.47)</f>
        <v>1.89</v>
      </c>
      <c r="N606" s="19">
        <f>$A606</f>
        <v>3005</v>
      </c>
      <c r="O606" s="31">
        <f>'data'!$G$23-'data'!$G$23*(1-('data'!$G$22^M606)/('data'!$G$22^M606+L606^M606))</f>
        <v>54.2365359611397</v>
      </c>
      <c r="P606" s="31">
        <f>VLOOKUP(IF(N606-'data'!$G$24&lt;0,0,N606-'data'!$G$24),N3:O1097,2)</f>
        <v>54.2382429693132</v>
      </c>
      <c r="Q606" s="20">
        <v>2.5</v>
      </c>
      <c r="R606" s="19">
        <v>2.87421349647275</v>
      </c>
      <c r="S606" s="19">
        <v>2.50005253921193</v>
      </c>
      <c r="T606" s="19">
        <v>2.50005253921193</v>
      </c>
      <c r="U606" s="19">
        <v>2.49800659666785</v>
      </c>
      <c r="V606" s="19">
        <v>2.64474601356224</v>
      </c>
      <c r="W606" s="19">
        <v>2.49800659666785</v>
      </c>
      <c r="X606" s="19">
        <v>2.49800659666785</v>
      </c>
      <c r="Y606" s="31">
        <v>54.2371240458714</v>
      </c>
      <c r="Z606" s="31">
        <v>51.956095535914</v>
      </c>
      <c r="AA606" s="31">
        <v>54.2371240458714</v>
      </c>
      <c r="AB606" s="31">
        <v>54.2371240458714</v>
      </c>
    </row>
    <row r="607" ht="20.05" customHeight="1">
      <c r="A607" s="17">
        <f>$A606+C606</f>
        <v>3010</v>
      </c>
      <c r="B607" s="18"/>
      <c r="C607" s="19">
        <v>5</v>
      </c>
      <c r="D607" t="b" s="20">
        <v>0</v>
      </c>
      <c r="E607" s="21"/>
      <c r="F607" s="22">
        <v>449.519072135946</v>
      </c>
      <c r="G607" s="22">
        <f>$E607+($F607/60+H607*'data'!$C$16+I607*OFFSET('data'!$C$17,0,D607)-G606*(OFFSET('data'!$C$18,0,D607)+'data'!$C$19+OFFSET('data'!$C$20,0,D607)))*$C607/60+G606</f>
        <v>16.3633802816823</v>
      </c>
      <c r="H607" s="22">
        <f>H606+('data'!$C$19*G606-'data'!$C$16*H606)*$C607/60</f>
        <v>65.4297084756867</v>
      </c>
      <c r="I607" s="22">
        <f>I606+(OFFSET('data'!$C$20,0,D607)*G606-OFFSET('data'!$C$17,0,D607)*I606)*$C607/60</f>
        <v>133.563673839866</v>
      </c>
      <c r="J607" s="23">
        <f>$A607/60</f>
        <v>50.1666666666667</v>
      </c>
      <c r="K607" s="19">
        <f>G607/'data'!$C$15*1000</f>
        <v>2.5</v>
      </c>
      <c r="L607" s="19">
        <f>L606+'data'!$G$21*(K606-L606)/60*C606</f>
        <v>2.49796598410606</v>
      </c>
      <c r="M607" s="20">
        <f>IF(L607&lt;='data'!$G$22,1.89,1.47)</f>
        <v>1.89</v>
      </c>
      <c r="N607" s="19">
        <f>$A607</f>
        <v>3010</v>
      </c>
      <c r="O607" s="31">
        <f>'data'!$G$23-'data'!$G$23*(1-('data'!$G$22^M607)/('data'!$G$22^M607+L607^M607))</f>
        <v>54.236121696053</v>
      </c>
      <c r="P607" s="31">
        <f>VLOOKUP(IF(N607-'data'!$G$24&lt;0,0,N607-'data'!$G$24),N3:O1097,2)</f>
        <v>54.2378086060127</v>
      </c>
      <c r="Q607" s="20">
        <v>2.5</v>
      </c>
      <c r="R607" s="19">
        <v>2.87541005000223</v>
      </c>
      <c r="S607" s="19">
        <v>2.50005243443296</v>
      </c>
      <c r="T607" s="19">
        <v>2.50005243443296</v>
      </c>
      <c r="U607" s="19">
        <v>2.49803067171001</v>
      </c>
      <c r="V607" s="19">
        <v>2.64743208943554</v>
      </c>
      <c r="W607" s="19">
        <v>2.49803067171001</v>
      </c>
      <c r="X607" s="19">
        <v>2.49803067171001</v>
      </c>
      <c r="Y607" s="31">
        <v>54.2366921969527</v>
      </c>
      <c r="Z607" s="31">
        <v>51.9108209793855</v>
      </c>
      <c r="AA607" s="31">
        <v>54.2366921969527</v>
      </c>
      <c r="AB607" s="31">
        <v>54.2366921969527</v>
      </c>
    </row>
    <row r="608" ht="20.05" customHeight="1">
      <c r="A608" s="17">
        <f>$A607+C607</f>
        <v>3015</v>
      </c>
      <c r="B608" s="18"/>
      <c r="C608" s="19">
        <v>5</v>
      </c>
      <c r="D608" t="b" s="20">
        <v>0</v>
      </c>
      <c r="E608" s="21"/>
      <c r="F608" s="22">
        <v>449.422188601651</v>
      </c>
      <c r="G608" s="22">
        <f>$E608+($F608/60+H608*'data'!$C$16+I608*OFFSET('data'!$C$17,0,D608)-G607*(OFFSET('data'!$C$18,0,D608)+'data'!$C$19+OFFSET('data'!$C$20,0,D608)))*$C608/60+G607</f>
        <v>16.3633802816823</v>
      </c>
      <c r="H608" s="22">
        <f>H607+('data'!$C$19*G607-'data'!$C$16*H607)*$C608/60</f>
        <v>65.4412137243675</v>
      </c>
      <c r="I608" s="22">
        <f>I607+(OFFSET('data'!$C$20,0,D608)*G607-OFFSET('data'!$C$17,0,D608)*I607)*$C608/60</f>
        <v>133.764302755785</v>
      </c>
      <c r="J608" s="23">
        <f>$A608/60</f>
        <v>50.25</v>
      </c>
      <c r="K608" s="19">
        <f>G608/'data'!$C$15*1000</f>
        <v>2.5</v>
      </c>
      <c r="L608" s="19">
        <f>L607+'data'!$G$21*(K607-L607)/60*C607</f>
        <v>2.49798991880478</v>
      </c>
      <c r="M608" s="20">
        <f>IF(L608&lt;='data'!$G$22,1.89,1.47)</f>
        <v>1.89</v>
      </c>
      <c r="N608" s="19">
        <f>$A608</f>
        <v>3015</v>
      </c>
      <c r="O608" s="31">
        <f>'data'!$G$23-'data'!$G$23*(1-('data'!$G$22^M608)/('data'!$G$22^M608+L608^M608))</f>
        <v>54.235712308417</v>
      </c>
      <c r="P608" s="31">
        <f>VLOOKUP(IF(N608-'data'!$G$24&lt;0,0,N608-'data'!$G$24),N3:O1097,2)</f>
        <v>54.2373793569317</v>
      </c>
      <c r="Q608" s="20">
        <v>2.5</v>
      </c>
      <c r="R608" s="19">
        <v>2.87657766435561</v>
      </c>
      <c r="S608" s="19">
        <v>2.50005233001371</v>
      </c>
      <c r="T608" s="19">
        <v>2.50005233001371</v>
      </c>
      <c r="U608" s="19">
        <v>2.49805446222306</v>
      </c>
      <c r="V608" s="19">
        <v>2.65010099882308</v>
      </c>
      <c r="W608" s="19">
        <v>2.49805446222306</v>
      </c>
      <c r="X608" s="19">
        <v>2.49805446222306</v>
      </c>
      <c r="Y608" s="31">
        <v>54.2362654540134</v>
      </c>
      <c r="Z608" s="31">
        <v>51.8658508514518</v>
      </c>
      <c r="AA608" s="31">
        <v>54.2362654540134</v>
      </c>
      <c r="AB608" s="31">
        <v>54.2362654540134</v>
      </c>
    </row>
    <row r="609" ht="20.05" customHeight="1">
      <c r="A609" s="17">
        <f>$A608+C608</f>
        <v>3020</v>
      </c>
      <c r="B609" s="18"/>
      <c r="C609" s="19">
        <v>5</v>
      </c>
      <c r="D609" t="b" s="20">
        <v>0</v>
      </c>
      <c r="E609" s="21"/>
      <c r="F609" s="22">
        <v>449.325606471680</v>
      </c>
      <c r="G609" s="22">
        <f>$E609+($F609/60+H609*'data'!$C$16+I609*OFFSET('data'!$C$17,0,D609)-G608*(OFFSET('data'!$C$18,0,D609)+'data'!$C$19+OFFSET('data'!$C$20,0,D609)))*$C609/60+G608</f>
        <v>16.3633802816823</v>
      </c>
      <c r="H609" s="22">
        <f>H608+('data'!$C$19*G608-'data'!$C$16*H608)*$C609/60</f>
        <v>65.4526514561361</v>
      </c>
      <c r="I609" s="22">
        <f>I608+(OFFSET('data'!$C$20,0,D609)*G608-OFFSET('data'!$C$17,0,D609)*I608)*$C609/60</f>
        <v>133.964864628152</v>
      </c>
      <c r="J609" s="23">
        <f>$A609/60</f>
        <v>50.3333333333333</v>
      </c>
      <c r="K609" s="19">
        <f>G609/'data'!$C$15*1000</f>
        <v>2.5</v>
      </c>
      <c r="L609" s="19">
        <f>L608+'data'!$G$21*(K608-L608)/60*C608</f>
        <v>2.4980135718588</v>
      </c>
      <c r="M609" s="20">
        <f>IF(L609&lt;='data'!$G$22,1.89,1.47)</f>
        <v>1.89</v>
      </c>
      <c r="N609" s="19">
        <f>$A609</f>
        <v>3020</v>
      </c>
      <c r="O609" s="31">
        <f>'data'!$G$23-'data'!$G$23*(1-('data'!$G$22^M609)/('data'!$G$22^M609+L609^M609))</f>
        <v>54.2353077407746</v>
      </c>
      <c r="P609" s="31">
        <f>VLOOKUP(IF(N609-'data'!$G$24&lt;0,0,N609-'data'!$G$24),N3:O1097,2)</f>
        <v>54.2369551618204</v>
      </c>
      <c r="Q609" s="20">
        <v>2.5</v>
      </c>
      <c r="R609" s="19">
        <v>2.87771790599179</v>
      </c>
      <c r="S609" s="19">
        <v>2.50005222595293</v>
      </c>
      <c r="T609" s="19">
        <v>2.50005222595293</v>
      </c>
      <c r="U609" s="19">
        <v>2.49807797155934</v>
      </c>
      <c r="V609" s="19">
        <v>2.65275258358038</v>
      </c>
      <c r="W609" s="19">
        <v>2.49807797155934</v>
      </c>
      <c r="X609" s="19">
        <v>2.49807797155934</v>
      </c>
      <c r="Y609" s="31">
        <v>54.2358437568275</v>
      </c>
      <c r="Z609" s="31">
        <v>51.8211887849991</v>
      </c>
      <c r="AA609" s="31">
        <v>54.2358437568275</v>
      </c>
      <c r="AB609" s="31">
        <v>54.2358437568275</v>
      </c>
    </row>
    <row r="610" ht="20.05" customHeight="1">
      <c r="A610" s="17">
        <f>$A609+C609</f>
        <v>3025</v>
      </c>
      <c r="B610" s="18"/>
      <c r="C610" s="19">
        <v>5</v>
      </c>
      <c r="D610" t="b" s="20">
        <v>0</v>
      </c>
      <c r="E610" s="21"/>
      <c r="F610" s="22">
        <v>449.229324066554</v>
      </c>
      <c r="G610" s="22">
        <f>$E610+($F610/60+H610*'data'!$C$16+I610*OFFSET('data'!$C$17,0,D610)-G609*(OFFSET('data'!$C$18,0,D610)+'data'!$C$19+OFFSET('data'!$C$20,0,D610)))*$C610/60+G609</f>
        <v>16.3633802816823</v>
      </c>
      <c r="H610" s="22">
        <f>H609+('data'!$C$19*G609-'data'!$C$16*H609)*$C610/60</f>
        <v>65.4640220672059</v>
      </c>
      <c r="I610" s="22">
        <f>I609+(OFFSET('data'!$C$20,0,D610)*G609-OFFSET('data'!$C$17,0,D610)*I609)*$C610/60</f>
        <v>134.165359479371</v>
      </c>
      <c r="J610" s="23">
        <f>$A610/60</f>
        <v>50.4166666666667</v>
      </c>
      <c r="K610" s="19">
        <f>G610/'data'!$C$15*1000</f>
        <v>2.5</v>
      </c>
      <c r="L610" s="19">
        <f>L609+'data'!$G$21*(K609-L609)/60*C609</f>
        <v>2.49803694658229</v>
      </c>
      <c r="M610" s="20">
        <f>IF(L610&lt;='data'!$G$22,1.89,1.47)</f>
        <v>1.89</v>
      </c>
      <c r="N610" s="19">
        <f>$A610</f>
        <v>3025</v>
      </c>
      <c r="O610" s="31">
        <f>'data'!$G$23-'data'!$G$23*(1-('data'!$G$22^M610)/('data'!$G$22^M610+L610^M610))</f>
        <v>54.234907936346</v>
      </c>
      <c r="P610" s="31">
        <f>VLOOKUP(IF(N610-'data'!$G$24&lt;0,0,N610-'data'!$G$24),N3:O1097,2)</f>
        <v>54.2365359611397</v>
      </c>
      <c r="Q610" s="20">
        <v>2.5</v>
      </c>
      <c r="R610" s="19">
        <v>2.87883224924798</v>
      </c>
      <c r="S610" s="19">
        <v>2.50005212224929</v>
      </c>
      <c r="T610" s="19">
        <v>2.50005212224929</v>
      </c>
      <c r="U610" s="19">
        <v>2.49810120303175</v>
      </c>
      <c r="V610" s="19">
        <v>2.6553867070103</v>
      </c>
      <c r="W610" s="19">
        <v>2.49810120303175</v>
      </c>
      <c r="X610" s="19">
        <v>2.49810120303175</v>
      </c>
      <c r="Y610" s="31">
        <v>54.2354270458798</v>
      </c>
      <c r="Z610" s="31">
        <v>51.7768379425957</v>
      </c>
      <c r="AA610" s="31">
        <v>54.2354270458798</v>
      </c>
      <c r="AB610" s="31">
        <v>54.2354270458798</v>
      </c>
    </row>
    <row r="611" ht="20.05" customHeight="1">
      <c r="A611" s="17">
        <f>$A610+C610</f>
        <v>3030</v>
      </c>
      <c r="B611" s="18"/>
      <c r="C611" s="19">
        <v>5</v>
      </c>
      <c r="D611" t="b" s="20">
        <v>0</v>
      </c>
      <c r="E611" s="21"/>
      <c r="F611" s="22">
        <v>449.133339716621</v>
      </c>
      <c r="G611" s="22">
        <f>$E611+($F611/60+H611*'data'!$C$16+I611*OFFSET('data'!$C$17,0,D611)-G610*(OFFSET('data'!$C$18,0,D611)+'data'!$C$19+OFFSET('data'!$C$20,0,D611)))*$C611/60+G610</f>
        <v>16.3633802816823</v>
      </c>
      <c r="H611" s="22">
        <f>H610+('data'!$C$19*G610-'data'!$C$16*H610)*$C611/60</f>
        <v>65.47532595146509</v>
      </c>
      <c r="I611" s="22">
        <f>I610+(OFFSET('data'!$C$20,0,D611)*G610-OFFSET('data'!$C$17,0,D611)*I610)*$C611/60</f>
        <v>134.365787331838</v>
      </c>
      <c r="J611" s="23">
        <f>$A611/60</f>
        <v>50.5</v>
      </c>
      <c r="K611" s="19">
        <f>G611/'data'!$C$15*1000</f>
        <v>2.5</v>
      </c>
      <c r="L611" s="19">
        <f>L610+'data'!$G$21*(K610-L610)/60*C610</f>
        <v>2.49806004625042</v>
      </c>
      <c r="M611" s="20">
        <f>IF(L611&lt;='data'!$G$22,1.89,1.47)</f>
        <v>1.89</v>
      </c>
      <c r="N611" s="19">
        <f>$A611</f>
        <v>3030</v>
      </c>
      <c r="O611" s="31">
        <f>'data'!$G$23-'data'!$G$23*(1-('data'!$G$22^M611)/('data'!$G$22^M611+L611^M611))</f>
        <v>54.2345128390213</v>
      </c>
      <c r="P611" s="31">
        <f>VLOOKUP(IF(N611-'data'!$G$24&lt;0,0,N611-'data'!$G$24),N3:O1097,2)</f>
        <v>54.236121696053</v>
      </c>
      <c r="Q611" s="20">
        <v>2.5</v>
      </c>
      <c r="R611" s="19">
        <v>2.87992208178358</v>
      </c>
      <c r="S611" s="19">
        <v>2.50005201890154</v>
      </c>
      <c r="T611" s="19">
        <v>2.50005201890154</v>
      </c>
      <c r="U611" s="19">
        <v>2.49812415991416</v>
      </c>
      <c r="V611" s="19">
        <v>2.65800325245854</v>
      </c>
      <c r="W611" s="19">
        <v>2.49812415991416</v>
      </c>
      <c r="X611" s="19">
        <v>2.49812415991416</v>
      </c>
      <c r="Y611" s="31">
        <v>54.2350152623574</v>
      </c>
      <c r="Z611" s="31">
        <v>51.7328010480417</v>
      </c>
      <c r="AA611" s="31">
        <v>54.2350152623574</v>
      </c>
      <c r="AB611" s="31">
        <v>54.2350152623574</v>
      </c>
    </row>
    <row r="612" ht="20.05" customHeight="1">
      <c r="A612" s="17">
        <f>$A611+C611</f>
        <v>3035</v>
      </c>
      <c r="B612" s="18"/>
      <c r="C612" s="19">
        <v>5</v>
      </c>
      <c r="D612" t="b" s="20">
        <v>0</v>
      </c>
      <c r="E612" s="21"/>
      <c r="F612" s="22">
        <v>449.037651761999</v>
      </c>
      <c r="G612" s="22">
        <f>$E612+($F612/60+H612*'data'!$C$16+I612*OFFSET('data'!$C$17,0,D612)-G611*(OFFSET('data'!$C$18,0,D612)+'data'!$C$19+OFFSET('data'!$C$20,0,D612)))*$C612/60+G611</f>
        <v>16.3633802816823</v>
      </c>
      <c r="H612" s="22">
        <f>H611+('data'!$C$19*G611-'data'!$C$16*H611)*$C612/60</f>
        <v>65.4865635004905</v>
      </c>
      <c r="I612" s="22">
        <f>I611+(OFFSET('data'!$C$20,0,D612)*G611-OFFSET('data'!$C$17,0,D612)*I611)*$C612/60</f>
        <v>134.566148207941</v>
      </c>
      <c r="J612" s="23">
        <f>$A612/60</f>
        <v>50.5833333333333</v>
      </c>
      <c r="K612" s="19">
        <f>G612/'data'!$C$15*1000</f>
        <v>2.5</v>
      </c>
      <c r="L612" s="19">
        <f>L611+'data'!$G$21*(K611-L611)/60*C611</f>
        <v>2.49808287409983</v>
      </c>
      <c r="M612" s="20">
        <f>IF(L612&lt;='data'!$G$22,1.89,1.47)</f>
        <v>1.89</v>
      </c>
      <c r="N612" s="19">
        <f>$A612</f>
        <v>3035</v>
      </c>
      <c r="O612" s="31">
        <f>'data'!$G$23-'data'!$G$23*(1-('data'!$G$22^M612)/('data'!$G$22^M612+L612^M612))</f>
        <v>54.234122393352</v>
      </c>
      <c r="P612" s="31">
        <f>VLOOKUP(IF(N612-'data'!$G$24&lt;0,0,N612-'data'!$G$24),N3:O1097,2)</f>
        <v>54.235712308417</v>
      </c>
      <c r="Q612" s="20">
        <v>2.5</v>
      </c>
      <c r="R612" s="19">
        <v>2.88098870970202</v>
      </c>
      <c r="S612" s="19">
        <v>2.5000519159084</v>
      </c>
      <c r="T612" s="19">
        <v>2.5000519159084</v>
      </c>
      <c r="U612" s="19">
        <v>2.49814684544193</v>
      </c>
      <c r="V612" s="19">
        <v>2.66060212199364</v>
      </c>
      <c r="W612" s="19">
        <v>2.49814684544193</v>
      </c>
      <c r="X612" s="19">
        <v>2.49814684544193</v>
      </c>
      <c r="Y612" s="31">
        <v>54.234608348141</v>
      </c>
      <c r="Z612" s="31">
        <v>51.6890804159812</v>
      </c>
      <c r="AA612" s="31">
        <v>54.234608348141</v>
      </c>
      <c r="AB612" s="31">
        <v>54.234608348141</v>
      </c>
    </row>
    <row r="613" ht="20.05" customHeight="1">
      <c r="A613" s="17">
        <f>$A612+C612</f>
        <v>3040</v>
      </c>
      <c r="B613" s="18"/>
      <c r="C613" s="19">
        <v>5</v>
      </c>
      <c r="D613" t="b" s="20">
        <v>0</v>
      </c>
      <c r="E613" s="21"/>
      <c r="F613" s="22">
        <v>448.942258552514</v>
      </c>
      <c r="G613" s="22">
        <f>$E613+($F613/60+H613*'data'!$C$16+I613*OFFSET('data'!$C$17,0,D613)-G612*(OFFSET('data'!$C$18,0,D613)+'data'!$C$19+OFFSET('data'!$C$20,0,D613)))*$C613/60+G612</f>
        <v>16.3633802816823</v>
      </c>
      <c r="H613" s="22">
        <f>H612+('data'!$C$19*G612-'data'!$C$16*H612)*$C613/60</f>
        <v>65.4977351035609</v>
      </c>
      <c r="I613" s="22">
        <f>I612+(OFFSET('data'!$C$20,0,D613)*G612-OFFSET('data'!$C$17,0,D613)*I612)*$C613/60</f>
        <v>134.766442130062</v>
      </c>
      <c r="J613" s="23">
        <f>$A613/60</f>
        <v>50.6666666666667</v>
      </c>
      <c r="K613" s="19">
        <f>G613/'data'!$C$15*1000</f>
        <v>2.5</v>
      </c>
      <c r="L613" s="19">
        <f>L612+'data'!$G$21*(K612-L612)/60*C612</f>
        <v>2.49810543332907</v>
      </c>
      <c r="M613" s="20">
        <f>IF(L613&lt;='data'!$G$22,1.89,1.47)</f>
        <v>1.89</v>
      </c>
      <c r="N613" s="19">
        <f>$A613</f>
        <v>3040</v>
      </c>
      <c r="O613" s="31">
        <f>'data'!$G$23-'data'!$G$23*(1-('data'!$G$22^M613)/('data'!$G$22^M613+L613^M613))</f>
        <v>54.2337365445433</v>
      </c>
      <c r="P613" s="31">
        <f>VLOOKUP(IF(N613-'data'!$G$24&lt;0,0,N613-'data'!$G$24),N3:O1097,2)</f>
        <v>54.2353077407746</v>
      </c>
      <c r="Q613" s="20">
        <v>2.5</v>
      </c>
      <c r="R613" s="19">
        <v>2.88203336237009</v>
      </c>
      <c r="S613" s="19">
        <v>2.50005181326857</v>
      </c>
      <c r="T613" s="19">
        <v>2.50005181326857</v>
      </c>
      <c r="U613" s="19">
        <v>2.49816926281231</v>
      </c>
      <c r="V613" s="19">
        <v>2.66318323516665</v>
      </c>
      <c r="W613" s="19">
        <v>2.49816926281231</v>
      </c>
      <c r="X613" s="19">
        <v>2.49816926281231</v>
      </c>
      <c r="Y613" s="31">
        <v>54.2342062457973</v>
      </c>
      <c r="Z613" s="31">
        <v>51.6456779796894</v>
      </c>
      <c r="AA613" s="31">
        <v>54.2342062457973</v>
      </c>
      <c r="AB613" s="31">
        <v>54.2342062457973</v>
      </c>
    </row>
    <row r="614" ht="20.05" customHeight="1">
      <c r="A614" s="17">
        <f>$A613+C613</f>
        <v>3045</v>
      </c>
      <c r="B614" s="18"/>
      <c r="C614" s="19">
        <v>5</v>
      </c>
      <c r="D614" t="b" s="20">
        <v>0</v>
      </c>
      <c r="E614" s="21"/>
      <c r="F614" s="22">
        <v>448.847158447647</v>
      </c>
      <c r="G614" s="22">
        <f>$E614+($F614/60+H614*'data'!$C$16+I614*OFFSET('data'!$C$17,0,D614)-G613*(OFFSET('data'!$C$18,0,D614)+'data'!$C$19+OFFSET('data'!$C$20,0,D614)))*$C614/60+G613</f>
        <v>16.3633802816823</v>
      </c>
      <c r="H614" s="22">
        <f>H613+('data'!$C$19*G613-'data'!$C$16*H613)*$C614/60</f>
        <v>65.50884114767091</v>
      </c>
      <c r="I614" s="22">
        <f>I613+(OFFSET('data'!$C$20,0,D614)*G613-OFFSET('data'!$C$17,0,D614)*I613)*$C614/60</f>
        <v>134.966669120575</v>
      </c>
      <c r="J614" s="23">
        <f>$A614/60</f>
        <v>50.75</v>
      </c>
      <c r="K614" s="19">
        <f>G614/'data'!$C$15*1000</f>
        <v>2.5</v>
      </c>
      <c r="L614" s="19">
        <f>L613+'data'!$G$21*(K613-L613)/60*C613</f>
        <v>2.49812772709905</v>
      </c>
      <c r="M614" s="20">
        <f>IF(L614&lt;='data'!$G$22,1.89,1.47)</f>
        <v>1.89</v>
      </c>
      <c r="N614" s="19">
        <f>$A614</f>
        <v>3045</v>
      </c>
      <c r="O614" s="31">
        <f>'data'!$G$23-'data'!$G$23*(1-('data'!$G$22^M614)/('data'!$G$22^M614+L614^M614))</f>
        <v>54.233355238447</v>
      </c>
      <c r="P614" s="31">
        <f>VLOOKUP(IF(N614-'data'!$G$24&lt;0,0,N614-'data'!$G$24),N3:O1097,2)</f>
        <v>54.234907936346</v>
      </c>
      <c r="Q614" s="20">
        <v>2.5</v>
      </c>
      <c r="R614" s="19">
        <v>2.88305719695226</v>
      </c>
      <c r="S614" s="19">
        <v>2.50005171098081</v>
      </c>
      <c r="T614" s="19">
        <v>2.50005171098081</v>
      </c>
      <c r="U614" s="19">
        <v>2.49819141518493</v>
      </c>
      <c r="V614" s="19">
        <v>2.66574652784568</v>
      </c>
      <c r="W614" s="19">
        <v>2.49819141518493</v>
      </c>
      <c r="X614" s="19">
        <v>2.49819141518493</v>
      </c>
      <c r="Y614" s="31">
        <v>54.2338088985701</v>
      </c>
      <c r="Z614" s="31">
        <v>51.6025953171498</v>
      </c>
      <c r="AA614" s="31">
        <v>54.2338088985701</v>
      </c>
      <c r="AB614" s="31">
        <v>54.2338088985701</v>
      </c>
    </row>
    <row r="615" ht="20.05" customHeight="1">
      <c r="A615" s="17">
        <f>$A614+C614</f>
        <v>3050</v>
      </c>
      <c r="B615" s="18"/>
      <c r="C615" s="19">
        <v>5</v>
      </c>
      <c r="D615" t="b" s="20">
        <v>0</v>
      </c>
      <c r="E615" s="21"/>
      <c r="F615" s="22">
        <v>448.752349816477</v>
      </c>
      <c r="G615" s="22">
        <f>$E615+($F615/60+H615*'data'!$C$16+I615*OFFSET('data'!$C$17,0,D615)-G614*(OFFSET('data'!$C$18,0,D615)+'data'!$C$19+OFFSET('data'!$C$20,0,D615)))*$C615/60+G614</f>
        <v>16.3633802816823</v>
      </c>
      <c r="H615" s="22">
        <f>H614+('data'!$C$19*G614-'data'!$C$16*H614)*$C615/60</f>
        <v>65.51988201754379</v>
      </c>
      <c r="I615" s="22">
        <f>I614+(OFFSET('data'!$C$20,0,D615)*G614-OFFSET('data'!$C$17,0,D615)*I614)*$C615/60</f>
        <v>135.166829201846</v>
      </c>
      <c r="J615" s="23">
        <f>$A615/60</f>
        <v>50.8333333333333</v>
      </c>
      <c r="K615" s="19">
        <f>G615/'data'!$C$15*1000</f>
        <v>2.5</v>
      </c>
      <c r="L615" s="19">
        <f>L614+'data'!$G$21*(K614-L614)/60*C614</f>
        <v>2.49814975853349</v>
      </c>
      <c r="M615" s="20">
        <f>IF(L615&lt;='data'!$G$22,1.89,1.47)</f>
        <v>1.89</v>
      </c>
      <c r="N615" s="19">
        <f>$A615</f>
        <v>3050</v>
      </c>
      <c r="O615" s="31">
        <f>'data'!$G$23-'data'!$G$23*(1-('data'!$G$22^M615)/('data'!$G$22^M615+L615^M615))</f>
        <v>54.232978421553</v>
      </c>
      <c r="P615" s="31">
        <f>VLOOKUP(IF(N615-'data'!$G$24&lt;0,0,N615-'data'!$G$24),N3:O1097,2)</f>
        <v>54.2345128390213</v>
      </c>
      <c r="Q615" s="20">
        <v>2.5</v>
      </c>
      <c r="R615" s="19">
        <v>2.884061302677</v>
      </c>
      <c r="S615" s="19">
        <v>2.50005160904385</v>
      </c>
      <c r="T615" s="19">
        <v>2.50005160904385</v>
      </c>
      <c r="U615" s="19">
        <v>2.49821330568222</v>
      </c>
      <c r="V615" s="19">
        <v>2.66829195112079</v>
      </c>
      <c r="W615" s="19">
        <v>2.49821330568222</v>
      </c>
      <c r="X615" s="19">
        <v>2.49821330568222</v>
      </c>
      <c r="Y615" s="31">
        <v>54.2334162503733</v>
      </c>
      <c r="Z615" s="31">
        <v>51.5598336755185</v>
      </c>
      <c r="AA615" s="31">
        <v>54.2334162503733</v>
      </c>
      <c r="AB615" s="31">
        <v>54.2334162503733</v>
      </c>
    </row>
    <row r="616" ht="20.05" customHeight="1">
      <c r="A616" s="17">
        <f>$A615+C615</f>
        <v>3055</v>
      </c>
      <c r="B616" s="18"/>
      <c r="C616" s="19">
        <v>5</v>
      </c>
      <c r="D616" t="b" s="20">
        <v>0</v>
      </c>
      <c r="E616" s="21"/>
      <c r="F616" s="22">
        <v>448.657831037624</v>
      </c>
      <c r="G616" s="22">
        <f>$E616+($F616/60+H616*'data'!$C$16+I616*OFFSET('data'!$C$17,0,D616)-G615*(OFFSET('data'!$C$18,0,D616)+'data'!$C$19+OFFSET('data'!$C$20,0,D616)))*$C616/60+G615</f>
        <v>16.3633802816823</v>
      </c>
      <c r="H616" s="22">
        <f>H615+('data'!$C$19*G615-'data'!$C$16*H615)*$C616/60</f>
        <v>65.5308580956453</v>
      </c>
      <c r="I616" s="22">
        <f>I615+(OFFSET('data'!$C$20,0,D616)*G615-OFFSET('data'!$C$17,0,D616)*I615)*$C616/60</f>
        <v>135.366922396234</v>
      </c>
      <c r="J616" s="23">
        <f>$A616/60</f>
        <v>50.9166666666667</v>
      </c>
      <c r="K616" s="19">
        <f>G616/'data'!$C$15*1000</f>
        <v>2.5</v>
      </c>
      <c r="L616" s="19">
        <f>L615+'data'!$G$21*(K615-L615)/60*C615</f>
        <v>2.49817153071934</v>
      </c>
      <c r="M616" s="20">
        <f>IF(L616&lt;='data'!$G$22,1.89,1.47)</f>
        <v>1.89</v>
      </c>
      <c r="N616" s="19">
        <f>$A616</f>
        <v>3055</v>
      </c>
      <c r="O616" s="31">
        <f>'data'!$G$23-'data'!$G$23*(1-('data'!$G$22^M616)/('data'!$G$22^M616+L616^M616))</f>
        <v>54.2326060409824</v>
      </c>
      <c r="P616" s="31">
        <f>VLOOKUP(IF(N616-'data'!$G$24&lt;0,0,N616-'data'!$G$24),N3:O1097,2)</f>
        <v>54.234122393352</v>
      </c>
      <c r="Q616" s="20">
        <v>2.5</v>
      </c>
      <c r="R616" s="19">
        <v>2.88504670485103</v>
      </c>
      <c r="S616" s="19">
        <v>2.50005150745644</v>
      </c>
      <c r="T616" s="19">
        <v>2.50005150745644</v>
      </c>
      <c r="U616" s="19">
        <v>2.49823493738985</v>
      </c>
      <c r="V616" s="19">
        <v>2.67081947027524</v>
      </c>
      <c r="W616" s="19">
        <v>2.49823493738985</v>
      </c>
      <c r="X616" s="19">
        <v>2.49823493738985</v>
      </c>
      <c r="Y616" s="31">
        <v>54.233028245782</v>
      </c>
      <c r="Z616" s="31">
        <v>51.5173939940776</v>
      </c>
      <c r="AA616" s="31">
        <v>54.233028245782</v>
      </c>
      <c r="AB616" s="31">
        <v>54.233028245782</v>
      </c>
    </row>
    <row r="617" ht="20.05" customHeight="1">
      <c r="A617" s="17">
        <f>$A616+C616</f>
        <v>3060</v>
      </c>
      <c r="B617" s="18"/>
      <c r="C617" s="19">
        <v>5</v>
      </c>
      <c r="D617" t="b" s="20">
        <v>0</v>
      </c>
      <c r="E617" s="21"/>
      <c r="F617" s="22">
        <v>448.563600499191</v>
      </c>
      <c r="G617" s="22">
        <f>$E617+($F617/60+H617*'data'!$C$16+I617*OFFSET('data'!$C$17,0,D617)-G616*(OFFSET('data'!$C$18,0,D617)+'data'!$C$19+OFFSET('data'!$C$20,0,D617)))*$C617/60+G616</f>
        <v>16.3633802816823</v>
      </c>
      <c r="H617" s="22">
        <f>H616+('data'!$C$19*G616-'data'!$C$16*H616)*$C617/60</f>
        <v>65.54176976219669</v>
      </c>
      <c r="I617" s="22">
        <f>I616+(OFFSET('data'!$C$20,0,D617)*G616-OFFSET('data'!$C$17,0,D617)*I616)*$C617/60</f>
        <v>135.566948726091</v>
      </c>
      <c r="J617" s="23">
        <f>$A617/60</f>
        <v>51</v>
      </c>
      <c r="K617" s="19">
        <f>G617/'data'!$C$15*1000</f>
        <v>2.5</v>
      </c>
      <c r="L617" s="19">
        <f>L616+'data'!$G$21*(K616-L616)/60*C616</f>
        <v>2.49819304670724</v>
      </c>
      <c r="M617" s="20">
        <f>IF(L617&lt;='data'!$G$22,1.89,1.47)</f>
        <v>1.89</v>
      </c>
      <c r="N617" s="19">
        <f>$A617</f>
        <v>3060</v>
      </c>
      <c r="O617" s="31">
        <f>'data'!$G$23-'data'!$G$23*(1-('data'!$G$22^M617)/('data'!$G$22^M617+L617^M617))</f>
        <v>54.2322380444796</v>
      </c>
      <c r="P617" s="31">
        <f>VLOOKUP(IF(N617-'data'!$G$24&lt;0,0,N617-'data'!$G$24),N3:O1097,2)</f>
        <v>54.2337365445433</v>
      </c>
      <c r="Q617" s="20">
        <v>2.5</v>
      </c>
      <c r="R617" s="19">
        <v>2.88601436863612</v>
      </c>
      <c r="S617" s="19">
        <v>2.5000514062173</v>
      </c>
      <c r="T617" s="19">
        <v>2.5000514062173</v>
      </c>
      <c r="U617" s="19">
        <v>2.49825631335716</v>
      </c>
      <c r="V617" s="19">
        <v>2.67332906381897</v>
      </c>
      <c r="W617" s="19">
        <v>2.49825631335716</v>
      </c>
      <c r="X617" s="19">
        <v>2.49825631335716</v>
      </c>
      <c r="Y617" s="31">
        <v>54.2326448300254</v>
      </c>
      <c r="Z617" s="31">
        <v>51.4752769257654</v>
      </c>
      <c r="AA617" s="31">
        <v>54.2326448300254</v>
      </c>
      <c r="AB617" s="31">
        <v>54.2326448300254</v>
      </c>
    </row>
    <row r="618" ht="20.05" customHeight="1">
      <c r="A618" s="17">
        <f>$A617+C617</f>
        <v>3065</v>
      </c>
      <c r="B618" s="18"/>
      <c r="C618" s="19">
        <v>5</v>
      </c>
      <c r="D618" t="b" s="20">
        <v>0</v>
      </c>
      <c r="E618" s="21"/>
      <c r="F618" s="22">
        <v>448.469656598714</v>
      </c>
      <c r="G618" s="22">
        <f>$E618+($F618/60+H618*'data'!$C$16+I618*OFFSET('data'!$C$17,0,D618)-G617*(OFFSET('data'!$C$18,0,D618)+'data'!$C$19+OFFSET('data'!$C$20,0,D618)))*$C618/60+G617</f>
        <v>16.3633802816823</v>
      </c>
      <c r="H618" s="22">
        <f>H617+('data'!$C$19*G617-'data'!$C$16*H617)*$C618/60</f>
        <v>65.55261739518809</v>
      </c>
      <c r="I618" s="22">
        <f>I617+(OFFSET('data'!$C$20,0,D618)*G617-OFFSET('data'!$C$17,0,D618)*I617)*$C618/60</f>
        <v>135.766908213760</v>
      </c>
      <c r="J618" s="23">
        <f>$A618/60</f>
        <v>51.0833333333333</v>
      </c>
      <c r="K618" s="19">
        <f>G618/'data'!$C$15*1000</f>
        <v>2.5</v>
      </c>
      <c r="L618" s="19">
        <f>L617+'data'!$G$21*(K617-L617)/60*C617</f>
        <v>2.49821430951192</v>
      </c>
      <c r="M618" s="20">
        <f>IF(L618&lt;='data'!$G$22,1.89,1.47)</f>
        <v>1.89</v>
      </c>
      <c r="N618" s="19">
        <f>$A618</f>
        <v>3065</v>
      </c>
      <c r="O618" s="31">
        <f>'data'!$G$23-'data'!$G$23*(1-('data'!$G$22^M618)/('data'!$G$22^M618+L618^M618))</f>
        <v>54.2318743804052</v>
      </c>
      <c r="P618" s="31">
        <f>VLOOKUP(IF(N618-'data'!$G$24&lt;0,0,N618-'data'!$G$24),N3:O1097,2)</f>
        <v>54.233355238447</v>
      </c>
      <c r="Q618" s="20">
        <v>2.5</v>
      </c>
      <c r="R618" s="19">
        <v>2.88696520260278</v>
      </c>
      <c r="S618" s="19">
        <v>2.50005130532521</v>
      </c>
      <c r="T618" s="19">
        <v>2.50005130532521</v>
      </c>
      <c r="U618" s="19">
        <v>2.4982774365976</v>
      </c>
      <c r="V618" s="19">
        <v>2.67582072258071</v>
      </c>
      <c r="W618" s="19">
        <v>2.4982774365976</v>
      </c>
      <c r="X618" s="19">
        <v>2.4982774365976</v>
      </c>
      <c r="Y618" s="31">
        <v>54.2322659489787</v>
      </c>
      <c r="Z618" s="31">
        <v>51.4334828573709</v>
      </c>
      <c r="AA618" s="31">
        <v>54.2322659489787</v>
      </c>
      <c r="AB618" s="31">
        <v>54.2322659489787</v>
      </c>
    </row>
    <row r="619" ht="20.05" customHeight="1">
      <c r="A619" s="17">
        <f>$A618+C618</f>
        <v>3070</v>
      </c>
      <c r="B619" s="18"/>
      <c r="C619" s="19">
        <v>5</v>
      </c>
      <c r="D619" t="b" s="20">
        <v>0</v>
      </c>
      <c r="E619" s="21"/>
      <c r="F619" s="22">
        <v>448.375997743101</v>
      </c>
      <c r="G619" s="22">
        <f>$E619+($F619/60+H619*'data'!$C$16+I619*OFFSET('data'!$C$17,0,D619)-G618*(OFFSET('data'!$C$18,0,D619)+'data'!$C$19+OFFSET('data'!$C$20,0,D619)))*$C619/60+G618</f>
        <v>16.3633802816823</v>
      </c>
      <c r="H619" s="22">
        <f>H618+('data'!$C$19*G618-'data'!$C$16*H618)*$C619/60</f>
        <v>65.5634013703912</v>
      </c>
      <c r="I619" s="22">
        <f>I618+(OFFSET('data'!$C$20,0,D619)*G618-OFFSET('data'!$C$17,0,D619)*I618)*$C619/60</f>
        <v>135.966800881577</v>
      </c>
      <c r="J619" s="23">
        <f>$A619/60</f>
        <v>51.1666666666667</v>
      </c>
      <c r="K619" s="19">
        <f>G619/'data'!$C$15*1000</f>
        <v>2.5</v>
      </c>
      <c r="L619" s="19">
        <f>L618+'data'!$G$21*(K618-L618)/60*C618</f>
        <v>2.49823532211264</v>
      </c>
      <c r="M619" s="20">
        <f>IF(L619&lt;='data'!$G$22,1.89,1.47)</f>
        <v>1.89</v>
      </c>
      <c r="N619" s="19">
        <f>$A619</f>
        <v>3070</v>
      </c>
      <c r="O619" s="31">
        <f>'data'!$G$23-'data'!$G$23*(1-('data'!$G$22^M619)/('data'!$G$22^M619+L619^M619))</f>
        <v>54.2315149977288</v>
      </c>
      <c r="P619" s="31">
        <f>VLOOKUP(IF(N619-'data'!$G$24&lt;0,0,N619-'data'!$G$24),N3:O1097,2)</f>
        <v>54.232978421553</v>
      </c>
      <c r="Q619" s="20">
        <v>2.5</v>
      </c>
      <c r="R619" s="19">
        <v>2.88790006207388</v>
      </c>
      <c r="S619" s="19">
        <v>2.5000512047789</v>
      </c>
      <c r="T619" s="19">
        <v>2.5000512047789</v>
      </c>
      <c r="U619" s="19">
        <v>2.49829831008915</v>
      </c>
      <c r="V619" s="19">
        <v>2.67829444885525</v>
      </c>
      <c r="W619" s="19">
        <v>2.49829831008915</v>
      </c>
      <c r="X619" s="19">
        <v>2.49829831008915</v>
      </c>
      <c r="Y619" s="31">
        <v>54.2318915491555</v>
      </c>
      <c r="Z619" s="31">
        <v>51.3920119284733</v>
      </c>
      <c r="AA619" s="31">
        <v>54.2318915491555</v>
      </c>
      <c r="AB619" s="31">
        <v>54.2318915491555</v>
      </c>
    </row>
    <row r="620" ht="20.05" customHeight="1">
      <c r="A620" s="17">
        <f>$A619+C619</f>
        <v>3075</v>
      </c>
      <c r="B620" s="18"/>
      <c r="C620" s="19">
        <v>5</v>
      </c>
      <c r="D620" t="b" s="20">
        <v>0</v>
      </c>
      <c r="E620" s="21"/>
      <c r="F620" s="22">
        <v>448.282622348578</v>
      </c>
      <c r="G620" s="22">
        <f>$E620+($F620/60+H620*'data'!$C$16+I620*OFFSET('data'!$C$17,0,D620)-G619*(OFFSET('data'!$C$18,0,D620)+'data'!$C$19+OFFSET('data'!$C$20,0,D620)))*$C620/60+G619</f>
        <v>16.3633802816823</v>
      </c>
      <c r="H620" s="22">
        <f>H619+('data'!$C$19*G619-'data'!$C$16*H619)*$C620/60</f>
        <v>65.57412206137271</v>
      </c>
      <c r="I620" s="22">
        <f>I619+(OFFSET('data'!$C$20,0,D620)*G619-OFFSET('data'!$C$17,0,D620)*I619)*$C620/60</f>
        <v>136.166626751872</v>
      </c>
      <c r="J620" s="23">
        <f>$A620/60</f>
        <v>51.25</v>
      </c>
      <c r="K620" s="19">
        <f>G620/'data'!$C$15*1000</f>
        <v>2.5</v>
      </c>
      <c r="L620" s="19">
        <f>L619+'data'!$G$21*(K619-L619)/60*C619</f>
        <v>2.49825608745361</v>
      </c>
      <c r="M620" s="20">
        <f>IF(L620&lt;='data'!$G$22,1.89,1.47)</f>
        <v>1.89</v>
      </c>
      <c r="N620" s="19">
        <f>$A620</f>
        <v>3075</v>
      </c>
      <c r="O620" s="31">
        <f>'data'!$G$23-'data'!$G$23*(1-('data'!$G$22^M620)/('data'!$G$22^M620+L620^M620))</f>
        <v>54.2311598460213</v>
      </c>
      <c r="P620" s="31">
        <f>VLOOKUP(IF(N620-'data'!$G$24&lt;0,0,N620-'data'!$G$24),N3:O1097,2)</f>
        <v>54.2326060409824</v>
      </c>
      <c r="Q620" s="20">
        <v>2.5</v>
      </c>
      <c r="R620" s="19">
        <v>2.88881975227057</v>
      </c>
      <c r="S620" s="19">
        <v>2.50005110457714</v>
      </c>
      <c r="T620" s="19">
        <v>2.50005110457714</v>
      </c>
      <c r="U620" s="19">
        <v>2.49831893677472</v>
      </c>
      <c r="V620" s="19">
        <v>2.68075025560254</v>
      </c>
      <c r="W620" s="19">
        <v>2.49831893677472</v>
      </c>
      <c r="X620" s="19">
        <v>2.49831893677472</v>
      </c>
      <c r="Y620" s="31">
        <v>54.2315215777003</v>
      </c>
      <c r="Z620" s="31">
        <v>51.350864049201</v>
      </c>
      <c r="AA620" s="31">
        <v>54.2315215777003</v>
      </c>
      <c r="AB620" s="31">
        <v>54.2315215777003</v>
      </c>
    </row>
    <row r="621" ht="20.05" customHeight="1">
      <c r="A621" s="17">
        <f>$A620+C620</f>
        <v>3080</v>
      </c>
      <c r="B621" s="18"/>
      <c r="C621" s="19">
        <v>5</v>
      </c>
      <c r="D621" t="b" s="20">
        <v>0</v>
      </c>
      <c r="E621" s="21"/>
      <c r="F621" s="22">
        <v>448.189528840638</v>
      </c>
      <c r="G621" s="22">
        <f>$E621+($F621/60+H621*'data'!$C$16+I621*OFFSET('data'!$C$17,0,D621)-G620*(OFFSET('data'!$C$18,0,D621)+'data'!$C$19+OFFSET('data'!$C$20,0,D621)))*$C621/60+G620</f>
        <v>16.3633802816823</v>
      </c>
      <c r="H621" s="22">
        <f>H620+('data'!$C$19*G620-'data'!$C$16*H620)*$C621/60</f>
        <v>65.58477983950699</v>
      </c>
      <c r="I621" s="22">
        <f>I620+(OFFSET('data'!$C$20,0,D621)*G620-OFFSET('data'!$C$17,0,D621)*I620)*$C621/60</f>
        <v>136.366385846966</v>
      </c>
      <c r="J621" s="23">
        <f>$A621/60</f>
        <v>51.3333333333333</v>
      </c>
      <c r="K621" s="19">
        <f>G621/'data'!$C$15*1000</f>
        <v>2.5</v>
      </c>
      <c r="L621" s="19">
        <f>L620+'data'!$G$21*(K620-L620)/60*C620</f>
        <v>2.49827660844439</v>
      </c>
      <c r="M621" s="20">
        <f>IF(L621&lt;='data'!$G$22,1.89,1.47)</f>
        <v>1.89</v>
      </c>
      <c r="N621" s="19">
        <f>$A621</f>
        <v>3080</v>
      </c>
      <c r="O621" s="31">
        <f>'data'!$G$23-'data'!$G$23*(1-('data'!$G$22^M621)/('data'!$G$22^M621+L621^M621))</f>
        <v>54.2308088754484</v>
      </c>
      <c r="P621" s="31">
        <f>VLOOKUP(IF(N621-'data'!$G$24&lt;0,0,N621-'data'!$G$24),N3:O1097,2)</f>
        <v>54.2322380444796</v>
      </c>
      <c r="Q621" s="20">
        <v>2.5</v>
      </c>
      <c r="R621" s="19">
        <v>2.88972503127232</v>
      </c>
      <c r="S621" s="19">
        <v>2.50005100471869</v>
      </c>
      <c r="T621" s="19">
        <v>2.50005100471869</v>
      </c>
      <c r="U621" s="19">
        <v>2.49833931956259</v>
      </c>
      <c r="V621" s="19">
        <v>2.68318816569557</v>
      </c>
      <c r="W621" s="19">
        <v>2.49833931956259</v>
      </c>
      <c r="X621" s="19">
        <v>2.49833931956259</v>
      </c>
      <c r="Y621" s="31">
        <v>54.2311559823814</v>
      </c>
      <c r="Z621" s="31">
        <v>51.3100389168829</v>
      </c>
      <c r="AA621" s="31">
        <v>54.2311559823814</v>
      </c>
      <c r="AB621" s="31">
        <v>54.2311559823814</v>
      </c>
    </row>
    <row r="622" ht="20.05" customHeight="1">
      <c r="A622" s="17">
        <f>$A621+C621</f>
        <v>3085</v>
      </c>
      <c r="B622" s="18"/>
      <c r="C622" s="19">
        <v>5</v>
      </c>
      <c r="D622" t="b" s="20">
        <v>0</v>
      </c>
      <c r="E622" s="21"/>
      <c r="F622" s="22">
        <v>448.096715653982</v>
      </c>
      <c r="G622" s="22">
        <f>$E622+($F622/60+H622*'data'!$C$16+I622*OFFSET('data'!$C$17,0,D622)-G621*(OFFSET('data'!$C$18,0,D622)+'data'!$C$19+OFFSET('data'!$C$20,0,D622)))*$C622/60+G621</f>
        <v>16.3633802816823</v>
      </c>
      <c r="H622" s="22">
        <f>H621+('data'!$C$19*G621-'data'!$C$16*H621)*$C622/60</f>
        <v>65.5953750739893</v>
      </c>
      <c r="I622" s="22">
        <f>I621+(OFFSET('data'!$C$20,0,D622)*G621-OFFSET('data'!$C$17,0,D622)*I621)*$C622/60</f>
        <v>136.566078189174</v>
      </c>
      <c r="J622" s="23">
        <f>$A622/60</f>
        <v>51.4166666666667</v>
      </c>
      <c r="K622" s="19">
        <f>G622/'data'!$C$15*1000</f>
        <v>2.5</v>
      </c>
      <c r="L622" s="19">
        <f>L621+'data'!$G$21*(K621-L621)/60*C621</f>
        <v>2.49829688796029</v>
      </c>
      <c r="M622" s="20">
        <f>IF(L622&lt;='data'!$G$22,1.89,1.47)</f>
        <v>1.89</v>
      </c>
      <c r="N622" s="19">
        <f>$A622</f>
        <v>3085</v>
      </c>
      <c r="O622" s="31">
        <f>'data'!$G$23-'data'!$G$23*(1-('data'!$G$22^M622)/('data'!$G$22^M622+L622^M622))</f>
        <v>54.2304620367635</v>
      </c>
      <c r="P622" s="31">
        <f>VLOOKUP(IF(N622-'data'!$G$24&lt;0,0,N622-'data'!$G$24),N3:O1097,2)</f>
        <v>54.2318743804052</v>
      </c>
      <c r="Q622" s="20">
        <v>2.5</v>
      </c>
      <c r="R622" s="19">
        <v>2.89061661280196</v>
      </c>
      <c r="S622" s="19">
        <v>2.50005090520233</v>
      </c>
      <c r="T622" s="19">
        <v>2.50005090520233</v>
      </c>
      <c r="U622" s="19">
        <v>2.49835946132679</v>
      </c>
      <c r="V622" s="19">
        <v>2.6856082112141</v>
      </c>
      <c r="W622" s="19">
        <v>2.49835946132679</v>
      </c>
      <c r="X622" s="19">
        <v>2.49835946132679</v>
      </c>
      <c r="Y622" s="31">
        <v>54.2307947115829</v>
      </c>
      <c r="Z622" s="31">
        <v>51.2695360316592</v>
      </c>
      <c r="AA622" s="31">
        <v>54.2307947115829</v>
      </c>
      <c r="AB622" s="31">
        <v>54.2307947115829</v>
      </c>
    </row>
    <row r="623" ht="20.05" customHeight="1">
      <c r="A623" s="17">
        <f>$A622+C622</f>
        <v>3090</v>
      </c>
      <c r="B623" s="18"/>
      <c r="C623" s="19">
        <v>5</v>
      </c>
      <c r="D623" t="b" s="20">
        <v>0</v>
      </c>
      <c r="E623" s="21"/>
      <c r="F623" s="22">
        <v>448.004181232469</v>
      </c>
      <c r="G623" s="22">
        <f>$E623+($F623/60+H623*'data'!$C$16+I623*OFFSET('data'!$C$17,0,D623)-G622*(OFFSET('data'!$C$18,0,D623)+'data'!$C$19+OFFSET('data'!$C$20,0,D623)))*$C623/60+G622</f>
        <v>16.3633802816823</v>
      </c>
      <c r="H623" s="22">
        <f>H622+('data'!$C$19*G622-'data'!$C$16*H622)*$C623/60</f>
        <v>65.605908131848</v>
      </c>
      <c r="I623" s="22">
        <f>I622+(OFFSET('data'!$C$20,0,D623)*G622-OFFSET('data'!$C$17,0,D623)*I622)*$C623/60</f>
        <v>136.765703800802</v>
      </c>
      <c r="J623" s="23">
        <f>$A623/60</f>
        <v>51.5</v>
      </c>
      <c r="K623" s="19">
        <f>G623/'data'!$C$15*1000</f>
        <v>2.5</v>
      </c>
      <c r="L623" s="19">
        <f>L622+'data'!$G$21*(K622-L622)/60*C622</f>
        <v>2.4983169288428</v>
      </c>
      <c r="M623" s="20">
        <f>IF(L623&lt;='data'!$G$22,1.89,1.47)</f>
        <v>1.89</v>
      </c>
      <c r="N623" s="19">
        <f>$A623</f>
        <v>3090</v>
      </c>
      <c r="O623" s="31">
        <f>'data'!$G$23-'data'!$G$23*(1-('data'!$G$22^M623)/('data'!$G$22^M623+L623^M623))</f>
        <v>54.2301192813001</v>
      </c>
      <c r="P623" s="31">
        <f>VLOOKUP(IF(N623-'data'!$G$24&lt;0,0,N623-'data'!$G$24),N3:O1097,2)</f>
        <v>54.2315149977288</v>
      </c>
      <c r="Q623" s="20">
        <v>2.5</v>
      </c>
      <c r="R623" s="19">
        <v>2.89149516884608</v>
      </c>
      <c r="S623" s="19">
        <v>2.50005080602683</v>
      </c>
      <c r="T623" s="19">
        <v>2.50005080602683</v>
      </c>
      <c r="U623" s="19">
        <v>2.49837936490753</v>
      </c>
      <c r="V623" s="19">
        <v>2.68801043278158</v>
      </c>
      <c r="W623" s="19">
        <v>2.49837936490753</v>
      </c>
      <c r="X623" s="19">
        <v>2.49837936490753</v>
      </c>
      <c r="Y623" s="31">
        <v>54.2304377142975</v>
      </c>
      <c r="Z623" s="31">
        <v>51.2293547111128</v>
      </c>
      <c r="AA623" s="31">
        <v>54.2304377142975</v>
      </c>
      <c r="AB623" s="31">
        <v>54.2304377142975</v>
      </c>
    </row>
    <row r="624" ht="20.05" customHeight="1">
      <c r="A624" s="17">
        <f>$A623+C623</f>
        <v>3095</v>
      </c>
      <c r="B624" s="18"/>
      <c r="C624" s="19">
        <v>5</v>
      </c>
      <c r="D624" t="b" s="20">
        <v>0</v>
      </c>
      <c r="E624" s="21"/>
      <c r="F624" s="22">
        <v>447.911924029057</v>
      </c>
      <c r="G624" s="22">
        <f>$E624+($F624/60+H624*'data'!$C$16+I624*OFFSET('data'!$C$17,0,D624)-G623*(OFFSET('data'!$C$18,0,D624)+'data'!$C$19+OFFSET('data'!$C$20,0,D624)))*$C624/60+G623</f>
        <v>16.3633802816823</v>
      </c>
      <c r="H624" s="22">
        <f>H623+('data'!$C$19*G623-'data'!$C$16*H623)*$C624/60</f>
        <v>65.6163793779578</v>
      </c>
      <c r="I624" s="22">
        <f>I623+(OFFSET('data'!$C$20,0,D624)*G623-OFFSET('data'!$C$17,0,D624)*I623)*$C624/60</f>
        <v>136.965262704149</v>
      </c>
      <c r="J624" s="23">
        <f>$A624/60</f>
        <v>51.5833333333333</v>
      </c>
      <c r="K624" s="19">
        <f>G624/'data'!$C$15*1000</f>
        <v>2.5</v>
      </c>
      <c r="L624" s="19">
        <f>L623+'data'!$G$21*(K623-L623)/60*C623</f>
        <v>2.49833673389998</v>
      </c>
      <c r="M624" s="20">
        <f>IF(L624&lt;='data'!$G$22,1.89,1.47)</f>
        <v>1.89</v>
      </c>
      <c r="N624" s="19">
        <f>$A624</f>
        <v>3095</v>
      </c>
      <c r="O624" s="31">
        <f>'data'!$G$23-'data'!$G$23*(1-('data'!$G$22^M624)/('data'!$G$22^M624+L624^M624))</f>
        <v>54.2297805609658</v>
      </c>
      <c r="P624" s="31">
        <f>VLOOKUP(IF(N624-'data'!$G$24&lt;0,0,N624-'data'!$G$24),N3:O1097,2)</f>
        <v>54.2311598460213</v>
      </c>
      <c r="Q624" s="20">
        <v>2.5</v>
      </c>
      <c r="R624" s="19">
        <v>2.89236133212063</v>
      </c>
      <c r="S624" s="19">
        <v>2.50005070719095</v>
      </c>
      <c r="T624" s="19">
        <v>2.50005070719095</v>
      </c>
      <c r="U624" s="19">
        <v>2.49839903311157</v>
      </c>
      <c r="V624" s="19">
        <v>2.69039487894259</v>
      </c>
      <c r="W624" s="19">
        <v>2.49839903311157</v>
      </c>
      <c r="X624" s="19">
        <v>2.49839903311157</v>
      </c>
      <c r="Y624" s="31">
        <v>54.2300849401202</v>
      </c>
      <c r="Z624" s="31">
        <v>51.1894941039825</v>
      </c>
      <c r="AA624" s="31">
        <v>54.2300849401202</v>
      </c>
      <c r="AB624" s="31">
        <v>54.2300849401202</v>
      </c>
    </row>
    <row r="625" ht="20.05" customHeight="1">
      <c r="A625" s="17">
        <f>$A624+C624</f>
        <v>3100</v>
      </c>
      <c r="B625" s="18"/>
      <c r="C625" s="19">
        <v>5</v>
      </c>
      <c r="D625" t="b" s="20">
        <v>0</v>
      </c>
      <c r="E625" s="21"/>
      <c r="F625" s="22">
        <v>447.819942505756</v>
      </c>
      <c r="G625" s="22">
        <f>$E625+($F625/60+H625*'data'!$C$16+I625*OFFSET('data'!$C$17,0,D625)-G624*(OFFSET('data'!$C$18,0,D625)+'data'!$C$19+OFFSET('data'!$C$20,0,D625)))*$C625/60+G624</f>
        <v>16.3633802816823</v>
      </c>
      <c r="H625" s="22">
        <f>H624+('data'!$C$19*G624-'data'!$C$16*H624)*$C625/60</f>
        <v>65.6267891750521</v>
      </c>
      <c r="I625" s="22">
        <f>I624+(OFFSET('data'!$C$20,0,D625)*G624-OFFSET('data'!$C$17,0,D625)*I624)*$C625/60</f>
        <v>137.164754921506</v>
      </c>
      <c r="J625" s="23">
        <f>$A625/60</f>
        <v>51.6666666666667</v>
      </c>
      <c r="K625" s="19">
        <f>G625/'data'!$C$15*1000</f>
        <v>2.5</v>
      </c>
      <c r="L625" s="19">
        <f>L624+'data'!$G$21*(K624-L624)/60*C624</f>
        <v>2.49835630590683</v>
      </c>
      <c r="M625" s="20">
        <f>IF(L625&lt;='data'!$G$22,1.89,1.47)</f>
        <v>1.89</v>
      </c>
      <c r="N625" s="19">
        <f>$A625</f>
        <v>3100</v>
      </c>
      <c r="O625" s="31">
        <f>'data'!$G$23-'data'!$G$23*(1-('data'!$G$22^M625)/('data'!$G$22^M625+L625^M625))</f>
        <v>54.2294458282349</v>
      </c>
      <c r="P625" s="31">
        <f>VLOOKUP(IF(N625-'data'!$G$24&lt;0,0,N625-'data'!$G$24),N3:O1097,2)</f>
        <v>54.2308088754484</v>
      </c>
      <c r="Q625" s="20">
        <v>2.5</v>
      </c>
      <c r="R625" s="19">
        <v>2.89321569839069</v>
      </c>
      <c r="S625" s="19">
        <v>2.50005060869349</v>
      </c>
      <c r="T625" s="19">
        <v>2.50005060869349</v>
      </c>
      <c r="U625" s="19">
        <v>2.49841846871264</v>
      </c>
      <c r="V625" s="19">
        <v>2.69276160557851</v>
      </c>
      <c r="W625" s="19">
        <v>2.49841846871264</v>
      </c>
      <c r="X625" s="19">
        <v>2.49841846871264</v>
      </c>
      <c r="Y625" s="31">
        <v>54.2297363392398</v>
      </c>
      <c r="Z625" s="31">
        <v>51.1499532030132</v>
      </c>
      <c r="AA625" s="31">
        <v>54.2297363392398</v>
      </c>
      <c r="AB625" s="31">
        <v>54.2297363392398</v>
      </c>
    </row>
    <row r="626" ht="20.05" customHeight="1">
      <c r="A626" s="17">
        <f>$A625+C625</f>
        <v>3105</v>
      </c>
      <c r="B626" s="18"/>
      <c r="C626" s="19">
        <v>5</v>
      </c>
      <c r="D626" t="b" s="20">
        <v>0</v>
      </c>
      <c r="E626" s="21"/>
      <c r="F626" s="22">
        <v>447.728235133572</v>
      </c>
      <c r="G626" s="22">
        <f>$E626+($F626/60+H626*'data'!$C$16+I626*OFFSET('data'!$C$17,0,D626)-G625*(OFFSET('data'!$C$18,0,D626)+'data'!$C$19+OFFSET('data'!$C$20,0,D626)))*$C626/60+G625</f>
        <v>16.3633802816823</v>
      </c>
      <c r="H626" s="22">
        <f>H625+('data'!$C$19*G625-'data'!$C$16*H625)*$C626/60</f>
        <v>65.6371378837357</v>
      </c>
      <c r="I626" s="22">
        <f>I625+(OFFSET('data'!$C$20,0,D626)*G625-OFFSET('data'!$C$17,0,D626)*I625)*$C626/60</f>
        <v>137.364180475158</v>
      </c>
      <c r="J626" s="23">
        <f>$A626/60</f>
        <v>51.75</v>
      </c>
      <c r="K626" s="19">
        <f>G626/'data'!$C$15*1000</f>
        <v>2.5</v>
      </c>
      <c r="L626" s="19">
        <f>L625+'data'!$G$21*(K625-L625)/60*C625</f>
        <v>2.4983756476057</v>
      </c>
      <c r="M626" s="20">
        <f>IF(L626&lt;='data'!$G$22,1.89,1.47)</f>
        <v>1.89</v>
      </c>
      <c r="N626" s="19">
        <f>$A626</f>
        <v>3105</v>
      </c>
      <c r="O626" s="31">
        <f>'data'!$G$23-'data'!$G$23*(1-('data'!$G$22^M626)/('data'!$G$22^M626+L626^M626))</f>
        <v>54.2291150361424</v>
      </c>
      <c r="P626" s="31">
        <f>VLOOKUP(IF(N626-'data'!$G$24&lt;0,0,N626-'data'!$G$24),N3:O1097,2)</f>
        <v>54.2304620367635</v>
      </c>
      <c r="Q626" s="20">
        <v>2.5</v>
      </c>
      <c r="R626" s="19">
        <v>2.89405882865314</v>
      </c>
      <c r="S626" s="19">
        <v>2.5000505105332</v>
      </c>
      <c r="T626" s="19">
        <v>2.5000505105332</v>
      </c>
      <c r="U626" s="19">
        <v>2.4984376744518</v>
      </c>
      <c r="V626" s="19">
        <v>2.69511067535901</v>
      </c>
      <c r="W626" s="19">
        <v>2.4984376744518</v>
      </c>
      <c r="X626" s="19">
        <v>2.4984376744518</v>
      </c>
      <c r="Y626" s="31">
        <v>54.229391862433</v>
      </c>
      <c r="Z626" s="31">
        <v>51.1107308569961</v>
      </c>
      <c r="AA626" s="31">
        <v>54.229391862433</v>
      </c>
      <c r="AB626" s="31">
        <v>54.229391862433</v>
      </c>
    </row>
    <row r="627" ht="20.05" customHeight="1">
      <c r="A627" s="17">
        <f>$A626+C626</f>
        <v>3110</v>
      </c>
      <c r="B627" s="18"/>
      <c r="C627" s="19">
        <v>5</v>
      </c>
      <c r="D627" t="b" s="20">
        <v>0</v>
      </c>
      <c r="E627" s="21"/>
      <c r="F627" s="22">
        <v>447.636800392452</v>
      </c>
      <c r="G627" s="22">
        <f>$E627+($F627/60+H627*'data'!$C$16+I627*OFFSET('data'!$C$17,0,D627)-G626*(OFFSET('data'!$C$18,0,D627)+'data'!$C$19+OFFSET('data'!$C$20,0,D627)))*$C627/60+G626</f>
        <v>16.3633802816823</v>
      </c>
      <c r="H627" s="22">
        <f>H626+('data'!$C$19*G626-'data'!$C$16*H626)*$C627/60</f>
        <v>65.6474258624972</v>
      </c>
      <c r="I627" s="22">
        <f>I626+(OFFSET('data'!$C$20,0,D627)*G626-OFFSET('data'!$C$17,0,D627)*I626)*$C627/60</f>
        <v>137.563539387382</v>
      </c>
      <c r="J627" s="23">
        <f>$A627/60</f>
        <v>51.8333333333333</v>
      </c>
      <c r="K627" s="19">
        <f>G627/'data'!$C$15*1000</f>
        <v>2.5</v>
      </c>
      <c r="L627" s="19">
        <f>L626+'data'!$G$21*(K626-L626)/60*C626</f>
        <v>2.49839476170667</v>
      </c>
      <c r="M627" s="20">
        <f>IF(L627&lt;='data'!$G$22,1.89,1.47)</f>
        <v>1.89</v>
      </c>
      <c r="N627" s="19">
        <f>$A627</f>
        <v>3110</v>
      </c>
      <c r="O627" s="31">
        <f>'data'!$G$23-'data'!$G$23*(1-('data'!$G$22^M627)/('data'!$G$22^M627+L627^M627))</f>
        <v>54.2287881382765</v>
      </c>
      <c r="P627" s="31">
        <f>VLOOKUP(IF(N627-'data'!$G$24&lt;0,0,N627-'data'!$G$24),N3:O1097,2)</f>
        <v>54.2301192813001</v>
      </c>
      <c r="Q627" s="20">
        <v>2.5</v>
      </c>
      <c r="R627" s="19">
        <v>2.89489125119041</v>
      </c>
      <c r="S627" s="19">
        <v>2.50005041270892</v>
      </c>
      <c r="T627" s="19">
        <v>2.50005041270892</v>
      </c>
      <c r="U627" s="19">
        <v>2.49845665303786</v>
      </c>
      <c r="V627" s="19">
        <v>2.69744215722735</v>
      </c>
      <c r="W627" s="19">
        <v>2.49845665303786</v>
      </c>
      <c r="X627" s="19">
        <v>2.49845665303786</v>
      </c>
      <c r="Y627" s="31">
        <v>54.2290514610569</v>
      </c>
      <c r="Z627" s="31">
        <v>51.0718257820459</v>
      </c>
      <c r="AA627" s="31">
        <v>54.2290514610569</v>
      </c>
      <c r="AB627" s="31">
        <v>54.2290514610569</v>
      </c>
    </row>
    <row r="628" ht="20.05" customHeight="1">
      <c r="A628" s="17">
        <f>$A627+C627</f>
        <v>3115</v>
      </c>
      <c r="B628" s="18"/>
      <c r="C628" s="19">
        <v>5</v>
      </c>
      <c r="D628" t="b" s="20">
        <v>0</v>
      </c>
      <c r="E628" s="21"/>
      <c r="F628" s="22">
        <v>447.545636771234</v>
      </c>
      <c r="G628" s="22">
        <f>$E628+($F628/60+H628*'data'!$C$16+I628*OFFSET('data'!$C$17,0,D628)-G627*(OFFSET('data'!$C$18,0,D628)+'data'!$C$19+OFFSET('data'!$C$20,0,D628)))*$C628/60+G627</f>
        <v>16.3633802816823</v>
      </c>
      <c r="H628" s="22">
        <f>H627+('data'!$C$19*G627-'data'!$C$16*H627)*$C628/60</f>
        <v>65.6576534677215</v>
      </c>
      <c r="I628" s="22">
        <f>I627+(OFFSET('data'!$C$20,0,D628)*G627-OFFSET('data'!$C$17,0,D628)*I627)*$C628/60</f>
        <v>137.762831680447</v>
      </c>
      <c r="J628" s="23">
        <f>$A628/60</f>
        <v>51.9166666666667</v>
      </c>
      <c r="K628" s="19">
        <f>G628/'data'!$C$15*1000</f>
        <v>2.5</v>
      </c>
      <c r="L628" s="19">
        <f>L627+'data'!$G$21*(K627-L627)/60*C627</f>
        <v>2.49841365088794</v>
      </c>
      <c r="M628" s="20">
        <f>IF(L628&lt;='data'!$G$22,1.89,1.47)</f>
        <v>1.89</v>
      </c>
      <c r="N628" s="19">
        <f>$A628</f>
        <v>3115</v>
      </c>
      <c r="O628" s="31">
        <f>'data'!$G$23-'data'!$G$23*(1-('data'!$G$22^M628)/('data'!$G$22^M628+L628^M628))</f>
        <v>54.2284650887726</v>
      </c>
      <c r="P628" s="31">
        <f>VLOOKUP(IF(N628-'data'!$G$24&lt;0,0,N628-'data'!$G$24),N3:O1097,2)</f>
        <v>54.2297805609658</v>
      </c>
      <c r="Q628" s="20">
        <v>2.5</v>
      </c>
      <c r="R628" s="19">
        <v>2.89571346350272</v>
      </c>
      <c r="S628" s="19">
        <v>2.5000503152194</v>
      </c>
      <c r="T628" s="19">
        <v>2.5000503152194</v>
      </c>
      <c r="U628" s="19">
        <v>2.49847540714774</v>
      </c>
      <c r="V628" s="19">
        <v>2.69975612591739</v>
      </c>
      <c r="W628" s="19">
        <v>2.49847540714774</v>
      </c>
      <c r="X628" s="19">
        <v>2.49847540714774</v>
      </c>
      <c r="Y628" s="31">
        <v>54.2287150870424</v>
      </c>
      <c r="Z628" s="31">
        <v>51.0332365721648</v>
      </c>
      <c r="AA628" s="31">
        <v>54.2287150870424</v>
      </c>
      <c r="AB628" s="31">
        <v>54.2287150870424</v>
      </c>
    </row>
    <row r="629" ht="20.05" customHeight="1">
      <c r="A629" s="17">
        <f>$A628+C628</f>
        <v>3120</v>
      </c>
      <c r="B629" s="18"/>
      <c r="C629" s="19">
        <v>5</v>
      </c>
      <c r="D629" t="b" s="20">
        <v>0</v>
      </c>
      <c r="E629" s="21"/>
      <c r="F629" s="22">
        <v>447.454742767594</v>
      </c>
      <c r="G629" s="22">
        <f>$E629+($F629/60+H629*'data'!$C$16+I629*OFFSET('data'!$C$17,0,D629)-G628*(OFFSET('data'!$C$18,0,D629)+'data'!$C$19+OFFSET('data'!$C$20,0,D629)))*$C629/60+G628</f>
        <v>16.3633802816823</v>
      </c>
      <c r="H629" s="22">
        <f>H628+('data'!$C$19*G628-'data'!$C$16*H628)*$C629/60</f>
        <v>65.6678210537022</v>
      </c>
      <c r="I629" s="22">
        <f>I628+(OFFSET('data'!$C$20,0,D629)*G628-OFFSET('data'!$C$17,0,D629)*I628)*$C629/60</f>
        <v>137.962057376615</v>
      </c>
      <c r="J629" s="23">
        <f>$A629/60</f>
        <v>52</v>
      </c>
      <c r="K629" s="19">
        <f>G629/'data'!$C$15*1000</f>
        <v>2.5</v>
      </c>
      <c r="L629" s="19">
        <f>L628+'data'!$G$21*(K628-L628)/60*C628</f>
        <v>2.49843231779619</v>
      </c>
      <c r="M629" s="20">
        <f>IF(L629&lt;='data'!$G$22,1.89,1.47)</f>
        <v>1.89</v>
      </c>
      <c r="N629" s="19">
        <f>$A629</f>
        <v>3120</v>
      </c>
      <c r="O629" s="31">
        <f>'data'!$G$23-'data'!$G$23*(1-('data'!$G$22^M629)/('data'!$G$22^M629+L629^M629))</f>
        <v>54.2281458423068</v>
      </c>
      <c r="P629" s="31">
        <f>VLOOKUP(IF(N629-'data'!$G$24&lt;0,0,N629-'data'!$G$24),N3:O1097,2)</f>
        <v>54.2294458282349</v>
      </c>
      <c r="Q629" s="20">
        <v>2.5</v>
      </c>
      <c r="R629" s="19">
        <v>2.89652593412612</v>
      </c>
      <c r="S629" s="19">
        <v>2.50005021806347</v>
      </c>
      <c r="T629" s="19">
        <v>2.50005021806347</v>
      </c>
      <c r="U629" s="19">
        <v>2.49849393942683</v>
      </c>
      <c r="V629" s="19">
        <v>2.70205266150048</v>
      </c>
      <c r="W629" s="19">
        <v>2.49849393942683</v>
      </c>
      <c r="X629" s="19">
        <v>2.49849393942683</v>
      </c>
      <c r="Y629" s="31">
        <v>54.2283826928872</v>
      </c>
      <c r="Z629" s="31">
        <v>50.9949617091337</v>
      </c>
      <c r="AA629" s="31">
        <v>54.2283826928872</v>
      </c>
      <c r="AB629" s="31">
        <v>54.2283826928872</v>
      </c>
    </row>
    <row r="630" ht="20.05" customHeight="1">
      <c r="A630" s="17">
        <f>$A629+C629</f>
        <v>3125</v>
      </c>
      <c r="B630" s="18"/>
      <c r="C630" s="19">
        <v>5</v>
      </c>
      <c r="D630" t="b" s="20">
        <v>0</v>
      </c>
      <c r="E630" s="21"/>
      <c r="F630" s="22">
        <v>447.364116887996</v>
      </c>
      <c r="G630" s="22">
        <f>$E630+($F630/60+H630*'data'!$C$16+I630*OFFSET('data'!$C$17,0,D630)-G629*(OFFSET('data'!$C$18,0,D630)+'data'!$C$19+OFFSET('data'!$C$20,0,D630)))*$C630/60+G629</f>
        <v>16.3633802816823</v>
      </c>
      <c r="H630" s="22">
        <f>H629+('data'!$C$19*G629-'data'!$C$16*H629)*$C630/60</f>
        <v>65.6779289726536</v>
      </c>
      <c r="I630" s="22">
        <f>I629+(OFFSET('data'!$C$20,0,D630)*G629-OFFSET('data'!$C$17,0,D630)*I629)*$C630/60</f>
        <v>138.161216498141</v>
      </c>
      <c r="J630" s="23">
        <f>$A630/60</f>
        <v>52.0833333333333</v>
      </c>
      <c r="K630" s="19">
        <f>G630/'data'!$C$15*1000</f>
        <v>2.5</v>
      </c>
      <c r="L630" s="19">
        <f>L629+'data'!$G$21*(K629-L629)/60*C629</f>
        <v>2.49845076504695</v>
      </c>
      <c r="M630" s="20">
        <f>IF(L630&lt;='data'!$G$22,1.89,1.47)</f>
        <v>1.89</v>
      </c>
      <c r="N630" s="19">
        <f>$A630</f>
        <v>3125</v>
      </c>
      <c r="O630" s="31">
        <f>'data'!$G$23-'data'!$G$23*(1-('data'!$G$22^M630)/('data'!$G$22^M630+L630^M630))</f>
        <v>54.2278303540895</v>
      </c>
      <c r="P630" s="31">
        <f>VLOOKUP(IF(N630-'data'!$G$24&lt;0,0,N630-'data'!$G$24),N3:O1097,2)</f>
        <v>54.2291150361424</v>
      </c>
      <c r="Q630" s="20">
        <v>2.5</v>
      </c>
      <c r="R630" s="19">
        <v>2.89732910434317</v>
      </c>
      <c r="S630" s="19">
        <v>2.50005012123992</v>
      </c>
      <c r="T630" s="19">
        <v>2.50005012123992</v>
      </c>
      <c r="U630" s="19">
        <v>2.49851225248938</v>
      </c>
      <c r="V630" s="19">
        <v>2.70433184896039</v>
      </c>
      <c r="W630" s="19">
        <v>2.49851225248938</v>
      </c>
      <c r="X630" s="19">
        <v>2.49851225248938</v>
      </c>
      <c r="Y630" s="31">
        <v>54.2280542316496</v>
      </c>
      <c r="Z630" s="31">
        <v>50.9569995717731</v>
      </c>
      <c r="AA630" s="31">
        <v>54.2280542316496</v>
      </c>
      <c r="AB630" s="31">
        <v>54.2280542316496</v>
      </c>
    </row>
    <row r="631" ht="20.05" customHeight="1">
      <c r="A631" s="17">
        <f>$A630+C630</f>
        <v>3130</v>
      </c>
      <c r="B631" s="18"/>
      <c r="C631" s="19">
        <v>5</v>
      </c>
      <c r="D631" t="b" s="20">
        <v>0</v>
      </c>
      <c r="E631" s="21"/>
      <c r="F631" s="22">
        <v>447.273757647639</v>
      </c>
      <c r="G631" s="22">
        <f>$E631+($F631/60+H631*'data'!$C$16+I631*OFFSET('data'!$C$17,0,D631)-G630*(OFFSET('data'!$C$18,0,D631)+'data'!$C$19+OFFSET('data'!$C$20,0,D631)))*$C631/60+G630</f>
        <v>16.3633802816823</v>
      </c>
      <c r="H631" s="22">
        <f>H630+('data'!$C$19*G630-'data'!$C$16*H630)*$C631/60</f>
        <v>65.68797757472321</v>
      </c>
      <c r="I631" s="22">
        <f>I630+(OFFSET('data'!$C$20,0,D631)*G630-OFFSET('data'!$C$17,0,D631)*I630)*$C631/60</f>
        <v>138.360309067272</v>
      </c>
      <c r="J631" s="23">
        <f>$A631/60</f>
        <v>52.1666666666667</v>
      </c>
      <c r="K631" s="19">
        <f>G631/'data'!$C$15*1000</f>
        <v>2.5</v>
      </c>
      <c r="L631" s="19">
        <f>L630+'data'!$G$21*(K630-L630)/60*C630</f>
        <v>2.49846899522498</v>
      </c>
      <c r="M631" s="20">
        <f>IF(L631&lt;='data'!$G$22,1.89,1.47)</f>
        <v>1.89</v>
      </c>
      <c r="N631" s="19">
        <f>$A631</f>
        <v>3130</v>
      </c>
      <c r="O631" s="31">
        <f>'data'!$G$23-'data'!$G$23*(1-('data'!$G$22^M631)/('data'!$G$22^M631+L631^M631))</f>
        <v>54.2275185798588</v>
      </c>
      <c r="P631" s="31">
        <f>VLOOKUP(IF(N631-'data'!$G$24&lt;0,0,N631-'data'!$G$24),N3:O1097,2)</f>
        <v>54.2287881382765</v>
      </c>
      <c r="Q631" s="20">
        <v>2.5</v>
      </c>
      <c r="R631" s="19">
        <v>2.89812338979242</v>
      </c>
      <c r="S631" s="19">
        <v>2.50005002474757</v>
      </c>
      <c r="T631" s="19">
        <v>2.50005002474757</v>
      </c>
      <c r="U631" s="19">
        <v>2.49853034891888</v>
      </c>
      <c r="V631" s="19">
        <v>2.70659377779465</v>
      </c>
      <c r="W631" s="19">
        <v>2.49853034891888</v>
      </c>
      <c r="X631" s="19">
        <v>2.49853034891888</v>
      </c>
      <c r="Y631" s="31">
        <v>54.2277296569409</v>
      </c>
      <c r="Z631" s="31">
        <v>50.9193484446123</v>
      </c>
      <c r="AA631" s="31">
        <v>54.2277296569409</v>
      </c>
      <c r="AB631" s="31">
        <v>54.2277296569409</v>
      </c>
    </row>
    <row r="632" ht="20.05" customHeight="1">
      <c r="A632" s="17">
        <f>$A631+C631</f>
        <v>3135</v>
      </c>
      <c r="B632" s="18"/>
      <c r="C632" s="19">
        <v>5</v>
      </c>
      <c r="D632" t="b" s="20">
        <v>0</v>
      </c>
      <c r="E632" s="21"/>
      <c r="F632" s="22">
        <v>447.183663570404</v>
      </c>
      <c r="G632" s="22">
        <f>$E632+($F632/60+H632*'data'!$C$16+I632*OFFSET('data'!$C$17,0,D632)-G631*(OFFSET('data'!$C$18,0,D632)+'data'!$C$19+OFFSET('data'!$C$20,0,D632)))*$C632/60+G631</f>
        <v>16.3633802816823</v>
      </c>
      <c r="H632" s="22">
        <f>H631+('data'!$C$19*G631-'data'!$C$16*H631)*$C632/60</f>
        <v>65.6979672080036</v>
      </c>
      <c r="I632" s="22">
        <f>I631+(OFFSET('data'!$C$20,0,D632)*G631-OFFSET('data'!$C$17,0,D632)*I631)*$C632/60</f>
        <v>138.559335106247</v>
      </c>
      <c r="J632" s="23">
        <f>$A632/60</f>
        <v>52.25</v>
      </c>
      <c r="K632" s="19">
        <f>G632/'data'!$C$15*1000</f>
        <v>2.5</v>
      </c>
      <c r="L632" s="19">
        <f>L631+'data'!$G$21*(K631-L631)/60*C631</f>
        <v>2.49848701088461</v>
      </c>
      <c r="M632" s="20">
        <f>IF(L632&lt;='data'!$G$22,1.89,1.47)</f>
        <v>1.89</v>
      </c>
      <c r="N632" s="19">
        <f>$A632</f>
        <v>3135</v>
      </c>
      <c r="O632" s="31">
        <f>'data'!$G$23-'data'!$G$23*(1-('data'!$G$22^M632)/('data'!$G$22^M632+L632^M632))</f>
        <v>54.2272104758751</v>
      </c>
      <c r="P632" s="31">
        <f>VLOOKUP(IF(N632-'data'!$G$24&lt;0,0,N632-'data'!$G$24),N3:O1097,2)</f>
        <v>54.2284650887726</v>
      </c>
      <c r="Q632" s="20">
        <v>2.5</v>
      </c>
      <c r="R632" s="19">
        <v>2.89890918198278</v>
      </c>
      <c r="S632" s="19">
        <v>2.50004992858522</v>
      </c>
      <c r="T632" s="19">
        <v>2.50004992858522</v>
      </c>
      <c r="U632" s="19">
        <v>2.49854823126839</v>
      </c>
      <c r="V632" s="19">
        <v>2.70883854164072</v>
      </c>
      <c r="W632" s="19">
        <v>2.49854823126839</v>
      </c>
      <c r="X632" s="19">
        <v>2.49854823126839</v>
      </c>
      <c r="Y632" s="31">
        <v>54.2274089229196</v>
      </c>
      <c r="Z632" s="31">
        <v>50.8820065260019</v>
      </c>
      <c r="AA632" s="31">
        <v>54.2274089229196</v>
      </c>
      <c r="AB632" s="31">
        <v>54.2274089229196</v>
      </c>
    </row>
    <row r="633" ht="20.05" customHeight="1">
      <c r="A633" s="17">
        <f>$A632+C632</f>
        <v>3140</v>
      </c>
      <c r="B633" s="18"/>
      <c r="C633" s="19">
        <v>5</v>
      </c>
      <c r="D633" t="b" s="20">
        <v>0</v>
      </c>
      <c r="E633" s="21"/>
      <c r="F633" s="22">
        <v>447.093833188805</v>
      </c>
      <c r="G633" s="22">
        <f>$E633+($F633/60+H633*'data'!$C$16+I633*OFFSET('data'!$C$17,0,D633)-G632*(OFFSET('data'!$C$18,0,D633)+'data'!$C$19+OFFSET('data'!$C$20,0,D633)))*$C633/60+G632</f>
        <v>16.3633802816823</v>
      </c>
      <c r="H633" s="22">
        <f>H632+('data'!$C$19*G632-'data'!$C$16*H632)*$C633/60</f>
        <v>65.7078982185448</v>
      </c>
      <c r="I633" s="22">
        <f>I632+(OFFSET('data'!$C$20,0,D633)*G632-OFFSET('data'!$C$17,0,D633)*I632)*$C633/60</f>
        <v>138.758294637298</v>
      </c>
      <c r="J633" s="23">
        <f>$A633/60</f>
        <v>52.3333333333333</v>
      </c>
      <c r="K633" s="19">
        <f>G633/'data'!$C$15*1000</f>
        <v>2.5</v>
      </c>
      <c r="L633" s="19">
        <f>L632+'data'!$G$21*(K632-L632)/60*C632</f>
        <v>2.49850481455014</v>
      </c>
      <c r="M633" s="20">
        <f>IF(L633&lt;='data'!$G$22,1.89,1.47)</f>
        <v>1.89</v>
      </c>
      <c r="N633" s="19">
        <f>$A633</f>
        <v>3140</v>
      </c>
      <c r="O633" s="31">
        <f>'data'!$G$23-'data'!$G$23*(1-('data'!$G$22^M633)/('data'!$G$22^M633+L633^M633))</f>
        <v>54.2269059989136</v>
      </c>
      <c r="P633" s="31">
        <f>VLOOKUP(IF(N633-'data'!$G$24&lt;0,0,N633-'data'!$G$24),N3:O1097,2)</f>
        <v>54.2281458423068</v>
      </c>
      <c r="Q633" s="20">
        <v>2.5</v>
      </c>
      <c r="R633" s="19">
        <v>2.89968684971839</v>
      </c>
      <c r="S633" s="19">
        <v>2.50004983275167</v>
      </c>
      <c r="T633" s="19">
        <v>2.50004983275167</v>
      </c>
      <c r="U633" s="19">
        <v>2.49856590206091</v>
      </c>
      <c r="V633" s="19">
        <v>2.71106623792548</v>
      </c>
      <c r="W633" s="19">
        <v>2.49856590206091</v>
      </c>
      <c r="X633" s="19">
        <v>2.49856590206091</v>
      </c>
      <c r="Y633" s="31">
        <v>54.2270919842854</v>
      </c>
      <c r="Z633" s="31">
        <v>50.8449719357047</v>
      </c>
      <c r="AA633" s="31">
        <v>54.2270919842854</v>
      </c>
      <c r="AB633" s="31">
        <v>54.2270919842854</v>
      </c>
    </row>
    <row r="634" ht="20.05" customHeight="1">
      <c r="A634" s="17">
        <f>$A633+C633</f>
        <v>3145</v>
      </c>
      <c r="B634" s="18"/>
      <c r="C634" s="19">
        <v>5</v>
      </c>
      <c r="D634" t="b" s="20">
        <v>0</v>
      </c>
      <c r="E634" s="21"/>
      <c r="F634" s="22">
        <v>447.004265043941</v>
      </c>
      <c r="G634" s="22">
        <f>$E634+($F634/60+H634*'data'!$C$16+I634*OFFSET('data'!$C$17,0,D634)-G633*(OFFSET('data'!$C$18,0,D634)+'data'!$C$19+OFFSET('data'!$C$20,0,D634)))*$C634/60+G633</f>
        <v>16.3633802816823</v>
      </c>
      <c r="H634" s="22">
        <f>H633+('data'!$C$19*G633-'data'!$C$16*H633)*$C634/60</f>
        <v>65.7177709503659</v>
      </c>
      <c r="I634" s="22">
        <f>I633+(OFFSET('data'!$C$20,0,D634)*G633-OFFSET('data'!$C$17,0,D634)*I633)*$C634/60</f>
        <v>138.957187682650</v>
      </c>
      <c r="J634" s="23">
        <f>$A634/60</f>
        <v>52.4166666666667</v>
      </c>
      <c r="K634" s="19">
        <f>G634/'data'!$C$15*1000</f>
        <v>2.5</v>
      </c>
      <c r="L634" s="19">
        <f>L633+'data'!$G$21*(K633-L633)/60*C633</f>
        <v>2.49852240871614</v>
      </c>
      <c r="M634" s="20">
        <f>IF(L634&lt;='data'!$G$22,1.89,1.47)</f>
        <v>1.89</v>
      </c>
      <c r="N634" s="19">
        <f>$A634</f>
        <v>3145</v>
      </c>
      <c r="O634" s="31">
        <f>'data'!$G$23-'data'!$G$23*(1-('data'!$G$22^M634)/('data'!$G$22^M634+L634^M634))</f>
        <v>54.2266051062595</v>
      </c>
      <c r="P634" s="31">
        <f>VLOOKUP(IF(N634-'data'!$G$24&lt;0,0,N634-'data'!$G$24),N3:O1097,2)</f>
        <v>54.2278303540895</v>
      </c>
      <c r="Q634" s="20">
        <v>2.5</v>
      </c>
      <c r="R634" s="19">
        <v>2.90045674043922</v>
      </c>
      <c r="S634" s="19">
        <v>2.50004973724578</v>
      </c>
      <c r="T634" s="19">
        <v>2.50004973724578</v>
      </c>
      <c r="U634" s="19">
        <v>2.49858336378976</v>
      </c>
      <c r="V634" s="19">
        <v>2.7132769675367</v>
      </c>
      <c r="W634" s="19">
        <v>2.49858336378976</v>
      </c>
      <c r="X634" s="19">
        <v>2.49858336378976</v>
      </c>
      <c r="Y634" s="31">
        <v>54.2267787962716</v>
      </c>
      <c r="Z634" s="31">
        <v>50.808242721996</v>
      </c>
      <c r="AA634" s="31">
        <v>54.2267787962716</v>
      </c>
      <c r="AB634" s="31">
        <v>54.2267787962716</v>
      </c>
    </row>
    <row r="635" ht="20.05" customHeight="1">
      <c r="A635" s="17">
        <f>$A634+C634</f>
        <v>3150</v>
      </c>
      <c r="B635" s="18"/>
      <c r="C635" s="19">
        <v>5</v>
      </c>
      <c r="D635" t="b" s="20">
        <v>0</v>
      </c>
      <c r="E635" s="21"/>
      <c r="F635" s="22">
        <v>446.914957685440</v>
      </c>
      <c r="G635" s="22">
        <f>$E635+($F635/60+H635*'data'!$C$16+I635*OFFSET('data'!$C$17,0,D635)-G634*(OFFSET('data'!$C$18,0,D635)+'data'!$C$19+OFFSET('data'!$C$20,0,D635)))*$C635/60+G634</f>
        <v>16.3633802816823</v>
      </c>
      <c r="H635" s="22">
        <f>H634+('data'!$C$19*G634-'data'!$C$16*H634)*$C635/60</f>
        <v>65.72758574546729</v>
      </c>
      <c r="I635" s="22">
        <f>I634+(OFFSET('data'!$C$20,0,D635)*G634-OFFSET('data'!$C$17,0,D635)*I634)*$C635/60</f>
        <v>139.156014264521</v>
      </c>
      <c r="J635" s="23">
        <f>$A635/60</f>
        <v>52.5</v>
      </c>
      <c r="K635" s="19">
        <f>G635/'data'!$C$15*1000</f>
        <v>2.5</v>
      </c>
      <c r="L635" s="19">
        <f>L634+'data'!$G$21*(K634-L634)/60*C634</f>
        <v>2.49853979584783</v>
      </c>
      <c r="M635" s="20">
        <f>IF(L635&lt;='data'!$G$22,1.89,1.47)</f>
        <v>1.89</v>
      </c>
      <c r="N635" s="19">
        <f>$A635</f>
        <v>3150</v>
      </c>
      <c r="O635" s="31">
        <f>'data'!$G$23-'data'!$G$23*(1-('data'!$G$22^M635)/('data'!$G$22^M635+L635^M635))</f>
        <v>54.2263077557014</v>
      </c>
      <c r="P635" s="31">
        <f>VLOOKUP(IF(N635-'data'!$G$24&lt;0,0,N635-'data'!$G$24),N3:O1097,2)</f>
        <v>54.2275185798588</v>
      </c>
      <c r="Q635" s="20">
        <v>2.5</v>
      </c>
      <c r="R635" s="19">
        <v>2.90121918148255</v>
      </c>
      <c r="S635" s="19">
        <v>2.50004964206634</v>
      </c>
      <c r="T635" s="19">
        <v>2.50004964206634</v>
      </c>
      <c r="U635" s="19">
        <v>2.49860061891888</v>
      </c>
      <c r="V635" s="19">
        <v>2.71547083451512</v>
      </c>
      <c r="W635" s="19">
        <v>2.49860061891888</v>
      </c>
      <c r="X635" s="19">
        <v>2.49860061891888</v>
      </c>
      <c r="Y635" s="31">
        <v>54.2264693146396</v>
      </c>
      <c r="Z635" s="31">
        <v>50.7718168683043</v>
      </c>
      <c r="AA635" s="31">
        <v>54.2264693146396</v>
      </c>
      <c r="AB635" s="31">
        <v>54.2264693146396</v>
      </c>
    </row>
    <row r="636" ht="20.05" customHeight="1">
      <c r="A636" s="17">
        <f>$A635+C635</f>
        <v>3155</v>
      </c>
      <c r="B636" s="18"/>
      <c r="C636" s="19">
        <v>5</v>
      </c>
      <c r="D636" t="b" s="20">
        <v>0</v>
      </c>
      <c r="E636" s="21"/>
      <c r="F636" s="22">
        <v>446.825909671411</v>
      </c>
      <c r="G636" s="22">
        <f>$E636+($F636/60+H636*'data'!$C$16+I636*OFFSET('data'!$C$17,0,D636)-G635*(OFFSET('data'!$C$18,0,D636)+'data'!$C$19+OFFSET('data'!$C$20,0,D636)))*$C636/60+G635</f>
        <v>16.3633802816823</v>
      </c>
      <c r="H636" s="22">
        <f>H635+('data'!$C$19*G635-'data'!$C$16*H635)*$C636/60</f>
        <v>65.73734294384241</v>
      </c>
      <c r="I636" s="22">
        <f>I635+(OFFSET('data'!$C$20,0,D636)*G635-OFFSET('data'!$C$17,0,D636)*I635)*$C636/60</f>
        <v>139.354774405120</v>
      </c>
      <c r="J636" s="23">
        <f>$A636/60</f>
        <v>52.5833333333333</v>
      </c>
      <c r="K636" s="19">
        <f>G636/'data'!$C$15*1000</f>
        <v>2.5</v>
      </c>
      <c r="L636" s="19">
        <f>L635+'data'!$G$21*(K635-L635)/60*C635</f>
        <v>2.49855697838144</v>
      </c>
      <c r="M636" s="20">
        <f>IF(L636&lt;='data'!$G$22,1.89,1.47)</f>
        <v>1.89</v>
      </c>
      <c r="N636" s="19">
        <f>$A636</f>
        <v>3155</v>
      </c>
      <c r="O636" s="31">
        <f>'data'!$G$23-'data'!$G$23*(1-('data'!$G$22^M636)/('data'!$G$22^M636+L636^M636))</f>
        <v>54.2260139055251</v>
      </c>
      <c r="P636" s="31">
        <f>VLOOKUP(IF(N636-'data'!$G$24&lt;0,0,N636-'data'!$G$24),N3:O1097,2)</f>
        <v>54.2272104758751</v>
      </c>
      <c r="Q636" s="20">
        <v>2.5</v>
      </c>
      <c r="R636" s="19">
        <v>2.90197448126979</v>
      </c>
      <c r="S636" s="19">
        <v>2.5000495472122</v>
      </c>
      <c r="T636" s="19">
        <v>2.5000495472122</v>
      </c>
      <c r="U636" s="19">
        <v>2.49861766988322</v>
      </c>
      <c r="V636" s="19">
        <v>2.7176479457659</v>
      </c>
      <c r="W636" s="19">
        <v>2.49861766988322</v>
      </c>
      <c r="X636" s="19">
        <v>2.49861766988322</v>
      </c>
      <c r="Y636" s="31">
        <v>54.2261634956725</v>
      </c>
      <c r="Z636" s="31">
        <v>50.7356922994198</v>
      </c>
      <c r="AA636" s="31">
        <v>54.2261634956725</v>
      </c>
      <c r="AB636" s="31">
        <v>54.2261634956725</v>
      </c>
    </row>
    <row r="637" ht="20.05" customHeight="1">
      <c r="A637" s="17">
        <f>$A636+C636</f>
        <v>3160</v>
      </c>
      <c r="B637" s="18"/>
      <c r="C637" s="19">
        <v>5</v>
      </c>
      <c r="D637" t="b" s="20">
        <v>0</v>
      </c>
      <c r="E637" s="21"/>
      <c r="F637" s="22">
        <v>446.737119568397</v>
      </c>
      <c r="G637" s="22">
        <f>$E637+($F637/60+H637*'data'!$C$16+I637*OFFSET('data'!$C$17,0,D637)-G636*(OFFSET('data'!$C$18,0,D637)+'data'!$C$19+OFFSET('data'!$C$20,0,D637)))*$C637/60+G636</f>
        <v>16.3633802816823</v>
      </c>
      <c r="H637" s="22">
        <f>H636+('data'!$C$19*G636-'data'!$C$16*H636)*$C637/60</f>
        <v>65.7470428834894</v>
      </c>
      <c r="I637" s="22">
        <f>I636+(OFFSET('data'!$C$20,0,D637)*G636-OFFSET('data'!$C$17,0,D637)*I636)*$C637/60</f>
        <v>139.553468126650</v>
      </c>
      <c r="J637" s="23">
        <f>$A637/60</f>
        <v>52.6666666666667</v>
      </c>
      <c r="K637" s="19">
        <f>G637/'data'!$C$15*1000</f>
        <v>2.5</v>
      </c>
      <c r="L637" s="19">
        <f>L636+'data'!$G$21*(K636-L636)/60*C636</f>
        <v>2.49857395872451</v>
      </c>
      <c r="M637" s="20">
        <f>IF(L637&lt;='data'!$G$22,1.89,1.47)</f>
        <v>1.89</v>
      </c>
      <c r="N637" s="19">
        <f>$A637</f>
        <v>3160</v>
      </c>
      <c r="O637" s="31">
        <f>'data'!$G$23-'data'!$G$23*(1-('data'!$G$22^M637)/('data'!$G$22^M637+L637^M637))</f>
        <v>54.2257235145084</v>
      </c>
      <c r="P637" s="31">
        <f>VLOOKUP(IF(N637-'data'!$G$24&lt;0,0,N637-'data'!$G$24),N3:O1097,2)</f>
        <v>54.2269059989136</v>
      </c>
      <c r="Q637" s="20">
        <v>2.5</v>
      </c>
      <c r="R637" s="19">
        <v>2.90272293042314</v>
      </c>
      <c r="S637" s="19">
        <v>2.50004945268217</v>
      </c>
      <c r="T637" s="19">
        <v>2.50004945268217</v>
      </c>
      <c r="U637" s="19">
        <v>2.49863451908906</v>
      </c>
      <c r="V637" s="19">
        <v>2.71980841078839</v>
      </c>
      <c r="W637" s="19">
        <v>2.49863451908906</v>
      </c>
      <c r="X637" s="19">
        <v>2.49863451908906</v>
      </c>
      <c r="Y637" s="31">
        <v>54.2258612961691</v>
      </c>
      <c r="Z637" s="31">
        <v>50.699866887297</v>
      </c>
      <c r="AA637" s="31">
        <v>54.2258612961691</v>
      </c>
      <c r="AB637" s="31">
        <v>54.2258612961691</v>
      </c>
    </row>
    <row r="638" ht="20.05" customHeight="1">
      <c r="A638" s="17">
        <f>$A637+C637</f>
        <v>3165</v>
      </c>
      <c r="B638" s="18"/>
      <c r="C638" s="19">
        <v>5</v>
      </c>
      <c r="D638" t="b" s="20">
        <v>0</v>
      </c>
      <c r="E638" s="21"/>
      <c r="F638" s="22">
        <v>446.648585951323</v>
      </c>
      <c r="G638" s="22">
        <f>$E638+($F638/60+H638*'data'!$C$16+I638*OFFSET('data'!$C$17,0,D638)-G637*(OFFSET('data'!$C$18,0,D638)+'data'!$C$19+OFFSET('data'!$C$20,0,D638)))*$C638/60+G637</f>
        <v>16.3633802816823</v>
      </c>
      <c r="H638" s="22">
        <f>H637+('data'!$C$19*G637-'data'!$C$16*H637)*$C638/60</f>
        <v>65.75668590042299</v>
      </c>
      <c r="I638" s="22">
        <f>I637+(OFFSET('data'!$C$20,0,D638)*G637-OFFSET('data'!$C$17,0,D638)*I637)*$C638/60</f>
        <v>139.752095451306</v>
      </c>
      <c r="J638" s="23">
        <f>$A638/60</f>
        <v>52.75</v>
      </c>
      <c r="K638" s="19">
        <f>G638/'data'!$C$15*1000</f>
        <v>2.5</v>
      </c>
      <c r="L638" s="19">
        <f>L637+'data'!$G$21*(K637-L637)/60*C637</f>
        <v>2.49859073925626</v>
      </c>
      <c r="M638" s="20">
        <f>IF(L638&lt;='data'!$G$22,1.89,1.47)</f>
        <v>1.89</v>
      </c>
      <c r="N638" s="19">
        <f>$A638</f>
        <v>3165</v>
      </c>
      <c r="O638" s="31">
        <f>'data'!$G$23-'data'!$G$23*(1-('data'!$G$22^M638)/('data'!$G$22^M638+L638^M638))</f>
        <v>54.2254365419147</v>
      </c>
      <c r="P638" s="31">
        <f>VLOOKUP(IF(N638-'data'!$G$24&lt;0,0,N638-'data'!$G$24),N3:O1097,2)</f>
        <v>54.2266051062595</v>
      </c>
      <c r="Q638" s="20">
        <v>2.5</v>
      </c>
      <c r="R638" s="19">
        <v>2.9034648028163</v>
      </c>
      <c r="S638" s="19">
        <v>2.50004935847511</v>
      </c>
      <c r="T638" s="19">
        <v>2.50004935847511</v>
      </c>
      <c r="U638" s="19">
        <v>2.49865116891435</v>
      </c>
      <c r="V638" s="19">
        <v>2.72195234142297</v>
      </c>
      <c r="W638" s="19">
        <v>2.49865116891435</v>
      </c>
      <c r="X638" s="19">
        <v>2.49865116891435</v>
      </c>
      <c r="Y638" s="31">
        <v>54.2255626734372</v>
      </c>
      <c r="Z638" s="31">
        <v>50.6643384564772</v>
      </c>
      <c r="AA638" s="31">
        <v>54.2255626734372</v>
      </c>
      <c r="AB638" s="31">
        <v>54.2255626734372</v>
      </c>
    </row>
    <row r="639" ht="20.05" customHeight="1">
      <c r="A639" s="17">
        <f>$A638+C638</f>
        <v>3170</v>
      </c>
      <c r="B639" s="18"/>
      <c r="C639" s="19">
        <v>5</v>
      </c>
      <c r="D639" t="b" s="20">
        <v>0</v>
      </c>
      <c r="E639" s="21"/>
      <c r="F639" s="22">
        <v>446.560307403448</v>
      </c>
      <c r="G639" s="22">
        <f>$E639+($F639/60+H639*'data'!$C$16+I639*OFFSET('data'!$C$17,0,D639)-G638*(OFFSET('data'!$C$18,0,D639)+'data'!$C$19+OFFSET('data'!$C$20,0,D639)))*$C639/60+G638</f>
        <v>16.3633802816823</v>
      </c>
      <c r="H639" s="22">
        <f>H638+('data'!$C$19*G638-'data'!$C$16*H638)*$C639/60</f>
        <v>65.766272328686</v>
      </c>
      <c r="I639" s="22">
        <f>I638+(OFFSET('data'!$C$20,0,D639)*G638-OFFSET('data'!$C$17,0,D639)*I638)*$C639/60</f>
        <v>139.950656401276</v>
      </c>
      <c r="J639" s="23">
        <f>$A639/60</f>
        <v>52.8333333333333</v>
      </c>
      <c r="K639" s="19">
        <f>G639/'data'!$C$15*1000</f>
        <v>2.5</v>
      </c>
      <c r="L639" s="19">
        <f>L638+'data'!$G$21*(K638-L638)/60*C638</f>
        <v>2.49860732232792</v>
      </c>
      <c r="M639" s="20">
        <f>IF(L639&lt;='data'!$G$22,1.89,1.47)</f>
        <v>1.89</v>
      </c>
      <c r="N639" s="19">
        <f>$A639</f>
        <v>3170</v>
      </c>
      <c r="O639" s="31">
        <f>'data'!$G$23-'data'!$G$23*(1-('data'!$G$22^M639)/('data'!$G$22^M639+L639^M639))</f>
        <v>54.2251529474875</v>
      </c>
      <c r="P639" s="31">
        <f>VLOOKUP(IF(N639-'data'!$G$24&lt;0,0,N639-'data'!$G$24),N3:O1097,2)</f>
        <v>54.2263077557014</v>
      </c>
      <c r="Q639" s="20">
        <v>2.5</v>
      </c>
      <c r="R639" s="19">
        <v>2.90420035656308</v>
      </c>
      <c r="S639" s="19">
        <v>2.50004926458985</v>
      </c>
      <c r="T639" s="19">
        <v>2.50004926458985</v>
      </c>
      <c r="U639" s="19">
        <v>2.49866762170904</v>
      </c>
      <c r="V639" s="19">
        <v>2.72407985161404</v>
      </c>
      <c r="W639" s="19">
        <v>2.49866762170904</v>
      </c>
      <c r="X639" s="19">
        <v>2.49866762170904</v>
      </c>
      <c r="Y639" s="31">
        <v>54.2252675852885</v>
      </c>
      <c r="Z639" s="31">
        <v>50.6291047891533</v>
      </c>
      <c r="AA639" s="31">
        <v>54.2252675852885</v>
      </c>
      <c r="AB639" s="31">
        <v>54.2252675852885</v>
      </c>
    </row>
    <row r="640" ht="20.05" customHeight="1">
      <c r="A640" s="17">
        <f>$A639+C639</f>
        <v>3175</v>
      </c>
      <c r="B640" s="18"/>
      <c r="C640" s="19">
        <v>5</v>
      </c>
      <c r="D640" t="b" s="20">
        <v>0</v>
      </c>
      <c r="E640" s="21"/>
      <c r="F640" s="22">
        <v>446.472282516312</v>
      </c>
      <c r="G640" s="22">
        <f>$E640+($F640/60+H640*'data'!$C$16+I640*OFFSET('data'!$C$17,0,D640)-G639*(OFFSET('data'!$C$18,0,D640)+'data'!$C$19+OFFSET('data'!$C$20,0,D640)))*$C640/60+G639</f>
        <v>16.3633802816823</v>
      </c>
      <c r="H640" s="22">
        <f>H639+('data'!$C$19*G639-'data'!$C$16*H639)*$C640/60</f>
        <v>65.7758025003609</v>
      </c>
      <c r="I640" s="22">
        <f>I639+(OFFSET('data'!$C$20,0,D640)*G639-OFFSET('data'!$C$17,0,D640)*I639)*$C640/60</f>
        <v>140.149150998739</v>
      </c>
      <c r="J640" s="23">
        <f>$A640/60</f>
        <v>52.9166666666667</v>
      </c>
      <c r="K640" s="19">
        <f>G640/'data'!$C$15*1000</f>
        <v>2.5</v>
      </c>
      <c r="L640" s="19">
        <f>L639+'data'!$G$21*(K639-L639)/60*C639</f>
        <v>2.49862371026304</v>
      </c>
      <c r="M640" s="20">
        <f>IF(L640&lt;='data'!$G$22,1.89,1.47)</f>
        <v>1.89</v>
      </c>
      <c r="N640" s="19">
        <f>$A640</f>
        <v>3175</v>
      </c>
      <c r="O640" s="31">
        <f>'data'!$G$23-'data'!$G$23*(1-('data'!$G$22^M640)/('data'!$G$22^M640+L640^M640))</f>
        <v>54.2248726914449</v>
      </c>
      <c r="P640" s="31">
        <f>VLOOKUP(IF(N640-'data'!$G$24&lt;0,0,N640-'data'!$G$24),N3:O1097,2)</f>
        <v>54.2260139055251</v>
      </c>
      <c r="Q640" s="20">
        <v>2.5</v>
      </c>
      <c r="R640" s="19">
        <v>2.90492983494758</v>
      </c>
      <c r="S640" s="19">
        <v>2.50004917102522</v>
      </c>
      <c r="T640" s="19">
        <v>2.50004917102522</v>
      </c>
      <c r="U640" s="19">
        <v>2.49868387979542</v>
      </c>
      <c r="V640" s="19">
        <v>2.72619105718817</v>
      </c>
      <c r="W640" s="19">
        <v>2.49868387979542</v>
      </c>
      <c r="X640" s="19">
        <v>2.49868387979542</v>
      </c>
      <c r="Y640" s="31">
        <v>54.2249759900318</v>
      </c>
      <c r="Z640" s="31">
        <v>50.5941636299001</v>
      </c>
      <c r="AA640" s="31">
        <v>54.2249759900318</v>
      </c>
      <c r="AB640" s="31">
        <v>54.2249759900318</v>
      </c>
    </row>
    <row r="641" ht="20.05" customHeight="1">
      <c r="A641" s="17">
        <f>$A640+C640</f>
        <v>3180</v>
      </c>
      <c r="B641" s="18"/>
      <c r="C641" s="19">
        <v>5</v>
      </c>
      <c r="D641" t="b" s="20">
        <v>0</v>
      </c>
      <c r="E641" s="21"/>
      <c r="F641" s="22">
        <v>446.384509889695</v>
      </c>
      <c r="G641" s="22">
        <f>$E641+($F641/60+H641*'data'!$C$16+I641*OFFSET('data'!$C$17,0,D641)-G640*(OFFSET('data'!$C$18,0,D641)+'data'!$C$19+OFFSET('data'!$C$20,0,D641)))*$C641/60+G640</f>
        <v>16.3633802816823</v>
      </c>
      <c r="H641" s="22">
        <f>H640+('data'!$C$19*G640-'data'!$C$16*H640)*$C641/60</f>
        <v>65.7852767455816</v>
      </c>
      <c r="I641" s="22">
        <f>I640+(OFFSET('data'!$C$20,0,D641)*G640-OFFSET('data'!$C$17,0,D641)*I640)*$C641/60</f>
        <v>140.347579265869</v>
      </c>
      <c r="J641" s="23">
        <f>$A641/60</f>
        <v>53</v>
      </c>
      <c r="K641" s="19">
        <f>G641/'data'!$C$15*1000</f>
        <v>2.5</v>
      </c>
      <c r="L641" s="19">
        <f>L640+'data'!$G$21*(K640-L640)/60*C640</f>
        <v>2.49863990535783</v>
      </c>
      <c r="M641" s="20">
        <f>IF(L641&lt;='data'!$G$22,1.89,1.47)</f>
        <v>1.89</v>
      </c>
      <c r="N641" s="19">
        <f>$A641</f>
        <v>3180</v>
      </c>
      <c r="O641" s="31">
        <f>'data'!$G$23-'data'!$G$23*(1-('data'!$G$22^M641)/('data'!$G$22^M641+L641^M641))</f>
        <v>54.2245957344738</v>
      </c>
      <c r="P641" s="31">
        <f>VLOOKUP(IF(N641-'data'!$G$24&lt;0,0,N641-'data'!$G$24),N3:O1097,2)</f>
        <v>54.2257235145084</v>
      </c>
      <c r="Q641" s="20">
        <v>2.5</v>
      </c>
      <c r="R641" s="19">
        <v>2.90565346729929</v>
      </c>
      <c r="S641" s="19">
        <v>2.50004907778009</v>
      </c>
      <c r="T641" s="19">
        <v>2.50004907778009</v>
      </c>
      <c r="U641" s="19">
        <v>2.49869994546843</v>
      </c>
      <c r="V641" s="19">
        <v>2.72828607564649</v>
      </c>
      <c r="W641" s="19">
        <v>2.49869994546843</v>
      </c>
      <c r="X641" s="19">
        <v>2.49869994546843</v>
      </c>
      <c r="Y641" s="31">
        <v>54.2246878464676</v>
      </c>
      <c r="Z641" s="31">
        <v>50.5595126900885</v>
      </c>
      <c r="AA641" s="31">
        <v>54.2246878464676</v>
      </c>
      <c r="AB641" s="31">
        <v>54.2246878464676</v>
      </c>
    </row>
    <row r="642" ht="20.05" customHeight="1">
      <c r="A642" s="17">
        <f>$A641+C641</f>
        <v>3185</v>
      </c>
      <c r="B642" s="18"/>
      <c r="C642" s="19">
        <v>5</v>
      </c>
      <c r="D642" t="b" s="20">
        <v>0</v>
      </c>
      <c r="E642" s="21"/>
      <c r="F642" s="22">
        <v>446.296988131563</v>
      </c>
      <c r="G642" s="22">
        <f>$E642+($F642/60+H642*'data'!$C$16+I642*OFFSET('data'!$C$17,0,D642)-G641*(OFFSET('data'!$C$18,0,D642)+'data'!$C$19+OFFSET('data'!$C$20,0,D642)))*$C642/60+G641</f>
        <v>16.3633802816823</v>
      </c>
      <c r="H642" s="22">
        <f>H641+('data'!$C$19*G641-'data'!$C$16*H641)*$C642/60</f>
        <v>65.7946953925444</v>
      </c>
      <c r="I642" s="22">
        <f>I641+(OFFSET('data'!$C$20,0,D642)*G641-OFFSET('data'!$C$17,0,D642)*I641)*$C642/60</f>
        <v>140.545941224831</v>
      </c>
      <c r="J642" s="23">
        <f>$A642/60</f>
        <v>53.0833333333333</v>
      </c>
      <c r="K642" s="19">
        <f>G642/'data'!$C$15*1000</f>
        <v>2.5</v>
      </c>
      <c r="L642" s="19">
        <f>L641+'data'!$G$21*(K641-L641)/60*C641</f>
        <v>2.49865590988149</v>
      </c>
      <c r="M642" s="20">
        <f>IF(L642&lt;='data'!$G$22,1.89,1.47)</f>
        <v>1.89</v>
      </c>
      <c r="N642" s="19">
        <f>$A642</f>
        <v>3185</v>
      </c>
      <c r="O642" s="31">
        <f>'data'!$G$23-'data'!$G$23*(1-('data'!$G$22^M642)/('data'!$G$22^M642+L642^M642))</f>
        <v>54.2243220377242</v>
      </c>
      <c r="P642" s="31">
        <f>VLOOKUP(IF(N642-'data'!$G$24&lt;0,0,N642-'data'!$G$24),N3:O1097,2)</f>
        <v>54.2254365419147</v>
      </c>
      <c r="Q642" s="20">
        <v>2.5</v>
      </c>
      <c r="R642" s="19">
        <v>2.90637146981667</v>
      </c>
      <c r="S642" s="19">
        <v>2.50004898485331</v>
      </c>
      <c r="T642" s="19">
        <v>2.50004898485331</v>
      </c>
      <c r="U642" s="19">
        <v>2.49871582099601</v>
      </c>
      <c r="V642" s="19">
        <v>2.73036502597048</v>
      </c>
      <c r="W642" s="19">
        <v>2.49871582099601</v>
      </c>
      <c r="X642" s="19">
        <v>2.49871582099601</v>
      </c>
      <c r="Y642" s="31">
        <v>54.2244031138823</v>
      </c>
      <c r="Z642" s="31">
        <v>50.5251496520061</v>
      </c>
      <c r="AA642" s="31">
        <v>54.2244031138823</v>
      </c>
      <c r="AB642" s="31">
        <v>54.2244031138823</v>
      </c>
    </row>
    <row r="643" ht="20.05" customHeight="1">
      <c r="A643" s="17">
        <f>$A642+C642</f>
        <v>3190</v>
      </c>
      <c r="B643" s="18"/>
      <c r="C643" s="19">
        <v>5</v>
      </c>
      <c r="D643" t="b" s="20">
        <v>0</v>
      </c>
      <c r="E643" s="21"/>
      <c r="F643" s="22">
        <v>446.209715858020</v>
      </c>
      <c r="G643" s="22">
        <f>$E643+($F643/60+H643*'data'!$C$16+I643*OFFSET('data'!$C$17,0,D643)-G642*(OFFSET('data'!$C$18,0,D643)+'data'!$C$19+OFFSET('data'!$C$20,0,D643)))*$C643/60+G642</f>
        <v>16.3633802816823</v>
      </c>
      <c r="H643" s="22">
        <f>H642+('data'!$C$19*G642-'data'!$C$16*H642)*$C643/60</f>
        <v>65.80405876751981</v>
      </c>
      <c r="I643" s="22">
        <f>I642+(OFFSET('data'!$C$20,0,D643)*G642-OFFSET('data'!$C$17,0,D643)*I642)*$C643/60</f>
        <v>140.744236897783</v>
      </c>
      <c r="J643" s="23">
        <f>$A643/60</f>
        <v>53.1666666666667</v>
      </c>
      <c r="K643" s="19">
        <f>G643/'data'!$C$15*1000</f>
        <v>2.5</v>
      </c>
      <c r="L643" s="19">
        <f>L642+'data'!$G$21*(K642-L642)/60*C642</f>
        <v>2.49867172607651</v>
      </c>
      <c r="M643" s="20">
        <f>IF(L643&lt;='data'!$G$22,1.89,1.47)</f>
        <v>1.89</v>
      </c>
      <c r="N643" s="19">
        <f>$A643</f>
        <v>3190</v>
      </c>
      <c r="O643" s="31">
        <f>'data'!$G$23-'data'!$G$23*(1-('data'!$G$22^M643)/('data'!$G$22^M643+L643^M643))</f>
        <v>54.2240515628042</v>
      </c>
      <c r="P643" s="31">
        <f>VLOOKUP(IF(N643-'data'!$G$24&lt;0,0,N643-'data'!$G$24),N3:O1097,2)</f>
        <v>54.2251529474875</v>
      </c>
      <c r="Q643" s="20">
        <v>2.5</v>
      </c>
      <c r="R643" s="19">
        <v>2.9070840463418</v>
      </c>
      <c r="S643" s="19">
        <v>2.50004889224375</v>
      </c>
      <c r="T643" s="19">
        <v>2.50004889224375</v>
      </c>
      <c r="U643" s="19">
        <v>2.49873150861938</v>
      </c>
      <c r="V643" s="19">
        <v>2.73242802844029</v>
      </c>
      <c r="W643" s="19">
        <v>2.49873150861938</v>
      </c>
      <c r="X643" s="19">
        <v>2.49873150861938</v>
      </c>
      <c r="Y643" s="31">
        <v>54.2241217520423</v>
      </c>
      <c r="Z643" s="31">
        <v>50.4910721727</v>
      </c>
      <c r="AA643" s="31">
        <v>54.2241217520423</v>
      </c>
      <c r="AB643" s="31">
        <v>54.2241217520423</v>
      </c>
    </row>
    <row r="644" ht="20.05" customHeight="1">
      <c r="A644" s="17">
        <f>$A643+C643</f>
        <v>3195</v>
      </c>
      <c r="B644" s="18"/>
      <c r="C644" s="19">
        <v>5</v>
      </c>
      <c r="D644" t="b" s="20">
        <v>0</v>
      </c>
      <c r="E644" s="21"/>
      <c r="F644" s="22">
        <v>446.122691693263</v>
      </c>
      <c r="G644" s="22">
        <f>$E644+($F644/60+H644*'data'!$C$16+I644*OFFSET('data'!$C$17,0,D644)-G643*(OFFSET('data'!$C$18,0,D644)+'data'!$C$19+OFFSET('data'!$C$20,0,D644)))*$C644/60+G643</f>
        <v>16.3633802816823</v>
      </c>
      <c r="H644" s="22">
        <f>H643+('data'!$C$19*G643-'data'!$C$16*H643)*$C644/60</f>
        <v>65.8133671948636</v>
      </c>
      <c r="I644" s="22">
        <f>I643+(OFFSET('data'!$C$20,0,D644)*G643-OFFSET('data'!$C$17,0,D644)*I643)*$C644/60</f>
        <v>140.942466306875</v>
      </c>
      <c r="J644" s="23">
        <f>$A644/60</f>
        <v>53.25</v>
      </c>
      <c r="K644" s="19">
        <f>G644/'data'!$C$15*1000</f>
        <v>2.5</v>
      </c>
      <c r="L644" s="19">
        <f>L643+'data'!$G$21*(K643-L643)/60*C643</f>
        <v>2.49868735615899</v>
      </c>
      <c r="M644" s="20">
        <f>IF(L644&lt;='data'!$G$22,1.89,1.47)</f>
        <v>1.89</v>
      </c>
      <c r="N644" s="19">
        <f>$A644</f>
        <v>3195</v>
      </c>
      <c r="O644" s="31">
        <f>'data'!$G$23-'data'!$G$23*(1-('data'!$G$22^M644)/('data'!$G$22^M644+L644^M644))</f>
        <v>54.2237842717741</v>
      </c>
      <c r="P644" s="31">
        <f>VLOOKUP(IF(N644-'data'!$G$24&lt;0,0,N644-'data'!$G$24),N3:O1097,2)</f>
        <v>54.2248726914449</v>
      </c>
      <c r="Q644" s="20">
        <v>2.5</v>
      </c>
      <c r="R644" s="19">
        <v>2.90779138908951</v>
      </c>
      <c r="S644" s="19">
        <v>2.50004879995024</v>
      </c>
      <c r="T644" s="19">
        <v>2.50004879995024</v>
      </c>
      <c r="U644" s="19">
        <v>2.49874701055338</v>
      </c>
      <c r="V644" s="19">
        <v>2.73447520446497</v>
      </c>
      <c r="W644" s="19">
        <v>2.49874701055338</v>
      </c>
      <c r="X644" s="19">
        <v>2.49874701055338</v>
      </c>
      <c r="Y644" s="31">
        <v>54.2238437211884</v>
      </c>
      <c r="Z644" s="31">
        <v>50.4572778875593</v>
      </c>
      <c r="AA644" s="31">
        <v>54.2238437211884</v>
      </c>
      <c r="AB644" s="31">
        <v>54.2238437211884</v>
      </c>
    </row>
    <row r="645" ht="20.05" customHeight="1">
      <c r="A645" s="17">
        <f>$A644+C644</f>
        <v>3200</v>
      </c>
      <c r="B645" s="18"/>
      <c r="C645" s="19">
        <v>5</v>
      </c>
      <c r="D645" t="b" s="20">
        <v>0</v>
      </c>
      <c r="E645" s="21"/>
      <c r="F645" s="22">
        <v>446.035914269535</v>
      </c>
      <c r="G645" s="22">
        <f>$E645+($F645/60+H645*'data'!$C$16+I645*OFFSET('data'!$C$17,0,D645)-G644*(OFFSET('data'!$C$18,0,D645)+'data'!$C$19+OFFSET('data'!$C$20,0,D645)))*$C645/60+G644</f>
        <v>16.3633802816823</v>
      </c>
      <c r="H645" s="22">
        <f>H644+('data'!$C$19*G644-'data'!$C$16*H644)*$C645/60</f>
        <v>65.8226209970281</v>
      </c>
      <c r="I645" s="22">
        <f>I644+(OFFSET('data'!$C$20,0,D645)*G644-OFFSET('data'!$C$17,0,D645)*I644)*$C645/60</f>
        <v>141.140629474251</v>
      </c>
      <c r="J645" s="23">
        <f>$A645/60</f>
        <v>53.3333333333333</v>
      </c>
      <c r="K645" s="19">
        <f>G645/'data'!$C$15*1000</f>
        <v>2.5</v>
      </c>
      <c r="L645" s="19">
        <f>L644+'data'!$G$21*(K644-L644)/60*C644</f>
        <v>2.49870280231895</v>
      </c>
      <c r="M645" s="20">
        <f>IF(L645&lt;='data'!$G$22,1.89,1.47)</f>
        <v>1.89</v>
      </c>
      <c r="N645" s="19">
        <f>$A645</f>
        <v>3200</v>
      </c>
      <c r="O645" s="31">
        <f>'data'!$G$23-'data'!$G$23*(1-('data'!$G$22^M645)/('data'!$G$22^M645+L645^M645))</f>
        <v>54.2235201271416</v>
      </c>
      <c r="P645" s="31">
        <f>VLOOKUP(IF(N645-'data'!$G$24&lt;0,0,N645-'data'!$G$24),N3:O1097,2)</f>
        <v>54.2245957344738</v>
      </c>
      <c r="Q645" s="20">
        <v>2.5</v>
      </c>
      <c r="R645" s="19">
        <v>2.90849367933316</v>
      </c>
      <c r="S645" s="19">
        <v>2.50004870797168</v>
      </c>
      <c r="T645" s="19">
        <v>2.50004870797168</v>
      </c>
      <c r="U645" s="19">
        <v>2.49876232898678</v>
      </c>
      <c r="V645" s="19">
        <v>2.73650667642377</v>
      </c>
      <c r="W645" s="19">
        <v>2.49876232898678</v>
      </c>
      <c r="X645" s="19">
        <v>2.49876232898678</v>
      </c>
      <c r="Y645" s="31">
        <v>54.2235689820303</v>
      </c>
      <c r="Z645" s="31">
        <v>50.423764413654</v>
      </c>
      <c r="AA645" s="31">
        <v>54.2235689820303</v>
      </c>
      <c r="AB645" s="31">
        <v>54.2235689820303</v>
      </c>
    </row>
    <row r="646" ht="20.05" customHeight="1">
      <c r="A646" s="17">
        <f>$A645+C645</f>
        <v>3205</v>
      </c>
      <c r="B646" s="18"/>
      <c r="C646" s="19">
        <v>5</v>
      </c>
      <c r="D646" t="b" s="20">
        <v>0</v>
      </c>
      <c r="E646" s="21"/>
      <c r="F646" s="22">
        <v>445.949382227072</v>
      </c>
      <c r="G646" s="22">
        <f>$E646+($F646/60+H646*'data'!$C$16+I646*OFFSET('data'!$C$17,0,D646)-G645*(OFFSET('data'!$C$18,0,D646)+'data'!$C$19+OFFSET('data'!$C$20,0,D646)))*$C646/60+G645</f>
        <v>16.3633802816823</v>
      </c>
      <c r="H646" s="22">
        <f>H645+('data'!$C$19*G645-'data'!$C$16*H645)*$C646/60</f>
        <v>65.83182049457341</v>
      </c>
      <c r="I646" s="22">
        <f>I645+(OFFSET('data'!$C$20,0,D646)*G645-OFFSET('data'!$C$17,0,D646)*I645)*$C646/60</f>
        <v>141.338726422047</v>
      </c>
      <c r="J646" s="23">
        <f>$A646/60</f>
        <v>53.4166666666667</v>
      </c>
      <c r="K646" s="19">
        <f>G646/'data'!$C$15*1000</f>
        <v>2.5</v>
      </c>
      <c r="L646" s="19">
        <f>L645+'data'!$G$21*(K645-L645)/60*C645</f>
        <v>2.49871806672066</v>
      </c>
      <c r="M646" s="20">
        <f>IF(L646&lt;='data'!$G$22,1.89,1.47)</f>
        <v>1.89</v>
      </c>
      <c r="N646" s="19">
        <f>$A646</f>
        <v>3205</v>
      </c>
      <c r="O646" s="31">
        <f>'data'!$G$23-'data'!$G$23*(1-('data'!$G$22^M646)/('data'!$G$22^M646+L646^M646))</f>
        <v>54.2232590918557</v>
      </c>
      <c r="P646" s="31">
        <f>VLOOKUP(IF(N646-'data'!$G$24&lt;0,0,N646-'data'!$G$24),N3:O1097,2)</f>
        <v>54.2243220377242</v>
      </c>
      <c r="Q646" s="20">
        <v>2.5</v>
      </c>
      <c r="R646" s="19">
        <v>2.90919108805013</v>
      </c>
      <c r="S646" s="19">
        <v>2.50004861630692</v>
      </c>
      <c r="T646" s="19">
        <v>2.50004861630692</v>
      </c>
      <c r="U646" s="19">
        <v>2.49877746608258</v>
      </c>
      <c r="V646" s="19">
        <v>2.73852256751786</v>
      </c>
      <c r="W646" s="19">
        <v>2.49877746608258</v>
      </c>
      <c r="X646" s="19">
        <v>2.49877746608258</v>
      </c>
      <c r="Y646" s="31">
        <v>54.2232974957408</v>
      </c>
      <c r="Z646" s="31">
        <v>50.3905293528455</v>
      </c>
      <c r="AA646" s="31">
        <v>54.2232974957408</v>
      </c>
      <c r="AB646" s="31">
        <v>54.2232974957408</v>
      </c>
    </row>
    <row r="647" ht="20.05" customHeight="1">
      <c r="A647" s="17">
        <f>$A646+C646</f>
        <v>3210</v>
      </c>
      <c r="B647" s="18"/>
      <c r="C647" s="19">
        <v>5</v>
      </c>
      <c r="D647" t="b" s="20">
        <v>0</v>
      </c>
      <c r="E647" s="21"/>
      <c r="F647" s="22">
        <v>445.863094214062</v>
      </c>
      <c r="G647" s="22">
        <f>$E647+($F647/60+H647*'data'!$C$16+I647*OFFSET('data'!$C$17,0,D647)-G646*(OFFSET('data'!$C$18,0,D647)+'data'!$C$19+OFFSET('data'!$C$20,0,D647)))*$C647/60+G646</f>
        <v>16.3633802816823</v>
      </c>
      <c r="H647" s="22">
        <f>H646+('data'!$C$19*G646-'data'!$C$16*H646)*$C647/60</f>
        <v>65.8409660061785</v>
      </c>
      <c r="I647" s="22">
        <f>I646+(OFFSET('data'!$C$20,0,D647)*G646-OFFSET('data'!$C$17,0,D647)*I646)*$C647/60</f>
        <v>141.536757172391</v>
      </c>
      <c r="J647" s="23">
        <f>$A647/60</f>
        <v>53.5</v>
      </c>
      <c r="K647" s="19">
        <f>G647/'data'!$C$15*1000</f>
        <v>2.5</v>
      </c>
      <c r="L647" s="19">
        <f>L646+'data'!$G$21*(K646-L646)/60*C646</f>
        <v>2.4987331515029</v>
      </c>
      <c r="M647" s="20">
        <f>IF(L647&lt;='data'!$G$22,1.89,1.47)</f>
        <v>1.89</v>
      </c>
      <c r="N647" s="19">
        <f>$A647</f>
        <v>3210</v>
      </c>
      <c r="O647" s="31">
        <f>'data'!$G$23-'data'!$G$23*(1-('data'!$G$22^M647)/('data'!$G$22^M647+L647^M647))</f>
        <v>54.2230011293026</v>
      </c>
      <c r="P647" s="31">
        <f>VLOOKUP(IF(N647-'data'!$G$24&lt;0,0,N647-'data'!$G$24),N3:O1097,2)</f>
        <v>54.2240515628042</v>
      </c>
      <c r="Q647" s="20">
        <v>2.5</v>
      </c>
      <c r="R647" s="19">
        <v>2.90988377652894</v>
      </c>
      <c r="S647" s="19">
        <v>2.50004852495485</v>
      </c>
      <c r="T647" s="19">
        <v>2.50004852495485</v>
      </c>
      <c r="U647" s="19">
        <v>2.49879242397831</v>
      </c>
      <c r="V647" s="19">
        <v>2.74052300163195</v>
      </c>
      <c r="W647" s="19">
        <v>2.49879242397831</v>
      </c>
      <c r="X647" s="19">
        <v>2.49879242397831</v>
      </c>
      <c r="Y647" s="31">
        <v>54.2230292239505</v>
      </c>
      <c r="Z647" s="31">
        <v>50.3575702946824</v>
      </c>
      <c r="AA647" s="31">
        <v>54.2230292239505</v>
      </c>
      <c r="AB647" s="31">
        <v>54.2230292239505</v>
      </c>
    </row>
    <row r="648" ht="20.05" customHeight="1">
      <c r="A648" s="17">
        <f>$A647+C647</f>
        <v>3215</v>
      </c>
      <c r="B648" s="18"/>
      <c r="C648" s="19">
        <v>5</v>
      </c>
      <c r="D648" t="b" s="20">
        <v>0</v>
      </c>
      <c r="E648" s="21"/>
      <c r="F648" s="22">
        <v>445.777048886599</v>
      </c>
      <c r="G648" s="22">
        <f>$E648+($F648/60+H648*'data'!$C$16+I648*OFFSET('data'!$C$17,0,D648)-G647*(OFFSET('data'!$C$18,0,D648)+'data'!$C$19+OFFSET('data'!$C$20,0,D648)))*$C648/60+G647</f>
        <v>16.3633802816823</v>
      </c>
      <c r="H648" s="22">
        <f>H647+('data'!$C$19*G647-'data'!$C$16*H647)*$C648/60</f>
        <v>65.8500578486521</v>
      </c>
      <c r="I648" s="22">
        <f>I647+(OFFSET('data'!$C$20,0,D648)*G647-OFFSET('data'!$C$17,0,D648)*I647)*$C648/60</f>
        <v>141.734721747404</v>
      </c>
      <c r="J648" s="23">
        <f>$A648/60</f>
        <v>53.5833333333333</v>
      </c>
      <c r="K648" s="19">
        <f>G648/'data'!$C$15*1000</f>
        <v>2.5</v>
      </c>
      <c r="L648" s="19">
        <f>L647+'data'!$G$21*(K647-L647)/60*C647</f>
        <v>2.49874805877929</v>
      </c>
      <c r="M648" s="20">
        <f>IF(L648&lt;='data'!$G$22,1.89,1.47)</f>
        <v>1.89</v>
      </c>
      <c r="N648" s="19">
        <f>$A648</f>
        <v>3215</v>
      </c>
      <c r="O648" s="31">
        <f>'data'!$G$23-'data'!$G$23*(1-('data'!$G$22^M648)/('data'!$G$22^M648+L648^M648))</f>
        <v>54.2227462032995</v>
      </c>
      <c r="P648" s="31">
        <f>VLOOKUP(IF(N648-'data'!$G$24&lt;0,0,N648-'data'!$G$24),N3:O1097,2)</f>
        <v>54.2237842717741</v>
      </c>
      <c r="Q648" s="20">
        <v>2.5</v>
      </c>
      <c r="R648" s="19">
        <v>2.91057189694064</v>
      </c>
      <c r="S648" s="19">
        <v>2.50004843391432</v>
      </c>
      <c r="T648" s="19">
        <v>2.50004843391432</v>
      </c>
      <c r="U648" s="19">
        <v>2.49880720478633</v>
      </c>
      <c r="V648" s="19">
        <v>2.74250810320503</v>
      </c>
      <c r="W648" s="19">
        <v>2.49880720478633</v>
      </c>
      <c r="X648" s="19">
        <v>2.49880720478633</v>
      </c>
      <c r="Y648" s="31">
        <v>54.2227641287425</v>
      </c>
      <c r="Z648" s="31">
        <v>50.3248848190946</v>
      </c>
      <c r="AA648" s="31">
        <v>54.2227641287425</v>
      </c>
      <c r="AB648" s="31">
        <v>54.2227641287425</v>
      </c>
    </row>
    <row r="649" ht="20.05" customHeight="1">
      <c r="A649" s="17">
        <f>$A648+C648</f>
        <v>3220</v>
      </c>
      <c r="B649" s="18"/>
      <c r="C649" s="19">
        <v>5</v>
      </c>
      <c r="D649" t="b" s="20">
        <v>0</v>
      </c>
      <c r="E649" s="21"/>
      <c r="F649" s="22">
        <v>445.691244908629</v>
      </c>
      <c r="G649" s="22">
        <f>$E649+($F649/60+H649*'data'!$C$16+I649*OFFSET('data'!$C$17,0,D649)-G648*(OFFSET('data'!$C$18,0,D649)+'data'!$C$19+OFFSET('data'!$C$20,0,D649)))*$C649/60+G648</f>
        <v>16.3633802816823</v>
      </c>
      <c r="H649" s="22">
        <f>H648+('data'!$C$19*G648-'data'!$C$16*H648)*$C649/60</f>
        <v>65.85909633694379</v>
      </c>
      <c r="I649" s="22">
        <f>I648+(OFFSET('data'!$C$20,0,D649)*G648-OFFSET('data'!$C$17,0,D649)*I648)*$C649/60</f>
        <v>141.932620169199</v>
      </c>
      <c r="J649" s="23">
        <f>$A649/60</f>
        <v>53.6666666666667</v>
      </c>
      <c r="K649" s="19">
        <f>G649/'data'!$C$15*1000</f>
        <v>2.5</v>
      </c>
      <c r="L649" s="19">
        <f>L648+'data'!$G$21*(K648-L648)/60*C648</f>
        <v>2.49876279063858</v>
      </c>
      <c r="M649" s="20">
        <f>IF(L649&lt;='data'!$G$22,1.89,1.47)</f>
        <v>1.89</v>
      </c>
      <c r="N649" s="19">
        <f>$A649</f>
        <v>3220</v>
      </c>
      <c r="O649" s="31">
        <f>'data'!$G$23-'data'!$G$23*(1-('data'!$G$22^M649)/('data'!$G$22^M649+L649^M649))</f>
        <v>54.2224942780902</v>
      </c>
      <c r="P649" s="31">
        <f>VLOOKUP(IF(N649-'data'!$G$24&lt;0,0,N649-'data'!$G$24),N3:O1097,2)</f>
        <v>54.2235201271416</v>
      </c>
      <c r="Q649" s="20">
        <v>2.5</v>
      </c>
      <c r="R649" s="19">
        <v>2.91125559287639</v>
      </c>
      <c r="S649" s="19">
        <v>2.50004834318424</v>
      </c>
      <c r="T649" s="19">
        <v>2.50004834318424</v>
      </c>
      <c r="U649" s="19">
        <v>2.49882181059414</v>
      </c>
      <c r="V649" s="19">
        <v>2.74447799710987</v>
      </c>
      <c r="W649" s="19">
        <v>2.49882181059414</v>
      </c>
      <c r="X649" s="19">
        <v>2.49882181059414</v>
      </c>
      <c r="Y649" s="31">
        <v>54.2225021726469</v>
      </c>
      <c r="Z649" s="31">
        <v>50.2924704988988</v>
      </c>
      <c r="AA649" s="31">
        <v>54.2225021726469</v>
      </c>
      <c r="AB649" s="31">
        <v>54.2225021726469</v>
      </c>
    </row>
    <row r="650" ht="20.05" customHeight="1">
      <c r="A650" s="17">
        <f>$A649+C649</f>
        <v>3225</v>
      </c>
      <c r="B650" s="18"/>
      <c r="C650" s="19">
        <v>5</v>
      </c>
      <c r="D650" t="b" s="20">
        <v>0</v>
      </c>
      <c r="E650" s="21"/>
      <c r="F650" s="22">
        <v>445.605680951914</v>
      </c>
      <c r="G650" s="22">
        <f>$E650+($F650/60+H650*'data'!$C$16+I650*OFFSET('data'!$C$17,0,D650)-G649*(OFFSET('data'!$C$18,0,D650)+'data'!$C$19+OFFSET('data'!$C$20,0,D650)))*$C650/60+G649</f>
        <v>16.3633802816823</v>
      </c>
      <c r="H650" s="22">
        <f>H649+('data'!$C$19*G649-'data'!$C$16*H649)*$C650/60</f>
        <v>65.86808178415509</v>
      </c>
      <c r="I650" s="22">
        <f>I649+(OFFSET('data'!$C$20,0,D650)*G649-OFFSET('data'!$C$17,0,D650)*I649)*$C650/60</f>
        <v>142.130452459883</v>
      </c>
      <c r="J650" s="23">
        <f>$A650/60</f>
        <v>53.75</v>
      </c>
      <c r="K650" s="19">
        <f>G650/'data'!$C$15*1000</f>
        <v>2.5</v>
      </c>
      <c r="L650" s="19">
        <f>L649+'data'!$G$21*(K649-L649)/60*C649</f>
        <v>2.49877734914494</v>
      </c>
      <c r="M650" s="20">
        <f>IF(L650&lt;='data'!$G$22,1.89,1.47)</f>
        <v>1.89</v>
      </c>
      <c r="N650" s="19">
        <f>$A650</f>
        <v>3225</v>
      </c>
      <c r="O650" s="31">
        <f>'data'!$G$23-'data'!$G$23*(1-('data'!$G$22^M650)/('data'!$G$22^M650+L650^M650))</f>
        <v>54.2222453183397</v>
      </c>
      <c r="P650" s="31">
        <f>VLOOKUP(IF(N650-'data'!$G$24&lt;0,0,N650-'data'!$G$24),N3:O1097,2)</f>
        <v>54.2232590918557</v>
      </c>
      <c r="Q650" s="20">
        <v>2.5</v>
      </c>
      <c r="R650" s="19">
        <v>2.91193499985323</v>
      </c>
      <c r="S650" s="19">
        <v>2.50004825276349</v>
      </c>
      <c r="T650" s="19">
        <v>2.50004825276349</v>
      </c>
      <c r="U650" s="19">
        <v>2.49883624346465</v>
      </c>
      <c r="V650" s="19">
        <v>2.7464328085406</v>
      </c>
      <c r="W650" s="19">
        <v>2.49883624346465</v>
      </c>
      <c r="X650" s="19">
        <v>2.49883624346465</v>
      </c>
      <c r="Y650" s="31">
        <v>54.2222433186354</v>
      </c>
      <c r="Z650" s="31">
        <v>50.2603249021279</v>
      </c>
      <c r="AA650" s="31">
        <v>54.2222433186354</v>
      </c>
      <c r="AB650" s="31">
        <v>54.2222433186354</v>
      </c>
    </row>
    <row r="651" ht="20.05" customHeight="1">
      <c r="A651" s="17">
        <f>$A650+C650</f>
        <v>3230</v>
      </c>
      <c r="B651" s="18"/>
      <c r="C651" s="19">
        <v>5</v>
      </c>
      <c r="D651" t="b" s="20">
        <v>0</v>
      </c>
      <c r="E651" s="21"/>
      <c r="F651" s="22">
        <v>445.520355695978</v>
      </c>
      <c r="G651" s="22">
        <f>$E651+($F651/60+H651*'data'!$C$16+I651*OFFSET('data'!$C$17,0,D651)-G650*(OFFSET('data'!$C$18,0,D651)+'data'!$C$19+OFFSET('data'!$C$20,0,D651)))*$C651/60+G650</f>
        <v>16.3633802816823</v>
      </c>
      <c r="H651" s="22">
        <f>H650+('data'!$C$19*G650-'data'!$C$16*H650)*$C651/60</f>
        <v>65.87701450154999</v>
      </c>
      <c r="I651" s="22">
        <f>I650+(OFFSET('data'!$C$20,0,D651)*G650-OFFSET('data'!$C$17,0,D651)*I650)*$C651/60</f>
        <v>142.328218641555</v>
      </c>
      <c r="J651" s="23">
        <f>$A651/60</f>
        <v>53.8333333333333</v>
      </c>
      <c r="K651" s="19">
        <f>G651/'data'!$C$15*1000</f>
        <v>2.5</v>
      </c>
      <c r="L651" s="19">
        <f>L650+'data'!$G$21*(K650-L650)/60*C650</f>
        <v>2.49879173633825</v>
      </c>
      <c r="M651" s="20">
        <f>IF(L651&lt;='data'!$G$22,1.89,1.47)</f>
        <v>1.89</v>
      </c>
      <c r="N651" s="19">
        <f>$A651</f>
        <v>3230</v>
      </c>
      <c r="O651" s="31">
        <f>'data'!$G$23-'data'!$G$23*(1-('data'!$G$22^M651)/('data'!$G$22^M651+L651^M651))</f>
        <v>54.2219992891294</v>
      </c>
      <c r="P651" s="31">
        <f>VLOOKUP(IF(N651-'data'!$G$24&lt;0,0,N651-'data'!$G$24),N3:O1097,2)</f>
        <v>54.2230011293026</v>
      </c>
      <c r="Q651" s="20">
        <v>2.5</v>
      </c>
      <c r="R651" s="19">
        <v>2.91261024578998</v>
      </c>
      <c r="S651" s="19">
        <v>2.50004816265095</v>
      </c>
      <c r="T651" s="19">
        <v>2.50004816265095</v>
      </c>
      <c r="U651" s="19">
        <v>2.4988505054365</v>
      </c>
      <c r="V651" s="19">
        <v>2.74837266290795</v>
      </c>
      <c r="W651" s="19">
        <v>2.4988505054365</v>
      </c>
      <c r="X651" s="19">
        <v>2.4988505054365</v>
      </c>
      <c r="Y651" s="31">
        <v>54.2219875301165</v>
      </c>
      <c r="Z651" s="31">
        <v>50.2284455941926</v>
      </c>
      <c r="AA651" s="31">
        <v>54.2219875301165</v>
      </c>
      <c r="AB651" s="31">
        <v>54.2219875301165</v>
      </c>
    </row>
    <row r="652" ht="20.05" customHeight="1">
      <c r="A652" s="17">
        <f>$A651+C651</f>
        <v>3235</v>
      </c>
      <c r="B652" s="18"/>
      <c r="C652" s="19">
        <v>5</v>
      </c>
      <c r="D652" t="b" s="20">
        <v>0</v>
      </c>
      <c r="E652" s="21"/>
      <c r="F652" s="22">
        <v>445.435267828064</v>
      </c>
      <c r="G652" s="22">
        <f>$E652+($F652/60+H652*'data'!$C$16+I652*OFFSET('data'!$C$17,0,D652)-G651*(OFFSET('data'!$C$18,0,D652)+'data'!$C$19+OFFSET('data'!$C$20,0,D652)))*$C652/60+G651</f>
        <v>16.3633802816823</v>
      </c>
      <c r="H652" s="22">
        <f>H651+('data'!$C$19*G651-'data'!$C$16*H651)*$C652/60</f>
        <v>65.8858947985659</v>
      </c>
      <c r="I652" s="22">
        <f>I651+(OFFSET('data'!$C$20,0,D652)*G651-OFFSET('data'!$C$17,0,D652)*I651)*$C652/60</f>
        <v>142.525918736306</v>
      </c>
      <c r="J652" s="23">
        <f>$A652/60</f>
        <v>53.9166666666667</v>
      </c>
      <c r="K652" s="19">
        <f>G652/'data'!$C$15*1000</f>
        <v>2.5</v>
      </c>
      <c r="L652" s="19">
        <f>L651+'data'!$G$21*(K651-L651)/60*C651</f>
        <v>2.49880595423439</v>
      </c>
      <c r="M652" s="20">
        <f>IF(L652&lt;='data'!$G$22,1.89,1.47)</f>
        <v>1.89</v>
      </c>
      <c r="N652" s="19">
        <f>$A652</f>
        <v>3235</v>
      </c>
      <c r="O652" s="31">
        <f>'data'!$G$23-'data'!$G$23*(1-('data'!$G$22^M652)/('data'!$G$22^M652+L652^M652))</f>
        <v>54.2217561559521</v>
      </c>
      <c r="P652" s="31">
        <f>VLOOKUP(IF(N652-'data'!$G$24&lt;0,0,N652-'data'!$G$24),N3:O1097,2)</f>
        <v>54.2227462032995</v>
      </c>
      <c r="Q652" s="20">
        <v>2.5</v>
      </c>
      <c r="R652" s="19">
        <v>2.91328145145505</v>
      </c>
      <c r="S652" s="19">
        <v>2.50004807284551</v>
      </c>
      <c r="T652" s="19">
        <v>2.50004807284551</v>
      </c>
      <c r="U652" s="19">
        <v>2.49886459852431</v>
      </c>
      <c r="V652" s="19">
        <v>2.75029768574171</v>
      </c>
      <c r="W652" s="19">
        <v>2.49886459852431</v>
      </c>
      <c r="X652" s="19">
        <v>2.49886459852431</v>
      </c>
      <c r="Y652" s="31">
        <v>54.2217347709302</v>
      </c>
      <c r="Z652" s="31">
        <v>50.1968301398897</v>
      </c>
      <c r="AA652" s="31">
        <v>54.2217347709302</v>
      </c>
      <c r="AB652" s="31">
        <v>54.2217347709302</v>
      </c>
    </row>
    <row r="653" ht="20.05" customHeight="1">
      <c r="A653" s="17">
        <f>$A652+C652</f>
        <v>3240</v>
      </c>
      <c r="B653" s="18"/>
      <c r="C653" s="19">
        <v>5</v>
      </c>
      <c r="D653" t="b" s="20">
        <v>0</v>
      </c>
      <c r="E653" s="21"/>
      <c r="F653" s="22">
        <v>445.350416043093</v>
      </c>
      <c r="G653" s="22">
        <f>$E653+($F653/60+H653*'data'!$C$16+I653*OFFSET('data'!$C$17,0,D653)-G652*(OFFSET('data'!$C$18,0,D653)+'data'!$C$19+OFFSET('data'!$C$20,0,D653)))*$C653/60+G652</f>
        <v>16.3633802816823</v>
      </c>
      <c r="H653" s="22">
        <f>H652+('data'!$C$19*G652-'data'!$C$16*H652)*$C653/60</f>
        <v>65.8947229828244</v>
      </c>
      <c r="I653" s="22">
        <f>I652+(OFFSET('data'!$C$20,0,D653)*G652-OFFSET('data'!$C$17,0,D653)*I652)*$C653/60</f>
        <v>142.723552766220</v>
      </c>
      <c r="J653" s="23">
        <f>$A653/60</f>
        <v>54</v>
      </c>
      <c r="K653" s="19">
        <f>G653/'data'!$C$15*1000</f>
        <v>2.5</v>
      </c>
      <c r="L653" s="19">
        <f>L652+'data'!$G$21*(K652-L652)/60*C652</f>
        <v>2.49882000482551</v>
      </c>
      <c r="M653" s="20">
        <f>IF(L653&lt;='data'!$G$22,1.89,1.47)</f>
        <v>1.89</v>
      </c>
      <c r="N653" s="19">
        <f>$A653</f>
        <v>3240</v>
      </c>
      <c r="O653" s="31">
        <f>'data'!$G$23-'data'!$G$23*(1-('data'!$G$22^M653)/('data'!$G$22^M653+L653^M653))</f>
        <v>54.2215158847074</v>
      </c>
      <c r="P653" s="31">
        <f>VLOOKUP(IF(N653-'data'!$G$24&lt;0,0,N653-'data'!$G$24),N3:O1097,2)</f>
        <v>54.2224942780902</v>
      </c>
      <c r="Q653" s="20">
        <v>2.5</v>
      </c>
      <c r="R653" s="19">
        <v>2.91394873088772</v>
      </c>
      <c r="S653" s="19">
        <v>2.50004798334609</v>
      </c>
      <c r="T653" s="19">
        <v>2.50004798334609</v>
      </c>
      <c r="U653" s="19">
        <v>2.49887852471899</v>
      </c>
      <c r="V653" s="19">
        <v>2.75220800259989</v>
      </c>
      <c r="W653" s="19">
        <v>2.49887852471899</v>
      </c>
      <c r="X653" s="19">
        <v>2.49887852471899</v>
      </c>
      <c r="Y653" s="31">
        <v>54.2214850053424</v>
      </c>
      <c r="Z653" s="31">
        <v>50.1654761052627</v>
      </c>
      <c r="AA653" s="31">
        <v>54.2214850053424</v>
      </c>
      <c r="AB653" s="31">
        <v>54.2214850053424</v>
      </c>
    </row>
    <row r="654" ht="20.05" customHeight="1">
      <c r="A654" s="17">
        <f>$A653+C653</f>
        <v>3245</v>
      </c>
      <c r="B654" s="18"/>
      <c r="C654" s="19">
        <v>5</v>
      </c>
      <c r="D654" t="b" s="20">
        <v>0</v>
      </c>
      <c r="E654" s="21"/>
      <c r="F654" s="22">
        <v>445.265799043612</v>
      </c>
      <c r="G654" s="22">
        <f>$E654+($F654/60+H654*'data'!$C$16+I654*OFFSET('data'!$C$17,0,D654)-G653*(OFFSET('data'!$C$18,0,D654)+'data'!$C$19+OFFSET('data'!$C$20,0,D654)))*$C654/60+G653</f>
        <v>16.3633802816823</v>
      </c>
      <c r="H654" s="22">
        <f>H653+('data'!$C$19*G653-'data'!$C$16*H653)*$C654/60</f>
        <v>65.90349936014169</v>
      </c>
      <c r="I654" s="22">
        <f>I653+(OFFSET('data'!$C$20,0,D654)*G653-OFFSET('data'!$C$17,0,D654)*I653)*$C654/60</f>
        <v>142.921120753374</v>
      </c>
      <c r="J654" s="23">
        <f>$A654/60</f>
        <v>54.0833333333333</v>
      </c>
      <c r="K654" s="19">
        <f>G654/'data'!$C$15*1000</f>
        <v>2.5</v>
      </c>
      <c r="L654" s="19">
        <f>L653+'data'!$G$21*(K653-L653)/60*C653</f>
        <v>2.49883389008033</v>
      </c>
      <c r="M654" s="20">
        <f>IF(L654&lt;='data'!$G$22,1.89,1.47)</f>
        <v>1.89</v>
      </c>
      <c r="N654" s="19">
        <f>$A654</f>
        <v>3245</v>
      </c>
      <c r="O654" s="31">
        <f>'data'!$G$23-'data'!$G$23*(1-('data'!$G$22^M654)/('data'!$G$22^M654+L654^M654))</f>
        <v>54.2212784416963</v>
      </c>
      <c r="P654" s="31">
        <f>VLOOKUP(IF(N654-'data'!$G$24&lt;0,0,N654-'data'!$G$24),N3:O1097,2)</f>
        <v>54.2222453183397</v>
      </c>
      <c r="Q654" s="20">
        <v>2.5</v>
      </c>
      <c r="R654" s="19">
        <v>2.9146121917946</v>
      </c>
      <c r="S654" s="19">
        <v>2.50004789415158</v>
      </c>
      <c r="T654" s="19">
        <v>2.50004789415158</v>
      </c>
      <c r="U654" s="19">
        <v>2.49889228598801</v>
      </c>
      <c r="V654" s="19">
        <v>2.75410373898425</v>
      </c>
      <c r="W654" s="19">
        <v>2.49889228598801</v>
      </c>
      <c r="X654" s="19">
        <v>2.49889228598801</v>
      </c>
      <c r="Y654" s="31">
        <v>54.2212381980407</v>
      </c>
      <c r="Z654" s="31">
        <v>50.1343810593263</v>
      </c>
      <c r="AA654" s="31">
        <v>54.2212381980407</v>
      </c>
      <c r="AB654" s="31">
        <v>54.2212381980407</v>
      </c>
    </row>
    <row r="655" ht="20.05" customHeight="1">
      <c r="A655" s="17">
        <f>$A654+C654</f>
        <v>3250</v>
      </c>
      <c r="B655" s="18"/>
      <c r="C655" s="19">
        <v>5</v>
      </c>
      <c r="D655" t="b" s="20">
        <v>0</v>
      </c>
      <c r="E655" s="21"/>
      <c r="F655" s="22">
        <v>445.181415539753</v>
      </c>
      <c r="G655" s="22">
        <f>$E655+($F655/60+H655*'data'!$C$16+I655*OFFSET('data'!$C$17,0,D655)-G654*(OFFSET('data'!$C$18,0,D655)+'data'!$C$19+OFFSET('data'!$C$20,0,D655)))*$C655/60+G654</f>
        <v>16.3633802816823</v>
      </c>
      <c r="H655" s="22">
        <f>H654+('data'!$C$19*G654-'data'!$C$16*H654)*$C655/60</f>
        <v>65.91222423453949</v>
      </c>
      <c r="I655" s="22">
        <f>I654+(OFFSET('data'!$C$20,0,D655)*G654-OFFSET('data'!$C$17,0,D655)*I654)*$C655/60</f>
        <v>143.118622719837</v>
      </c>
      <c r="J655" s="23">
        <f>$A655/60</f>
        <v>54.1666666666667</v>
      </c>
      <c r="K655" s="19">
        <f>G655/'data'!$C$15*1000</f>
        <v>2.5</v>
      </c>
      <c r="L655" s="19">
        <f>L654+'data'!$G$21*(K654-L654)/60*C654</f>
        <v>2.4988476119444</v>
      </c>
      <c r="M655" s="20">
        <f>IF(L655&lt;='data'!$G$22,1.89,1.47)</f>
        <v>1.89</v>
      </c>
      <c r="N655" s="19">
        <f>$A655</f>
        <v>3250</v>
      </c>
      <c r="O655" s="31">
        <f>'data'!$G$23-'data'!$G$23*(1-('data'!$G$22^M655)/('data'!$G$22^M655+L655^M655))</f>
        <v>54.2210437936171</v>
      </c>
      <c r="P655" s="31">
        <f>VLOOKUP(IF(N655-'data'!$G$24&lt;0,0,N655-'data'!$G$24),N3:O1097,2)</f>
        <v>54.2219992891294</v>
      </c>
      <c r="Q655" s="20">
        <v>2.5</v>
      </c>
      <c r="R655" s="19">
        <v>2.91527193592258</v>
      </c>
      <c r="S655" s="19">
        <v>2.50004780526088</v>
      </c>
      <c r="T655" s="19">
        <v>2.50004780526088</v>
      </c>
      <c r="U655" s="19">
        <v>2.49890588427567</v>
      </c>
      <c r="V655" s="19">
        <v>2.75598502026178</v>
      </c>
      <c r="W655" s="19">
        <v>2.49890588427567</v>
      </c>
      <c r="X655" s="19">
        <v>2.49890588427567</v>
      </c>
      <c r="Y655" s="31">
        <v>54.2209943141287</v>
      </c>
      <c r="Z655" s="31">
        <v>50.1035425756639</v>
      </c>
      <c r="AA655" s="31">
        <v>54.2209943141287</v>
      </c>
      <c r="AB655" s="31">
        <v>54.2209943141287</v>
      </c>
    </row>
    <row r="656" ht="20.05" customHeight="1">
      <c r="A656" s="17">
        <f>$A655+C655</f>
        <v>3255</v>
      </c>
      <c r="B656" s="18"/>
      <c r="C656" s="19">
        <v>5</v>
      </c>
      <c r="D656" t="b" s="20">
        <v>0</v>
      </c>
      <c r="E656" s="21"/>
      <c r="F656" s="22">
        <v>445.097264249190</v>
      </c>
      <c r="G656" s="22">
        <f>$E656+($F656/60+H656*'data'!$C$16+I656*OFFSET('data'!$C$17,0,D656)-G655*(OFFSET('data'!$C$18,0,D656)+'data'!$C$19+OFFSET('data'!$C$20,0,D656)))*$C656/60+G655</f>
        <v>16.3633802816823</v>
      </c>
      <c r="H656" s="22">
        <f>H655+('data'!$C$19*G655-'data'!$C$16*H655)*$C656/60</f>
        <v>65.9208979082553</v>
      </c>
      <c r="I656" s="22">
        <f>I655+(OFFSET('data'!$C$20,0,D656)*G655-OFFSET('data'!$C$17,0,D656)*I655)*$C656/60</f>
        <v>143.316058687671</v>
      </c>
      <c r="J656" s="23">
        <f>$A656/60</f>
        <v>54.25</v>
      </c>
      <c r="K656" s="19">
        <f>G656/'data'!$C$15*1000</f>
        <v>2.5</v>
      </c>
      <c r="L656" s="19">
        <f>L655+'data'!$G$21*(K655-L655)/60*C655</f>
        <v>2.49886117234037</v>
      </c>
      <c r="M656" s="20">
        <f>IF(L656&lt;='data'!$G$22,1.89,1.47)</f>
        <v>1.89</v>
      </c>
      <c r="N656" s="19">
        <f>$A656</f>
        <v>3255</v>
      </c>
      <c r="O656" s="31">
        <f>'data'!$G$23-'data'!$G$23*(1-('data'!$G$22^M656)/('data'!$G$22^M656+L656^M656))</f>
        <v>54.2208119075605</v>
      </c>
      <c r="P656" s="31">
        <f>VLOOKUP(IF(N656-'data'!$G$24&lt;0,0,N656-'data'!$G$24),N3:O1097,2)</f>
        <v>54.2217561559521</v>
      </c>
      <c r="Q656" s="20">
        <v>2.5</v>
      </c>
      <c r="R656" s="19">
        <v>2.91592805940978</v>
      </c>
      <c r="S656" s="19">
        <v>2.50004771667291</v>
      </c>
      <c r="T656" s="19">
        <v>2.50004771667291</v>
      </c>
      <c r="U656" s="19">
        <v>2.49891932150339</v>
      </c>
      <c r="V656" s="19">
        <v>2.75785197159175</v>
      </c>
      <c r="W656" s="19">
        <v>2.49891932150339</v>
      </c>
      <c r="X656" s="19">
        <v>2.49891932150339</v>
      </c>
      <c r="Y656" s="31">
        <v>54.2207533191216</v>
      </c>
      <c r="Z656" s="31">
        <v>50.0729582339027</v>
      </c>
      <c r="AA656" s="31">
        <v>54.2207533191216</v>
      </c>
      <c r="AB656" s="31">
        <v>54.2207533191216</v>
      </c>
    </row>
    <row r="657" ht="20.05" customHeight="1">
      <c r="A657" s="17">
        <f>$A656+C656</f>
        <v>3260</v>
      </c>
      <c r="B657" s="18"/>
      <c r="C657" s="19">
        <v>5</v>
      </c>
      <c r="D657" t="b" s="20">
        <v>0</v>
      </c>
      <c r="E657" s="21"/>
      <c r="F657" s="22">
        <v>445.013343897090</v>
      </c>
      <c r="G657" s="22">
        <f>$E657+($F657/60+H657*'data'!$C$16+I657*OFFSET('data'!$C$17,0,D657)-G656*(OFFSET('data'!$C$18,0,D657)+'data'!$C$19+OFFSET('data'!$C$20,0,D657)))*$C657/60+G656</f>
        <v>16.3633802816823</v>
      </c>
      <c r="H657" s="22">
        <f>H656+('data'!$C$19*G656-'data'!$C$16*H656)*$C657/60</f>
        <v>65.929520681753</v>
      </c>
      <c r="I657" s="22">
        <f>I656+(OFFSET('data'!$C$20,0,D657)*G656-OFFSET('data'!$C$17,0,D657)*I656)*$C657/60</f>
        <v>143.513428678931</v>
      </c>
      <c r="J657" s="23">
        <f>$A657/60</f>
        <v>54.3333333333333</v>
      </c>
      <c r="K657" s="19">
        <f>G657/'data'!$C$15*1000</f>
        <v>2.5</v>
      </c>
      <c r="L657" s="19">
        <f>L656+'data'!$G$21*(K656-L656)/60*C656</f>
        <v>2.49887457316827</v>
      </c>
      <c r="M657" s="20">
        <f>IF(L657&lt;='data'!$G$22,1.89,1.47)</f>
        <v>1.89</v>
      </c>
      <c r="N657" s="19">
        <f>$A657</f>
        <v>3260</v>
      </c>
      <c r="O657" s="31">
        <f>'data'!$G$23-'data'!$G$23*(1-('data'!$G$22^M657)/('data'!$G$22^M657+L657^M657))</f>
        <v>54.2205827510048</v>
      </c>
      <c r="P657" s="31">
        <f>VLOOKUP(IF(N657-'data'!$G$24&lt;0,0,N657-'data'!$G$24),N3:O1097,2)</f>
        <v>54.2215158847074</v>
      </c>
      <c r="Q657" s="20">
        <v>2.5</v>
      </c>
      <c r="R657" s="19">
        <v>2.91658065311576</v>
      </c>
      <c r="S657" s="19">
        <v>2.50004762838658</v>
      </c>
      <c r="T657" s="19">
        <v>2.50004762838658</v>
      </c>
      <c r="U657" s="19">
        <v>2.49893259956995</v>
      </c>
      <c r="V657" s="19">
        <v>2.75970471785802</v>
      </c>
      <c r="W657" s="19">
        <v>2.49893259956995</v>
      </c>
      <c r="X657" s="19">
        <v>2.49893259956995</v>
      </c>
      <c r="Y657" s="31">
        <v>54.2205151789412</v>
      </c>
      <c r="Z657" s="31">
        <v>50.0426256210789</v>
      </c>
      <c r="AA657" s="31">
        <v>54.2205151789412</v>
      </c>
      <c r="AB657" s="31">
        <v>54.2205151789412</v>
      </c>
    </row>
    <row r="658" ht="20.05" customHeight="1">
      <c r="A658" s="17">
        <f>$A657+C657</f>
        <v>3265</v>
      </c>
      <c r="B658" s="18"/>
      <c r="C658" s="19">
        <v>5</v>
      </c>
      <c r="D658" t="b" s="20">
        <v>0</v>
      </c>
      <c r="E658" s="21"/>
      <c r="F658" s="22">
        <v>444.929653216074</v>
      </c>
      <c r="G658" s="22">
        <f>$E658+($F658/60+H658*'data'!$C$16+I658*OFFSET('data'!$C$17,0,D658)-G657*(OFFSET('data'!$C$18,0,D658)+'data'!$C$19+OFFSET('data'!$C$20,0,D658)))*$C658/60+G657</f>
        <v>16.3633802816823</v>
      </c>
      <c r="H658" s="22">
        <f>H657+('data'!$C$19*G657-'data'!$C$16*H657)*$C658/60</f>
        <v>65.93809285373339</v>
      </c>
      <c r="I658" s="22">
        <f>I657+(OFFSET('data'!$C$20,0,D658)*G657-OFFSET('data'!$C$17,0,D658)*I657)*$C658/60</f>
        <v>143.710732715663</v>
      </c>
      <c r="J658" s="23">
        <f>$A658/60</f>
        <v>54.4166666666667</v>
      </c>
      <c r="K658" s="19">
        <f>G658/'data'!$C$15*1000</f>
        <v>2.5</v>
      </c>
      <c r="L658" s="19">
        <f>L657+'data'!$G$21*(K657-L657)/60*C657</f>
        <v>2.49888781630577</v>
      </c>
      <c r="M658" s="20">
        <f>IF(L658&lt;='data'!$G$22,1.89,1.47)</f>
        <v>1.89</v>
      </c>
      <c r="N658" s="19">
        <f>$A658</f>
        <v>3265</v>
      </c>
      <c r="O658" s="31">
        <f>'data'!$G$23-'data'!$G$23*(1-('data'!$G$22^M658)/('data'!$G$22^M658+L658^M658))</f>
        <v>54.2203562918116</v>
      </c>
      <c r="P658" s="31">
        <f>VLOOKUP(IF(N658-'data'!$G$24&lt;0,0,N658-'data'!$G$24),N3:O1097,2)</f>
        <v>54.2212784416963</v>
      </c>
      <c r="Q658" s="20">
        <v>2.5</v>
      </c>
      <c r="R658" s="19">
        <v>2.91722980293224</v>
      </c>
      <c r="S658" s="19">
        <v>2.5000475404008</v>
      </c>
      <c r="T658" s="19">
        <v>2.5000475404008</v>
      </c>
      <c r="U658" s="19">
        <v>2.49894572035179</v>
      </c>
      <c r="V658" s="19">
        <v>2.76154338360628</v>
      </c>
      <c r="W658" s="19">
        <v>2.49894572035179</v>
      </c>
      <c r="X658" s="19">
        <v>2.49894572035179</v>
      </c>
      <c r="Y658" s="31">
        <v>54.2202798599108</v>
      </c>
      <c r="Z658" s="31">
        <v>50.012542332896</v>
      </c>
      <c r="AA658" s="31">
        <v>54.2202798599108</v>
      </c>
      <c r="AB658" s="31">
        <v>54.2202798599108</v>
      </c>
    </row>
    <row r="659" ht="20.05" customHeight="1">
      <c r="A659" s="17">
        <f>$A658+C658</f>
        <v>3270</v>
      </c>
      <c r="B659" s="18"/>
      <c r="C659" s="19">
        <v>5</v>
      </c>
      <c r="D659" t="b" s="20">
        <v>0</v>
      </c>
      <c r="E659" s="21"/>
      <c r="F659" s="22">
        <v>444.846190946170</v>
      </c>
      <c r="G659" s="22">
        <f>$E659+($F659/60+H659*'data'!$C$16+I659*OFFSET('data'!$C$17,0,D659)-G658*(OFFSET('data'!$C$18,0,D659)+'data'!$C$19+OFFSET('data'!$C$20,0,D659)))*$C659/60+G658</f>
        <v>16.3633802816823</v>
      </c>
      <c r="H659" s="22">
        <f>H658+('data'!$C$19*G658-'data'!$C$16*H658)*$C659/60</f>
        <v>65.9466147211441</v>
      </c>
      <c r="I659" s="22">
        <f>I658+(OFFSET('data'!$C$20,0,D659)*G658-OFFSET('data'!$C$17,0,D659)*I658)*$C659/60</f>
        <v>143.907970819908</v>
      </c>
      <c r="J659" s="23">
        <f>$A659/60</f>
        <v>54.5</v>
      </c>
      <c r="K659" s="19">
        <f>G659/'data'!$C$15*1000</f>
        <v>2.5</v>
      </c>
      <c r="L659" s="19">
        <f>L658+'data'!$G$21*(K658-L658)/60*C658</f>
        <v>2.49890090360844</v>
      </c>
      <c r="M659" s="20">
        <f>IF(L659&lt;='data'!$G$22,1.89,1.47)</f>
        <v>1.89</v>
      </c>
      <c r="N659" s="19">
        <f>$A659</f>
        <v>3270</v>
      </c>
      <c r="O659" s="31">
        <f>'data'!$G$23-'data'!$G$23*(1-('data'!$G$22^M659)/('data'!$G$22^M659+L659^M659))</f>
        <v>54.2201324982213</v>
      </c>
      <c r="P659" s="31">
        <f>VLOOKUP(IF(N659-'data'!$G$24&lt;0,0,N659-'data'!$G$24),N3:O1097,2)</f>
        <v>54.2210437936171</v>
      </c>
      <c r="Q659" s="20">
        <v>2.5</v>
      </c>
      <c r="R659" s="19">
        <v>2.91787559007538</v>
      </c>
      <c r="S659" s="19">
        <v>2.50004745271452</v>
      </c>
      <c r="T659" s="19">
        <v>2.50004745271452</v>
      </c>
      <c r="U659" s="19">
        <v>2.49895868570324</v>
      </c>
      <c r="V659" s="19">
        <v>2.76336809298592</v>
      </c>
      <c r="W659" s="19">
        <v>2.49895868570324</v>
      </c>
      <c r="X659" s="19">
        <v>2.49895868570324</v>
      </c>
      <c r="Y659" s="31">
        <v>54.2200473287509</v>
      </c>
      <c r="Z659" s="31">
        <v>49.9827059748843</v>
      </c>
      <c r="AA659" s="31">
        <v>54.2200473287509</v>
      </c>
      <c r="AB659" s="31">
        <v>54.2200473287509</v>
      </c>
    </row>
    <row r="660" ht="20.05" customHeight="1">
      <c r="A660" s="17">
        <f>$A659+C659</f>
        <v>3275</v>
      </c>
      <c r="B660" s="18"/>
      <c r="C660" s="19">
        <v>5</v>
      </c>
      <c r="D660" t="b" s="20">
        <v>0</v>
      </c>
      <c r="E660" s="21"/>
      <c r="F660" s="22">
        <v>444.762955834771</v>
      </c>
      <c r="G660" s="22">
        <f>$E660+($F660/60+H660*'data'!$C$16+I660*OFFSET('data'!$C$17,0,D660)-G659*(OFFSET('data'!$C$18,0,D660)+'data'!$C$19+OFFSET('data'!$C$20,0,D660)))*$C660/60+G659</f>
        <v>16.3633802816823</v>
      </c>
      <c r="H660" s="22">
        <f>H659+('data'!$C$19*G659-'data'!$C$16*H659)*$C660/60</f>
        <v>65.95508657919039</v>
      </c>
      <c r="I660" s="22">
        <f>I659+(OFFSET('data'!$C$20,0,D660)*G659-OFFSET('data'!$C$17,0,D660)*I659)*$C660/60</f>
        <v>144.105143013698</v>
      </c>
      <c r="J660" s="23">
        <f>$A660/60</f>
        <v>54.5833333333333</v>
      </c>
      <c r="K660" s="19">
        <f>G660/'data'!$C$15*1000</f>
        <v>2.5</v>
      </c>
      <c r="L660" s="19">
        <f>L659+'data'!$G$21*(K659-L659)/60*C659</f>
        <v>2.49891383691003</v>
      </c>
      <c r="M660" s="20">
        <f>IF(L660&lt;='data'!$G$22,1.89,1.47)</f>
        <v>1.89</v>
      </c>
      <c r="N660" s="19">
        <f>$A660</f>
        <v>3275</v>
      </c>
      <c r="O660" s="31">
        <f>'data'!$G$23-'data'!$G$23*(1-('data'!$G$22^M660)/('data'!$G$22^M660+L660^M660))</f>
        <v>54.2199113388479</v>
      </c>
      <c r="P660" s="31">
        <f>VLOOKUP(IF(N660-'data'!$G$24&lt;0,0,N660-'data'!$G$24),N3:O1097,2)</f>
        <v>54.2208119075605</v>
      </c>
      <c r="Q660" s="20">
        <v>2.5</v>
      </c>
      <c r="R660" s="19">
        <v>2.91851809136086</v>
      </c>
      <c r="S660" s="19">
        <v>2.50004736532663</v>
      </c>
      <c r="T660" s="19">
        <v>2.50004736532663</v>
      </c>
      <c r="U660" s="19">
        <v>2.49897149745681</v>
      </c>
      <c r="V660" s="19">
        <v>2.76517896969621</v>
      </c>
      <c r="W660" s="19">
        <v>2.49897149745681</v>
      </c>
      <c r="X660" s="19">
        <v>2.49897149745681</v>
      </c>
      <c r="Y660" s="31">
        <v>54.2198175525742</v>
      </c>
      <c r="Z660" s="31">
        <v>49.9531141634693</v>
      </c>
      <c r="AA660" s="31">
        <v>54.2198175525742</v>
      </c>
      <c r="AB660" s="31">
        <v>54.2198175525742</v>
      </c>
    </row>
    <row r="661" ht="20.05" customHeight="1">
      <c r="A661" s="17">
        <f>$A660+C660</f>
        <v>3280</v>
      </c>
      <c r="B661" s="18"/>
      <c r="C661" s="19">
        <v>5</v>
      </c>
      <c r="D661" t="b" s="20">
        <v>0</v>
      </c>
      <c r="E661" s="21"/>
      <c r="F661" s="22">
        <v>444.679946636590</v>
      </c>
      <c r="G661" s="22">
        <f>$E661+($F661/60+H661*'data'!$C$16+I661*OFFSET('data'!$C$17,0,D661)-G660*(OFFSET('data'!$C$18,0,D661)+'data'!$C$19+OFFSET('data'!$C$20,0,D661)))*$C661/60+G660</f>
        <v>16.3633802816823</v>
      </c>
      <c r="H661" s="22">
        <f>H660+('data'!$C$19*G660-'data'!$C$16*H660)*$C661/60</f>
        <v>65.96350872134521</v>
      </c>
      <c r="I661" s="22">
        <f>I660+(OFFSET('data'!$C$20,0,D661)*G660-OFFSET('data'!$C$17,0,D661)*I660)*$C661/60</f>
        <v>144.302249319058</v>
      </c>
      <c r="J661" s="23">
        <f>$A661/60</f>
        <v>54.6666666666667</v>
      </c>
      <c r="K661" s="19">
        <f>G661/'data'!$C$15*1000</f>
        <v>2.5</v>
      </c>
      <c r="L661" s="19">
        <f>L660+'data'!$G$21*(K660-L660)/60*C660</f>
        <v>2.4989266180227</v>
      </c>
      <c r="M661" s="20">
        <f>IF(L661&lt;='data'!$G$22,1.89,1.47)</f>
        <v>1.89</v>
      </c>
      <c r="N661" s="19">
        <f>$A661</f>
        <v>3280</v>
      </c>
      <c r="O661" s="31">
        <f>'data'!$G$23-'data'!$G$23*(1-('data'!$G$22^M661)/('data'!$G$22^M661+L661^M661))</f>
        <v>54.2196927826758</v>
      </c>
      <c r="P661" s="31">
        <f>VLOOKUP(IF(N661-'data'!$G$24&lt;0,0,N661-'data'!$G$24),N3:O1097,2)</f>
        <v>54.2205827510048</v>
      </c>
      <c r="Q661" s="20">
        <v>2.5</v>
      </c>
      <c r="R661" s="19">
        <v>2.91915737946268</v>
      </c>
      <c r="S661" s="19">
        <v>2.50004727823608</v>
      </c>
      <c r="T661" s="19">
        <v>2.50004727823608</v>
      </c>
      <c r="U661" s="19">
        <v>2.49898415742343</v>
      </c>
      <c r="V661" s="19">
        <v>2.76697613693659</v>
      </c>
      <c r="W661" s="19">
        <v>2.49898415742343</v>
      </c>
      <c r="X661" s="19">
        <v>2.49898415742343</v>
      </c>
      <c r="Y661" s="31">
        <v>54.2195904988812</v>
      </c>
      <c r="Z661" s="31">
        <v>49.9237645269528</v>
      </c>
      <c r="AA661" s="31">
        <v>54.2195904988812</v>
      </c>
      <c r="AB661" s="31">
        <v>54.2195904988812</v>
      </c>
    </row>
    <row r="662" ht="20.05" customHeight="1">
      <c r="A662" s="17">
        <f>$A661+C661</f>
        <v>3285</v>
      </c>
      <c r="B662" s="18"/>
      <c r="C662" s="19">
        <v>5</v>
      </c>
      <c r="D662" t="b" s="20">
        <v>0</v>
      </c>
      <c r="E662" s="21"/>
      <c r="F662" s="22">
        <v>444.597162113622</v>
      </c>
      <c r="G662" s="22">
        <f>$E662+($F662/60+H662*'data'!$C$16+I662*OFFSET('data'!$C$17,0,D662)-G661*(OFFSET('data'!$C$18,0,D662)+'data'!$C$19+OFFSET('data'!$C$20,0,D662)))*$C662/60+G661</f>
        <v>16.3633802816823</v>
      </c>
      <c r="H662" s="22">
        <f>H661+('data'!$C$19*G661-'data'!$C$16*H661)*$C662/60</f>
        <v>65.971881439359</v>
      </c>
      <c r="I662" s="22">
        <f>I661+(OFFSET('data'!$C$20,0,D662)*G661-OFFSET('data'!$C$17,0,D662)*I661)*$C662/60</f>
        <v>144.499289758006</v>
      </c>
      <c r="J662" s="23">
        <f>$A662/60</f>
        <v>54.75</v>
      </c>
      <c r="K662" s="19">
        <f>G662/'data'!$C$15*1000</f>
        <v>2.5</v>
      </c>
      <c r="L662" s="19">
        <f>L661+'data'!$G$21*(K661-L661)/60*C661</f>
        <v>2.4989392487373</v>
      </c>
      <c r="M662" s="20">
        <f>IF(L662&lt;='data'!$G$22,1.89,1.47)</f>
        <v>1.89</v>
      </c>
      <c r="N662" s="19">
        <f>$A662</f>
        <v>3285</v>
      </c>
      <c r="O662" s="31">
        <f>'data'!$G$23-'data'!$G$23*(1-('data'!$G$22^M662)/('data'!$G$22^M662+L662^M662))</f>
        <v>54.2194767990542</v>
      </c>
      <c r="P662" s="31">
        <f>VLOOKUP(IF(N662-'data'!$G$24&lt;0,0,N662-'data'!$G$24),N3:O1097,2)</f>
        <v>54.2203562918116</v>
      </c>
      <c r="Q662" s="20">
        <v>2.5</v>
      </c>
      <c r="R662" s="19">
        <v>2.91979352315669</v>
      </c>
      <c r="S662" s="19">
        <v>2.50004719144181</v>
      </c>
      <c r="T662" s="19">
        <v>2.50004719144181</v>
      </c>
      <c r="U662" s="19">
        <v>2.49899666739271</v>
      </c>
      <c r="V662" s="19">
        <v>2.76875971736078</v>
      </c>
      <c r="W662" s="19">
        <v>2.49899666739271</v>
      </c>
      <c r="X662" s="19">
        <v>2.49899666739271</v>
      </c>
      <c r="Y662" s="31">
        <v>54.2193661355554</v>
      </c>
      <c r="Z662" s="31">
        <v>49.8946547064124</v>
      </c>
      <c r="AA662" s="31">
        <v>54.2193661355554</v>
      </c>
      <c r="AB662" s="31">
        <v>54.2193661355554</v>
      </c>
    </row>
    <row r="663" ht="20.05" customHeight="1">
      <c r="A663" s="17">
        <f>$A662+C662</f>
        <v>3290</v>
      </c>
      <c r="B663" s="18"/>
      <c r="C663" s="19">
        <v>5</v>
      </c>
      <c r="D663" t="b" s="20">
        <v>0</v>
      </c>
      <c r="E663" s="21"/>
      <c r="F663" s="22">
        <v>444.514601035094</v>
      </c>
      <c r="G663" s="22">
        <f>$E663+($F663/60+H663*'data'!$C$16+I663*OFFSET('data'!$C$17,0,D663)-G662*(OFFSET('data'!$C$18,0,D663)+'data'!$C$19+OFFSET('data'!$C$20,0,D663)))*$C663/60+G662</f>
        <v>16.3633802816823</v>
      </c>
      <c r="H663" s="22">
        <f>H662+('data'!$C$19*G662-'data'!$C$16*H662)*$C663/60</f>
        <v>65.9802050232704</v>
      </c>
      <c r="I663" s="22">
        <f>I662+(OFFSET('data'!$C$20,0,D663)*G662-OFFSET('data'!$C$17,0,D663)*I662)*$C663/60</f>
        <v>144.696264352553</v>
      </c>
      <c r="J663" s="23">
        <f>$A663/60</f>
        <v>54.8333333333333</v>
      </c>
      <c r="K663" s="19">
        <f>G663/'data'!$C$15*1000</f>
        <v>2.5</v>
      </c>
      <c r="L663" s="19">
        <f>L662+'data'!$G$21*(K662-L662)/60*C662</f>
        <v>2.49895173082359</v>
      </c>
      <c r="M663" s="20">
        <f>IF(L663&lt;='data'!$G$22,1.89,1.47)</f>
        <v>1.89</v>
      </c>
      <c r="N663" s="19">
        <f>$A663</f>
        <v>3290</v>
      </c>
      <c r="O663" s="31">
        <f>'data'!$G$23-'data'!$G$23*(1-('data'!$G$22^M663)/('data'!$G$22^M663+L663^M663))</f>
        <v>54.2192633576939</v>
      </c>
      <c r="P663" s="31">
        <f>VLOOKUP(IF(N663-'data'!$G$24&lt;0,0,N663-'data'!$G$24),N3:O1097,2)</f>
        <v>54.2201324982213</v>
      </c>
      <c r="Q663" s="20">
        <v>2.5</v>
      </c>
      <c r="R663" s="19">
        <v>2.92042658754964</v>
      </c>
      <c r="S663" s="19">
        <v>2.50004710494273</v>
      </c>
      <c r="T663" s="19">
        <v>2.50004710494273</v>
      </c>
      <c r="U663" s="19">
        <v>2.49900902913319</v>
      </c>
      <c r="V663" s="19">
        <v>2.77052983303442</v>
      </c>
      <c r="W663" s="19">
        <v>2.49900902913319</v>
      </c>
      <c r="X663" s="19">
        <v>2.49900902913319</v>
      </c>
      <c r="Y663" s="31">
        <v>54.2191444308593</v>
      </c>
      <c r="Z663" s="31">
        <v>49.8657823565266</v>
      </c>
      <c r="AA663" s="31">
        <v>54.2191444308593</v>
      </c>
      <c r="AB663" s="31">
        <v>54.2191444308593</v>
      </c>
    </row>
    <row r="664" ht="20.05" customHeight="1">
      <c r="A664" s="17">
        <f>$A663+C663</f>
        <v>3295</v>
      </c>
      <c r="B664" s="18"/>
      <c r="C664" s="19">
        <v>5</v>
      </c>
      <c r="D664" t="b" s="20">
        <v>0</v>
      </c>
      <c r="E664" s="21"/>
      <c r="F664" s="22">
        <v>444.432262177427</v>
      </c>
      <c r="G664" s="22">
        <f>$E664+($F664/60+H664*'data'!$C$16+I664*OFFSET('data'!$C$17,0,D664)-G663*(OFFSET('data'!$C$18,0,D664)+'data'!$C$19+OFFSET('data'!$C$20,0,D664)))*$C664/60+G663</f>
        <v>16.3633802816823</v>
      </c>
      <c r="H664" s="22">
        <f>H663+('data'!$C$19*G663-'data'!$C$16*H663)*$C664/60</f>
        <v>65.9884797614158</v>
      </c>
      <c r="I664" s="22">
        <f>I663+(OFFSET('data'!$C$20,0,D664)*G663-OFFSET('data'!$C$17,0,D664)*I663)*$C664/60</f>
        <v>144.893173124701</v>
      </c>
      <c r="J664" s="23">
        <f>$A664/60</f>
        <v>54.9166666666667</v>
      </c>
      <c r="K664" s="19">
        <f>G664/'data'!$C$15*1000</f>
        <v>2.5</v>
      </c>
      <c r="L664" s="19">
        <f>L663+'data'!$G$21*(K663-L663)/60*C663</f>
        <v>2.4989640660305</v>
      </c>
      <c r="M664" s="20">
        <f>IF(L664&lt;='data'!$G$22,1.89,1.47)</f>
        <v>1.89</v>
      </c>
      <c r="N664" s="19">
        <f>$A664</f>
        <v>3295</v>
      </c>
      <c r="O664" s="31">
        <f>'data'!$G$23-'data'!$G$23*(1-('data'!$G$22^M664)/('data'!$G$22^M664+L664^M664))</f>
        <v>54.2190524286624</v>
      </c>
      <c r="P664" s="31">
        <f>VLOOKUP(IF(N664-'data'!$G$24&lt;0,0,N664-'data'!$G$24),N3:O1097,2)</f>
        <v>54.2199113388479</v>
      </c>
      <c r="Q664" s="20">
        <v>2.5</v>
      </c>
      <c r="R664" s="19">
        <v>2.92105663429488</v>
      </c>
      <c r="S664" s="19">
        <v>2.5000470187378</v>
      </c>
      <c r="T664" s="19">
        <v>2.5000470187378</v>
      </c>
      <c r="U664" s="19">
        <v>2.49902124439258</v>
      </c>
      <c r="V664" s="19">
        <v>2.77228660539615</v>
      </c>
      <c r="W664" s="19">
        <v>2.49902124439258</v>
      </c>
      <c r="X664" s="19">
        <v>2.49902124439258</v>
      </c>
      <c r="Y664" s="31">
        <v>54.2189253534289</v>
      </c>
      <c r="Z664" s="31">
        <v>49.8371451463278</v>
      </c>
      <c r="AA664" s="31">
        <v>54.2189253534289</v>
      </c>
      <c r="AB664" s="31">
        <v>54.2189253534289</v>
      </c>
    </row>
    <row r="665" ht="20.05" customHeight="1">
      <c r="A665" s="17">
        <f>$A664+C664</f>
        <v>3300</v>
      </c>
      <c r="B665" s="18"/>
      <c r="C665" s="19">
        <v>5</v>
      </c>
      <c r="D665" t="b" s="20">
        <v>0</v>
      </c>
      <c r="E665" s="21"/>
      <c r="F665" s="22">
        <v>444.350144324196</v>
      </c>
      <c r="G665" s="22">
        <f>$E665+($F665/60+H665*'data'!$C$16+I665*OFFSET('data'!$C$17,0,D665)-G664*(OFFSET('data'!$C$18,0,D665)+'data'!$C$19+OFFSET('data'!$C$20,0,D665)))*$C665/60+G664</f>
        <v>16.3633802816823</v>
      </c>
      <c r="H665" s="22">
        <f>H664+('data'!$C$19*G664-'data'!$C$16*H664)*$C665/60</f>
        <v>65.9967059404397</v>
      </c>
      <c r="I665" s="22">
        <f>I664+(OFFSET('data'!$C$20,0,D665)*G664-OFFSET('data'!$C$17,0,D665)*I664)*$C665/60</f>
        <v>145.090016096446</v>
      </c>
      <c r="J665" s="23">
        <f>$A665/60</f>
        <v>55</v>
      </c>
      <c r="K665" s="19">
        <f>G665/'data'!$C$15*1000</f>
        <v>2.5</v>
      </c>
      <c r="L665" s="19">
        <f>L664+'data'!$G$21*(K664-L664)/60*C664</f>
        <v>2.4989762560864</v>
      </c>
      <c r="M665" s="20">
        <f>IF(L665&lt;='data'!$G$22,1.89,1.47)</f>
        <v>1.89</v>
      </c>
      <c r="N665" s="19">
        <f>$A665</f>
        <v>3300</v>
      </c>
      <c r="O665" s="31">
        <f>'data'!$G$23-'data'!$G$23*(1-('data'!$G$22^M665)/('data'!$G$22^M665+L665^M665))</f>
        <v>54.2188439823799</v>
      </c>
      <c r="P665" s="31">
        <f>VLOOKUP(IF(N665-'data'!$G$24&lt;0,0,N665-'data'!$G$24),N3:O1097,2)</f>
        <v>54.2196927826758</v>
      </c>
      <c r="Q665" s="20">
        <v>2.5</v>
      </c>
      <c r="R665" s="19">
        <v>2.92168372179504</v>
      </c>
      <c r="S665" s="19">
        <v>2.50004693282597</v>
      </c>
      <c r="T665" s="19">
        <v>2.50004693282597</v>
      </c>
      <c r="U665" s="19">
        <v>2.49903331489802</v>
      </c>
      <c r="V665" s="19">
        <v>2.7740301552218</v>
      </c>
      <c r="W665" s="19">
        <v>2.49903331489802</v>
      </c>
      <c r="X665" s="19">
        <v>2.49903331489802</v>
      </c>
      <c r="Y665" s="31">
        <v>54.2187088722704</v>
      </c>
      <c r="Z665" s="31">
        <v>49.8087407598897</v>
      </c>
      <c r="AA665" s="31">
        <v>54.2187088722704</v>
      </c>
      <c r="AB665" s="31">
        <v>54.2187088722704</v>
      </c>
    </row>
    <row r="666" ht="20.05" customHeight="1">
      <c r="A666" s="17">
        <f>$A665+C665</f>
        <v>3305</v>
      </c>
      <c r="B666" s="18"/>
      <c r="C666" s="19">
        <v>5</v>
      </c>
      <c r="D666" t="b" s="20">
        <v>0</v>
      </c>
      <c r="E666" s="21"/>
      <c r="F666" s="22">
        <v>444.268246266081</v>
      </c>
      <c r="G666" s="22">
        <f>$E666+($F666/60+H666*'data'!$C$16+I666*OFFSET('data'!$C$17,0,D666)-G665*(OFFSET('data'!$C$18,0,D666)+'data'!$C$19+OFFSET('data'!$C$20,0,D666)))*$C666/60+G665</f>
        <v>16.3633802816823</v>
      </c>
      <c r="H666" s="22">
        <f>H665+('data'!$C$19*G665-'data'!$C$16*H665)*$C666/60</f>
        <v>66.00488384530441</v>
      </c>
      <c r="I666" s="22">
        <f>I665+(OFFSET('data'!$C$20,0,D666)*G665-OFFSET('data'!$C$17,0,D666)*I665)*$C666/60</f>
        <v>145.286793289776</v>
      </c>
      <c r="J666" s="23">
        <f>$A666/60</f>
        <v>55.0833333333333</v>
      </c>
      <c r="K666" s="19">
        <f>G666/'data'!$C$15*1000</f>
        <v>2.5</v>
      </c>
      <c r="L666" s="19">
        <f>L665+'data'!$G$21*(K665-L665)/60*C665</f>
        <v>2.49898830269932</v>
      </c>
      <c r="M666" s="20">
        <f>IF(L666&lt;='data'!$G$22,1.89,1.47)</f>
        <v>1.89</v>
      </c>
      <c r="N666" s="19">
        <f>$A666</f>
        <v>3305</v>
      </c>
      <c r="O666" s="31">
        <f>'data'!$G$23-'data'!$G$23*(1-('data'!$G$22^M666)/('data'!$G$22^M666+L666^M666))</f>
        <v>54.2186379896146</v>
      </c>
      <c r="P666" s="31">
        <f>VLOOKUP(IF(N666-'data'!$G$24&lt;0,0,N666-'data'!$G$24),N3:O1097,2)</f>
        <v>54.2194767990542</v>
      </c>
      <c r="Q666" s="20">
        <v>2.5</v>
      </c>
      <c r="R666" s="19">
        <v>2.92230790539303</v>
      </c>
      <c r="S666" s="19">
        <v>2.50004684720618</v>
      </c>
      <c r="T666" s="19">
        <v>2.50004684720618</v>
      </c>
      <c r="U666" s="19">
        <v>2.49904524235631</v>
      </c>
      <c r="V666" s="19">
        <v>2.77576060259156</v>
      </c>
      <c r="W666" s="19">
        <v>2.49904524235631</v>
      </c>
      <c r="X666" s="19">
        <v>2.49904524235631</v>
      </c>
      <c r="Y666" s="31">
        <v>54.2184949567551</v>
      </c>
      <c r="Z666" s="31">
        <v>49.7805668969522</v>
      </c>
      <c r="AA666" s="31">
        <v>54.2184949567551</v>
      </c>
      <c r="AB666" s="31">
        <v>54.2184949567551</v>
      </c>
    </row>
    <row r="667" ht="20.05" customHeight="1">
      <c r="A667" s="17">
        <f>$A666+C666</f>
        <v>3310</v>
      </c>
      <c r="B667" s="18"/>
      <c r="C667" s="19">
        <v>5</v>
      </c>
      <c r="D667" t="b" s="20">
        <v>0</v>
      </c>
      <c r="E667" s="21"/>
      <c r="F667" s="22">
        <v>444.186566800834</v>
      </c>
      <c r="G667" s="22">
        <f>$E667+($F667/60+H667*'data'!$C$16+I667*OFFSET('data'!$C$17,0,D667)-G666*(OFFSET('data'!$C$18,0,D667)+'data'!$C$19+OFFSET('data'!$C$20,0,D667)))*$C667/60+G666</f>
        <v>16.3633802816823</v>
      </c>
      <c r="H667" s="22">
        <f>H666+('data'!$C$19*G666-'data'!$C$16*H666)*$C667/60</f>
        <v>66.0130137592998</v>
      </c>
      <c r="I667" s="22">
        <f>I666+(OFFSET('data'!$C$20,0,D667)*G666-OFFSET('data'!$C$17,0,D667)*I666)*$C667/60</f>
        <v>145.483504726672</v>
      </c>
      <c r="J667" s="23">
        <f>$A667/60</f>
        <v>55.1666666666667</v>
      </c>
      <c r="K667" s="19">
        <f>G667/'data'!$C$15*1000</f>
        <v>2.5</v>
      </c>
      <c r="L667" s="19">
        <f>L666+'data'!$G$21*(K666-L666)/60*C666</f>
        <v>2.49900020755717</v>
      </c>
      <c r="M667" s="20">
        <f>IF(L667&lt;='data'!$G$22,1.89,1.47)</f>
        <v>1.89</v>
      </c>
      <c r="N667" s="19">
        <f>$A667</f>
        <v>3310</v>
      </c>
      <c r="O667" s="31">
        <f>'data'!$G$23-'data'!$G$23*(1-('data'!$G$22^M667)/('data'!$G$22^M667+L667^M667))</f>
        <v>54.2184344214797</v>
      </c>
      <c r="P667" s="31">
        <f>VLOOKUP(IF(N667-'data'!$G$24&lt;0,0,N667-'data'!$G$24),N3:O1097,2)</f>
        <v>54.2192633576939</v>
      </c>
      <c r="Q667" s="20">
        <v>2.5</v>
      </c>
      <c r="R667" s="19">
        <v>2.92292923755156</v>
      </c>
      <c r="S667" s="19">
        <v>2.50004676187737</v>
      </c>
      <c r="T667" s="19">
        <v>2.50004676187737</v>
      </c>
      <c r="U667" s="19">
        <v>2.49905702845414</v>
      </c>
      <c r="V667" s="19">
        <v>2.77747806685988</v>
      </c>
      <c r="W667" s="19">
        <v>2.49905702845414</v>
      </c>
      <c r="X667" s="19">
        <v>2.49905702845414</v>
      </c>
      <c r="Y667" s="31">
        <v>54.2182835766154</v>
      </c>
      <c r="Z667" s="31">
        <v>49.7526212734887</v>
      </c>
      <c r="AA667" s="31">
        <v>54.2182835766154</v>
      </c>
      <c r="AB667" s="31">
        <v>54.2182835766154</v>
      </c>
    </row>
    <row r="668" ht="20.05" customHeight="1">
      <c r="A668" s="17">
        <f>$A667+C667</f>
        <v>3315</v>
      </c>
      <c r="B668" s="18"/>
      <c r="C668" s="19">
        <v>5</v>
      </c>
      <c r="D668" t="b" s="20">
        <v>0</v>
      </c>
      <c r="E668" s="21"/>
      <c r="F668" s="22">
        <v>444.105104733227</v>
      </c>
      <c r="G668" s="22">
        <f>$E668+($F668/60+H668*'data'!$C$16+I668*OFFSET('data'!$C$17,0,D668)-G667*(OFFSET('data'!$C$18,0,D668)+'data'!$C$19+OFFSET('data'!$C$20,0,D668)))*$C668/60+G667</f>
        <v>16.3633802816823</v>
      </c>
      <c r="H668" s="22">
        <f>H667+('data'!$C$19*G667-'data'!$C$16*H667)*$C668/60</f>
        <v>66.0210959640536</v>
      </c>
      <c r="I668" s="22">
        <f>I667+(OFFSET('data'!$C$20,0,D668)*G667-OFFSET('data'!$C$17,0,D668)*I667)*$C668/60</f>
        <v>145.680150429108</v>
      </c>
      <c r="J668" s="23">
        <f>$A668/60</f>
        <v>55.25</v>
      </c>
      <c r="K668" s="19">
        <f>G668/'data'!$C$15*1000</f>
        <v>2.5</v>
      </c>
      <c r="L668" s="19">
        <f>L667+'data'!$G$21*(K667-L667)/60*C667</f>
        <v>2.49901197232802</v>
      </c>
      <c r="M668" s="20">
        <f>IF(L668&lt;='data'!$G$22,1.89,1.47)</f>
        <v>1.89</v>
      </c>
      <c r="N668" s="19">
        <f>$A668</f>
        <v>3315</v>
      </c>
      <c r="O668" s="31">
        <f>'data'!$G$23-'data'!$G$23*(1-('data'!$G$22^M668)/('data'!$G$22^M668+L668^M668))</f>
        <v>54.2182332494283</v>
      </c>
      <c r="P668" s="31">
        <f>VLOOKUP(IF(N668-'data'!$G$24&lt;0,0,N668-'data'!$G$24),N3:O1097,2)</f>
        <v>54.2190524286624</v>
      </c>
      <c r="Q668" s="20">
        <v>2.5</v>
      </c>
      <c r="R668" s="19">
        <v>2.92354776802207</v>
      </c>
      <c r="S668" s="19">
        <v>2.50004667683852</v>
      </c>
      <c r="T668" s="19">
        <v>2.50004667683852</v>
      </c>
      <c r="U668" s="19">
        <v>2.49906867485837</v>
      </c>
      <c r="V668" s="19">
        <v>2.77918266662804</v>
      </c>
      <c r="W668" s="19">
        <v>2.49906867485837</v>
      </c>
      <c r="X668" s="19">
        <v>2.49906867485837</v>
      </c>
      <c r="Y668" s="31">
        <v>54.2180747019407</v>
      </c>
      <c r="Z668" s="31">
        <v>49.7249016222191</v>
      </c>
      <c r="AA668" s="31">
        <v>54.2180747019407</v>
      </c>
      <c r="AB668" s="31">
        <v>54.2180747019407</v>
      </c>
    </row>
    <row r="669" ht="20.05" customHeight="1">
      <c r="A669" s="17">
        <f>$A668+C668</f>
        <v>3320</v>
      </c>
      <c r="B669" s="18"/>
      <c r="C669" s="19">
        <v>5</v>
      </c>
      <c r="D669" t="b" s="20">
        <v>0</v>
      </c>
      <c r="E669" s="21"/>
      <c r="F669" s="22">
        <v>444.023858875023</v>
      </c>
      <c r="G669" s="22">
        <f>$E669+($F669/60+H669*'data'!$C$16+I669*OFFSET('data'!$C$17,0,D669)-G668*(OFFSET('data'!$C$18,0,D669)+'data'!$C$19+OFFSET('data'!$C$20,0,D669)))*$C669/60+G668</f>
        <v>16.3633802816823</v>
      </c>
      <c r="H669" s="22">
        <f>H668+('data'!$C$19*G668-'data'!$C$16*H668)*$C669/60</f>
        <v>66.02913073954061</v>
      </c>
      <c r="I669" s="22">
        <f>I668+(OFFSET('data'!$C$20,0,D669)*G668-OFFSET('data'!$C$17,0,D669)*I668)*$C669/60</f>
        <v>145.876730419051</v>
      </c>
      <c r="J669" s="23">
        <f>$A669/60</f>
        <v>55.3333333333333</v>
      </c>
      <c r="K669" s="19">
        <f>G669/'data'!$C$15*1000</f>
        <v>2.5</v>
      </c>
      <c r="L669" s="19">
        <f>L668+'data'!$G$21*(K668-L668)/60*C668</f>
        <v>2.49902359866031</v>
      </c>
      <c r="M669" s="20">
        <f>IF(L669&lt;='data'!$G$22,1.89,1.47)</f>
        <v>1.89</v>
      </c>
      <c r="N669" s="19">
        <f>$A669</f>
        <v>3320</v>
      </c>
      <c r="O669" s="31">
        <f>'data'!$G$23-'data'!$G$23*(1-('data'!$G$22^M669)/('data'!$G$22^M669+L669^M669))</f>
        <v>54.2180344452497</v>
      </c>
      <c r="P669" s="31">
        <f>VLOOKUP(IF(N669-'data'!$G$24&lt;0,0,N669-'data'!$G$24),N3:O1097,2)</f>
        <v>54.2188439823799</v>
      </c>
      <c r="Q669" s="20">
        <v>2.5</v>
      </c>
      <c r="R669" s="19">
        <v>2.92416354400376</v>
      </c>
      <c r="S669" s="19">
        <v>2.50004659208858</v>
      </c>
      <c r="T669" s="19">
        <v>2.50004659208858</v>
      </c>
      <c r="U669" s="19">
        <v>2.4990801832162</v>
      </c>
      <c r="V669" s="19">
        <v>2.7808745197191</v>
      </c>
      <c r="W669" s="19">
        <v>2.4990801832162</v>
      </c>
      <c r="X669" s="19">
        <v>2.4990801832162</v>
      </c>
      <c r="Y669" s="31">
        <v>54.2178683031725</v>
      </c>
      <c r="Z669" s="31">
        <v>49.6974056930715</v>
      </c>
      <c r="AA669" s="31">
        <v>54.2178683031725</v>
      </c>
      <c r="AB669" s="31">
        <v>54.2178683031725</v>
      </c>
    </row>
    <row r="670" ht="20.05" customHeight="1">
      <c r="A670" s="17">
        <f>$A669+C669</f>
        <v>3325</v>
      </c>
      <c r="B670" s="18"/>
      <c r="C670" s="19">
        <v>5</v>
      </c>
      <c r="D670" t="b" s="20">
        <v>0</v>
      </c>
      <c r="E670" s="21"/>
      <c r="F670" s="22">
        <v>443.942828044924</v>
      </c>
      <c r="G670" s="22">
        <f>$E670+($F670/60+H670*'data'!$C$16+I670*OFFSET('data'!$C$17,0,D670)-G669*(OFFSET('data'!$C$18,0,D670)+'data'!$C$19+OFFSET('data'!$C$20,0,D670)))*$C670/60+G669</f>
        <v>16.3633802816823</v>
      </c>
      <c r="H670" s="22">
        <f>H669+('data'!$C$19*G669-'data'!$C$16*H669)*$C670/60</f>
        <v>66.03711836409281</v>
      </c>
      <c r="I670" s="22">
        <f>I669+(OFFSET('data'!$C$20,0,D670)*G669-OFFSET('data'!$C$17,0,D670)*I669)*$C670/60</f>
        <v>146.073244718459</v>
      </c>
      <c r="J670" s="23">
        <f>$A670/60</f>
        <v>55.4166666666667</v>
      </c>
      <c r="K670" s="19">
        <f>G670/'data'!$C$15*1000</f>
        <v>2.5</v>
      </c>
      <c r="L670" s="19">
        <f>L669+'data'!$G$21*(K669-L669)/60*C669</f>
        <v>2.49903508818307</v>
      </c>
      <c r="M670" s="20">
        <f>IF(L670&lt;='data'!$G$22,1.89,1.47)</f>
        <v>1.89</v>
      </c>
      <c r="N670" s="19">
        <f>$A670</f>
        <v>3325</v>
      </c>
      <c r="O670" s="31">
        <f>'data'!$G$23-'data'!$G$23*(1-('data'!$G$22^M670)/('data'!$G$22^M670+L670^M670))</f>
        <v>54.2178379810658</v>
      </c>
      <c r="P670" s="31">
        <f>VLOOKUP(IF(N670-'data'!$G$24&lt;0,0,N670-'data'!$G$24),N3:O1097,2)</f>
        <v>54.2186379896146</v>
      </c>
      <c r="Q670" s="20">
        <v>2.5</v>
      </c>
      <c r="R670" s="19">
        <v>2.9247766102932</v>
      </c>
      <c r="S670" s="19">
        <v>2.50004650762651</v>
      </c>
      <c r="T670" s="19">
        <v>2.50004650762651</v>
      </c>
      <c r="U670" s="19">
        <v>2.49909155515546</v>
      </c>
      <c r="V670" s="19">
        <v>2.78255374315514</v>
      </c>
      <c r="W670" s="19">
        <v>2.49909155515546</v>
      </c>
      <c r="X670" s="19">
        <v>2.49909155515546</v>
      </c>
      <c r="Y670" s="31">
        <v>54.2176643511013</v>
      </c>
      <c r="Z670" s="31">
        <v>49.6701312535975</v>
      </c>
      <c r="AA670" s="31">
        <v>54.2176643511013</v>
      </c>
      <c r="AB670" s="31">
        <v>54.2176643511013</v>
      </c>
    </row>
    <row r="671" ht="20.05" customHeight="1">
      <c r="A671" s="17">
        <f>$A670+C670</f>
        <v>3330</v>
      </c>
      <c r="B671" s="18"/>
      <c r="C671" s="19">
        <v>5</v>
      </c>
      <c r="D671" t="b" s="20">
        <v>0</v>
      </c>
      <c r="E671" s="21"/>
      <c r="F671" s="22">
        <v>443.862011068538</v>
      </c>
      <c r="G671" s="22">
        <f>$E671+($F671/60+H671*'data'!$C$16+I671*OFFSET('data'!$C$17,0,D671)-G670*(OFFSET('data'!$C$18,0,D671)+'data'!$C$19+OFFSET('data'!$C$20,0,D671)))*$C671/60+G670</f>
        <v>16.3633802816823</v>
      </c>
      <c r="H671" s="22">
        <f>H670+('data'!$C$19*G670-'data'!$C$16*H670)*$C671/60</f>
        <v>66.0450591144086</v>
      </c>
      <c r="I671" s="22">
        <f>I670+(OFFSET('data'!$C$20,0,D671)*G670-OFFSET('data'!$C$17,0,D671)*I670)*$C671/60</f>
        <v>146.269693349283</v>
      </c>
      <c r="J671" s="23">
        <f>$A671/60</f>
        <v>55.5</v>
      </c>
      <c r="K671" s="19">
        <f>G671/'data'!$C$15*1000</f>
        <v>2.5</v>
      </c>
      <c r="L671" s="19">
        <f>L670+'data'!$G$21*(K670-L670)/60*C670</f>
        <v>2.49904644250616</v>
      </c>
      <c r="M671" s="20">
        <f>IF(L671&lt;='data'!$G$22,1.89,1.47)</f>
        <v>1.89</v>
      </c>
      <c r="N671" s="19">
        <f>$A671</f>
        <v>3330</v>
      </c>
      <c r="O671" s="31">
        <f>'data'!$G$23-'data'!$G$23*(1-('data'!$G$22^M671)/('data'!$G$22^M671+L671^M671))</f>
        <v>54.217643829327</v>
      </c>
      <c r="P671" s="31">
        <f>VLOOKUP(IF(N671-'data'!$G$24&lt;0,0,N671-'data'!$G$24),N3:O1097,2)</f>
        <v>54.2184344214797</v>
      </c>
      <c r="Q671" s="20">
        <v>2.5</v>
      </c>
      <c r="R671" s="19">
        <v>2.92538700942504</v>
      </c>
      <c r="S671" s="19">
        <v>2.50004642345128</v>
      </c>
      <c r="T671" s="19">
        <v>2.50004642345128</v>
      </c>
      <c r="U671" s="19">
        <v>2.4991027922848</v>
      </c>
      <c r="V671" s="19">
        <v>2.78422045313667</v>
      </c>
      <c r="W671" s="19">
        <v>2.4991027922848</v>
      </c>
      <c r="X671" s="19">
        <v>2.4991027922848</v>
      </c>
      <c r="Y671" s="31">
        <v>54.2174628168617</v>
      </c>
      <c r="Z671" s="31">
        <v>49.6430760893428</v>
      </c>
      <c r="AA671" s="31">
        <v>54.2174628168617</v>
      </c>
      <c r="AB671" s="31">
        <v>54.2174628168617</v>
      </c>
    </row>
    <row r="672" ht="20.05" customHeight="1">
      <c r="A672" s="17">
        <f>$A671+C671</f>
        <v>3335</v>
      </c>
      <c r="B672" s="18"/>
      <c r="C672" s="19">
        <v>5</v>
      </c>
      <c r="D672" t="b" s="20">
        <v>0</v>
      </c>
      <c r="E672" s="21"/>
      <c r="F672" s="22">
        <v>443.781406778334</v>
      </c>
      <c r="G672" s="22">
        <f>$E672+($F672/60+H672*'data'!$C$16+I672*OFFSET('data'!$C$17,0,D672)-G671*(OFFSET('data'!$C$18,0,D672)+'data'!$C$19+OFFSET('data'!$C$20,0,D672)))*$C672/60+G671</f>
        <v>16.3633802816823</v>
      </c>
      <c r="H672" s="22">
        <f>H671+('data'!$C$19*G671-'data'!$C$16*H671)*$C672/60</f>
        <v>66.05295326556291</v>
      </c>
      <c r="I672" s="22">
        <f>I671+(OFFSET('data'!$C$20,0,D672)*G671-OFFSET('data'!$C$17,0,D672)*I671)*$C672/60</f>
        <v>146.466076333468</v>
      </c>
      <c r="J672" s="23">
        <f>$A672/60</f>
        <v>55.5833333333333</v>
      </c>
      <c r="K672" s="19">
        <f>G672/'data'!$C$15*1000</f>
        <v>2.5</v>
      </c>
      <c r="L672" s="19">
        <f>L671+'data'!$G$21*(K671-L671)/60*C671</f>
        <v>2.49905766322051</v>
      </c>
      <c r="M672" s="20">
        <f>IF(L672&lt;='data'!$G$22,1.89,1.47)</f>
        <v>1.89</v>
      </c>
      <c r="N672" s="19">
        <f>$A672</f>
        <v>3335</v>
      </c>
      <c r="O672" s="31">
        <f>'data'!$G$23-'data'!$G$23*(1-('data'!$G$22^M672)/('data'!$G$22^M672+L672^M672))</f>
        <v>54.2174519628079</v>
      </c>
      <c r="P672" s="31">
        <f>VLOOKUP(IF(N672-'data'!$G$24&lt;0,0,N672-'data'!$G$24),N3:O1097,2)</f>
        <v>54.2182332494283</v>
      </c>
      <c r="Q672" s="20">
        <v>2.5</v>
      </c>
      <c r="R672" s="19">
        <v>2.92599478180446</v>
      </c>
      <c r="S672" s="19">
        <v>2.50004633956186</v>
      </c>
      <c r="T672" s="19">
        <v>2.50004633956186</v>
      </c>
      <c r="U672" s="19">
        <v>2.49911389619394</v>
      </c>
      <c r="V672" s="19">
        <v>2.78587476502403</v>
      </c>
      <c r="W672" s="19">
        <v>2.49911389619394</v>
      </c>
      <c r="X672" s="19">
        <v>2.49911389619394</v>
      </c>
      <c r="Y672" s="31">
        <v>54.2172636719282</v>
      </c>
      <c r="Z672" s="31">
        <v>49.6162380041766</v>
      </c>
      <c r="AA672" s="31">
        <v>54.2172636719282</v>
      </c>
      <c r="AB672" s="31">
        <v>54.2172636719282</v>
      </c>
    </row>
    <row r="673" ht="20.05" customHeight="1">
      <c r="A673" s="17">
        <f>$A672+C672</f>
        <v>3340</v>
      </c>
      <c r="B673" s="18"/>
      <c r="C673" s="19">
        <v>5</v>
      </c>
      <c r="D673" t="b" s="20">
        <v>0</v>
      </c>
      <c r="E673" s="21"/>
      <c r="F673" s="22">
        <v>443.701014013604</v>
      </c>
      <c r="G673" s="22">
        <f>$E673+($F673/60+H673*'data'!$C$16+I673*OFFSET('data'!$C$17,0,D673)-G672*(OFFSET('data'!$C$18,0,D673)+'data'!$C$19+OFFSET('data'!$C$20,0,D673)))*$C673/60+G672</f>
        <v>16.3633802816823</v>
      </c>
      <c r="H673" s="22">
        <f>H672+('data'!$C$19*G672-'data'!$C$16*H672)*$C673/60</f>
        <v>66.0608010910162</v>
      </c>
      <c r="I673" s="22">
        <f>I672+(OFFSET('data'!$C$20,0,D673)*G672-OFFSET('data'!$C$17,0,D673)*I672)*$C673/60</f>
        <v>146.662393692951</v>
      </c>
      <c r="J673" s="23">
        <f>$A673/60</f>
        <v>55.6666666666667</v>
      </c>
      <c r="K673" s="19">
        <f>G673/'data'!$C$15*1000</f>
        <v>2.5</v>
      </c>
      <c r="L673" s="19">
        <f>L672+'data'!$G$21*(K672-L672)/60*C672</f>
        <v>2.49906875189832</v>
      </c>
      <c r="M673" s="20">
        <f>IF(L673&lt;='data'!$G$22,1.89,1.47)</f>
        <v>1.89</v>
      </c>
      <c r="N673" s="19">
        <f>$A673</f>
        <v>3340</v>
      </c>
      <c r="O673" s="31">
        <f>'data'!$G$23-'data'!$G$23*(1-('data'!$G$22^M673)/('data'!$G$22^M673+L673^M673))</f>
        <v>54.2172623546039</v>
      </c>
      <c r="P673" s="31">
        <f>VLOOKUP(IF(N673-'data'!$G$24&lt;0,0,N673-'data'!$G$24),N3:O1097,2)</f>
        <v>54.2180344452497</v>
      </c>
      <c r="Q673" s="20">
        <v>2.5</v>
      </c>
      <c r="R673" s="19">
        <v>2.92659996583175</v>
      </c>
      <c r="S673" s="19">
        <v>2.50004625595724</v>
      </c>
      <c r="T673" s="19">
        <v>2.50004625595724</v>
      </c>
      <c r="U673" s="19">
        <v>2.49912486845387</v>
      </c>
      <c r="V673" s="19">
        <v>2.78751679332062</v>
      </c>
      <c r="W673" s="19">
        <v>2.49912486845387</v>
      </c>
      <c r="X673" s="19">
        <v>2.49912486845387</v>
      </c>
      <c r="Y673" s="31">
        <v>54.2170668881121</v>
      </c>
      <c r="Z673" s="31">
        <v>49.5896148205819</v>
      </c>
      <c r="AA673" s="31">
        <v>54.2170668881121</v>
      </c>
      <c r="AB673" s="31">
        <v>54.2170668881121</v>
      </c>
    </row>
    <row r="674" ht="20.05" customHeight="1">
      <c r="A674" s="17">
        <f>$A673+C673</f>
        <v>3345</v>
      </c>
      <c r="B674" s="18"/>
      <c r="C674" s="19">
        <v>5</v>
      </c>
      <c r="D674" t="b" s="20">
        <v>0</v>
      </c>
      <c r="E674" s="21"/>
      <c r="F674" s="22">
        <v>443.620831620423</v>
      </c>
      <c r="G674" s="22">
        <f>$E674+($F674/60+H674*'data'!$C$16+I674*OFFSET('data'!$C$17,0,D674)-G673*(OFFSET('data'!$C$18,0,D674)+'data'!$C$19+OFFSET('data'!$C$20,0,D674)))*$C674/60+G673</f>
        <v>16.3633802816823</v>
      </c>
      <c r="H674" s="22">
        <f>H673+('data'!$C$19*G673-'data'!$C$16*H673)*$C674/60</f>
        <v>66.0686028626242</v>
      </c>
      <c r="I674" s="22">
        <f>I673+(OFFSET('data'!$C$20,0,D674)*G673-OFFSET('data'!$C$17,0,D674)*I673)*$C674/60</f>
        <v>146.858645449662</v>
      </c>
      <c r="J674" s="23">
        <f>$A674/60</f>
        <v>55.75</v>
      </c>
      <c r="K674" s="19">
        <f>G674/'data'!$C$15*1000</f>
        <v>2.5</v>
      </c>
      <c r="L674" s="19">
        <f>L673+'data'!$G$21*(K673-L673)/60*C673</f>
        <v>2.4990797100933</v>
      </c>
      <c r="M674" s="20">
        <f>IF(L674&lt;='data'!$G$22,1.89,1.47)</f>
        <v>1.89</v>
      </c>
      <c r="N674" s="19">
        <f>$A674</f>
        <v>3345</v>
      </c>
      <c r="O674" s="31">
        <f>'data'!$G$23-'data'!$G$23*(1-('data'!$G$22^M674)/('data'!$G$22^M674+L674^M674))</f>
        <v>54.2170749781272</v>
      </c>
      <c r="P674" s="31">
        <f>VLOOKUP(IF(N674-'data'!$G$24&lt;0,0,N674-'data'!$G$24),N3:O1097,2)</f>
        <v>54.2178379810658</v>
      </c>
      <c r="Q674" s="20">
        <v>2.5</v>
      </c>
      <c r="R674" s="19">
        <v>2.92720259801964</v>
      </c>
      <c r="S674" s="19">
        <v>2.50004617263637</v>
      </c>
      <c r="T674" s="19">
        <v>2.50004617263637</v>
      </c>
      <c r="U674" s="19">
        <v>2.49913571061708</v>
      </c>
      <c r="V674" s="19">
        <v>2.78914665165797</v>
      </c>
      <c r="W674" s="19">
        <v>2.49913571061708</v>
      </c>
      <c r="X674" s="19">
        <v>2.49913571061708</v>
      </c>
      <c r="Y674" s="31">
        <v>54.2168724375567</v>
      </c>
      <c r="Z674" s="31">
        <v>49.5632043799117</v>
      </c>
      <c r="AA674" s="31">
        <v>54.2168724375567</v>
      </c>
      <c r="AB674" s="31">
        <v>54.2168724375567</v>
      </c>
    </row>
    <row r="675" ht="20.05" customHeight="1">
      <c r="A675" s="17">
        <f>$A674+C674</f>
        <v>3350</v>
      </c>
      <c r="B675" s="18"/>
      <c r="C675" s="19">
        <v>5</v>
      </c>
      <c r="D675" t="b" s="20">
        <v>0</v>
      </c>
      <c r="E675" s="21"/>
      <c r="F675" s="22">
        <v>443.540858451605</v>
      </c>
      <c r="G675" s="22">
        <f>$E675+($F675/60+H675*'data'!$C$16+I675*OFFSET('data'!$C$17,0,D675)-G674*(OFFSET('data'!$C$18,0,D675)+'data'!$C$19+OFFSET('data'!$C$20,0,D675)))*$C675/60+G674</f>
        <v>16.3633802816823</v>
      </c>
      <c r="H675" s="22">
        <f>H674+('data'!$C$19*G674-'data'!$C$16*H674)*$C675/60</f>
        <v>66.0763588506474</v>
      </c>
      <c r="I675" s="22">
        <f>I674+(OFFSET('data'!$C$20,0,D675)*G674-OFFSET('data'!$C$17,0,D675)*I674)*$C675/60</f>
        <v>147.054831625523</v>
      </c>
      <c r="J675" s="23">
        <f>$A675/60</f>
        <v>55.8333333333333</v>
      </c>
      <c r="K675" s="19">
        <f>G675/'data'!$C$15*1000</f>
        <v>2.5</v>
      </c>
      <c r="L675" s="19">
        <f>L674+'data'!$G$21*(K674-L674)/60*C674</f>
        <v>2.49909053934086</v>
      </c>
      <c r="M675" s="20">
        <f>IF(L675&lt;='data'!$G$22,1.89,1.47)</f>
        <v>1.89</v>
      </c>
      <c r="N675" s="19">
        <f>$A675</f>
        <v>3350</v>
      </c>
      <c r="O675" s="31">
        <f>'data'!$G$23-'data'!$G$23*(1-('data'!$G$22^M675)/('data'!$G$22^M675+L675^M675))</f>
        <v>54.2168898071036</v>
      </c>
      <c r="P675" s="31">
        <f>VLOOKUP(IF(N675-'data'!$G$24&lt;0,0,N675-'data'!$G$24),N3:O1097,2)</f>
        <v>54.217643829327</v>
      </c>
      <c r="Q675" s="20">
        <v>2.5</v>
      </c>
      <c r="R675" s="19">
        <v>2.92780271310357</v>
      </c>
      <c r="S675" s="19">
        <v>2.50004608959826</v>
      </c>
      <c r="T675" s="19">
        <v>2.50004608959826</v>
      </c>
      <c r="U675" s="19">
        <v>2.49914642421779</v>
      </c>
      <c r="V675" s="19">
        <v>2.79076445278236</v>
      </c>
      <c r="W675" s="19">
        <v>2.49914642421779</v>
      </c>
      <c r="X675" s="19">
        <v>2.49914642421779</v>
      </c>
      <c r="Y675" s="31">
        <v>54.2166802927335</v>
      </c>
      <c r="Z675" s="31">
        <v>49.5370045426093</v>
      </c>
      <c r="AA675" s="31">
        <v>54.2166802927335</v>
      </c>
      <c r="AB675" s="31">
        <v>54.2166802927335</v>
      </c>
    </row>
    <row r="676" ht="20.05" customHeight="1">
      <c r="A676" s="17">
        <f>$A675+C675</f>
        <v>3355</v>
      </c>
      <c r="B676" s="18"/>
      <c r="C676" s="19">
        <v>5</v>
      </c>
      <c r="D676" t="b" s="20">
        <v>0</v>
      </c>
      <c r="E676" s="21"/>
      <c r="F676" s="22">
        <v>443.461093366671</v>
      </c>
      <c r="G676" s="22">
        <f>$E676+($F676/60+H676*'data'!$C$16+I676*OFFSET('data'!$C$17,0,D676)-G675*(OFFSET('data'!$C$18,0,D676)+'data'!$C$19+OFFSET('data'!$C$20,0,D676)))*$C676/60+G675</f>
        <v>16.3633802816823</v>
      </c>
      <c r="H676" s="22">
        <f>H675+('data'!$C$19*G675-'data'!$C$16*H675)*$C676/60</f>
        <v>66.0840693237603</v>
      </c>
      <c r="I676" s="22">
        <f>I675+(OFFSET('data'!$C$20,0,D676)*G675-OFFSET('data'!$C$17,0,D676)*I675)*$C676/60</f>
        <v>147.250952242449</v>
      </c>
      <c r="J676" s="23">
        <f>$A676/60</f>
        <v>55.9166666666667</v>
      </c>
      <c r="K676" s="19">
        <f>G676/'data'!$C$15*1000</f>
        <v>2.5</v>
      </c>
      <c r="L676" s="19">
        <f>L675+'data'!$G$21*(K675-L675)/60*C675</f>
        <v>2.49910124115835</v>
      </c>
      <c r="M676" s="20">
        <f>IF(L676&lt;='data'!$G$22,1.89,1.47)</f>
        <v>1.89</v>
      </c>
      <c r="N676" s="19">
        <f>$A676</f>
        <v>3355</v>
      </c>
      <c r="O676" s="31">
        <f>'data'!$G$23-'data'!$G$23*(1-('data'!$G$22^M676)/('data'!$G$22^M676+L676^M676))</f>
        <v>54.216706815568</v>
      </c>
      <c r="P676" s="31">
        <f>VLOOKUP(IF(N676-'data'!$G$24&lt;0,0,N676-'data'!$G$24),N3:O1097,2)</f>
        <v>54.2174519628079</v>
      </c>
      <c r="Q676" s="20">
        <v>2.5</v>
      </c>
      <c r="R676" s="19">
        <v>2.92840034414548</v>
      </c>
      <c r="S676" s="19">
        <v>2.50004600684187</v>
      </c>
      <c r="T676" s="19">
        <v>2.50004600684187</v>
      </c>
      <c r="U676" s="19">
        <v>2.49915701077215</v>
      </c>
      <c r="V676" s="19">
        <v>2.79237030854307</v>
      </c>
      <c r="W676" s="19">
        <v>2.49915701077215</v>
      </c>
      <c r="X676" s="19">
        <v>2.49915701077215</v>
      </c>
      <c r="Y676" s="31">
        <v>54.2164904264387</v>
      </c>
      <c r="Z676" s="31">
        <v>49.5110131883984</v>
      </c>
      <c r="AA676" s="31">
        <v>54.2164904264387</v>
      </c>
      <c r="AB676" s="31">
        <v>54.2164904264387</v>
      </c>
    </row>
    <row r="677" ht="20.05" customHeight="1">
      <c r="A677" s="17">
        <f>$A676+C676</f>
        <v>3360</v>
      </c>
      <c r="B677" s="18"/>
      <c r="C677" s="19">
        <v>5</v>
      </c>
      <c r="D677" t="b" s="20">
        <v>0</v>
      </c>
      <c r="E677" s="21"/>
      <c r="F677" s="22">
        <v>443.381535231805</v>
      </c>
      <c r="G677" s="22">
        <f>$E677+($F677/60+H677*'data'!$C$16+I677*OFFSET('data'!$C$17,0,D677)-G676*(OFFSET('data'!$C$18,0,D677)+'data'!$C$19+OFFSET('data'!$C$20,0,D677)))*$C677/60+G676</f>
        <v>16.3633802816823</v>
      </c>
      <c r="H677" s="22">
        <f>H676+('data'!$C$19*G676-'data'!$C$16*H676)*$C677/60</f>
        <v>66.0917345490606</v>
      </c>
      <c r="I677" s="22">
        <f>I676+(OFFSET('data'!$C$20,0,D677)*G676-OFFSET('data'!$C$17,0,D677)*I676)*$C677/60</f>
        <v>147.447007322347</v>
      </c>
      <c r="J677" s="23">
        <f>$A677/60</f>
        <v>56</v>
      </c>
      <c r="K677" s="19">
        <f>G677/'data'!$C$15*1000</f>
        <v>2.5</v>
      </c>
      <c r="L677" s="19">
        <f>L676+'data'!$G$21*(K676-L676)/60*C676</f>
        <v>2.49911181704528</v>
      </c>
      <c r="M677" s="20">
        <f>IF(L677&lt;='data'!$G$22,1.89,1.47)</f>
        <v>1.89</v>
      </c>
      <c r="N677" s="19">
        <f>$A677</f>
        <v>3360</v>
      </c>
      <c r="O677" s="31">
        <f>'data'!$G$23-'data'!$G$23*(1-('data'!$G$22^M677)/('data'!$G$22^M677+L677^M677))</f>
        <v>54.216525977861</v>
      </c>
      <c r="P677" s="31">
        <f>VLOOKUP(IF(N677-'data'!$G$24&lt;0,0,N677-'data'!$G$24),N3:O1097,2)</f>
        <v>54.2172623546039</v>
      </c>
      <c r="Q677" s="20">
        <v>2.5</v>
      </c>
      <c r="R677" s="19">
        <v>2.92899552263155</v>
      </c>
      <c r="S677" s="19">
        <v>2.5000459243662</v>
      </c>
      <c r="T677" s="19">
        <v>2.5000459243662</v>
      </c>
      <c r="U677" s="19">
        <v>2.49916747177846</v>
      </c>
      <c r="V677" s="19">
        <v>2.79396432988198</v>
      </c>
      <c r="W677" s="19">
        <v>2.49916747177846</v>
      </c>
      <c r="X677" s="19">
        <v>2.49916747177846</v>
      </c>
      <c r="Y677" s="31">
        <v>54.216302811789</v>
      </c>
      <c r="Z677" s="31">
        <v>49.4852282164453</v>
      </c>
      <c r="AA677" s="31">
        <v>54.216302811789</v>
      </c>
      <c r="AB677" s="31">
        <v>54.216302811789</v>
      </c>
    </row>
    <row r="678" ht="20.05" customHeight="1">
      <c r="A678" s="17">
        <f>$A677+C677</f>
        <v>3365</v>
      </c>
      <c r="B678" s="18"/>
      <c r="C678" s="19">
        <v>5</v>
      </c>
      <c r="D678" t="b" s="20">
        <v>0</v>
      </c>
      <c r="E678" s="21"/>
      <c r="F678" s="22">
        <v>443.302182919812</v>
      </c>
      <c r="G678" s="22">
        <f>$E678+($F678/60+H678*'data'!$C$16+I678*OFFSET('data'!$C$17,0,D678)-G677*(OFFSET('data'!$C$18,0,D678)+'data'!$C$19+OFFSET('data'!$C$20,0,D678)))*$C678/60+G677</f>
        <v>16.3633802816823</v>
      </c>
      <c r="H678" s="22">
        <f>H677+('data'!$C$19*G677-'data'!$C$16*H677)*$C678/60</f>
        <v>66.0993547920786</v>
      </c>
      <c r="I678" s="22">
        <f>I677+(OFFSET('data'!$C$20,0,D678)*G677-OFFSET('data'!$C$17,0,D678)*I677)*$C678/60</f>
        <v>147.642996887118</v>
      </c>
      <c r="J678" s="23">
        <f>$A678/60</f>
        <v>56.0833333333333</v>
      </c>
      <c r="K678" s="19">
        <f>G678/'data'!$C$15*1000</f>
        <v>2.5</v>
      </c>
      <c r="L678" s="19">
        <f>L677+'data'!$G$21*(K677-L677)/60*C677</f>
        <v>2.49912226848349</v>
      </c>
      <c r="M678" s="20">
        <f>IF(L678&lt;='data'!$G$22,1.89,1.47)</f>
        <v>1.89</v>
      </c>
      <c r="N678" s="19">
        <f>$A678</f>
        <v>3365</v>
      </c>
      <c r="O678" s="31">
        <f>'data'!$G$23-'data'!$G$23*(1-('data'!$G$22^M678)/('data'!$G$22^M678+L678^M678))</f>
        <v>54.216347268626</v>
      </c>
      <c r="P678" s="31">
        <f>VLOOKUP(IF(N678-'data'!$G$24&lt;0,0,N678-'data'!$G$24),N3:O1097,2)</f>
        <v>54.2170749781272</v>
      </c>
      <c r="Q678" s="20">
        <v>2.5</v>
      </c>
      <c r="R678" s="19">
        <v>2.92958827856402</v>
      </c>
      <c r="S678" s="19">
        <v>2.50004584217025</v>
      </c>
      <c r="T678" s="19">
        <v>2.50004584217025</v>
      </c>
      <c r="U678" s="19">
        <v>2.49917780871737</v>
      </c>
      <c r="V678" s="19">
        <v>2.79554662682459</v>
      </c>
      <c r="W678" s="19">
        <v>2.49917780871737</v>
      </c>
      <c r="X678" s="19">
        <v>2.49917780871737</v>
      </c>
      <c r="Y678" s="31">
        <v>54.2161174222181</v>
      </c>
      <c r="Z678" s="31">
        <v>49.4596475454917</v>
      </c>
      <c r="AA678" s="31">
        <v>54.2161174222181</v>
      </c>
      <c r="AB678" s="31">
        <v>54.2161174222181</v>
      </c>
    </row>
    <row r="679" ht="20.05" customHeight="1">
      <c r="A679" s="17">
        <f>$A678+C678</f>
        <v>3370</v>
      </c>
      <c r="B679" s="18"/>
      <c r="C679" s="19">
        <v>5</v>
      </c>
      <c r="D679" t="b" s="20">
        <v>0</v>
      </c>
      <c r="E679" s="21"/>
      <c r="F679" s="22">
        <v>443.223035310085</v>
      </c>
      <c r="G679" s="22">
        <f>$E679+($F679/60+H679*'data'!$C$16+I679*OFFSET('data'!$C$17,0,D679)-G678*(OFFSET('data'!$C$18,0,D679)+'data'!$C$19+OFFSET('data'!$C$20,0,D679)))*$C679/60+G678</f>
        <v>16.3633802816823</v>
      </c>
      <c r="H679" s="22">
        <f>H678+('data'!$C$19*G678-'data'!$C$16*H678)*$C679/60</f>
        <v>66.1069303167865</v>
      </c>
      <c r="I679" s="22">
        <f>I678+(OFFSET('data'!$C$20,0,D679)*G678-OFFSET('data'!$C$17,0,D679)*I678)*$C679/60</f>
        <v>147.838920958654</v>
      </c>
      <c r="J679" s="23">
        <f>$A679/60</f>
        <v>56.1666666666667</v>
      </c>
      <c r="K679" s="19">
        <f>G679/'data'!$C$15*1000</f>
        <v>2.5</v>
      </c>
      <c r="L679" s="19">
        <f>L678+'data'!$G$21*(K678-L678)/60*C678</f>
        <v>2.4991325969374</v>
      </c>
      <c r="M679" s="20">
        <f>IF(L679&lt;='data'!$G$22,1.89,1.47)</f>
        <v>1.89</v>
      </c>
      <c r="N679" s="19">
        <f>$A679</f>
        <v>3370</v>
      </c>
      <c r="O679" s="31">
        <f>'data'!$G$23-'data'!$G$23*(1-('data'!$G$22^M679)/('data'!$G$22^M679+L679^M679))</f>
        <v>54.2161706628045</v>
      </c>
      <c r="P679" s="31">
        <f>VLOOKUP(IF(N679-'data'!$G$24&lt;0,0,N679-'data'!$G$24),N3:O1097,2)</f>
        <v>54.2168898071036</v>
      </c>
      <c r="Q679" s="20">
        <v>2.5</v>
      </c>
      <c r="R679" s="19">
        <v>2.93017864054776</v>
      </c>
      <c r="S679" s="19">
        <v>2.50004576025303</v>
      </c>
      <c r="T679" s="19">
        <v>2.50004576025303</v>
      </c>
      <c r="U679" s="19">
        <v>2.49918802305209</v>
      </c>
      <c r="V679" s="19">
        <v>2.79711730847222</v>
      </c>
      <c r="W679" s="19">
        <v>2.49918802305209</v>
      </c>
      <c r="X679" s="19">
        <v>2.49918802305209</v>
      </c>
      <c r="Y679" s="31">
        <v>54.2159342314729</v>
      </c>
      <c r="Z679" s="31">
        <v>49.4342691139644</v>
      </c>
      <c r="AA679" s="31">
        <v>54.2159342314729</v>
      </c>
      <c r="AB679" s="31">
        <v>54.2159342314729</v>
      </c>
    </row>
    <row r="680" ht="20.05" customHeight="1">
      <c r="A680" s="17">
        <f>$A679+C679</f>
        <v>3375</v>
      </c>
      <c r="B680" s="18"/>
      <c r="C680" s="19">
        <v>5</v>
      </c>
      <c r="D680" t="b" s="20">
        <v>0</v>
      </c>
      <c r="E680" s="21"/>
      <c r="F680" s="22">
        <v>443.144091288566</v>
      </c>
      <c r="G680" s="22">
        <f>$E680+($F680/60+H680*'data'!$C$16+I680*OFFSET('data'!$C$17,0,D680)-G679*(OFFSET('data'!$C$18,0,D680)+'data'!$C$19+OFFSET('data'!$C$20,0,D680)))*$C680/60+G679</f>
        <v>16.3633802816823</v>
      </c>
      <c r="H680" s="22">
        <f>H679+('data'!$C$19*G679-'data'!$C$16*H679)*$C680/60</f>
        <v>66.1144613856072</v>
      </c>
      <c r="I680" s="22">
        <f>I679+(OFFSET('data'!$C$20,0,D680)*G679-OFFSET('data'!$C$17,0,D680)*I679)*$C680/60</f>
        <v>148.034779558842</v>
      </c>
      <c r="J680" s="23">
        <f>$A680/60</f>
        <v>56.25</v>
      </c>
      <c r="K680" s="19">
        <f>G680/'data'!$C$15*1000</f>
        <v>2.5</v>
      </c>
      <c r="L680" s="19">
        <f>L679+'data'!$G$21*(K679-L679)/60*C679</f>
        <v>2.49914280385419</v>
      </c>
      <c r="M680" s="20">
        <f>IF(L680&lt;='data'!$G$22,1.89,1.47)</f>
        <v>1.89</v>
      </c>
      <c r="N680" s="19">
        <f>$A680</f>
        <v>3375</v>
      </c>
      <c r="O680" s="31">
        <f>'data'!$G$23-'data'!$G$23*(1-('data'!$G$22^M680)/('data'!$G$22^M680+L680^M680))</f>
        <v>54.2159961356336</v>
      </c>
      <c r="P680" s="31">
        <f>VLOOKUP(IF(N680-'data'!$G$24&lt;0,0,N680-'data'!$G$24),N3:O1097,2)</f>
        <v>54.216706815568</v>
      </c>
      <c r="Q680" s="20">
        <v>2.5</v>
      </c>
      <c r="R680" s="19">
        <v>2.93076663587155</v>
      </c>
      <c r="S680" s="19">
        <v>2.50004567861351</v>
      </c>
      <c r="T680" s="19">
        <v>2.50004567861351</v>
      </c>
      <c r="U680" s="19">
        <v>2.49919811622862</v>
      </c>
      <c r="V680" s="19">
        <v>2.79867648299545</v>
      </c>
      <c r="W680" s="19">
        <v>2.49919811622862</v>
      </c>
      <c r="X680" s="19">
        <v>2.49919811622862</v>
      </c>
      <c r="Y680" s="31">
        <v>54.2157532136095</v>
      </c>
      <c r="Z680" s="31">
        <v>49.4090908800598</v>
      </c>
      <c r="AA680" s="31">
        <v>54.2157532136095</v>
      </c>
      <c r="AB680" s="31">
        <v>54.2157532136095</v>
      </c>
    </row>
    <row r="681" ht="20.05" customHeight="1">
      <c r="A681" s="17">
        <f>$A680+C680</f>
        <v>3380</v>
      </c>
      <c r="B681" s="18"/>
      <c r="C681" s="19">
        <v>5</v>
      </c>
      <c r="D681" t="b" s="20">
        <v>0</v>
      </c>
      <c r="E681" s="21"/>
      <c r="F681" s="22">
        <v>443.065349747703</v>
      </c>
      <c r="G681" s="22">
        <f>$E681+($F681/60+H681*'data'!$C$16+I681*OFFSET('data'!$C$17,0,D681)-G680*(OFFSET('data'!$C$18,0,D681)+'data'!$C$19+OFFSET('data'!$C$20,0,D681)))*$C681/60+G680</f>
        <v>16.3633802816823</v>
      </c>
      <c r="H681" s="22">
        <f>H680+('data'!$C$19*G680-'data'!$C$16*H680)*$C681/60</f>
        <v>66.1219482594238</v>
      </c>
      <c r="I681" s="22">
        <f>I680+(OFFSET('data'!$C$20,0,D681)*G680-OFFSET('data'!$C$17,0,D681)*I680)*$C681/60</f>
        <v>148.230572709560</v>
      </c>
      <c r="J681" s="23">
        <f>$A681/60</f>
        <v>56.3333333333333</v>
      </c>
      <c r="K681" s="19">
        <f>G681/'data'!$C$15*1000</f>
        <v>2.5</v>
      </c>
      <c r="L681" s="19">
        <f>L680+'data'!$G$21*(K680-L680)/60*C680</f>
        <v>2.49915289066401</v>
      </c>
      <c r="M681" s="20">
        <f>IF(L681&lt;='data'!$G$22,1.89,1.47)</f>
        <v>1.89</v>
      </c>
      <c r="N681" s="19">
        <f>$A681</f>
        <v>3380</v>
      </c>
      <c r="O681" s="31">
        <f>'data'!$G$23-'data'!$G$23*(1-('data'!$G$22^M681)/('data'!$G$22^M681+L681^M681))</f>
        <v>54.2158236626419</v>
      </c>
      <c r="P681" s="31">
        <f>VLOOKUP(IF(N681-'data'!$G$24&lt;0,0,N681-'data'!$G$24),N3:O1097,2)</f>
        <v>54.216525977861</v>
      </c>
      <c r="Q681" s="20">
        <v>2.5</v>
      </c>
      <c r="R681" s="19">
        <v>2.93135229058472</v>
      </c>
      <c r="S681" s="19">
        <v>2.5000455972507</v>
      </c>
      <c r="T681" s="19">
        <v>2.5000455972507</v>
      </c>
      <c r="U681" s="19">
        <v>2.49920808967592</v>
      </c>
      <c r="V681" s="19">
        <v>2.80022425762863</v>
      </c>
      <c r="W681" s="19">
        <v>2.49920808967592</v>
      </c>
      <c r="X681" s="19">
        <v>2.49920808967592</v>
      </c>
      <c r="Y681" s="31">
        <v>54.2155743429899</v>
      </c>
      <c r="Z681" s="31">
        <v>49.384110821808</v>
      </c>
      <c r="AA681" s="31">
        <v>54.2155743429899</v>
      </c>
      <c r="AB681" s="31">
        <v>54.2155743429899</v>
      </c>
    </row>
    <row r="682" ht="20.05" customHeight="1">
      <c r="A682" s="17">
        <f>$A681+C681</f>
        <v>3385</v>
      </c>
      <c r="B682" s="18"/>
      <c r="C682" s="19">
        <v>5</v>
      </c>
      <c r="D682" t="b" s="20">
        <v>0</v>
      </c>
      <c r="E682" s="21"/>
      <c r="F682" s="22">
        <v>442.986809586413</v>
      </c>
      <c r="G682" s="22">
        <f>$E682+($F682/60+H682*'data'!$C$16+I682*OFFSET('data'!$C$17,0,D682)-G681*(OFFSET('data'!$C$18,0,D682)+'data'!$C$19+OFFSET('data'!$C$20,0,D682)))*$C682/60+G681</f>
        <v>16.3633802816823</v>
      </c>
      <c r="H682" s="22">
        <f>H681+('data'!$C$19*G681-'data'!$C$16*H681)*$C682/60</f>
        <v>66.1293911975885</v>
      </c>
      <c r="I682" s="22">
        <f>I681+(OFFSET('data'!$C$20,0,D682)*G681-OFFSET('data'!$C$17,0,D682)*I681)*$C682/60</f>
        <v>148.426300432678</v>
      </c>
      <c r="J682" s="23">
        <f>$A682/60</f>
        <v>56.4166666666667</v>
      </c>
      <c r="K682" s="19">
        <f>G682/'data'!$C$15*1000</f>
        <v>2.5</v>
      </c>
      <c r="L682" s="19">
        <f>L681+'data'!$G$21*(K681-L681)/60*C681</f>
        <v>2.49916285878019</v>
      </c>
      <c r="M682" s="20">
        <f>IF(L682&lt;='data'!$G$22,1.89,1.47)</f>
        <v>1.89</v>
      </c>
      <c r="N682" s="19">
        <f>$A682</f>
        <v>3385</v>
      </c>
      <c r="O682" s="31">
        <f>'data'!$G$23-'data'!$G$23*(1-('data'!$G$22^M682)/('data'!$G$22^M682+L682^M682))</f>
        <v>54.2156532196459</v>
      </c>
      <c r="P682" s="31">
        <f>VLOOKUP(IF(N682-'data'!$G$24&lt;0,0,N682-'data'!$G$24),N3:O1097,2)</f>
        <v>54.216347268626</v>
      </c>
      <c r="Q682" s="20">
        <v>2.5</v>
      </c>
      <c r="R682" s="19">
        <v>2.93193562956915</v>
      </c>
      <c r="S682" s="19">
        <v>2.50004551616362</v>
      </c>
      <c r="T682" s="19">
        <v>2.50004551616362</v>
      </c>
      <c r="U682" s="19">
        <v>2.49921794480613</v>
      </c>
      <c r="V682" s="19">
        <v>2.80176073866538</v>
      </c>
      <c r="W682" s="19">
        <v>2.49921794480613</v>
      </c>
      <c r="X682" s="19">
        <v>2.49921794480613</v>
      </c>
      <c r="Y682" s="31">
        <v>54.2153975942784</v>
      </c>
      <c r="Z682" s="31">
        <v>49.3593269371154</v>
      </c>
      <c r="AA682" s="31">
        <v>54.2153975942784</v>
      </c>
      <c r="AB682" s="31">
        <v>54.2153975942784</v>
      </c>
    </row>
    <row r="683" ht="20.05" customHeight="1">
      <c r="A683" s="17">
        <f>$A682+C682</f>
        <v>3390</v>
      </c>
      <c r="B683" s="18"/>
      <c r="C683" s="19">
        <v>5</v>
      </c>
      <c r="D683" t="b" s="20">
        <v>0</v>
      </c>
      <c r="E683" s="21"/>
      <c r="F683" s="22">
        <v>442.908469710050</v>
      </c>
      <c r="G683" s="22">
        <f>$E683+($F683/60+H683*'data'!$C$16+I683*OFFSET('data'!$C$17,0,D683)-G682*(OFFSET('data'!$C$18,0,D683)+'data'!$C$19+OFFSET('data'!$C$20,0,D683)))*$C683/60+G682</f>
        <v>16.3633802816823</v>
      </c>
      <c r="H683" s="22">
        <f>H682+('data'!$C$19*G682-'data'!$C$16*H682)*$C683/60</f>
        <v>66.1367904579313</v>
      </c>
      <c r="I683" s="22">
        <f>I682+(OFFSET('data'!$C$20,0,D683)*G682-OFFSET('data'!$C$17,0,D683)*I682)*$C683/60</f>
        <v>148.621962750061</v>
      </c>
      <c r="J683" s="23">
        <f>$A683/60</f>
        <v>56.5</v>
      </c>
      <c r="K683" s="19">
        <f>G683/'data'!$C$15*1000</f>
        <v>2.5</v>
      </c>
      <c r="L683" s="19">
        <f>L682+'data'!$G$21*(K682-L682)/60*C682</f>
        <v>2.49917270959942</v>
      </c>
      <c r="M683" s="20">
        <f>IF(L683&lt;='data'!$G$22,1.89,1.47)</f>
        <v>1.89</v>
      </c>
      <c r="N683" s="19">
        <f>$A683</f>
        <v>3390</v>
      </c>
      <c r="O683" s="31">
        <f>'data'!$G$23-'data'!$G$23*(1-('data'!$G$22^M683)/('data'!$G$22^M683+L683^M683))</f>
        <v>54.2154847827475</v>
      </c>
      <c r="P683" s="31">
        <f>VLOOKUP(IF(N683-'data'!$G$24&lt;0,0,N683-'data'!$G$24),N3:O1097,2)</f>
        <v>54.2161706628045</v>
      </c>
      <c r="Q683" s="20">
        <v>2.5</v>
      </c>
      <c r="R683" s="19">
        <v>2.93251667660705</v>
      </c>
      <c r="S683" s="19">
        <v>2.50004543535127</v>
      </c>
      <c r="T683" s="19">
        <v>2.50004543535127</v>
      </c>
      <c r="U683" s="19">
        <v>2.49922768301475</v>
      </c>
      <c r="V683" s="19">
        <v>2.80328603145511</v>
      </c>
      <c r="W683" s="19">
        <v>2.49922768301475</v>
      </c>
      <c r="X683" s="19">
        <v>2.49922768301475</v>
      </c>
      <c r="Y683" s="31">
        <v>54.2152229424378</v>
      </c>
      <c r="Z683" s="31">
        <v>49.334737243790</v>
      </c>
      <c r="AA683" s="31">
        <v>54.2152229424378</v>
      </c>
      <c r="AB683" s="31">
        <v>54.2152229424378</v>
      </c>
    </row>
    <row r="684" ht="20.05" customHeight="1">
      <c r="A684" s="17">
        <f>$A683+C683</f>
        <v>3395</v>
      </c>
      <c r="B684" s="18"/>
      <c r="C684" s="19">
        <v>5</v>
      </c>
      <c r="D684" t="b" s="20">
        <v>0</v>
      </c>
      <c r="E684" s="21"/>
      <c r="F684" s="22">
        <v>442.830329030357</v>
      </c>
      <c r="G684" s="22">
        <f>$E684+($F684/60+H684*'data'!$C$16+I684*OFFSET('data'!$C$17,0,D684)-G683*(OFFSET('data'!$C$18,0,D684)+'data'!$C$19+OFFSET('data'!$C$20,0,D684)))*$C684/60+G683</f>
        <v>16.3633802816823</v>
      </c>
      <c r="H684" s="22">
        <f>H683+('data'!$C$19*G683-'data'!$C$16*H683)*$C684/60</f>
        <v>66.14414629676919</v>
      </c>
      <c r="I684" s="22">
        <f>I683+(OFFSET('data'!$C$20,0,D684)*G683-OFFSET('data'!$C$17,0,D684)*I683)*$C684/60</f>
        <v>148.817559683565</v>
      </c>
      <c r="J684" s="23">
        <f>$A684/60</f>
        <v>56.5833333333333</v>
      </c>
      <c r="K684" s="19">
        <f>G684/'data'!$C$15*1000</f>
        <v>2.5</v>
      </c>
      <c r="L684" s="19">
        <f>L683+'data'!$G$21*(K683-L683)/60*C683</f>
        <v>2.49918244450196</v>
      </c>
      <c r="M684" s="20">
        <f>IF(L684&lt;='data'!$G$22,1.89,1.47)</f>
        <v>1.89</v>
      </c>
      <c r="N684" s="19">
        <f>$A684</f>
        <v>3395</v>
      </c>
      <c r="O684" s="31">
        <f>'data'!$G$23-'data'!$G$23*(1-('data'!$G$22^M684)/('data'!$G$22^M684+L684^M684))</f>
        <v>54.2153183283298</v>
      </c>
      <c r="P684" s="31">
        <f>VLOOKUP(IF(N684-'data'!$G$24&lt;0,0,N684-'data'!$G$24),N3:O1097,2)</f>
        <v>54.2159961356336</v>
      </c>
      <c r="Q684" s="20">
        <v>2.5</v>
      </c>
      <c r="R684" s="19">
        <v>2.93309545444479</v>
      </c>
      <c r="S684" s="19">
        <v>2.50004535481267</v>
      </c>
      <c r="T684" s="19">
        <v>2.50004535481267</v>
      </c>
      <c r="U684" s="19">
        <v>2.49923730568086</v>
      </c>
      <c r="V684" s="19">
        <v>2.80480024040037</v>
      </c>
      <c r="W684" s="19">
        <v>2.49923730568086</v>
      </c>
      <c r="X684" s="19">
        <v>2.49923730568086</v>
      </c>
      <c r="Y684" s="31">
        <v>54.2150503627261</v>
      </c>
      <c r="Z684" s="31">
        <v>49.3103397795474</v>
      </c>
      <c r="AA684" s="31">
        <v>54.2150503627261</v>
      </c>
      <c r="AB684" s="31">
        <v>54.2150503627261</v>
      </c>
    </row>
    <row r="685" ht="20.05" customHeight="1">
      <c r="A685" s="17">
        <f>$A684+C684</f>
        <v>3400</v>
      </c>
      <c r="B685" s="18"/>
      <c r="C685" s="19">
        <v>5</v>
      </c>
      <c r="D685" t="b" s="20">
        <v>0</v>
      </c>
      <c r="E685" s="21"/>
      <c r="F685" s="22">
        <v>442.752386465441</v>
      </c>
      <c r="G685" s="22">
        <f>$E685+($F685/60+H685*'data'!$C$16+I685*OFFSET('data'!$C$17,0,D685)-G684*(OFFSET('data'!$C$18,0,D685)+'data'!$C$19+OFFSET('data'!$C$20,0,D685)))*$C685/60+G684</f>
        <v>16.3633802816823</v>
      </c>
      <c r="H685" s="22">
        <f>H684+('data'!$C$19*G684-'data'!$C$16*H684)*$C685/60</f>
        <v>66.15145896891519</v>
      </c>
      <c r="I685" s="22">
        <f>I684+(OFFSET('data'!$C$20,0,D685)*G684-OFFSET('data'!$C$17,0,D685)*I684)*$C685/60</f>
        <v>149.013091255039</v>
      </c>
      <c r="J685" s="23">
        <f>$A685/60</f>
        <v>56.6666666666667</v>
      </c>
      <c r="K685" s="19">
        <f>G685/'data'!$C$15*1000</f>
        <v>2.5</v>
      </c>
      <c r="L685" s="19">
        <f>L684+'data'!$G$21*(K684-L684)/60*C684</f>
        <v>2.49919206485183</v>
      </c>
      <c r="M685" s="20">
        <f>IF(L685&lt;='data'!$G$22,1.89,1.47)</f>
        <v>1.89</v>
      </c>
      <c r="N685" s="19">
        <f>$A685</f>
        <v>3400</v>
      </c>
      <c r="O685" s="31">
        <f>'data'!$G$23-'data'!$G$23*(1-('data'!$G$22^M685)/('data'!$G$22^M685+L685^M685))</f>
        <v>54.2151538330537</v>
      </c>
      <c r="P685" s="31">
        <f>VLOOKUP(IF(N685-'data'!$G$24&lt;0,0,N685-'data'!$G$24),N3:O1097,2)</f>
        <v>54.2158236626419</v>
      </c>
      <c r="Q685" s="20">
        <v>2.5</v>
      </c>
      <c r="R685" s="19">
        <v>2.93367198485288</v>
      </c>
      <c r="S685" s="19">
        <v>2.50004527454684</v>
      </c>
      <c r="T685" s="19">
        <v>2.50004527454684</v>
      </c>
      <c r="U685" s="19">
        <v>2.49924681416729</v>
      </c>
      <c r="V685" s="19">
        <v>2.80630346895505</v>
      </c>
      <c r="W685" s="19">
        <v>2.49924681416729</v>
      </c>
      <c r="X685" s="19">
        <v>2.49924681416729</v>
      </c>
      <c r="Y685" s="31">
        <v>54.2148798306927</v>
      </c>
      <c r="Z685" s="31">
        <v>49.2861326020021</v>
      </c>
      <c r="AA685" s="31">
        <v>54.2148798306927</v>
      </c>
      <c r="AB685" s="31">
        <v>54.2148798306927</v>
      </c>
    </row>
    <row r="686" ht="20.05" customHeight="1">
      <c r="A686" s="17">
        <f>$A685+C685</f>
        <v>3405</v>
      </c>
      <c r="B686" s="18"/>
      <c r="C686" s="19">
        <v>5</v>
      </c>
      <c r="D686" t="b" s="20">
        <v>0</v>
      </c>
      <c r="E686" s="21"/>
      <c r="F686" s="22">
        <v>442.674640939721</v>
      </c>
      <c r="G686" s="22">
        <f>$E686+($F686/60+H686*'data'!$C$16+I686*OFFSET('data'!$C$17,0,D686)-G685*(OFFSET('data'!$C$18,0,D686)+'data'!$C$19+OFFSET('data'!$C$20,0,D686)))*$C686/60+G685</f>
        <v>16.3633802816823</v>
      </c>
      <c r="H686" s="22">
        <f>H685+('data'!$C$19*G685-'data'!$C$16*H685)*$C686/60</f>
        <v>66.15872872768691</v>
      </c>
      <c r="I686" s="22">
        <f>I685+(OFFSET('data'!$C$20,0,D686)*G685-OFFSET('data'!$C$17,0,D686)*I685)*$C686/60</f>
        <v>149.208557486325</v>
      </c>
      <c r="J686" s="23">
        <f>$A686/60</f>
        <v>56.75</v>
      </c>
      <c r="K686" s="19">
        <f>G686/'data'!$C$15*1000</f>
        <v>2.5</v>
      </c>
      <c r="L686" s="19">
        <f>L685+'data'!$G$21*(K685-L685)/60*C685</f>
        <v>2.49920157199699</v>
      </c>
      <c r="M686" s="20">
        <f>IF(L686&lt;='data'!$G$22,1.89,1.47)</f>
        <v>1.89</v>
      </c>
      <c r="N686" s="19">
        <f>$A686</f>
        <v>3405</v>
      </c>
      <c r="O686" s="31">
        <f>'data'!$G$23-'data'!$G$23*(1-('data'!$G$22^M686)/('data'!$G$22^M686+L686^M686))</f>
        <v>54.2149912738557</v>
      </c>
      <c r="P686" s="31">
        <f>VLOOKUP(IF(N686-'data'!$G$24&lt;0,0,N686-'data'!$G$24),N3:O1097,2)</f>
        <v>54.2156532196459</v>
      </c>
      <c r="Q686" s="20">
        <v>2.5</v>
      </c>
      <c r="R686" s="19">
        <v>2.93424628868243</v>
      </c>
      <c r="S686" s="19">
        <v>2.50004519455281</v>
      </c>
      <c r="T686" s="19">
        <v>2.50004519455281</v>
      </c>
      <c r="U686" s="19">
        <v>2.49925620982083</v>
      </c>
      <c r="V686" s="19">
        <v>2.80779581962336</v>
      </c>
      <c r="W686" s="19">
        <v>2.49925620982083</v>
      </c>
      <c r="X686" s="19">
        <v>2.49925620982083</v>
      </c>
      <c r="Y686" s="31">
        <v>54.2147113221753</v>
      </c>
      <c r="Z686" s="31">
        <v>49.2621137886434</v>
      </c>
      <c r="AA686" s="31">
        <v>54.2147113221753</v>
      </c>
      <c r="AB686" s="31">
        <v>54.2147113221753</v>
      </c>
    </row>
    <row r="687" ht="20.05" customHeight="1">
      <c r="A687" s="17">
        <f>$A686+C686</f>
        <v>3410</v>
      </c>
      <c r="B687" s="18"/>
      <c r="C687" s="19">
        <v>5</v>
      </c>
      <c r="D687" t="b" s="20">
        <v>0</v>
      </c>
      <c r="E687" s="21"/>
      <c r="F687" s="22">
        <v>442.597091383906</v>
      </c>
      <c r="G687" s="22">
        <f>$E687+($F687/60+H687*'data'!$C$16+I687*OFFSET('data'!$C$17,0,D687)-G686*(OFFSET('data'!$C$18,0,D687)+'data'!$C$19+OFFSET('data'!$C$20,0,D687)))*$C687/60+G686</f>
        <v>16.3633802816823</v>
      </c>
      <c r="H687" s="22">
        <f>H686+('data'!$C$19*G686-'data'!$C$16*H686)*$C687/60</f>
        <v>66.1659558249153</v>
      </c>
      <c r="I687" s="22">
        <f>I686+(OFFSET('data'!$C$20,0,D687)*G686-OFFSET('data'!$C$17,0,D687)*I686)*$C687/60</f>
        <v>149.403958399257</v>
      </c>
      <c r="J687" s="23">
        <f>$A687/60</f>
        <v>56.8333333333333</v>
      </c>
      <c r="K687" s="19">
        <f>G687/'data'!$C$15*1000</f>
        <v>2.5</v>
      </c>
      <c r="L687" s="19">
        <f>L686+'data'!$G$21*(K686-L686)/60*C686</f>
        <v>2.49921096726954</v>
      </c>
      <c r="M687" s="20">
        <f>IF(L687&lt;='data'!$G$22,1.89,1.47)</f>
        <v>1.89</v>
      </c>
      <c r="N687" s="19">
        <f>$A687</f>
        <v>3410</v>
      </c>
      <c r="O687" s="31">
        <f>'data'!$G$23-'data'!$G$23*(1-('data'!$G$22^M687)/('data'!$G$22^M687+L687^M687))</f>
        <v>54.2148306279436</v>
      </c>
      <c r="P687" s="31">
        <f>VLOOKUP(IF(N687-'data'!$G$24&lt;0,0,N687-'data'!$G$24),N3:O1097,2)</f>
        <v>54.2154847827475</v>
      </c>
      <c r="Q687" s="20">
        <v>2.5</v>
      </c>
      <c r="R687" s="19">
        <v>2.93481838591837</v>
      </c>
      <c r="S687" s="19">
        <v>2.5000451148296</v>
      </c>
      <c r="T687" s="19">
        <v>2.5000451148296</v>
      </c>
      <c r="U687" s="19">
        <v>2.4992654939724</v>
      </c>
      <c r="V687" s="19">
        <v>2.80927739395953</v>
      </c>
      <c r="W687" s="19">
        <v>2.4992654939724</v>
      </c>
      <c r="X687" s="19">
        <v>2.4992654939724</v>
      </c>
      <c r="Y687" s="31">
        <v>54.2145448132966</v>
      </c>
      <c r="Z687" s="31">
        <v>49.2382814367969</v>
      </c>
      <c r="AA687" s="31">
        <v>54.2145448132966</v>
      </c>
      <c r="AB687" s="31">
        <v>54.2145448132966</v>
      </c>
    </row>
    <row r="688" ht="20.05" customHeight="1">
      <c r="A688" s="17">
        <f>$A687+C687</f>
        <v>3415</v>
      </c>
      <c r="B688" s="18"/>
      <c r="C688" s="19">
        <v>5</v>
      </c>
      <c r="D688" t="b" s="20">
        <v>0</v>
      </c>
      <c r="E688" s="21"/>
      <c r="F688" s="22">
        <v>442.519736734945</v>
      </c>
      <c r="G688" s="22">
        <f>$E688+($F688/60+H688*'data'!$C$16+I688*OFFSET('data'!$C$17,0,D688)-G687*(OFFSET('data'!$C$18,0,D688)+'data'!$C$19+OFFSET('data'!$C$20,0,D688)))*$C688/60+G687</f>
        <v>16.3633802816823</v>
      </c>
      <c r="H688" s="22">
        <f>H687+('data'!$C$19*G687-'data'!$C$16*H687)*$C688/60</f>
        <v>66.1731405109536</v>
      </c>
      <c r="I688" s="22">
        <f>I687+(OFFSET('data'!$C$20,0,D688)*G687-OFFSET('data'!$C$17,0,D688)*I687)*$C688/60</f>
        <v>149.599294015663</v>
      </c>
      <c r="J688" s="23">
        <f>$A688/60</f>
        <v>56.9166666666667</v>
      </c>
      <c r="K688" s="19">
        <f>G688/'data'!$C$15*1000</f>
        <v>2.5</v>
      </c>
      <c r="L688" s="19">
        <f>L687+'data'!$G$21*(K687-L687)/60*C687</f>
        <v>2.49922025198592</v>
      </c>
      <c r="M688" s="20">
        <f>IF(L688&lt;='data'!$G$22,1.89,1.47)</f>
        <v>1.89</v>
      </c>
      <c r="N688" s="19">
        <f>$A688</f>
        <v>3415</v>
      </c>
      <c r="O688" s="31">
        <f>'data'!$G$23-'data'!$G$23*(1-('data'!$G$22^M688)/('data'!$G$22^M688+L688^M688))</f>
        <v>54.2146718727933</v>
      </c>
      <c r="P688" s="31">
        <f>VLOOKUP(IF(N688-'data'!$G$24&lt;0,0,N688-'data'!$G$24),N3:O1097,2)</f>
        <v>54.2153183283298</v>
      </c>
      <c r="Q688" s="20">
        <v>2.5</v>
      </c>
      <c r="R688" s="19">
        <v>2.93538829572934</v>
      </c>
      <c r="S688" s="19">
        <v>2.50004503537623</v>
      </c>
      <c r="T688" s="19">
        <v>2.50004503537623</v>
      </c>
      <c r="U688" s="19">
        <v>2.49927466793726</v>
      </c>
      <c r="V688" s="19">
        <v>2.81074829256814</v>
      </c>
      <c r="W688" s="19">
        <v>2.49927466793726</v>
      </c>
      <c r="X688" s="19">
        <v>2.49927466793726</v>
      </c>
      <c r="Y688" s="31">
        <v>54.2143802804604</v>
      </c>
      <c r="Z688" s="31">
        <v>49.2146336635737</v>
      </c>
      <c r="AA688" s="31">
        <v>54.2143802804604</v>
      </c>
      <c r="AB688" s="31">
        <v>54.2143802804604</v>
      </c>
    </row>
    <row r="689" ht="20.05" customHeight="1">
      <c r="A689" s="17">
        <f>$A688+C688</f>
        <v>3420</v>
      </c>
      <c r="B689" s="18"/>
      <c r="C689" s="19">
        <v>5</v>
      </c>
      <c r="D689" t="b" s="20">
        <v>0</v>
      </c>
      <c r="E689" s="21"/>
      <c r="F689" s="22">
        <v>442.442575936001</v>
      </c>
      <c r="G689" s="22">
        <f>$E689+($F689/60+H689*'data'!$C$16+I689*OFFSET('data'!$C$17,0,D689)-G688*(OFFSET('data'!$C$18,0,D689)+'data'!$C$19+OFFSET('data'!$C$20,0,D689)))*$C689/60+G688</f>
        <v>16.3633802816823</v>
      </c>
      <c r="H689" s="22">
        <f>H688+('data'!$C$19*G688-'data'!$C$16*H688)*$C689/60</f>
        <v>66.1802830346858</v>
      </c>
      <c r="I689" s="22">
        <f>I688+(OFFSET('data'!$C$20,0,D689)*G688-OFFSET('data'!$C$17,0,D689)*I688)*$C689/60</f>
        <v>149.794564357363</v>
      </c>
      <c r="J689" s="23">
        <f>$A689/60</f>
        <v>57</v>
      </c>
      <c r="K689" s="19">
        <f>G689/'data'!$C$15*1000</f>
        <v>2.5</v>
      </c>
      <c r="L689" s="19">
        <f>L688+'data'!$G$21*(K688-L688)/60*C688</f>
        <v>2.49922942744706</v>
      </c>
      <c r="M689" s="20">
        <f>IF(L689&lt;='data'!$G$22,1.89,1.47)</f>
        <v>1.89</v>
      </c>
      <c r="N689" s="19">
        <f>$A689</f>
        <v>3420</v>
      </c>
      <c r="O689" s="31">
        <f>'data'!$G$23-'data'!$G$23*(1-('data'!$G$22^M689)/('data'!$G$22^M689+L689^M689))</f>
        <v>54.2145149861465</v>
      </c>
      <c r="P689" s="31">
        <f>VLOOKUP(IF(N689-'data'!$G$24&lt;0,0,N689-'data'!$G$24),N3:O1097,2)</f>
        <v>54.2151538330537</v>
      </c>
      <c r="Q689" s="20">
        <v>2.5</v>
      </c>
      <c r="R689" s="19">
        <v>2.93595603651486</v>
      </c>
      <c r="S689" s="19">
        <v>2.50004495619173</v>
      </c>
      <c r="T689" s="19">
        <v>2.50004495619173</v>
      </c>
      <c r="U689" s="19">
        <v>2.49928373301517</v>
      </c>
      <c r="V689" s="19">
        <v>2.81220861510514</v>
      </c>
      <c r="W689" s="19">
        <v>2.49928373301517</v>
      </c>
      <c r="X689" s="19">
        <v>2.49928373301517</v>
      </c>
      <c r="Y689" s="31">
        <v>54.2142177003487</v>
      </c>
      <c r="Z689" s="31">
        <v>49.1911686058082</v>
      </c>
      <c r="AA689" s="31">
        <v>54.2142177003487</v>
      </c>
      <c r="AB689" s="31">
        <v>54.2142177003487</v>
      </c>
    </row>
    <row r="690" ht="20.05" customHeight="1">
      <c r="A690" s="17">
        <f>$A689+C689</f>
        <v>3425</v>
      </c>
      <c r="B690" s="18"/>
      <c r="C690" s="19">
        <v>5</v>
      </c>
      <c r="D690" t="b" s="20">
        <v>0</v>
      </c>
      <c r="E690" s="21"/>
      <c r="F690" s="22">
        <v>442.365607936407</v>
      </c>
      <c r="G690" s="22">
        <f>$E690+($F690/60+H690*'data'!$C$16+I690*OFFSET('data'!$C$17,0,D690)-G689*(OFFSET('data'!$C$18,0,D690)+'data'!$C$19+OFFSET('data'!$C$20,0,D690)))*$C690/60+G689</f>
        <v>16.3633802816823</v>
      </c>
      <c r="H690" s="22">
        <f>H689+('data'!$C$19*G689-'data'!$C$16*H689)*$C690/60</f>
        <v>66.1873836435354</v>
      </c>
      <c r="I690" s="22">
        <f>I689+(OFFSET('data'!$C$20,0,D690)*G689-OFFSET('data'!$C$17,0,D690)*I689)*$C690/60</f>
        <v>149.989769446169</v>
      </c>
      <c r="J690" s="23">
        <f>$A690/60</f>
        <v>57.0833333333333</v>
      </c>
      <c r="K690" s="19">
        <f>G690/'data'!$C$15*1000</f>
        <v>2.5</v>
      </c>
      <c r="L690" s="19">
        <f>L689+'data'!$G$21*(K689-L689)/60*C689</f>
        <v>2.49923849493859</v>
      </c>
      <c r="M690" s="20">
        <f>IF(L690&lt;='data'!$G$22,1.89,1.47)</f>
        <v>1.89</v>
      </c>
      <c r="N690" s="19">
        <f>$A690</f>
        <v>3425</v>
      </c>
      <c r="O690" s="31">
        <f>'data'!$G$23-'data'!$G$23*(1-('data'!$G$22^M690)/('data'!$G$22^M690+L690^M690))</f>
        <v>54.2143599460068</v>
      </c>
      <c r="P690" s="31">
        <f>VLOOKUP(IF(N690-'data'!$G$24&lt;0,0,N690-'data'!$G$24),N3:O1097,2)</f>
        <v>54.2149912738557</v>
      </c>
      <c r="Q690" s="20">
        <v>2.5</v>
      </c>
      <c r="R690" s="19">
        <v>2.93652162594948</v>
      </c>
      <c r="S690" s="19">
        <v>2.50004487727515</v>
      </c>
      <c r="T690" s="19">
        <v>2.50004487727515</v>
      </c>
      <c r="U690" s="19">
        <v>2.4992926904906</v>
      </c>
      <c r="V690" s="19">
        <v>2.81365846027938</v>
      </c>
      <c r="W690" s="19">
        <v>2.4992926904906</v>
      </c>
      <c r="X690" s="19">
        <v>2.4992926904906</v>
      </c>
      <c r="Y690" s="31">
        <v>54.2140570499185</v>
      </c>
      <c r="Z690" s="31">
        <v>49.1678844199839</v>
      </c>
      <c r="AA690" s="31">
        <v>54.2140570499185</v>
      </c>
      <c r="AB690" s="31">
        <v>54.2140570499185</v>
      </c>
    </row>
    <row r="691" ht="20.05" customHeight="1">
      <c r="A691" s="17">
        <f>$A690+C690</f>
        <v>3430</v>
      </c>
      <c r="B691" s="18"/>
      <c r="C691" s="19">
        <v>5</v>
      </c>
      <c r="D691" t="b" s="20">
        <v>0</v>
      </c>
      <c r="E691" s="21"/>
      <c r="F691" s="22">
        <v>442.288831691634</v>
      </c>
      <c r="G691" s="22">
        <f>$E691+($F691/60+H691*'data'!$C$16+I691*OFFSET('data'!$C$17,0,D691)-G690*(OFFSET('data'!$C$18,0,D691)+'data'!$C$19+OFFSET('data'!$C$20,0,D691)))*$C691/60+G690</f>
        <v>16.3633802816823</v>
      </c>
      <c r="H691" s="22">
        <f>H690+('data'!$C$19*G690-'data'!$C$16*H690)*$C691/60</f>
        <v>66.1944425834739</v>
      </c>
      <c r="I691" s="22">
        <f>I690+(OFFSET('data'!$C$20,0,D691)*G690-OFFSET('data'!$C$17,0,D691)*I690)*$C691/60</f>
        <v>150.184909303887</v>
      </c>
      <c r="J691" s="23">
        <f>$A691/60</f>
        <v>57.1666666666667</v>
      </c>
      <c r="K691" s="19">
        <f>G691/'data'!$C$15*1000</f>
        <v>2.5</v>
      </c>
      <c r="L691" s="19">
        <f>L690+'data'!$G$21*(K690-L690)/60*C690</f>
        <v>2.49924745573102</v>
      </c>
      <c r="M691" s="20">
        <f>IF(L691&lt;='data'!$G$22,1.89,1.47)</f>
        <v>1.89</v>
      </c>
      <c r="N691" s="19">
        <f>$A691</f>
        <v>3430</v>
      </c>
      <c r="O691" s="31">
        <f>'data'!$G$23-'data'!$G$23*(1-('data'!$G$22^M691)/('data'!$G$22^M691+L691^M691))</f>
        <v>54.2142067306368</v>
      </c>
      <c r="P691" s="31">
        <f>VLOOKUP(IF(N691-'data'!$G$24&lt;0,0,N691-'data'!$G$24),N3:O1097,2)</f>
        <v>54.2148306279436</v>
      </c>
      <c r="Q691" s="20">
        <v>2.5</v>
      </c>
      <c r="R691" s="19">
        <v>2.93708508102456</v>
      </c>
      <c r="S691" s="19">
        <v>2.50004479862551</v>
      </c>
      <c r="T691" s="19">
        <v>2.50004479862551</v>
      </c>
      <c r="U691" s="19">
        <v>2.49930154163288</v>
      </c>
      <c r="V691" s="19">
        <v>2.81509792585471</v>
      </c>
      <c r="W691" s="19">
        <v>2.49930154163288</v>
      </c>
      <c r="X691" s="19">
        <v>2.49930154163288</v>
      </c>
      <c r="Y691" s="31">
        <v>54.2138983063983</v>
      </c>
      <c r="Z691" s="31">
        <v>49.1447792821497</v>
      </c>
      <c r="AA691" s="31">
        <v>54.2138983063983</v>
      </c>
      <c r="AB691" s="31">
        <v>54.2138983063983</v>
      </c>
    </row>
    <row r="692" ht="20.05" customHeight="1">
      <c r="A692" s="17">
        <f>$A691+C691</f>
        <v>3435</v>
      </c>
      <c r="B692" s="18"/>
      <c r="C692" s="19">
        <v>5</v>
      </c>
      <c r="D692" t="b" s="20">
        <v>0</v>
      </c>
      <c r="E692" s="21"/>
      <c r="F692" s="22">
        <v>442.212246163252</v>
      </c>
      <c r="G692" s="22">
        <f>$E692+($F692/60+H692*'data'!$C$16+I692*OFFSET('data'!$C$17,0,D692)-G691*(OFFSET('data'!$C$18,0,D692)+'data'!$C$19+OFFSET('data'!$C$20,0,D692)))*$C692/60+G691</f>
        <v>16.3633802816823</v>
      </c>
      <c r="H692" s="22">
        <f>H691+('data'!$C$19*G691-'data'!$C$16*H691)*$C692/60</f>
        <v>66.2014600990294</v>
      </c>
      <c r="I692" s="22">
        <f>I691+(OFFSET('data'!$C$20,0,D692)*G691-OFFSET('data'!$C$17,0,D692)*I691)*$C692/60</f>
        <v>150.379983952314</v>
      </c>
      <c r="J692" s="23">
        <f>$A692/60</f>
        <v>57.25</v>
      </c>
      <c r="K692" s="19">
        <f>G692/'data'!$C$15*1000</f>
        <v>2.5</v>
      </c>
      <c r="L692" s="19">
        <f>L691+'data'!$G$21*(K691-L691)/60*C691</f>
        <v>2.49925631107989</v>
      </c>
      <c r="M692" s="20">
        <f>IF(L692&lt;='data'!$G$22,1.89,1.47)</f>
        <v>1.89</v>
      </c>
      <c r="N692" s="19">
        <f>$A692</f>
        <v>3435</v>
      </c>
      <c r="O692" s="31">
        <f>'data'!$G$23-'data'!$G$23*(1-('data'!$G$22^M692)/('data'!$G$22^M692+L692^M692))</f>
        <v>54.2140553185551</v>
      </c>
      <c r="P692" s="31">
        <f>VLOOKUP(IF(N692-'data'!$G$24&lt;0,0,N692-'data'!$G$24),N3:O1097,2)</f>
        <v>54.2146718727933</v>
      </c>
      <c r="Q692" s="20">
        <v>2.5</v>
      </c>
      <c r="R692" s="19">
        <v>2.93764641808742</v>
      </c>
      <c r="S692" s="19">
        <v>2.50004472024187</v>
      </c>
      <c r="T692" s="19">
        <v>2.50004472024187</v>
      </c>
      <c r="U692" s="19">
        <v>2.49931028769639</v>
      </c>
      <c r="V692" s="19">
        <v>2.81652710865256</v>
      </c>
      <c r="W692" s="19">
        <v>2.49931028769639</v>
      </c>
      <c r="X692" s="19">
        <v>2.49931028769639</v>
      </c>
      <c r="Y692" s="31">
        <v>54.2137414472848</v>
      </c>
      <c r="Z692" s="31">
        <v>49.1218513878275</v>
      </c>
      <c r="AA692" s="31">
        <v>54.2137414472848</v>
      </c>
      <c r="AB692" s="31">
        <v>54.2137414472848</v>
      </c>
    </row>
    <row r="693" ht="20.05" customHeight="1">
      <c r="A693" s="17">
        <f>$A692+C692</f>
        <v>3440</v>
      </c>
      <c r="B693" s="18"/>
      <c r="C693" s="19">
        <v>5</v>
      </c>
      <c r="D693" t="b" s="20">
        <v>0</v>
      </c>
      <c r="E693" s="21"/>
      <c r="F693" s="22">
        <v>442.135850318898</v>
      </c>
      <c r="G693" s="22">
        <f>$E693+($F693/60+H693*'data'!$C$16+I693*OFFSET('data'!$C$17,0,D693)-G692*(OFFSET('data'!$C$18,0,D693)+'data'!$C$19+OFFSET('data'!$C$20,0,D693)))*$C693/60+G692</f>
        <v>16.3633802816823</v>
      </c>
      <c r="H693" s="22">
        <f>H692+('data'!$C$19*G692-'data'!$C$16*H692)*$C693/60</f>
        <v>66.20843643329501</v>
      </c>
      <c r="I693" s="22">
        <f>I692+(OFFSET('data'!$C$20,0,D693)*G692-OFFSET('data'!$C$17,0,D693)*I692)*$C693/60</f>
        <v>150.574993413242</v>
      </c>
      <c r="J693" s="23">
        <f>$A693/60</f>
        <v>57.3333333333333</v>
      </c>
      <c r="K693" s="19">
        <f>G693/'data'!$C$15*1000</f>
        <v>2.5</v>
      </c>
      <c r="L693" s="19">
        <f>L692+'data'!$G$21*(K692-L692)/60*C692</f>
        <v>2.49926506222598</v>
      </c>
      <c r="M693" s="20">
        <f>IF(L693&lt;='data'!$G$22,1.89,1.47)</f>
        <v>1.89</v>
      </c>
      <c r="N693" s="19">
        <f>$A693</f>
        <v>3440</v>
      </c>
      <c r="O693" s="31">
        <f>'data'!$G$23-'data'!$G$23*(1-('data'!$G$22^M693)/('data'!$G$22^M693+L693^M693))</f>
        <v>54.2139056885336</v>
      </c>
      <c r="P693" s="31">
        <f>VLOOKUP(IF(N693-'data'!$G$24&lt;0,0,N693-'data'!$G$24),N3:O1097,2)</f>
        <v>54.2145149861465</v>
      </c>
      <c r="Q693" s="20">
        <v>2.5</v>
      </c>
      <c r="R693" s="19">
        <v>2.9382056528782</v>
      </c>
      <c r="S693" s="19">
        <v>2.50004464212328</v>
      </c>
      <c r="T693" s="19">
        <v>2.50004464212328</v>
      </c>
      <c r="U693" s="19">
        <v>2.49931892992075</v>
      </c>
      <c r="V693" s="19">
        <v>2.81794610455502</v>
      </c>
      <c r="W693" s="19">
        <v>2.49931892992075</v>
      </c>
      <c r="X693" s="19">
        <v>2.49931892992075</v>
      </c>
      <c r="Y693" s="31">
        <v>54.2135864503402</v>
      </c>
      <c r="Z693" s="31">
        <v>49.099098951910</v>
      </c>
      <c r="AA693" s="31">
        <v>54.2135864503402</v>
      </c>
      <c r="AB693" s="31">
        <v>54.2135864503402</v>
      </c>
    </row>
    <row r="694" ht="20.05" customHeight="1">
      <c r="A694" s="17">
        <f>$A693+C693</f>
        <v>3445</v>
      </c>
      <c r="B694" s="18"/>
      <c r="C694" s="19">
        <v>5</v>
      </c>
      <c r="D694" t="b" s="20">
        <v>0</v>
      </c>
      <c r="E694" s="21"/>
      <c r="F694" s="22">
        <v>442.059643132237</v>
      </c>
      <c r="G694" s="22">
        <f>$E694+($F694/60+H694*'data'!$C$16+I694*OFFSET('data'!$C$17,0,D694)-G693*(OFFSET('data'!$C$18,0,D694)+'data'!$C$19+OFFSET('data'!$C$20,0,D694)))*$C694/60+G693</f>
        <v>16.3633802816823</v>
      </c>
      <c r="H694" s="22">
        <f>H693+('data'!$C$19*G693-'data'!$C$16*H693)*$C694/60</f>
        <v>66.2153718279372</v>
      </c>
      <c r="I694" s="22">
        <f>I693+(OFFSET('data'!$C$20,0,D694)*G693-OFFSET('data'!$C$17,0,D694)*I693)*$C694/60</f>
        <v>150.769937708454</v>
      </c>
      <c r="J694" s="23">
        <f>$A694/60</f>
        <v>57.4166666666667</v>
      </c>
      <c r="K694" s="19">
        <f>G694/'data'!$C$15*1000</f>
        <v>2.5</v>
      </c>
      <c r="L694" s="19">
        <f>L693+'data'!$G$21*(K693-L693)/60*C693</f>
        <v>2.49927371039547</v>
      </c>
      <c r="M694" s="20">
        <f>IF(L694&lt;='data'!$G$22,1.89,1.47)</f>
        <v>1.89</v>
      </c>
      <c r="N694" s="19">
        <f>$A694</f>
        <v>3445</v>
      </c>
      <c r="O694" s="31">
        <f>'data'!$G$23-'data'!$G$23*(1-('data'!$G$22^M694)/('data'!$G$22^M694+L694^M694))</f>
        <v>54.2137578195937</v>
      </c>
      <c r="P694" s="31">
        <f>VLOOKUP(IF(N694-'data'!$G$24&lt;0,0,N694-'data'!$G$24),N3:O1097,2)</f>
        <v>54.2143599460068</v>
      </c>
      <c r="Q694" s="20">
        <v>2.5</v>
      </c>
      <c r="R694" s="19">
        <v>2.93876280056461</v>
      </c>
      <c r="S694" s="19">
        <v>2.50004456426877</v>
      </c>
      <c r="T694" s="19">
        <v>2.50004456426877</v>
      </c>
      <c r="U694" s="19">
        <v>2.49932746953098</v>
      </c>
      <c r="V694" s="19">
        <v>2.81935500850827</v>
      </c>
      <c r="W694" s="19">
        <v>2.49932746953098</v>
      </c>
      <c r="X694" s="19">
        <v>2.49932746953098</v>
      </c>
      <c r="Y694" s="31">
        <v>54.2134332935886</v>
      </c>
      <c r="Z694" s="31">
        <v>49.0765202085523</v>
      </c>
      <c r="AA694" s="31">
        <v>54.2134332935886</v>
      </c>
      <c r="AB694" s="31">
        <v>54.2134332935886</v>
      </c>
    </row>
    <row r="695" ht="20.05" customHeight="1">
      <c r="A695" s="17">
        <f>$A694+C694</f>
        <v>3450</v>
      </c>
      <c r="B695" s="18"/>
      <c r="C695" s="19">
        <v>5</v>
      </c>
      <c r="D695" t="b" s="20">
        <v>0</v>
      </c>
      <c r="E695" s="21"/>
      <c r="F695" s="22">
        <v>441.983623582930</v>
      </c>
      <c r="G695" s="22">
        <f>$E695+($F695/60+H695*'data'!$C$16+I695*OFFSET('data'!$C$17,0,D695)-G694*(OFFSET('data'!$C$18,0,D695)+'data'!$C$19+OFFSET('data'!$C$20,0,D695)))*$C695/60+G694</f>
        <v>16.3633802816823</v>
      </c>
      <c r="H695" s="22">
        <f>H694+('data'!$C$19*G694-'data'!$C$16*H694)*$C695/60</f>
        <v>66.2222665232043</v>
      </c>
      <c r="I695" s="22">
        <f>I694+(OFFSET('data'!$C$20,0,D695)*G694-OFFSET('data'!$C$17,0,D695)*I694)*$C695/60</f>
        <v>150.964816859726</v>
      </c>
      <c r="J695" s="23">
        <f>$A695/60</f>
        <v>57.5</v>
      </c>
      <c r="K695" s="19">
        <f>G695/'data'!$C$15*1000</f>
        <v>2.5</v>
      </c>
      <c r="L695" s="19">
        <f>L694+'data'!$G$21*(K694-L694)/60*C694</f>
        <v>2.49928225680011</v>
      </c>
      <c r="M695" s="20">
        <f>IF(L695&lt;='data'!$G$22,1.89,1.47)</f>
        <v>1.89</v>
      </c>
      <c r="N695" s="19">
        <f>$A695</f>
        <v>3450</v>
      </c>
      <c r="O695" s="31">
        <f>'data'!$G$23-'data'!$G$23*(1-('data'!$G$22^M695)/('data'!$G$22^M695+L695^M695))</f>
        <v>54.2136116910042</v>
      </c>
      <c r="P695" s="31">
        <f>VLOOKUP(IF(N695-'data'!$G$24&lt;0,0,N695-'data'!$G$24),N3:O1097,2)</f>
        <v>54.2142067306368</v>
      </c>
      <c r="Q695" s="20">
        <v>2.5</v>
      </c>
      <c r="R695" s="19">
        <v>2.93931787577458</v>
      </c>
      <c r="S695" s="19">
        <v>2.5000444866774</v>
      </c>
      <c r="T695" s="19">
        <v>2.5000444866774</v>
      </c>
      <c r="U695" s="19">
        <v>2.49933590773766</v>
      </c>
      <c r="V695" s="19">
        <v>2.82075391452649</v>
      </c>
      <c r="W695" s="19">
        <v>2.49933590773766</v>
      </c>
      <c r="X695" s="19">
        <v>2.49933590773766</v>
      </c>
      <c r="Y695" s="31">
        <v>54.2132819553131</v>
      </c>
      <c r="Z695" s="31">
        <v>49.054113411055</v>
      </c>
      <c r="AA695" s="31">
        <v>54.2132819553131</v>
      </c>
      <c r="AB695" s="31">
        <v>54.2132819553131</v>
      </c>
    </row>
    <row r="696" ht="20.05" customHeight="1">
      <c r="A696" s="17">
        <f>$A695+C695</f>
        <v>3455</v>
      </c>
      <c r="B696" s="18"/>
      <c r="C696" s="19">
        <v>5</v>
      </c>
      <c r="D696" t="b" s="20">
        <v>0</v>
      </c>
      <c r="E696" s="21"/>
      <c r="F696" s="22">
        <v>441.907790656591</v>
      </c>
      <c r="G696" s="22">
        <f>$E696+($F696/60+H696*'data'!$C$16+I696*OFFSET('data'!$C$17,0,D696)-G695*(OFFSET('data'!$C$18,0,D696)+'data'!$C$19+OFFSET('data'!$C$20,0,D696)))*$C696/60+G695</f>
        <v>16.3633802816823</v>
      </c>
      <c r="H696" s="22">
        <f>H695+('data'!$C$19*G695-'data'!$C$16*H695)*$C696/60</f>
        <v>66.22912075793479</v>
      </c>
      <c r="I696" s="22">
        <f>I695+(OFFSET('data'!$C$20,0,D696)*G695-OFFSET('data'!$C$17,0,D696)*I695)*$C696/60</f>
        <v>151.159630888827</v>
      </c>
      <c r="J696" s="23">
        <f>$A696/60</f>
        <v>57.5833333333333</v>
      </c>
      <c r="K696" s="19">
        <f>G696/'data'!$C$15*1000</f>
        <v>2.5</v>
      </c>
      <c r="L696" s="19">
        <f>L695+'data'!$G$21*(K695-L695)/60*C695</f>
        <v>2.49929070263738</v>
      </c>
      <c r="M696" s="20">
        <f>IF(L696&lt;='data'!$G$22,1.89,1.47)</f>
        <v>1.89</v>
      </c>
      <c r="N696" s="19">
        <f>$A696</f>
        <v>3455</v>
      </c>
      <c r="O696" s="31">
        <f>'data'!$G$23-'data'!$G$23*(1-('data'!$G$22^M696)/('data'!$G$22^M696+L696^M696))</f>
        <v>54.213467282278</v>
      </c>
      <c r="P696" s="31">
        <f>VLOOKUP(IF(N696-'data'!$G$24&lt;0,0,N696-'data'!$G$24),N3:O1097,2)</f>
        <v>54.2140553185551</v>
      </c>
      <c r="Q696" s="20">
        <v>2.5</v>
      </c>
      <c r="R696" s="19">
        <v>2.93987089262703</v>
      </c>
      <c r="S696" s="19">
        <v>2.50004440934824</v>
      </c>
      <c r="T696" s="19">
        <v>2.50004440934824</v>
      </c>
      <c r="U696" s="19">
        <v>2.49934424573713</v>
      </c>
      <c r="V696" s="19">
        <v>2.82214291569605</v>
      </c>
      <c r="W696" s="19">
        <v>2.49934424573713</v>
      </c>
      <c r="X696" s="19">
        <v>2.49934424573713</v>
      </c>
      <c r="Y696" s="31">
        <v>54.2131324140529</v>
      </c>
      <c r="Z696" s="31">
        <v>49.0318768317417</v>
      </c>
      <c r="AA696" s="31">
        <v>54.2131324140529</v>
      </c>
      <c r="AB696" s="31">
        <v>54.2131324140529</v>
      </c>
    </row>
    <row r="697" ht="20.05" customHeight="1">
      <c r="A697" s="17">
        <f>$A696+C696</f>
        <v>3460</v>
      </c>
      <c r="B697" s="18"/>
      <c r="C697" s="19">
        <v>5</v>
      </c>
      <c r="D697" t="b" s="20">
        <v>0</v>
      </c>
      <c r="E697" s="21"/>
      <c r="F697" s="22">
        <v>441.832143344764</v>
      </c>
      <c r="G697" s="22">
        <f>$E697+($F697/60+H697*'data'!$C$16+I697*OFFSET('data'!$C$17,0,D697)-G696*(OFFSET('data'!$C$18,0,D697)+'data'!$C$19+OFFSET('data'!$C$20,0,D697)))*$C697/60+G696</f>
        <v>16.3633802816823</v>
      </c>
      <c r="H697" s="22">
        <f>H696+('data'!$C$19*G696-'data'!$C$16*H696)*$C697/60</f>
        <v>66.2359347695657</v>
      </c>
      <c r="I697" s="22">
        <f>I696+(OFFSET('data'!$C$20,0,D697)*G696-OFFSET('data'!$C$17,0,D697)*I696)*$C697/60</f>
        <v>151.354379817519</v>
      </c>
      <c r="J697" s="23">
        <f>$A697/60</f>
        <v>57.6666666666667</v>
      </c>
      <c r="K697" s="19">
        <f>G697/'data'!$C$15*1000</f>
        <v>2.5</v>
      </c>
      <c r="L697" s="19">
        <f>L696+'data'!$G$21*(K696-L696)/60*C696</f>
        <v>2.49929904909068</v>
      </c>
      <c r="M697" s="20">
        <f>IF(L697&lt;='data'!$G$22,1.89,1.47)</f>
        <v>1.89</v>
      </c>
      <c r="N697" s="19">
        <f>$A697</f>
        <v>3460</v>
      </c>
      <c r="O697" s="31">
        <f>'data'!$G$23-'data'!$G$23*(1-('data'!$G$22^M697)/('data'!$G$22^M697+L697^M697))</f>
        <v>54.2133245731693</v>
      </c>
      <c r="P697" s="31">
        <f>VLOOKUP(IF(N697-'data'!$G$24&lt;0,0,N697-'data'!$G$24),N3:O1097,2)</f>
        <v>54.2139056885336</v>
      </c>
      <c r="Q697" s="20">
        <v>2.5</v>
      </c>
      <c r="R697" s="19">
        <v>2.94042186476072</v>
      </c>
      <c r="S697" s="19">
        <v>2.50004433228033</v>
      </c>
      <c r="T697" s="19">
        <v>2.50004433228033</v>
      </c>
      <c r="U697" s="19">
        <v>2.49935248471163</v>
      </c>
      <c r="V697" s="19">
        <v>2.82352210418012</v>
      </c>
      <c r="W697" s="19">
        <v>2.49935248471163</v>
      </c>
      <c r="X697" s="19">
        <v>2.49935248471163</v>
      </c>
      <c r="Y697" s="31">
        <v>54.2129846486001</v>
      </c>
      <c r="Z697" s="31">
        <v>49.009808761830</v>
      </c>
      <c r="AA697" s="31">
        <v>54.2129846486001</v>
      </c>
      <c r="AB697" s="31">
        <v>54.2129846486001</v>
      </c>
    </row>
    <row r="698" ht="20.05" customHeight="1">
      <c r="A698" s="17">
        <f>$A697+C697</f>
        <v>3465</v>
      </c>
      <c r="B698" s="18"/>
      <c r="C698" s="19">
        <v>5</v>
      </c>
      <c r="D698" t="b" s="20">
        <v>0</v>
      </c>
      <c r="E698" s="21"/>
      <c r="F698" s="22">
        <v>441.756680644881</v>
      </c>
      <c r="G698" s="22">
        <f>$E698+($F698/60+H698*'data'!$C$16+I698*OFFSET('data'!$C$17,0,D698)-G697*(OFFSET('data'!$C$18,0,D698)+'data'!$C$19+OFFSET('data'!$C$20,0,D698)))*$C698/60+G697</f>
        <v>16.3633802816823</v>
      </c>
      <c r="H698" s="22">
        <f>H697+('data'!$C$19*G697-'data'!$C$16*H697)*$C698/60</f>
        <v>66.2427087941404</v>
      </c>
      <c r="I698" s="22">
        <f>I697+(OFFSET('data'!$C$20,0,D698)*G697-OFFSET('data'!$C$17,0,D698)*I697)*$C698/60</f>
        <v>151.549063667557</v>
      </c>
      <c r="J698" s="23">
        <f>$A698/60</f>
        <v>57.75</v>
      </c>
      <c r="K698" s="19">
        <f>G698/'data'!$C$15*1000</f>
        <v>2.5</v>
      </c>
      <c r="L698" s="19">
        <f>L697+'data'!$G$21*(K697-L697)/60*C697</f>
        <v>2.49930729732949</v>
      </c>
      <c r="M698" s="20">
        <f>IF(L698&lt;='data'!$G$22,1.89,1.47)</f>
        <v>1.89</v>
      </c>
      <c r="N698" s="19">
        <f>$A698</f>
        <v>3465</v>
      </c>
      <c r="O698" s="31">
        <f>'data'!$G$23-'data'!$G$23*(1-('data'!$G$22^M698)/('data'!$G$22^M698+L698^M698))</f>
        <v>54.2131835436703</v>
      </c>
      <c r="P698" s="31">
        <f>VLOOKUP(IF(N698-'data'!$G$24&lt;0,0,N698-'data'!$G$24),N3:O1097,2)</f>
        <v>54.2137578195937</v>
      </c>
      <c r="Q698" s="20">
        <v>2.5</v>
      </c>
      <c r="R698" s="19">
        <v>2.94097080536157</v>
      </c>
      <c r="S698" s="19">
        <v>2.50004425547274</v>
      </c>
      <c r="T698" s="19">
        <v>2.50004425547274</v>
      </c>
      <c r="U698" s="19">
        <v>2.49936062582949</v>
      </c>
      <c r="V698" s="19">
        <v>2.82489157122351</v>
      </c>
      <c r="W698" s="19">
        <v>2.49936062582949</v>
      </c>
      <c r="X698" s="19">
        <v>2.49936062582949</v>
      </c>
      <c r="Y698" s="31">
        <v>54.2128386379965</v>
      </c>
      <c r="Z698" s="31">
        <v>48.9879075112976</v>
      </c>
      <c r="AA698" s="31">
        <v>54.2128386379965</v>
      </c>
      <c r="AB698" s="31">
        <v>54.2128386379965</v>
      </c>
    </row>
    <row r="699" ht="20.05" customHeight="1">
      <c r="A699" s="17">
        <f>$A698+C698</f>
        <v>3470</v>
      </c>
      <c r="B699" s="18"/>
      <c r="C699" s="19">
        <v>5</v>
      </c>
      <c r="D699" t="b" s="20">
        <v>0</v>
      </c>
      <c r="E699" s="21"/>
      <c r="F699" s="22">
        <v>441.681401560224</v>
      </c>
      <c r="G699" s="22">
        <f>$E699+($F699/60+H699*'data'!$C$16+I699*OFFSET('data'!$C$17,0,D699)-G698*(OFFSET('data'!$C$18,0,D699)+'data'!$C$19+OFFSET('data'!$C$20,0,D699)))*$C699/60+G698</f>
        <v>16.3633802816823</v>
      </c>
      <c r="H699" s="22">
        <f>H698+('data'!$C$19*G698-'data'!$C$16*H698)*$C699/60</f>
        <v>66.2494430663173</v>
      </c>
      <c r="I699" s="22">
        <f>I698+(OFFSET('data'!$C$20,0,D699)*G698-OFFSET('data'!$C$17,0,D699)*I698)*$C699/60</f>
        <v>151.743682460687</v>
      </c>
      <c r="J699" s="23">
        <f>$A699/60</f>
        <v>57.8333333333333</v>
      </c>
      <c r="K699" s="19">
        <f>G699/'data'!$C$15*1000</f>
        <v>2.5</v>
      </c>
      <c r="L699" s="19">
        <f>L698+'data'!$G$21*(K698-L698)/60*C698</f>
        <v>2.49931544850951</v>
      </c>
      <c r="M699" s="20">
        <f>IF(L699&lt;='data'!$G$22,1.89,1.47)</f>
        <v>1.89</v>
      </c>
      <c r="N699" s="19">
        <f>$A699</f>
        <v>3470</v>
      </c>
      <c r="O699" s="31">
        <f>'data'!$G$23-'data'!$G$23*(1-('data'!$G$22^M699)/('data'!$G$22^M699+L699^M699))</f>
        <v>54.2130441740096</v>
      </c>
      <c r="P699" s="31">
        <f>VLOOKUP(IF(N699-'data'!$G$24&lt;0,0,N699-'data'!$G$24),N3:O1097,2)</f>
        <v>54.2136116910042</v>
      </c>
      <c r="Q699" s="20">
        <v>2.5</v>
      </c>
      <c r="R699" s="19">
        <v>2.94151772718818</v>
      </c>
      <c r="S699" s="19">
        <v>2.50004417892455</v>
      </c>
      <c r="T699" s="19">
        <v>2.50004417892455</v>
      </c>
      <c r="U699" s="19">
        <v>2.49936867024527</v>
      </c>
      <c r="V699" s="19">
        <v>2.82625140715783</v>
      </c>
      <c r="W699" s="19">
        <v>2.49936867024527</v>
      </c>
      <c r="X699" s="19">
        <v>2.49936867024527</v>
      </c>
      <c r="Y699" s="31">
        <v>54.2126943615314</v>
      </c>
      <c r="Z699" s="31">
        <v>48.9661714087429</v>
      </c>
      <c r="AA699" s="31">
        <v>54.2126943615314</v>
      </c>
      <c r="AB699" s="31">
        <v>54.2126943615314</v>
      </c>
    </row>
    <row r="700" ht="20.05" customHeight="1">
      <c r="A700" s="17">
        <f>$A699+C699</f>
        <v>3475</v>
      </c>
      <c r="B700" s="18"/>
      <c r="C700" s="19">
        <v>5</v>
      </c>
      <c r="D700" t="b" s="20">
        <v>0</v>
      </c>
      <c r="E700" s="21"/>
      <c r="F700" s="22">
        <v>441.6063050999</v>
      </c>
      <c r="G700" s="22">
        <f>$E700+($F700/60+H700*'data'!$C$16+I700*OFFSET('data'!$C$17,0,D700)-G699*(OFFSET('data'!$C$18,0,D700)+'data'!$C$19+OFFSET('data'!$C$20,0,D700)))*$C700/60+G699</f>
        <v>16.3633802816823</v>
      </c>
      <c r="H700" s="22">
        <f>H699+('data'!$C$19*G699-'data'!$C$16*H699)*$C700/60</f>
        <v>66.2561378193776</v>
      </c>
      <c r="I700" s="22">
        <f>I699+(OFFSET('data'!$C$20,0,D700)*G699-OFFSET('data'!$C$17,0,D700)*I699)*$C700/60</f>
        <v>151.938236218649</v>
      </c>
      <c r="J700" s="23">
        <f>$A700/60</f>
        <v>57.9166666666667</v>
      </c>
      <c r="K700" s="19">
        <f>G700/'data'!$C$15*1000</f>
        <v>2.5</v>
      </c>
      <c r="L700" s="19">
        <f>L699+'data'!$G$21*(K699-L699)/60*C699</f>
        <v>2.49932350377286</v>
      </c>
      <c r="M700" s="20">
        <f>IF(L700&lt;='data'!$G$22,1.89,1.47)</f>
        <v>1.89</v>
      </c>
      <c r="N700" s="19">
        <f>$A700</f>
        <v>3475</v>
      </c>
      <c r="O700" s="31">
        <f>'data'!$G$23-'data'!$G$23*(1-('data'!$G$22^M700)/('data'!$G$22^M700+L700^M700))</f>
        <v>54.2129064446478</v>
      </c>
      <c r="P700" s="31">
        <f>VLOOKUP(IF(N700-'data'!$G$24&lt;0,0,N700-'data'!$G$24),N3:O1097,2)</f>
        <v>54.213467282278</v>
      </c>
      <c r="Q700" s="20">
        <v>2.5</v>
      </c>
      <c r="R700" s="19">
        <v>2.942062642596</v>
      </c>
      <c r="S700" s="19">
        <v>2.50004410263481</v>
      </c>
      <c r="T700" s="19">
        <v>2.50004410263481</v>
      </c>
      <c r="U700" s="19">
        <v>2.49937661909993</v>
      </c>
      <c r="V700" s="19">
        <v>2.82760170140692</v>
      </c>
      <c r="W700" s="19">
        <v>2.49937661909993</v>
      </c>
      <c r="X700" s="19">
        <v>2.49937661909993</v>
      </c>
      <c r="Y700" s="31">
        <v>54.2125517987377</v>
      </c>
      <c r="Z700" s="31">
        <v>48.9445988012424</v>
      </c>
      <c r="AA700" s="31">
        <v>54.2125517987377</v>
      </c>
      <c r="AB700" s="31">
        <v>54.2125517987377</v>
      </c>
    </row>
    <row r="701" ht="20.05" customHeight="1">
      <c r="A701" s="17">
        <f>$A700+C700</f>
        <v>3480</v>
      </c>
      <c r="B701" s="18"/>
      <c r="C701" s="19">
        <v>5</v>
      </c>
      <c r="D701" t="b" s="20">
        <v>0</v>
      </c>
      <c r="E701" s="21"/>
      <c r="F701" s="22">
        <v>441.5313902788</v>
      </c>
      <c r="G701" s="22">
        <f>$E701+($F701/60+H701*'data'!$C$16+I701*OFFSET('data'!$C$17,0,D701)-G700*(OFFSET('data'!$C$18,0,D701)+'data'!$C$19+OFFSET('data'!$C$20,0,D701)))*$C701/60+G700</f>
        <v>16.3633802816823</v>
      </c>
      <c r="H701" s="22">
        <f>H700+('data'!$C$19*G700-'data'!$C$16*H700)*$C701/60</f>
        <v>66.2627932852337</v>
      </c>
      <c r="I701" s="22">
        <f>I700+(OFFSET('data'!$C$20,0,D701)*G700-OFFSET('data'!$C$17,0,D701)*I700)*$C701/60</f>
        <v>152.132724963176</v>
      </c>
      <c r="J701" s="23">
        <f>$A701/60</f>
        <v>58</v>
      </c>
      <c r="K701" s="19">
        <f>G701/'data'!$C$15*1000</f>
        <v>2.5</v>
      </c>
      <c r="L701" s="19">
        <f>L700+'data'!$G$21*(K700-L700)/60*C700</f>
        <v>2.49933146424821</v>
      </c>
      <c r="M701" s="20">
        <f>IF(L701&lt;='data'!$G$22,1.89,1.47)</f>
        <v>1.89</v>
      </c>
      <c r="N701" s="19">
        <f>$A701</f>
        <v>3480</v>
      </c>
      <c r="O701" s="31">
        <f>'data'!$G$23-'data'!$G$23*(1-('data'!$G$22^M701)/('data'!$G$22^M701+L701^M701))</f>
        <v>54.2127703362762</v>
      </c>
      <c r="P701" s="31">
        <f>VLOOKUP(IF(N701-'data'!$G$24&lt;0,0,N701-'data'!$G$24),N3:O1097,2)</f>
        <v>54.2133245731693</v>
      </c>
      <c r="Q701" s="20">
        <v>2.5</v>
      </c>
      <c r="R701" s="19">
        <v>2.94260556355997</v>
      </c>
      <c r="S701" s="19">
        <v>2.50004402660261</v>
      </c>
      <c r="T701" s="19">
        <v>2.50004402660261</v>
      </c>
      <c r="U701" s="19">
        <v>2.49938447352101</v>
      </c>
      <c r="V701" s="19">
        <v>2.8289425424925</v>
      </c>
      <c r="W701" s="19">
        <v>2.49938447352101</v>
      </c>
      <c r="X701" s="19">
        <v>2.49938447352101</v>
      </c>
      <c r="Y701" s="31">
        <v>54.2124109293898</v>
      </c>
      <c r="Z701" s="31">
        <v>48.9231880542021</v>
      </c>
      <c r="AA701" s="31">
        <v>54.2124109293898</v>
      </c>
      <c r="AB701" s="31">
        <v>54.2124109293898</v>
      </c>
    </row>
    <row r="702" ht="20.05" customHeight="1">
      <c r="A702" s="17">
        <f>$A701+C701</f>
        <v>3485</v>
      </c>
      <c r="B702" s="18"/>
      <c r="C702" s="19">
        <v>5</v>
      </c>
      <c r="D702" t="b" s="20">
        <v>0</v>
      </c>
      <c r="E702" s="21"/>
      <c r="F702" s="22">
        <v>441.456656117568</v>
      </c>
      <c r="G702" s="22">
        <f>$E702+($F702/60+H702*'data'!$C$16+I702*OFFSET('data'!$C$17,0,D702)-G701*(OFFSET('data'!$C$18,0,D702)+'data'!$C$19+OFFSET('data'!$C$20,0,D702)))*$C702/60+G701</f>
        <v>16.3633802816823</v>
      </c>
      <c r="H702" s="22">
        <f>H701+('data'!$C$19*G701-'data'!$C$16*H701)*$C702/60</f>
        <v>66.2694096944369</v>
      </c>
      <c r="I702" s="22">
        <f>I701+(OFFSET('data'!$C$20,0,D702)*G701-OFFSET('data'!$C$17,0,D702)*I701)*$C702/60</f>
        <v>152.327148715993</v>
      </c>
      <c r="J702" s="23">
        <f>$A702/60</f>
        <v>58.0833333333333</v>
      </c>
      <c r="K702" s="19">
        <f>G702/'data'!$C$15*1000</f>
        <v>2.5</v>
      </c>
      <c r="L702" s="19">
        <f>L701+'data'!$G$21*(K701-L701)/60*C701</f>
        <v>2.49933933105095</v>
      </c>
      <c r="M702" s="20">
        <f>IF(L702&lt;='data'!$G$22,1.89,1.47)</f>
        <v>1.89</v>
      </c>
      <c r="N702" s="19">
        <f>$A702</f>
        <v>3485</v>
      </c>
      <c r="O702" s="31">
        <f>'data'!$G$23-'data'!$G$23*(1-('data'!$G$22^M702)/('data'!$G$22^M702+L702^M702))</f>
        <v>54.2126358298131</v>
      </c>
      <c r="P702" s="31">
        <f>VLOOKUP(IF(N702-'data'!$G$24&lt;0,0,N702-'data'!$G$24),N3:O1097,2)</f>
        <v>54.2131835436703</v>
      </c>
      <c r="Q702" s="20">
        <v>2.5</v>
      </c>
      <c r="R702" s="19">
        <v>2.94314650169588</v>
      </c>
      <c r="S702" s="19">
        <v>2.50004395082703</v>
      </c>
      <c r="T702" s="19">
        <v>2.50004395082703</v>
      </c>
      <c r="U702" s="19">
        <v>2.49939223462275</v>
      </c>
      <c r="V702" s="19">
        <v>2.83027401804003</v>
      </c>
      <c r="W702" s="19">
        <v>2.49939223462275</v>
      </c>
      <c r="X702" s="19">
        <v>2.49939223462275</v>
      </c>
      <c r="Y702" s="31">
        <v>54.2122717335004</v>
      </c>
      <c r="Z702" s="31">
        <v>48.9019375512077</v>
      </c>
      <c r="AA702" s="31">
        <v>54.2122717335004</v>
      </c>
      <c r="AB702" s="31">
        <v>54.2122717335004</v>
      </c>
    </row>
    <row r="703" ht="20.05" customHeight="1">
      <c r="A703" s="17">
        <f>$A702+C702</f>
        <v>3490</v>
      </c>
      <c r="B703" s="18"/>
      <c r="C703" s="19">
        <v>5</v>
      </c>
      <c r="D703" t="b" s="20">
        <v>0</v>
      </c>
      <c r="E703" s="21"/>
      <c r="F703" s="22">
        <v>441.382101642564</v>
      </c>
      <c r="G703" s="22">
        <f>$E703+($F703/60+H703*'data'!$C$16+I703*OFFSET('data'!$C$17,0,D703)-G702*(OFFSET('data'!$C$18,0,D703)+'data'!$C$19+OFFSET('data'!$C$20,0,D703)))*$C703/60+G702</f>
        <v>16.3633802816823</v>
      </c>
      <c r="H703" s="22">
        <f>H702+('data'!$C$19*G702-'data'!$C$16*H702)*$C703/60</f>
        <v>66.2759872761857</v>
      </c>
      <c r="I703" s="22">
        <f>I702+(OFFSET('data'!$C$20,0,D703)*G702-OFFSET('data'!$C$17,0,D703)*I702)*$C703/60</f>
        <v>152.521507498819</v>
      </c>
      <c r="J703" s="23">
        <f>$A703/60</f>
        <v>58.1666666666667</v>
      </c>
      <c r="K703" s="19">
        <f>G703/'data'!$C$15*1000</f>
        <v>2.5</v>
      </c>
      <c r="L703" s="19">
        <f>L702+'data'!$G$21*(K702-L702)/60*C702</f>
        <v>2.49934710528334</v>
      </c>
      <c r="M703" s="20">
        <f>IF(L703&lt;='data'!$G$22,1.89,1.47)</f>
        <v>1.89</v>
      </c>
      <c r="N703" s="19">
        <f>$A703</f>
        <v>3490</v>
      </c>
      <c r="O703" s="31">
        <f>'data'!$G$23-'data'!$G$23*(1-('data'!$G$22^M703)/('data'!$G$22^M703+L703^M703))</f>
        <v>54.212502906402</v>
      </c>
      <c r="P703" s="31">
        <f>VLOOKUP(IF(N703-'data'!$G$24&lt;0,0,N703-'data'!$G$24),N3:O1097,2)</f>
        <v>54.2130441740096</v>
      </c>
      <c r="Q703" s="20">
        <v>2.5</v>
      </c>
      <c r="R703" s="19">
        <v>2.94368546828047</v>
      </c>
      <c r="S703" s="19">
        <v>2.50004387530712</v>
      </c>
      <c r="T703" s="19">
        <v>2.50004387530712</v>
      </c>
      <c r="U703" s="19">
        <v>2.49939990350629</v>
      </c>
      <c r="V703" s="19">
        <v>2.83159621478479</v>
      </c>
      <c r="W703" s="19">
        <v>2.49939990350629</v>
      </c>
      <c r="X703" s="19">
        <v>2.49939990350629</v>
      </c>
      <c r="Y703" s="31">
        <v>54.2121341913176</v>
      </c>
      <c r="Z703" s="31">
        <v>48.8808456938698</v>
      </c>
      <c r="AA703" s="31">
        <v>54.2121341913176</v>
      </c>
      <c r="AB703" s="31">
        <v>54.2121341913176</v>
      </c>
    </row>
    <row r="704" ht="20.05" customHeight="1">
      <c r="A704" s="17">
        <f>$A703+C703</f>
        <v>3495</v>
      </c>
      <c r="B704" s="18"/>
      <c r="C704" s="19">
        <v>5</v>
      </c>
      <c r="D704" t="b" s="20">
        <v>0</v>
      </c>
      <c r="E704" s="21"/>
      <c r="F704" s="22">
        <v>441.307725885836</v>
      </c>
      <c r="G704" s="22">
        <f>$E704+($F704/60+H704*'data'!$C$16+I704*OFFSET('data'!$C$17,0,D704)-G703*(OFFSET('data'!$C$18,0,D704)+'data'!$C$19+OFFSET('data'!$C$20,0,D704)))*$C704/60+G703</f>
        <v>16.3633802816823</v>
      </c>
      <c r="H704" s="22">
        <f>H703+('data'!$C$19*G703-'data'!$C$16*H703)*$C704/60</f>
        <v>66.28252625833341</v>
      </c>
      <c r="I704" s="22">
        <f>I703+(OFFSET('data'!$C$20,0,D704)*G703-OFFSET('data'!$C$17,0,D704)*I703)*$C704/60</f>
        <v>152.715801333364</v>
      </c>
      <c r="J704" s="23">
        <f>$A704/60</f>
        <v>58.25</v>
      </c>
      <c r="K704" s="19">
        <f>G704/'data'!$C$15*1000</f>
        <v>2.5</v>
      </c>
      <c r="L704" s="19">
        <f>L703+'data'!$G$21*(K703-L703)/60*C703</f>
        <v>2.49935478803468</v>
      </c>
      <c r="M704" s="20">
        <f>IF(L704&lt;='data'!$G$22,1.89,1.47)</f>
        <v>1.89</v>
      </c>
      <c r="N704" s="19">
        <f>$A704</f>
        <v>3495</v>
      </c>
      <c r="O704" s="31">
        <f>'data'!$G$23-'data'!$G$23*(1-('data'!$G$22^M704)/('data'!$G$22^M704+L704^M704))</f>
        <v>54.2123715474078</v>
      </c>
      <c r="P704" s="31">
        <f>VLOOKUP(IF(N704-'data'!$G$24&lt;0,0,N704-'data'!$G$24),N3:O1097,2)</f>
        <v>54.2129064446478</v>
      </c>
      <c r="Q704" s="20">
        <v>2.5</v>
      </c>
      <c r="R704" s="19">
        <v>2.9442224742703</v>
      </c>
      <c r="S704" s="19">
        <v>2.50004380004198</v>
      </c>
      <c r="T704" s="19">
        <v>2.50004380004198</v>
      </c>
      <c r="U704" s="19">
        <v>2.49940748125978</v>
      </c>
      <c r="V704" s="19">
        <v>2.83290921857813</v>
      </c>
      <c r="W704" s="19">
        <v>2.49940748125978</v>
      </c>
      <c r="X704" s="19">
        <v>2.49940748125978</v>
      </c>
      <c r="Y704" s="31">
        <v>54.2119982833227</v>
      </c>
      <c r="Z704" s="31">
        <v>48.8599109016675</v>
      </c>
      <c r="AA704" s="31">
        <v>54.2119982833227</v>
      </c>
      <c r="AB704" s="31">
        <v>54.2119982833227</v>
      </c>
    </row>
    <row r="705" ht="20.05" customHeight="1">
      <c r="A705" s="17">
        <f>$A704+C704</f>
        <v>3500</v>
      </c>
      <c r="B705" s="18"/>
      <c r="C705" s="19">
        <v>5</v>
      </c>
      <c r="D705" t="b" s="20">
        <v>0</v>
      </c>
      <c r="E705" s="21"/>
      <c r="F705" s="22">
        <v>441.233527885080</v>
      </c>
      <c r="G705" s="22">
        <f>$E705+($F705/60+H705*'data'!$C$16+I705*OFFSET('data'!$C$17,0,D705)-G704*(OFFSET('data'!$C$18,0,D705)+'data'!$C$19+OFFSET('data'!$C$20,0,D705)))*$C705/60+G704</f>
        <v>16.3633802816823</v>
      </c>
      <c r="H705" s="22">
        <f>H704+('data'!$C$19*G704-'data'!$C$16*H704)*$C705/60</f>
        <v>66.2890268673963</v>
      </c>
      <c r="I705" s="22">
        <f>I704+(OFFSET('data'!$C$20,0,D705)*G704-OFFSET('data'!$C$17,0,D705)*I704)*$C705/60</f>
        <v>152.910030241332</v>
      </c>
      <c r="J705" s="23">
        <f>$A705/60</f>
        <v>58.3333333333333</v>
      </c>
      <c r="K705" s="19">
        <f>G705/'data'!$C$15*1000</f>
        <v>2.5</v>
      </c>
      <c r="L705" s="19">
        <f>L704+'data'!$G$21*(K704-L704)/60*C704</f>
        <v>2.49936238038145</v>
      </c>
      <c r="M705" s="20">
        <f>IF(L705&lt;='data'!$G$22,1.89,1.47)</f>
        <v>1.89</v>
      </c>
      <c r="N705" s="19">
        <f>$A705</f>
        <v>3500</v>
      </c>
      <c r="O705" s="31">
        <f>'data'!$G$23-'data'!$G$23*(1-('data'!$G$22^M705)/('data'!$G$22^M705+L705^M705))</f>
        <v>54.2122417344151</v>
      </c>
      <c r="P705" s="31">
        <f>VLOOKUP(IF(N705-'data'!$G$24&lt;0,0,N705-'data'!$G$24),N3:O1097,2)</f>
        <v>54.2127703362762</v>
      </c>
      <c r="Q705" s="20">
        <v>2.5</v>
      </c>
      <c r="R705" s="19">
        <v>2.94475753031959</v>
      </c>
      <c r="S705" s="19">
        <v>2.50004372503071</v>
      </c>
      <c r="T705" s="19">
        <v>2.50004372503071</v>
      </c>
      <c r="U705" s="19">
        <v>2.49941496895857</v>
      </c>
      <c r="V705" s="19">
        <v>2.83421311439386</v>
      </c>
      <c r="W705" s="19">
        <v>2.49941496895857</v>
      </c>
      <c r="X705" s="19">
        <v>2.49941496895857</v>
      </c>
      <c r="Y705" s="31">
        <v>54.2118639902266</v>
      </c>
      <c r="Z705" s="31">
        <v>48.8391316117883</v>
      </c>
      <c r="AA705" s="31">
        <v>54.2118639902266</v>
      </c>
      <c r="AB705" s="31">
        <v>54.2118639902266</v>
      </c>
    </row>
    <row r="706" ht="20.05" customHeight="1">
      <c r="A706" s="17">
        <f>$A705+C705</f>
        <v>3505</v>
      </c>
      <c r="B706" s="18"/>
      <c r="C706" s="19">
        <v>5</v>
      </c>
      <c r="D706" t="b" s="20">
        <v>0</v>
      </c>
      <c r="E706" s="21"/>
      <c r="F706" s="22">
        <v>441.159506683613</v>
      </c>
      <c r="G706" s="22">
        <f>$E706+($F706/60+H706*'data'!$C$16+I706*OFFSET('data'!$C$17,0,D706)-G705*(OFFSET('data'!$C$18,0,D706)+'data'!$C$19+OFFSET('data'!$C$20,0,D706)))*$C706/60+G705</f>
        <v>16.3633802816823</v>
      </c>
      <c r="H706" s="22">
        <f>H705+('data'!$C$19*G705-'data'!$C$16*H705)*$C706/60</f>
        <v>66.2954893285613</v>
      </c>
      <c r="I706" s="22">
        <f>I705+(OFFSET('data'!$C$20,0,D706)*G705-OFFSET('data'!$C$17,0,D706)*I705)*$C706/60</f>
        <v>153.104194244419</v>
      </c>
      <c r="J706" s="23">
        <f>$A706/60</f>
        <v>58.4166666666667</v>
      </c>
      <c r="K706" s="19">
        <f>G706/'data'!$C$15*1000</f>
        <v>2.5</v>
      </c>
      <c r="L706" s="19">
        <f>L705+'data'!$G$21*(K705-L705)/60*C705</f>
        <v>2.49936988338746</v>
      </c>
      <c r="M706" s="20">
        <f>IF(L706&lt;='data'!$G$22,1.89,1.47)</f>
        <v>1.89</v>
      </c>
      <c r="N706" s="19">
        <f>$A706</f>
        <v>3505</v>
      </c>
      <c r="O706" s="31">
        <f>'data'!$G$23-'data'!$G$23*(1-('data'!$G$22^M706)/('data'!$G$22^M706+L706^M706))</f>
        <v>54.2121134492256</v>
      </c>
      <c r="P706" s="31">
        <f>VLOOKUP(IF(N706-'data'!$G$24&lt;0,0,N706-'data'!$G$24),N3:O1097,2)</f>
        <v>54.2126358298131</v>
      </c>
      <c r="Q706" s="20">
        <v>2.5</v>
      </c>
      <c r="R706" s="19">
        <v>2.94529064679691</v>
      </c>
      <c r="S706" s="19">
        <v>2.50004365027238</v>
      </c>
      <c r="T706" s="19">
        <v>2.50004365027238</v>
      </c>
      <c r="U706" s="19">
        <v>2.49942236766534</v>
      </c>
      <c r="V706" s="19">
        <v>2.83550798633483</v>
      </c>
      <c r="W706" s="19">
        <v>2.49942236766534</v>
      </c>
      <c r="X706" s="19">
        <v>2.49942236766534</v>
      </c>
      <c r="Y706" s="31">
        <v>54.2117312929677</v>
      </c>
      <c r="Z706" s="31">
        <v>48.8185062789673</v>
      </c>
      <c r="AA706" s="31">
        <v>54.2117312929677</v>
      </c>
      <c r="AB706" s="31">
        <v>54.2117312929677</v>
      </c>
    </row>
    <row r="707" ht="20.05" customHeight="1">
      <c r="A707" s="17">
        <f>$A706+C706</f>
        <v>3510</v>
      </c>
      <c r="B707" s="18"/>
      <c r="C707" s="19">
        <v>5</v>
      </c>
      <c r="D707" t="b" s="20">
        <v>0</v>
      </c>
      <c r="E707" s="21"/>
      <c r="F707" s="22">
        <v>441.085661330336</v>
      </c>
      <c r="G707" s="22">
        <f>$E707+($F707/60+H707*'data'!$C$16+I707*OFFSET('data'!$C$17,0,D707)-G706*(OFFSET('data'!$C$18,0,D707)+'data'!$C$19+OFFSET('data'!$C$20,0,D707)))*$C707/60+G706</f>
        <v>16.3633802816823</v>
      </c>
      <c r="H707" s="22">
        <f>H706+('data'!$C$19*G706-'data'!$C$16*H706)*$C707/60</f>
        <v>66.301913865694</v>
      </c>
      <c r="I707" s="22">
        <f>I706+(OFFSET('data'!$C$20,0,D707)*G706-OFFSET('data'!$C$17,0,D707)*I706)*$C707/60</f>
        <v>153.298293364314</v>
      </c>
      <c r="J707" s="23">
        <f>$A707/60</f>
        <v>58.5</v>
      </c>
      <c r="K707" s="19">
        <f>G707/'data'!$C$15*1000</f>
        <v>2.5</v>
      </c>
      <c r="L707" s="19">
        <f>L706+'data'!$G$21*(K706-L706)/60*C706</f>
        <v>2.499377298104</v>
      </c>
      <c r="M707" s="20">
        <f>IF(L707&lt;='data'!$G$22,1.89,1.47)</f>
        <v>1.89</v>
      </c>
      <c r="N707" s="19">
        <f>$A707</f>
        <v>3510</v>
      </c>
      <c r="O707" s="31">
        <f>'data'!$G$23-'data'!$G$23*(1-('data'!$G$22^M707)/('data'!$G$22^M707+L707^M707))</f>
        <v>54.2119866738549</v>
      </c>
      <c r="P707" s="31">
        <f>VLOOKUP(IF(N707-'data'!$G$24&lt;0,0,N707-'data'!$G$24),N3:O1097,2)</f>
        <v>54.212502906402</v>
      </c>
      <c r="Q707" s="20">
        <v>2.5</v>
      </c>
      <c r="R707" s="19">
        <v>2.94582183380098</v>
      </c>
      <c r="S707" s="19">
        <v>2.50004357576609</v>
      </c>
      <c r="T707" s="19">
        <v>2.50004357576609</v>
      </c>
      <c r="U707" s="19">
        <v>2.49942967843025</v>
      </c>
      <c r="V707" s="19">
        <v>2.83679391763963</v>
      </c>
      <c r="W707" s="19">
        <v>2.49942967843025</v>
      </c>
      <c r="X707" s="19">
        <v>2.49942967843025</v>
      </c>
      <c r="Y707" s="31">
        <v>54.2116001727091</v>
      </c>
      <c r="Z707" s="31">
        <v>48.7980333753236</v>
      </c>
      <c r="AA707" s="31">
        <v>54.2116001727091</v>
      </c>
      <c r="AB707" s="31">
        <v>54.2116001727091</v>
      </c>
    </row>
    <row r="708" ht="20.05" customHeight="1">
      <c r="A708" s="17">
        <f>$A707+C707</f>
        <v>3515</v>
      </c>
      <c r="B708" s="18"/>
      <c r="C708" s="19">
        <v>5</v>
      </c>
      <c r="D708" t="b" s="20">
        <v>0</v>
      </c>
      <c r="E708" s="21"/>
      <c r="F708" s="22">
        <v>441.011990879703</v>
      </c>
      <c r="G708" s="22">
        <f>$E708+($F708/60+H708*'data'!$C$16+I708*OFFSET('data'!$C$17,0,D708)-G707*(OFFSET('data'!$C$18,0,D708)+'data'!$C$19+OFFSET('data'!$C$20,0,D708)))*$C708/60+G707</f>
        <v>16.3633802816823</v>
      </c>
      <c r="H708" s="22">
        <f>H707+('data'!$C$19*G707-'data'!$C$16*H707)*$C708/60</f>
        <v>66.3083007013461</v>
      </c>
      <c r="I708" s="22">
        <f>I707+(OFFSET('data'!$C$20,0,D708)*G707-OFFSET('data'!$C$17,0,D708)*I707)*$C708/60</f>
        <v>153.492327622699</v>
      </c>
      <c r="J708" s="23">
        <f>$A708/60</f>
        <v>58.5833333333333</v>
      </c>
      <c r="K708" s="19">
        <f>G708/'data'!$C$15*1000</f>
        <v>2.5</v>
      </c>
      <c r="L708" s="19">
        <f>L707+'data'!$G$21*(K707-L707)/60*C707</f>
        <v>2.49938462556998</v>
      </c>
      <c r="M708" s="20">
        <f>IF(L708&lt;='data'!$G$22,1.89,1.47)</f>
        <v>1.89</v>
      </c>
      <c r="N708" s="19">
        <f>$A708</f>
        <v>3515</v>
      </c>
      <c r="O708" s="31">
        <f>'data'!$G$23-'data'!$G$23*(1-('data'!$G$22^M708)/('data'!$G$22^M708+L708^M708))</f>
        <v>54.2118613905309</v>
      </c>
      <c r="P708" s="31">
        <f>VLOOKUP(IF(N708-'data'!$G$24&lt;0,0,N708-'data'!$G$24),N3:O1097,2)</f>
        <v>54.2123715474078</v>
      </c>
      <c r="Q708" s="20">
        <v>2.5</v>
      </c>
      <c r="R708" s="19">
        <v>2.94635110117545</v>
      </c>
      <c r="S708" s="19">
        <v>2.50004350151094</v>
      </c>
      <c r="T708" s="19">
        <v>2.50004350151094</v>
      </c>
      <c r="U708" s="19">
        <v>2.4994369022911</v>
      </c>
      <c r="V708" s="19">
        <v>2.83807099068936</v>
      </c>
      <c r="W708" s="19">
        <v>2.4994369022911</v>
      </c>
      <c r="X708" s="19">
        <v>2.4994369022911</v>
      </c>
      <c r="Y708" s="31">
        <v>54.2114706108359</v>
      </c>
      <c r="Z708" s="31">
        <v>48.7777113901947</v>
      </c>
      <c r="AA708" s="31">
        <v>54.2114706108359</v>
      </c>
      <c r="AB708" s="31">
        <v>54.2114706108359</v>
      </c>
    </row>
    <row r="709" ht="20.05" customHeight="1">
      <c r="A709" s="17">
        <f>$A708+C708</f>
        <v>3520</v>
      </c>
      <c r="B709" s="18"/>
      <c r="C709" s="19">
        <v>5</v>
      </c>
      <c r="D709" t="b" s="20">
        <v>0</v>
      </c>
      <c r="E709" s="21"/>
      <c r="F709" s="22">
        <v>440.938494391686</v>
      </c>
      <c r="G709" s="22">
        <f>$E709+($F709/60+H709*'data'!$C$16+I709*OFFSET('data'!$C$17,0,D709)-G708*(OFFSET('data'!$C$18,0,D709)+'data'!$C$19+OFFSET('data'!$C$20,0,D709)))*$C709/60+G708</f>
        <v>16.3633802816823</v>
      </c>
      <c r="H709" s="22">
        <f>H708+('data'!$C$19*G708-'data'!$C$16*H708)*$C709/60</f>
        <v>66.3146500567634</v>
      </c>
      <c r="I709" s="22">
        <f>I708+(OFFSET('data'!$C$20,0,D709)*G708-OFFSET('data'!$C$17,0,D709)*I708)*$C709/60</f>
        <v>153.686297041248</v>
      </c>
      <c r="J709" s="23">
        <f>$A709/60</f>
        <v>58.6666666666667</v>
      </c>
      <c r="K709" s="19">
        <f>G709/'data'!$C$15*1000</f>
        <v>2.5</v>
      </c>
      <c r="L709" s="19">
        <f>L708+'data'!$G$21*(K708-L708)/60*C708</f>
        <v>2.49939186681211</v>
      </c>
      <c r="M709" s="20">
        <f>IF(L709&lt;='data'!$G$22,1.89,1.47)</f>
        <v>1.89</v>
      </c>
      <c r="N709" s="19">
        <f>$A709</f>
        <v>3520</v>
      </c>
      <c r="O709" s="31">
        <f>'data'!$G$23-'data'!$G$23*(1-('data'!$G$22^M709)/('data'!$G$22^M709+L709^M709))</f>
        <v>54.2117375816901</v>
      </c>
      <c r="P709" s="31">
        <f>VLOOKUP(IF(N709-'data'!$G$24&lt;0,0,N709-'data'!$G$24),N3:O1097,2)</f>
        <v>54.2122417344151</v>
      </c>
      <c r="Q709" s="20">
        <v>2.5</v>
      </c>
      <c r="R709" s="19">
        <v>2.94687845852292</v>
      </c>
      <c r="S709" s="19">
        <v>2.50004342750603</v>
      </c>
      <c r="T709" s="19">
        <v>2.50004342750603</v>
      </c>
      <c r="U709" s="19">
        <v>2.49944404027346</v>
      </c>
      <c r="V709" s="19">
        <v>2.83933928701459</v>
      </c>
      <c r="W709" s="19">
        <v>2.49944404027346</v>
      </c>
      <c r="X709" s="19">
        <v>2.49944404027346</v>
      </c>
      <c r="Y709" s="31">
        <v>54.2113425889525</v>
      </c>
      <c r="Z709" s="31">
        <v>48.7575388299713</v>
      </c>
      <c r="AA709" s="31">
        <v>54.2113425889525</v>
      </c>
      <c r="AB709" s="31">
        <v>54.2113425889525</v>
      </c>
    </row>
    <row r="710" ht="20.05" customHeight="1">
      <c r="A710" s="17">
        <f>$A709+C709</f>
        <v>3525</v>
      </c>
      <c r="B710" s="18"/>
      <c r="C710" s="19">
        <v>5</v>
      </c>
      <c r="D710" t="b" s="20">
        <v>0</v>
      </c>
      <c r="E710" s="21"/>
      <c r="F710" s="22">
        <v>440.865170931749</v>
      </c>
      <c r="G710" s="22">
        <f>$E710+($F710/60+H710*'data'!$C$16+I710*OFFSET('data'!$C$17,0,D710)-G709*(OFFSET('data'!$C$18,0,D710)+'data'!$C$19+OFFSET('data'!$C$20,0,D710)))*$C710/60+G709</f>
        <v>16.3633802816823</v>
      </c>
      <c r="H710" s="22">
        <f>H709+('data'!$C$19*G709-'data'!$C$16*H709)*$C710/60</f>
        <v>66.3209621518933</v>
      </c>
      <c r="I710" s="22">
        <f>I709+(OFFSET('data'!$C$20,0,D710)*G709-OFFSET('data'!$C$17,0,D710)*I709)*$C710/60</f>
        <v>153.880201641629</v>
      </c>
      <c r="J710" s="23">
        <f>$A710/60</f>
        <v>58.75</v>
      </c>
      <c r="K710" s="19">
        <f>G710/'data'!$C$15*1000</f>
        <v>2.5</v>
      </c>
      <c r="L710" s="19">
        <f>L709+'data'!$G$21*(K709-L709)/60*C709</f>
        <v>2.499399022845</v>
      </c>
      <c r="M710" s="20">
        <f>IF(L710&lt;='data'!$G$22,1.89,1.47)</f>
        <v>1.89</v>
      </c>
      <c r="N710" s="19">
        <f>$A710</f>
        <v>3525</v>
      </c>
      <c r="O710" s="31">
        <f>'data'!$G$23-'data'!$G$23*(1-('data'!$G$22^M710)/('data'!$G$22^M710+L710^M710))</f>
        <v>54.2116152299763</v>
      </c>
      <c r="P710" s="31">
        <f>VLOOKUP(IF(N710-'data'!$G$24&lt;0,0,N710-'data'!$G$24),N3:O1097,2)</f>
        <v>54.2121134492256</v>
      </c>
      <c r="Q710" s="20">
        <v>2.5</v>
      </c>
      <c r="R710" s="19">
        <v>2.94740391521802</v>
      </c>
      <c r="S710" s="19">
        <v>2.50004335375047</v>
      </c>
      <c r="T710" s="19">
        <v>2.50004335375047</v>
      </c>
      <c r="U710" s="19">
        <v>2.49945109339083</v>
      </c>
      <c r="V710" s="19">
        <v>2.84059888730232</v>
      </c>
      <c r="W710" s="19">
        <v>2.49945109339083</v>
      </c>
      <c r="X710" s="19">
        <v>2.49945109339083</v>
      </c>
      <c r="Y710" s="31">
        <v>54.2112160888801</v>
      </c>
      <c r="Z710" s="31">
        <v>48.7375142179289</v>
      </c>
      <c r="AA710" s="31">
        <v>54.2112160888801</v>
      </c>
      <c r="AB710" s="31">
        <v>54.2112160888801</v>
      </c>
    </row>
    <row r="711" ht="20.05" customHeight="1">
      <c r="A711" s="17">
        <f>$A710+C710</f>
        <v>3530</v>
      </c>
      <c r="B711" s="18"/>
      <c r="C711" s="19">
        <v>5</v>
      </c>
      <c r="D711" t="b" s="20">
        <v>0</v>
      </c>
      <c r="E711" s="21"/>
      <c r="F711" s="22">
        <v>440.792019570807</v>
      </c>
      <c r="G711" s="22">
        <f>$E711+($F711/60+H711*'data'!$C$16+I711*OFFSET('data'!$C$17,0,D711)-G710*(OFFSET('data'!$C$18,0,D711)+'data'!$C$19+OFFSET('data'!$C$20,0,D711)))*$C711/60+G710</f>
        <v>16.3633802816823</v>
      </c>
      <c r="H711" s="22">
        <f>H710+('data'!$C$19*G710-'data'!$C$16*H710)*$C711/60</f>
        <v>66.32723720539251</v>
      </c>
      <c r="I711" s="22">
        <f>I710+(OFFSET('data'!$C$20,0,D711)*G710-OFFSET('data'!$C$17,0,D711)*I710)*$C711/60</f>
        <v>154.074041445502</v>
      </c>
      <c r="J711" s="23">
        <f>$A711/60</f>
        <v>58.8333333333333</v>
      </c>
      <c r="K711" s="19">
        <f>G711/'data'!$C$15*1000</f>
        <v>2.5</v>
      </c>
      <c r="L711" s="19">
        <f>L710+'data'!$G$21*(K710-L710)/60*C710</f>
        <v>2.49940609467133</v>
      </c>
      <c r="M711" s="20">
        <f>IF(L711&lt;='data'!$G$22,1.89,1.47)</f>
        <v>1.89</v>
      </c>
      <c r="N711" s="19">
        <f>$A711</f>
        <v>3530</v>
      </c>
      <c r="O711" s="31">
        <f>'data'!$G$23-'data'!$G$23*(1-('data'!$G$22^M711)/('data'!$G$22^M711+L711^M711))</f>
        <v>54.2114943182374</v>
      </c>
      <c r="P711" s="31">
        <f>VLOOKUP(IF(N711-'data'!$G$24&lt;0,0,N711-'data'!$G$24),N3:O1097,2)</f>
        <v>54.2119866738549</v>
      </c>
      <c r="Q711" s="20">
        <v>2.5</v>
      </c>
      <c r="R711" s="19">
        <v>2.94792748041981</v>
      </c>
      <c r="S711" s="19">
        <v>2.50004328024335</v>
      </c>
      <c r="T711" s="19">
        <v>2.50004328024335</v>
      </c>
      <c r="U711" s="19">
        <v>2.49945806264477</v>
      </c>
      <c r="V711" s="19">
        <v>2.84184987140312</v>
      </c>
      <c r="W711" s="19">
        <v>2.49945806264477</v>
      </c>
      <c r="X711" s="19">
        <v>2.49945806264477</v>
      </c>
      <c r="Y711" s="31">
        <v>54.2110910926544</v>
      </c>
      <c r="Z711" s="31">
        <v>48.7176360940595</v>
      </c>
      <c r="AA711" s="31">
        <v>54.2110910926544</v>
      </c>
      <c r="AB711" s="31">
        <v>54.2110910926544</v>
      </c>
    </row>
    <row r="712" ht="20.05" customHeight="1">
      <c r="A712" s="17">
        <f>$A711+C711</f>
        <v>3535</v>
      </c>
      <c r="B712" s="18"/>
      <c r="C712" s="19">
        <v>5</v>
      </c>
      <c r="D712" t="b" s="20">
        <v>0</v>
      </c>
      <c r="E712" s="21"/>
      <c r="F712" s="22">
        <v>440.719039385199</v>
      </c>
      <c r="G712" s="22">
        <f>$E712+($F712/60+H712*'data'!$C$16+I712*OFFSET('data'!$C$17,0,D712)-G711*(OFFSET('data'!$C$18,0,D712)+'data'!$C$19+OFFSET('data'!$C$20,0,D712)))*$C712/60+G711</f>
        <v>16.3633802816823</v>
      </c>
      <c r="H712" s="22">
        <f>H711+('data'!$C$19*G711-'data'!$C$16*H711)*$C712/60</f>
        <v>66.33347543463449</v>
      </c>
      <c r="I712" s="22">
        <f>I711+(OFFSET('data'!$C$20,0,D712)*G711-OFFSET('data'!$C$17,0,D712)*I711)*$C712/60</f>
        <v>154.267816474520</v>
      </c>
      <c r="J712" s="23">
        <f>$A712/60</f>
        <v>58.9166666666667</v>
      </c>
      <c r="K712" s="19">
        <f>G712/'data'!$C$15*1000</f>
        <v>2.5</v>
      </c>
      <c r="L712" s="19">
        <f>L711+'data'!$G$21*(K711-L711)/60*C711</f>
        <v>2.49941308328197</v>
      </c>
      <c r="M712" s="20">
        <f>IF(L712&lt;='data'!$G$22,1.89,1.47)</f>
        <v>1.89</v>
      </c>
      <c r="N712" s="19">
        <f>$A712</f>
        <v>3535</v>
      </c>
      <c r="O712" s="31">
        <f>'data'!$G$23-'data'!$G$23*(1-('data'!$G$22^M712)/('data'!$G$22^M712+L712^M712))</f>
        <v>54.2113748295235</v>
      </c>
      <c r="P712" s="31">
        <f>VLOOKUP(IF(N712-'data'!$G$24&lt;0,0,N712-'data'!$G$24),N3:O1097,2)</f>
        <v>54.2118613905309</v>
      </c>
      <c r="Q712" s="20">
        <v>2.5</v>
      </c>
      <c r="R712" s="19">
        <v>2.94844916308335</v>
      </c>
      <c r="S712" s="19">
        <v>2.50004320698379</v>
      </c>
      <c r="T712" s="19">
        <v>2.50004320698379</v>
      </c>
      <c r="U712" s="19">
        <v>2.49946494902503</v>
      </c>
      <c r="V712" s="19">
        <v>2.84309231833824</v>
      </c>
      <c r="W712" s="19">
        <v>2.49946494902503</v>
      </c>
      <c r="X712" s="19">
        <v>2.49946494902503</v>
      </c>
      <c r="Y712" s="31">
        <v>54.2109675825223</v>
      </c>
      <c r="Z712" s="31">
        <v>48.6979030149031</v>
      </c>
      <c r="AA712" s="31">
        <v>54.2109675825223</v>
      </c>
      <c r="AB712" s="31">
        <v>54.2109675825223</v>
      </c>
    </row>
    <row r="713" ht="20.05" customHeight="1">
      <c r="A713" s="17">
        <f>$A712+C712</f>
        <v>3540</v>
      </c>
      <c r="B713" s="18"/>
      <c r="C713" s="19">
        <v>5</v>
      </c>
      <c r="D713" t="b" s="20">
        <v>0</v>
      </c>
      <c r="E713" s="21"/>
      <c r="F713" s="22">
        <v>440.646229456658</v>
      </c>
      <c r="G713" s="22">
        <f>$E713+($F713/60+H713*'data'!$C$16+I713*OFFSET('data'!$C$17,0,D713)-G712*(OFFSET('data'!$C$18,0,D713)+'data'!$C$19+OFFSET('data'!$C$20,0,D713)))*$C713/60+G712</f>
        <v>16.3633802816823</v>
      </c>
      <c r="H713" s="22">
        <f>H712+('data'!$C$19*G712-'data'!$C$16*H712)*$C713/60</f>
        <v>66.3396770557173</v>
      </c>
      <c r="I713" s="22">
        <f>I712+(OFFSET('data'!$C$20,0,D713)*G712-OFFSET('data'!$C$17,0,D713)*I712)*$C713/60</f>
        <v>154.461526750328</v>
      </c>
      <c r="J713" s="23">
        <f>$A713/60</f>
        <v>59</v>
      </c>
      <c r="K713" s="19">
        <f>G713/'data'!$C$15*1000</f>
        <v>2.5</v>
      </c>
      <c r="L713" s="19">
        <f>L712+'data'!$G$21*(K712-L712)/60*C712</f>
        <v>2.49941998965614</v>
      </c>
      <c r="M713" s="20">
        <f>IF(L713&lt;='data'!$G$22,1.89,1.47)</f>
        <v>1.89</v>
      </c>
      <c r="N713" s="19">
        <f>$A713</f>
        <v>3540</v>
      </c>
      <c r="O713" s="31">
        <f>'data'!$G$23-'data'!$G$23*(1-('data'!$G$22^M713)/('data'!$G$22^M713+L713^M713))</f>
        <v>54.211256747084</v>
      </c>
      <c r="P713" s="31">
        <f>VLOOKUP(IF(N713-'data'!$G$24&lt;0,0,N713-'data'!$G$24),N3:O1097,2)</f>
        <v>54.2117375816901</v>
      </c>
      <c r="Q713" s="20">
        <v>2.5</v>
      </c>
      <c r="R713" s="19">
        <v>2.94896897197076</v>
      </c>
      <c r="S713" s="19">
        <v>2.50004313397089</v>
      </c>
      <c r="T713" s="19">
        <v>2.50004313397089</v>
      </c>
      <c r="U713" s="19">
        <v>2.49947175350973</v>
      </c>
      <c r="V713" s="19">
        <v>2.84432630630688</v>
      </c>
      <c r="W713" s="19">
        <v>2.49947175350973</v>
      </c>
      <c r="X713" s="19">
        <v>2.49947175350973</v>
      </c>
      <c r="Y713" s="31">
        <v>54.2108455409406</v>
      </c>
      <c r="Z713" s="31">
        <v>48.6783135533778</v>
      </c>
      <c r="AA713" s="31">
        <v>54.2108455409406</v>
      </c>
      <c r="AB713" s="31">
        <v>54.2108455409406</v>
      </c>
    </row>
    <row r="714" ht="20.05" customHeight="1">
      <c r="A714" s="17">
        <f>$A713+C713</f>
        <v>3545</v>
      </c>
      <c r="B714" s="18"/>
      <c r="C714" s="19">
        <v>5</v>
      </c>
      <c r="D714" t="b" s="20">
        <v>0</v>
      </c>
      <c r="E714" s="21"/>
      <c r="F714" s="22">
        <v>440.573588872274</v>
      </c>
      <c r="G714" s="22">
        <f>$E714+($F714/60+H714*'data'!$C$16+I714*OFFSET('data'!$C$17,0,D714)-G713*(OFFSET('data'!$C$18,0,D714)+'data'!$C$19+OFFSET('data'!$C$20,0,D714)))*$C714/60+G713</f>
        <v>16.3633802816823</v>
      </c>
      <c r="H714" s="22">
        <f>H713+('data'!$C$19*G713-'data'!$C$16*H713)*$C714/60</f>
        <v>66.3458422834706</v>
      </c>
      <c r="I714" s="22">
        <f>I713+(OFFSET('data'!$C$20,0,D714)*G713-OFFSET('data'!$C$17,0,D714)*I713)*$C714/60</f>
        <v>154.655172294565</v>
      </c>
      <c r="J714" s="23">
        <f>$A714/60</f>
        <v>59.0833333333333</v>
      </c>
      <c r="K714" s="19">
        <f>G714/'data'!$C$15*1000</f>
        <v>2.5</v>
      </c>
      <c r="L714" s="19">
        <f>L713+'data'!$G$21*(K713-L713)/60*C713</f>
        <v>2.49942681476153</v>
      </c>
      <c r="M714" s="20">
        <f>IF(L714&lt;='data'!$G$22,1.89,1.47)</f>
        <v>1.89</v>
      </c>
      <c r="N714" s="19">
        <f>$A714</f>
        <v>3545</v>
      </c>
      <c r="O714" s="31">
        <f>'data'!$G$23-'data'!$G$23*(1-('data'!$G$22^M714)/('data'!$G$22^M714+L714^M714))</f>
        <v>54.211140054366</v>
      </c>
      <c r="P714" s="31">
        <f>VLOOKUP(IF(N714-'data'!$G$24&lt;0,0,N714-'data'!$G$24),N3:O1097,2)</f>
        <v>54.2116152299763</v>
      </c>
      <c r="Q714" s="20">
        <v>2.5</v>
      </c>
      <c r="R714" s="19">
        <v>2.94948691566142</v>
      </c>
      <c r="S714" s="19">
        <v>2.50004306120378</v>
      </c>
      <c r="T714" s="19">
        <v>2.50004306120378</v>
      </c>
      <c r="U714" s="19">
        <v>2.49947847706545</v>
      </c>
      <c r="V714" s="19">
        <v>2.84555191269342</v>
      </c>
      <c r="W714" s="19">
        <v>2.49947847706545</v>
      </c>
      <c r="X714" s="19">
        <v>2.49947847706545</v>
      </c>
      <c r="Y714" s="31">
        <v>54.2107249505722</v>
      </c>
      <c r="Z714" s="31">
        <v>48.6588662986102</v>
      </c>
      <c r="AA714" s="31">
        <v>54.2107249505722</v>
      </c>
      <c r="AB714" s="31">
        <v>54.2107249505722</v>
      </c>
    </row>
    <row r="715" ht="20.05" customHeight="1">
      <c r="A715" s="17">
        <f>$A714+C714</f>
        <v>3550</v>
      </c>
      <c r="B715" s="18"/>
      <c r="C715" s="19">
        <v>5</v>
      </c>
      <c r="D715" t="b" s="20">
        <v>0</v>
      </c>
      <c r="E715" s="21"/>
      <c r="F715" s="22">
        <v>440.501116724469</v>
      </c>
      <c r="G715" s="22">
        <f>$E715+($F715/60+H715*'data'!$C$16+I715*OFFSET('data'!$C$17,0,D715)-G714*(OFFSET('data'!$C$18,0,D715)+'data'!$C$19+OFFSET('data'!$C$20,0,D715)))*$C715/60+G714</f>
        <v>16.3633802816823</v>
      </c>
      <c r="H715" s="22">
        <f>H714+('data'!$C$19*G714-'data'!$C$16*H714)*$C715/60</f>
        <v>66.3519713314634</v>
      </c>
      <c r="I715" s="22">
        <f>I714+(OFFSET('data'!$C$20,0,D715)*G714-OFFSET('data'!$C$17,0,D715)*I714)*$C715/60</f>
        <v>154.848753128862</v>
      </c>
      <c r="J715" s="23">
        <f>$A715/60</f>
        <v>59.1666666666667</v>
      </c>
      <c r="K715" s="19">
        <f>G715/'data'!$C$15*1000</f>
        <v>2.5</v>
      </c>
      <c r="L715" s="19">
        <f>L714+'data'!$G$21*(K714-L714)/60*C714</f>
        <v>2.49943355955445</v>
      </c>
      <c r="M715" s="20">
        <f>IF(L715&lt;='data'!$G$22,1.89,1.47)</f>
        <v>1.89</v>
      </c>
      <c r="N715" s="19">
        <f>$A715</f>
        <v>3550</v>
      </c>
      <c r="O715" s="31">
        <f>'data'!$G$23-'data'!$G$23*(1-('data'!$G$22^M715)/('data'!$G$22^M715+L715^M715))</f>
        <v>54.2110247350109</v>
      </c>
      <c r="P715" s="31">
        <f>VLOOKUP(IF(N715-'data'!$G$24&lt;0,0,N715-'data'!$G$24),N3:O1097,2)</f>
        <v>54.2114943182374</v>
      </c>
      <c r="Q715" s="20">
        <v>2.5</v>
      </c>
      <c r="R715" s="19">
        <v>2.95000300256172</v>
      </c>
      <c r="S715" s="19">
        <v>2.50004298868157</v>
      </c>
      <c r="T715" s="19">
        <v>2.50004298868157</v>
      </c>
      <c r="U715" s="19">
        <v>2.49948512064739</v>
      </c>
      <c r="V715" s="19">
        <v>2.84676921407476</v>
      </c>
      <c r="W715" s="19">
        <v>2.49948512064739</v>
      </c>
      <c r="X715" s="19">
        <v>2.49948512064739</v>
      </c>
      <c r="Y715" s="31">
        <v>54.2106057942846</v>
      </c>
      <c r="Z715" s="31">
        <v>48.6395598557648</v>
      </c>
      <c r="AA715" s="31">
        <v>54.2106057942846</v>
      </c>
      <c r="AB715" s="31">
        <v>54.2106057942846</v>
      </c>
    </row>
    <row r="716" ht="20.05" customHeight="1">
      <c r="A716" s="17">
        <f>$A715+C715</f>
        <v>3555</v>
      </c>
      <c r="B716" s="18"/>
      <c r="C716" s="19">
        <v>5</v>
      </c>
      <c r="D716" t="b" s="20">
        <v>0</v>
      </c>
      <c r="E716" s="21"/>
      <c r="F716" s="22">
        <v>440.428812110957</v>
      </c>
      <c r="G716" s="22">
        <f>$E716+($F716/60+H716*'data'!$C$16+I716*OFFSET('data'!$C$17,0,D716)-G715*(OFFSET('data'!$C$18,0,D716)+'data'!$C$19+OFFSET('data'!$C$20,0,D716)))*$C716/60+G715</f>
        <v>16.3633802816823</v>
      </c>
      <c r="H716" s="22">
        <f>H715+('data'!$C$19*G715-'data'!$C$16*H715)*$C716/60</f>
        <v>66.3580644120116</v>
      </c>
      <c r="I716" s="22">
        <f>I715+(OFFSET('data'!$C$20,0,D716)*G715-OFFSET('data'!$C$17,0,D716)*I715)*$C716/60</f>
        <v>155.042269274842</v>
      </c>
      <c r="J716" s="23">
        <f>$A716/60</f>
        <v>59.25</v>
      </c>
      <c r="K716" s="19">
        <f>G716/'data'!$C$15*1000</f>
        <v>2.5</v>
      </c>
      <c r="L716" s="19">
        <f>L715+'data'!$G$21*(K715-L715)/60*C715</f>
        <v>2.49944022497995</v>
      </c>
      <c r="M716" s="20">
        <f>IF(L716&lt;='data'!$G$22,1.89,1.47)</f>
        <v>1.89</v>
      </c>
      <c r="N716" s="19">
        <f>$A716</f>
        <v>3555</v>
      </c>
      <c r="O716" s="31">
        <f>'data'!$G$23-'data'!$G$23*(1-('data'!$G$22^M716)/('data'!$G$22^M716+L716^M716))</f>
        <v>54.2109107728533</v>
      </c>
      <c r="P716" s="31">
        <f>VLOOKUP(IF(N716-'data'!$G$24&lt;0,0,N716-'data'!$G$24),N3:O1097,2)</f>
        <v>54.2113748295235</v>
      </c>
      <c r="Q716" s="20">
        <v>2.5</v>
      </c>
      <c r="R716" s="19">
        <v>2.9505172409142</v>
      </c>
      <c r="S716" s="19">
        <v>2.50004291640339</v>
      </c>
      <c r="T716" s="19">
        <v>2.50004291640339</v>
      </c>
      <c r="U716" s="19">
        <v>2.4994916851995</v>
      </c>
      <c r="V716" s="19">
        <v>2.84797828622767</v>
      </c>
      <c r="W716" s="19">
        <v>2.4994916851995</v>
      </c>
      <c r="X716" s="19">
        <v>2.4994916851995</v>
      </c>
      <c r="Y716" s="31">
        <v>54.2104880551475</v>
      </c>
      <c r="Z716" s="31">
        <v>48.6203928458749</v>
      </c>
      <c r="AA716" s="31">
        <v>54.2104880551475</v>
      </c>
      <c r="AB716" s="31">
        <v>54.2104880551475</v>
      </c>
    </row>
    <row r="717" ht="20.05" customHeight="1">
      <c r="A717" s="17">
        <f>$A716+C716</f>
        <v>3560</v>
      </c>
      <c r="B717" s="18"/>
      <c r="C717" s="19">
        <v>5</v>
      </c>
      <c r="D717" t="b" s="20">
        <v>0</v>
      </c>
      <c r="E717" s="21"/>
      <c r="F717" s="22">
        <v>440.356674134723</v>
      </c>
      <c r="G717" s="22">
        <f>$E717+($F717/60+H717*'data'!$C$16+I717*OFFSET('data'!$C$17,0,D717)-G716*(OFFSET('data'!$C$18,0,D717)+'data'!$C$19+OFFSET('data'!$C$20,0,D717)))*$C717/60+G716</f>
        <v>16.3633802816823</v>
      </c>
      <c r="H717" s="22">
        <f>H716+('data'!$C$19*G716-'data'!$C$16*H716)*$C717/60</f>
        <v>66.3641217361849</v>
      </c>
      <c r="I717" s="22">
        <f>I716+(OFFSET('data'!$C$20,0,D717)*G716-OFFSET('data'!$C$17,0,D717)*I716)*$C717/60</f>
        <v>155.235720754123</v>
      </c>
      <c r="J717" s="23">
        <f>$A717/60</f>
        <v>59.3333333333333</v>
      </c>
      <c r="K717" s="19">
        <f>G717/'data'!$C$15*1000</f>
        <v>2.5</v>
      </c>
      <c r="L717" s="19">
        <f>L716+'data'!$G$21*(K716-L716)/60*C716</f>
        <v>2.49944681197197</v>
      </c>
      <c r="M717" s="20">
        <f>IF(L717&lt;='data'!$G$22,1.89,1.47)</f>
        <v>1.89</v>
      </c>
      <c r="N717" s="19">
        <f>$A717</f>
        <v>3560</v>
      </c>
      <c r="O717" s="31">
        <f>'data'!$G$23-'data'!$G$23*(1-('data'!$G$22^M717)/('data'!$G$22^M717+L717^M717))</f>
        <v>54.2107981519176</v>
      </c>
      <c r="P717" s="31">
        <f>VLOOKUP(IF(N717-'data'!$G$24&lt;0,0,N717-'data'!$G$24),N3:O1097,2)</f>
        <v>54.211256747084</v>
      </c>
      <c r="Q717" s="20">
        <v>2.5</v>
      </c>
      <c r="R717" s="19">
        <v>2.95102963880612</v>
      </c>
      <c r="S717" s="19">
        <v>2.50004284436837</v>
      </c>
      <c r="T717" s="19">
        <v>2.50004284436837</v>
      </c>
      <c r="U717" s="19">
        <v>2.49949817165461</v>
      </c>
      <c r="V717" s="19">
        <v>2.84917920413617</v>
      </c>
      <c r="W717" s="19">
        <v>2.49949817165461</v>
      </c>
      <c r="X717" s="19">
        <v>2.49949817165461</v>
      </c>
      <c r="Y717" s="31">
        <v>54.2103717164297</v>
      </c>
      <c r="Z717" s="31">
        <v>48.6013639056718</v>
      </c>
      <c r="AA717" s="31">
        <v>54.2103717164297</v>
      </c>
      <c r="AB717" s="31">
        <v>54.2103717164297</v>
      </c>
    </row>
    <row r="718" ht="20.05" customHeight="1">
      <c r="A718" s="17">
        <f>$A717+C717</f>
        <v>3565</v>
      </c>
      <c r="B718" s="18"/>
      <c r="C718" s="19">
        <v>5</v>
      </c>
      <c r="D718" t="b" s="20">
        <v>0</v>
      </c>
      <c r="E718" s="21"/>
      <c r="F718" s="22">
        <v>440.284701903985</v>
      </c>
      <c r="G718" s="22">
        <f>$E718+($F718/60+H718*'data'!$C$16+I718*OFFSET('data'!$C$17,0,D718)-G717*(OFFSET('data'!$C$18,0,D718)+'data'!$C$19+OFFSET('data'!$C$20,0,D718)))*$C718/60+G717</f>
        <v>16.3633802816823</v>
      </c>
      <c r="H718" s="22">
        <f>H717+('data'!$C$19*G717-'data'!$C$16*H717)*$C718/60</f>
        <v>66.3701435138146</v>
      </c>
      <c r="I718" s="22">
        <f>I717+(OFFSET('data'!$C$20,0,D718)*G717-OFFSET('data'!$C$17,0,D718)*I717)*$C718/60</f>
        <v>155.429107588314</v>
      </c>
      <c r="J718" s="23">
        <f>$A718/60</f>
        <v>59.4166666666667</v>
      </c>
      <c r="K718" s="19">
        <f>G718/'data'!$C$15*1000</f>
        <v>2.5</v>
      </c>
      <c r="L718" s="19">
        <f>L717+'data'!$G$21*(K717-L717)/60*C717</f>
        <v>2.49945332145345</v>
      </c>
      <c r="M718" s="20">
        <f>IF(L718&lt;='data'!$G$22,1.89,1.47)</f>
        <v>1.89</v>
      </c>
      <c r="N718" s="19">
        <f>$A718</f>
        <v>3565</v>
      </c>
      <c r="O718" s="31">
        <f>'data'!$G$23-'data'!$G$23*(1-('data'!$G$22^M718)/('data'!$G$22^M718+L718^M718))</f>
        <v>54.2106868564167</v>
      </c>
      <c r="P718" s="31">
        <f>VLOOKUP(IF(N718-'data'!$G$24&lt;0,0,N718-'data'!$G$24),N3:O1097,2)</f>
        <v>54.211140054366</v>
      </c>
      <c r="Q718" s="20">
        <v>2.5</v>
      </c>
      <c r="R718" s="19">
        <v>2.95154020417757</v>
      </c>
      <c r="S718" s="19">
        <v>2.50004277257562</v>
      </c>
      <c r="T718" s="19">
        <v>2.50004277257562</v>
      </c>
      <c r="U718" s="19">
        <v>2.49950458093457</v>
      </c>
      <c r="V718" s="19">
        <v>2.85037204199892</v>
      </c>
      <c r="W718" s="19">
        <v>2.49950458093457</v>
      </c>
      <c r="X718" s="19">
        <v>2.49950458093457</v>
      </c>
      <c r="Y718" s="31">
        <v>54.2102567615972</v>
      </c>
      <c r="Z718" s="31">
        <v>48.5824716874159</v>
      </c>
      <c r="AA718" s="31">
        <v>54.2102567615972</v>
      </c>
      <c r="AB718" s="31">
        <v>54.2102567615972</v>
      </c>
    </row>
    <row r="719" ht="20.05" customHeight="1">
      <c r="A719" s="17">
        <f>$A718+C718</f>
        <v>3570</v>
      </c>
      <c r="B719" s="18"/>
      <c r="C719" s="19">
        <v>5</v>
      </c>
      <c r="D719" t="b" s="20">
        <v>0</v>
      </c>
      <c r="E719" s="21"/>
      <c r="F719" s="22">
        <v>440.212894532166</v>
      </c>
      <c r="G719" s="22">
        <f>$E719+($F719/60+H719*'data'!$C$16+I719*OFFSET('data'!$C$17,0,D719)-G718*(OFFSET('data'!$C$18,0,D719)+'data'!$C$19+OFFSET('data'!$C$20,0,D719)))*$C719/60+G718</f>
        <v>16.3633802816823</v>
      </c>
      <c r="H719" s="22">
        <f>H718+('data'!$C$19*G718-'data'!$C$16*H718)*$C719/60</f>
        <v>66.3761299535005</v>
      </c>
      <c r="I719" s="22">
        <f>I718+(OFFSET('data'!$C$20,0,D719)*G718-OFFSET('data'!$C$17,0,D719)*I718)*$C719/60</f>
        <v>155.622429799017</v>
      </c>
      <c r="J719" s="23">
        <f>$A719/60</f>
        <v>59.5</v>
      </c>
      <c r="K719" s="19">
        <f>G719/'data'!$C$15*1000</f>
        <v>2.5</v>
      </c>
      <c r="L719" s="19">
        <f>L718+'data'!$G$21*(K718-L718)/60*C718</f>
        <v>2.49945975433647</v>
      </c>
      <c r="M719" s="20">
        <f>IF(L719&lt;='data'!$G$22,1.89,1.47)</f>
        <v>1.89</v>
      </c>
      <c r="N719" s="19">
        <f>$A719</f>
        <v>3570</v>
      </c>
      <c r="O719" s="31">
        <f>'data'!$G$23-'data'!$G$23*(1-('data'!$G$22^M719)/('data'!$G$22^M719+L719^M719))</f>
        <v>54.2105768707492</v>
      </c>
      <c r="P719" s="31">
        <f>VLOOKUP(IF(N719-'data'!$G$24&lt;0,0,N719-'data'!$G$24),N3:O1097,2)</f>
        <v>54.2110247350109</v>
      </c>
      <c r="Q719" s="20">
        <v>2.5</v>
      </c>
      <c r="R719" s="19">
        <v>2.95204894482907</v>
      </c>
      <c r="S719" s="19">
        <v>2.50004270102429</v>
      </c>
      <c r="T719" s="19">
        <v>2.50004270102429</v>
      </c>
      <c r="U719" s="19">
        <v>2.49951091395037</v>
      </c>
      <c r="V719" s="19">
        <v>2.85155687323665</v>
      </c>
      <c r="W719" s="19">
        <v>2.49951091395037</v>
      </c>
      <c r="X719" s="19">
        <v>2.49951091395037</v>
      </c>
      <c r="Y719" s="31">
        <v>54.2101431743112</v>
      </c>
      <c r="Z719" s="31">
        <v>48.5637148587268</v>
      </c>
      <c r="AA719" s="31">
        <v>54.2101431743112</v>
      </c>
      <c r="AB719" s="31">
        <v>54.2101431743112</v>
      </c>
    </row>
    <row r="720" ht="20.05" customHeight="1">
      <c r="A720" s="17">
        <f>$A719+C719</f>
        <v>3575</v>
      </c>
      <c r="B720" s="18"/>
      <c r="C720" s="19">
        <v>5</v>
      </c>
      <c r="D720" t="b" s="20">
        <v>0</v>
      </c>
      <c r="E720" s="21"/>
      <c r="F720" s="22">
        <v>440.141251137863</v>
      </c>
      <c r="G720" s="22">
        <f>$E720+($F720/60+H720*'data'!$C$16+I720*OFFSET('data'!$C$17,0,D720)-G719*(OFFSET('data'!$C$18,0,D720)+'data'!$C$19+OFFSET('data'!$C$20,0,D720)))*$C720/60+G719</f>
        <v>16.3633802816823</v>
      </c>
      <c r="H720" s="22">
        <f>H719+('data'!$C$19*G719-'data'!$C$16*H719)*$C720/60</f>
        <v>66.3820812626182</v>
      </c>
      <c r="I720" s="22">
        <f>I719+(OFFSET('data'!$C$20,0,D720)*G719-OFFSET('data'!$C$17,0,D720)*I719)*$C720/60</f>
        <v>155.815687407827</v>
      </c>
      <c r="J720" s="23">
        <f>$A720/60</f>
        <v>59.5833333333333</v>
      </c>
      <c r="K720" s="19">
        <f>G720/'data'!$C$15*1000</f>
        <v>2.5</v>
      </c>
      <c r="L720" s="19">
        <f>L719+'data'!$G$21*(K719-L719)/60*C719</f>
        <v>2.49946611152239</v>
      </c>
      <c r="M720" s="20">
        <f>IF(L720&lt;='data'!$G$22,1.89,1.47)</f>
        <v>1.89</v>
      </c>
      <c r="N720" s="19">
        <f>$A720</f>
        <v>3575</v>
      </c>
      <c r="O720" s="31">
        <f>'data'!$G$23-'data'!$G$23*(1-('data'!$G$22^M720)/('data'!$G$22^M720+L720^M720))</f>
        <v>54.2104681794974</v>
      </c>
      <c r="P720" s="31">
        <f>VLOOKUP(IF(N720-'data'!$G$24&lt;0,0,N720-'data'!$G$24),N3:O1097,2)</f>
        <v>54.2109107728533</v>
      </c>
      <c r="Q720" s="20">
        <v>2.5</v>
      </c>
      <c r="R720" s="19">
        <v>2.95255586842878</v>
      </c>
      <c r="S720" s="19">
        <v>2.50004262971349</v>
      </c>
      <c r="T720" s="19">
        <v>2.50004262971349</v>
      </c>
      <c r="U720" s="19">
        <v>2.49951717160226</v>
      </c>
      <c r="V720" s="19">
        <v>2.85273377049957</v>
      </c>
      <c r="W720" s="19">
        <v>2.49951717160226</v>
      </c>
      <c r="X720" s="19">
        <v>2.49951717160226</v>
      </c>
      <c r="Y720" s="31">
        <v>54.2100309384252</v>
      </c>
      <c r="Z720" s="31">
        <v>48.5450921024154</v>
      </c>
      <c r="AA720" s="31">
        <v>54.2100309384252</v>
      </c>
      <c r="AB720" s="31">
        <v>54.2100309384252</v>
      </c>
    </row>
    <row r="721" ht="20.05" customHeight="1">
      <c r="A721" s="17">
        <f>$A720+C720</f>
        <v>3580</v>
      </c>
      <c r="B721" s="18"/>
      <c r="C721" s="19">
        <v>5</v>
      </c>
      <c r="D721" t="b" s="20">
        <v>0</v>
      </c>
      <c r="E721" s="21"/>
      <c r="F721" s="22">
        <v>440.069770844816</v>
      </c>
      <c r="G721" s="22">
        <f>$E721+($F721/60+H721*'data'!$C$16+I721*OFFSET('data'!$C$17,0,D721)-G720*(OFFSET('data'!$C$18,0,D721)+'data'!$C$19+OFFSET('data'!$C$20,0,D721)))*$C721/60+G720</f>
        <v>16.3633802816823</v>
      </c>
      <c r="H721" s="22">
        <f>H720+('data'!$C$19*G720-'data'!$C$16*H720)*$C721/60</f>
        <v>66.3879976473265</v>
      </c>
      <c r="I721" s="22">
        <f>I720+(OFFSET('data'!$C$20,0,D721)*G720-OFFSET('data'!$C$17,0,D721)*I720)*$C721/60</f>
        <v>156.008880436333</v>
      </c>
      <c r="J721" s="23">
        <f>$A721/60</f>
        <v>59.6666666666667</v>
      </c>
      <c r="K721" s="19">
        <f>G721/'data'!$C$15*1000</f>
        <v>2.5</v>
      </c>
      <c r="L721" s="19">
        <f>L720+'data'!$G$21*(K720-L720)/60*C720</f>
        <v>2.49947239390194</v>
      </c>
      <c r="M721" s="20">
        <f>IF(L721&lt;='data'!$G$22,1.89,1.47)</f>
        <v>1.89</v>
      </c>
      <c r="N721" s="19">
        <f>$A721</f>
        <v>3580</v>
      </c>
      <c r="O721" s="31">
        <f>'data'!$G$23-'data'!$G$23*(1-('data'!$G$22^M721)/('data'!$G$22^M721+L721^M721))</f>
        <v>54.2103607674253</v>
      </c>
      <c r="P721" s="31">
        <f>VLOOKUP(IF(N721-'data'!$G$24&lt;0,0,N721-'data'!$G$24),N3:O1097,2)</f>
        <v>54.2107981519176</v>
      </c>
      <c r="Q721" s="20">
        <v>2.5</v>
      </c>
      <c r="R721" s="19">
        <v>2.95306098251916</v>
      </c>
      <c r="S721" s="19">
        <v>2.50004255864237</v>
      </c>
      <c r="T721" s="19">
        <v>2.50004255864237</v>
      </c>
      <c r="U721" s="19">
        <v>2.49952335477989</v>
      </c>
      <c r="V721" s="19">
        <v>2.85390280567479</v>
      </c>
      <c r="W721" s="19">
        <v>2.49952335477989</v>
      </c>
      <c r="X721" s="19">
        <v>2.49952335477989</v>
      </c>
      <c r="Y721" s="31">
        <v>54.2099200379831</v>
      </c>
      <c r="Z721" s="31">
        <v>48.5266021163147</v>
      </c>
      <c r="AA721" s="31">
        <v>54.2099200379831</v>
      </c>
      <c r="AB721" s="31">
        <v>54.2099200379831</v>
      </c>
    </row>
    <row r="722" ht="20.05" customHeight="1">
      <c r="A722" s="17">
        <f>$A721+C721</f>
        <v>3585</v>
      </c>
      <c r="B722" s="18"/>
      <c r="C722" s="19">
        <v>5</v>
      </c>
      <c r="D722" t="b" s="20">
        <v>0</v>
      </c>
      <c r="E722" s="21"/>
      <c r="F722" s="22">
        <v>439.998452781880</v>
      </c>
      <c r="G722" s="22">
        <f>$E722+($F722/60+H722*'data'!$C$16+I722*OFFSET('data'!$C$17,0,D722)-G721*(OFFSET('data'!$C$18,0,D722)+'data'!$C$19+OFFSET('data'!$C$20,0,D722)))*$C722/60+G721</f>
        <v>16.3633802816823</v>
      </c>
      <c r="H722" s="22">
        <f>H721+('data'!$C$19*G721-'data'!$C$16*H721)*$C722/60</f>
        <v>66.3938793125743</v>
      </c>
      <c r="I722" s="22">
        <f>I721+(OFFSET('data'!$C$20,0,D722)*G721-OFFSET('data'!$C$17,0,D722)*I721)*$C722/60</f>
        <v>156.202008906114</v>
      </c>
      <c r="J722" s="23">
        <f>$A722/60</f>
        <v>59.75</v>
      </c>
      <c r="K722" s="19">
        <f>G722/'data'!$C$15*1000</f>
        <v>2.5</v>
      </c>
      <c r="L722" s="19">
        <f>L721+'data'!$G$21*(K721-L721)/60*C721</f>
        <v>2.49947860235539</v>
      </c>
      <c r="M722" s="20">
        <f>IF(L722&lt;='data'!$G$22,1.89,1.47)</f>
        <v>1.89</v>
      </c>
      <c r="N722" s="19">
        <f>$A722</f>
        <v>3585</v>
      </c>
      <c r="O722" s="31">
        <f>'data'!$G$23-'data'!$G$23*(1-('data'!$G$22^M722)/('data'!$G$22^M722+L722^M722))</f>
        <v>54.2102546194761</v>
      </c>
      <c r="P722" s="31">
        <f>VLOOKUP(IF(N722-'data'!$G$24&lt;0,0,N722-'data'!$G$24),N3:O1097,2)</f>
        <v>54.2106868564167</v>
      </c>
      <c r="Q722" s="20">
        <v>2.5</v>
      </c>
      <c r="R722" s="19">
        <v>2.95356429452343</v>
      </c>
      <c r="S722" s="19">
        <v>2.50004248781007</v>
      </c>
      <c r="T722" s="19">
        <v>2.50004248781007</v>
      </c>
      <c r="U722" s="19">
        <v>2.49952946436245</v>
      </c>
      <c r="V722" s="19">
        <v>2.85506404989376</v>
      </c>
      <c r="W722" s="19">
        <v>2.49952946436245</v>
      </c>
      <c r="X722" s="19">
        <v>2.49952946436245</v>
      </c>
      <c r="Y722" s="31">
        <v>54.2098104572167</v>
      </c>
      <c r="Z722" s="31">
        <v>48.5082436131131</v>
      </c>
      <c r="AA722" s="31">
        <v>54.2098104572167</v>
      </c>
      <c r="AB722" s="31">
        <v>54.2098104572167</v>
      </c>
    </row>
    <row r="723" ht="20.05" customHeight="1">
      <c r="A723" s="17">
        <f>$A722+C722</f>
        <v>3590</v>
      </c>
      <c r="B723" s="18"/>
      <c r="C723" s="19">
        <v>5</v>
      </c>
      <c r="D723" t="b" s="20">
        <v>0</v>
      </c>
      <c r="E723" s="21"/>
      <c r="F723" s="22">
        <v>439.927296082991</v>
      </c>
      <c r="G723" s="22">
        <f>$E723+($F723/60+H723*'data'!$C$16+I723*OFFSET('data'!$C$17,0,D723)-G722*(OFFSET('data'!$C$18,0,D723)+'data'!$C$19+OFFSET('data'!$C$20,0,D723)))*$C723/60+G722</f>
        <v>16.3633802816823</v>
      </c>
      <c r="H723" s="22">
        <f>H722+('data'!$C$19*G722-'data'!$C$16*H722)*$C723/60</f>
        <v>66.39972646210791</v>
      </c>
      <c r="I723" s="22">
        <f>I722+(OFFSET('data'!$C$20,0,D723)*G722-OFFSET('data'!$C$17,0,D723)*I722)*$C723/60</f>
        <v>156.395072838744</v>
      </c>
      <c r="J723" s="23">
        <f>$A723/60</f>
        <v>59.8333333333333</v>
      </c>
      <c r="K723" s="19">
        <f>G723/'data'!$C$15*1000</f>
        <v>2.5</v>
      </c>
      <c r="L723" s="19">
        <f>L722+'data'!$G$21*(K722-L722)/60*C722</f>
        <v>2.49948473775265</v>
      </c>
      <c r="M723" s="20">
        <f>IF(L723&lt;='data'!$G$22,1.89,1.47)</f>
        <v>1.89</v>
      </c>
      <c r="N723" s="19">
        <f>$A723</f>
        <v>3590</v>
      </c>
      <c r="O723" s="31">
        <f>'data'!$G$23-'data'!$G$23*(1-('data'!$G$22^M723)/('data'!$G$22^M723+L723^M723))</f>
        <v>54.2101497207702</v>
      </c>
      <c r="P723" s="31">
        <f>VLOOKUP(IF(N723-'data'!$G$24&lt;0,0,N723-'data'!$G$24),N3:O1097,2)</f>
        <v>54.2105768707492</v>
      </c>
      <c r="Q723" s="20">
        <v>2.5</v>
      </c>
      <c r="R723" s="19">
        <v>2.9540658117515</v>
      </c>
      <c r="S723" s="19">
        <v>2.50004241721575</v>
      </c>
      <c r="T723" s="19">
        <v>2.50004241721575</v>
      </c>
      <c r="U723" s="19">
        <v>2.49953550121875</v>
      </c>
      <c r="V723" s="19">
        <v>2.85621757353966</v>
      </c>
      <c r="W723" s="19">
        <v>2.49953550121875</v>
      </c>
      <c r="X723" s="19">
        <v>2.49953550121875</v>
      </c>
      <c r="Y723" s="31">
        <v>54.2097021805436</v>
      </c>
      <c r="Z723" s="31">
        <v>48.4900153201874</v>
      </c>
      <c r="AA723" s="31">
        <v>54.2097021805436</v>
      </c>
      <c r="AB723" s="31">
        <v>54.2097021805436</v>
      </c>
    </row>
    <row r="724" ht="20.05" customHeight="1">
      <c r="A724" s="17">
        <f>$A723+C723</f>
        <v>3595</v>
      </c>
      <c r="B724" s="18"/>
      <c r="C724" s="19">
        <v>5</v>
      </c>
      <c r="D724" t="b" s="20">
        <v>0</v>
      </c>
      <c r="E724" s="21"/>
      <c r="F724" s="22">
        <v>439.856299887140</v>
      </c>
      <c r="G724" s="22">
        <f>$E724+($F724/60+H724*'data'!$C$16+I724*OFFSET('data'!$C$17,0,D724)-G723*(OFFSET('data'!$C$18,0,D724)+'data'!$C$19+OFFSET('data'!$C$20,0,D724)))*$C724/60+G723</f>
        <v>16.3633802816823</v>
      </c>
      <c r="H724" s="22">
        <f>H723+('data'!$C$19*G723-'data'!$C$16*H723)*$C724/60</f>
        <v>66.40553929847771</v>
      </c>
      <c r="I724" s="22">
        <f>I723+(OFFSET('data'!$C$20,0,D724)*G723-OFFSET('data'!$C$17,0,D724)*I723)*$C724/60</f>
        <v>156.588072255790</v>
      </c>
      <c r="J724" s="23">
        <f>$A724/60</f>
        <v>59.9166666666667</v>
      </c>
      <c r="K724" s="19">
        <f>G724/'data'!$C$15*1000</f>
        <v>2.5</v>
      </c>
      <c r="L724" s="19">
        <f>L723+'data'!$G$21*(K723-L723)/60*C723</f>
        <v>2.49949080095338</v>
      </c>
      <c r="M724" s="20">
        <f>IF(L724&lt;='data'!$G$22,1.89,1.47)</f>
        <v>1.89</v>
      </c>
      <c r="N724" s="19">
        <f>$A724</f>
        <v>3595</v>
      </c>
      <c r="O724" s="31">
        <f>'data'!$G$23-'data'!$G$23*(1-('data'!$G$22^M724)/('data'!$G$22^M724+L724^M724))</f>
        <v>54.2100460566035</v>
      </c>
      <c r="P724" s="31">
        <f>VLOOKUP(IF(N724-'data'!$G$24&lt;0,0,N724-'data'!$G$24),N3:O1097,2)</f>
        <v>54.2104681794974</v>
      </c>
      <c r="Q724" s="20">
        <v>2.5</v>
      </c>
      <c r="R724" s="19">
        <v>2.95456554140558</v>
      </c>
      <c r="S724" s="19">
        <v>2.50004234685854</v>
      </c>
      <c r="T724" s="19">
        <v>2.50004234685854</v>
      </c>
      <c r="U724" s="19">
        <v>2.49954146620737</v>
      </c>
      <c r="V724" s="19">
        <v>2.85736344625483</v>
      </c>
      <c r="W724" s="19">
        <v>2.49954146620737</v>
      </c>
      <c r="X724" s="19">
        <v>2.49954146620737</v>
      </c>
      <c r="Y724" s="31">
        <v>54.2095951925655</v>
      </c>
      <c r="Z724" s="31">
        <v>48.471915979437</v>
      </c>
      <c r="AA724" s="31">
        <v>54.2095951925655</v>
      </c>
      <c r="AB724" s="31">
        <v>54.2095951925655</v>
      </c>
    </row>
    <row r="725" ht="20.05" customHeight="1">
      <c r="A725" s="17">
        <f>$A724+C724</f>
        <v>3600</v>
      </c>
      <c r="B725" s="18"/>
      <c r="C725" s="19">
        <v>5</v>
      </c>
      <c r="D725" t="b" s="20">
        <v>0</v>
      </c>
      <c r="E725" s="21"/>
      <c r="F725" s="22">
        <v>439.785463338344</v>
      </c>
      <c r="G725" s="22">
        <f>$E725+($F725/60+H725*'data'!$C$16+I725*OFFSET('data'!$C$17,0,D725)-G724*(OFFSET('data'!$C$18,0,D725)+'data'!$C$19+OFFSET('data'!$C$20,0,D725)))*$C725/60+G724</f>
        <v>16.3633802816823</v>
      </c>
      <c r="H725" s="22">
        <f>H724+('data'!$C$19*G724-'data'!$C$16*H724)*$C725/60</f>
        <v>66.41131802304569</v>
      </c>
      <c r="I725" s="22">
        <f>I724+(OFFSET('data'!$C$20,0,D725)*G724-OFFSET('data'!$C$17,0,D725)*I724)*$C725/60</f>
        <v>156.781007178810</v>
      </c>
      <c r="J725" s="23">
        <f>$A725/60</f>
        <v>60</v>
      </c>
      <c r="K725" s="19">
        <f>G725/'data'!$C$15*1000</f>
        <v>2.5</v>
      </c>
      <c r="L725" s="19">
        <f>L724+'data'!$G$21*(K724-L724)/60*C724</f>
        <v>2.49949679280713</v>
      </c>
      <c r="M725" s="20">
        <f>IF(L725&lt;='data'!$G$22,1.89,1.47)</f>
        <v>1.89</v>
      </c>
      <c r="N725" s="19">
        <f>$A725</f>
        <v>3600</v>
      </c>
      <c r="O725" s="31">
        <f>'data'!$G$23-'data'!$G$23*(1-('data'!$G$22^M725)/('data'!$G$22^M725+L725^M725))</f>
        <v>54.2099436124448</v>
      </c>
      <c r="P725" s="31">
        <f>VLOOKUP(IF(N725-'data'!$G$24&lt;0,0,N725-'data'!$G$24),N3:O1097,2)</f>
        <v>54.2103607674253</v>
      </c>
      <c r="Q725" s="20">
        <v>2.5</v>
      </c>
      <c r="R725" s="19">
        <v>2.95506349058553</v>
      </c>
      <c r="S725" s="19">
        <v>2.50004227673759</v>
      </c>
      <c r="T725" s="19">
        <v>2.50004227673759</v>
      </c>
      <c r="U725" s="19">
        <v>2.49954736017679</v>
      </c>
      <c r="V725" s="19">
        <v>2.85850173694813</v>
      </c>
      <c r="W725" s="19">
        <v>2.49954736017679</v>
      </c>
      <c r="X725" s="19">
        <v>2.49954736017679</v>
      </c>
      <c r="Y725" s="31">
        <v>54.2094894780653</v>
      </c>
      <c r="Z725" s="31">
        <v>48.4539443471191</v>
      </c>
      <c r="AA725" s="31">
        <v>54.2094894780653</v>
      </c>
      <c r="AB725" s="31">
        <v>54.2094894780653</v>
      </c>
    </row>
    <row r="726" ht="20.05" customHeight="1">
      <c r="A726" s="17">
        <f>$A725+C725</f>
        <v>3605</v>
      </c>
      <c r="B726" s="18"/>
      <c r="C726" s="19">
        <v>5</v>
      </c>
      <c r="D726" t="b" s="20">
        <v>0</v>
      </c>
      <c r="E726" s="21"/>
      <c r="F726" s="22">
        <v>439.714785585611</v>
      </c>
      <c r="G726" s="22">
        <f>$E726+($F726/60+H726*'data'!$C$16+I726*OFFSET('data'!$C$17,0,D726)-G725*(OFFSET('data'!$C$18,0,D726)+'data'!$C$19+OFFSET('data'!$C$20,0,D726)))*$C726/60+G725</f>
        <v>16.3633802816823</v>
      </c>
      <c r="H726" s="22">
        <f>H725+('data'!$C$19*G725-'data'!$C$16*H725)*$C726/60</f>
        <v>66.4170628359921</v>
      </c>
      <c r="I726" s="22">
        <f>I725+(OFFSET('data'!$C$20,0,D726)*G725-OFFSET('data'!$C$17,0,D726)*I725)*$C726/60</f>
        <v>156.973877629356</v>
      </c>
      <c r="J726" s="23">
        <f>$A726/60</f>
        <v>60.0833333333333</v>
      </c>
      <c r="K726" s="19">
        <f>G726/'data'!$C$15*1000</f>
        <v>2.5</v>
      </c>
      <c r="L726" s="19">
        <f>L725+'data'!$G$21*(K725-L725)/60*C725</f>
        <v>2.49950271415346</v>
      </c>
      <c r="M726" s="20">
        <f>IF(L726&lt;='data'!$G$22,1.89,1.47)</f>
        <v>1.89</v>
      </c>
      <c r="N726" s="19">
        <f>$A726</f>
        <v>3605</v>
      </c>
      <c r="O726" s="31">
        <f>'data'!$G$23-'data'!$G$23*(1-('data'!$G$22^M726)/('data'!$G$22^M726+L726^M726))</f>
        <v>54.209842373934</v>
      </c>
      <c r="P726" s="31">
        <f>VLOOKUP(IF(N726-'data'!$G$24&lt;0,0,N726-'data'!$G$24),N3:O1097,2)</f>
        <v>54.2102546194761</v>
      </c>
      <c r="Q726" s="20">
        <v>2.5</v>
      </c>
      <c r="R726" s="19">
        <v>2.95555966629382</v>
      </c>
      <c r="S726" s="19">
        <v>2.52073350712969</v>
      </c>
      <c r="T726" s="19">
        <v>2.50004220685206</v>
      </c>
      <c r="U726" s="19">
        <v>2.49955318396549</v>
      </c>
      <c r="V726" s="19">
        <v>2.85963251380231</v>
      </c>
      <c r="W726" s="19">
        <v>2.49955318396549</v>
      </c>
      <c r="X726" s="19">
        <v>2.49955318396549</v>
      </c>
      <c r="Y726" s="31">
        <v>54.2093850220047</v>
      </c>
      <c r="Z726" s="31">
        <v>48.4360991936846</v>
      </c>
      <c r="AA726" s="31">
        <v>54.2093850220047</v>
      </c>
      <c r="AB726" s="31">
        <v>54.2093850220047</v>
      </c>
    </row>
    <row r="727" ht="20.05" customHeight="1">
      <c r="A727" s="17">
        <f>$A726+C726</f>
        <v>3610</v>
      </c>
      <c r="B727" s="18"/>
      <c r="C727" s="19">
        <v>5</v>
      </c>
      <c r="D727" t="b" s="20">
        <v>0</v>
      </c>
      <c r="E727" s="21"/>
      <c r="F727" s="22">
        <v>439.644265782916</v>
      </c>
      <c r="G727" s="22">
        <f>$E727+($F727/60+H727*'data'!$C$16+I727*OFFSET('data'!$C$17,0,D727)-G726*(OFFSET('data'!$C$18,0,D727)+'data'!$C$19+OFFSET('data'!$C$20,0,D727)))*$C727/60+G726</f>
        <v>16.3633802816823</v>
      </c>
      <c r="H727" s="22">
        <f>H726+('data'!$C$19*G726-'data'!$C$16*H726)*$C727/60</f>
        <v>66.4227739363225</v>
      </c>
      <c r="I727" s="22">
        <f>I726+(OFFSET('data'!$C$20,0,D727)*G726-OFFSET('data'!$C$17,0,D727)*I726)*$C727/60</f>
        <v>157.166683628972</v>
      </c>
      <c r="J727" s="23">
        <f>$A727/60</f>
        <v>60.1666666666667</v>
      </c>
      <c r="K727" s="19">
        <f>G727/'data'!$C$15*1000</f>
        <v>2.5</v>
      </c>
      <c r="L727" s="19">
        <f>L726+'data'!$G$21*(K726-L726)/60*C726</f>
        <v>2.49950856582205</v>
      </c>
      <c r="M727" s="20">
        <f>IF(L727&lt;='data'!$G$22,1.89,1.47)</f>
        <v>1.89</v>
      </c>
      <c r="N727" s="19">
        <f>$A727</f>
        <v>3610</v>
      </c>
      <c r="O727" s="31">
        <f>'data'!$G$23-'data'!$G$23*(1-('data'!$G$22^M727)/('data'!$G$22^M727+L727^M727))</f>
        <v>54.2097423268801</v>
      </c>
      <c r="P727" s="31">
        <f>VLOOKUP(IF(N727-'data'!$G$24&lt;0,0,N727-'data'!$G$24),N3:O1097,2)</f>
        <v>54.2101497207702</v>
      </c>
      <c r="Q727" s="20">
        <v>2.5</v>
      </c>
      <c r="R727" s="19">
        <v>2.95605407544023</v>
      </c>
      <c r="S727" s="19">
        <v>2.54025394123121</v>
      </c>
      <c r="T727" s="19">
        <v>2.50004213720111</v>
      </c>
      <c r="U727" s="19">
        <v>2.49955893840207</v>
      </c>
      <c r="V727" s="19">
        <v>2.86075584428136</v>
      </c>
      <c r="W727" s="19">
        <v>2.4998024173443</v>
      </c>
      <c r="X727" s="19">
        <v>2.49955893840207</v>
      </c>
      <c r="Y727" s="31">
        <v>54.2092818095236</v>
      </c>
      <c r="Z727" s="31">
        <v>48.4183793036152</v>
      </c>
      <c r="AA727" s="31">
        <v>54.2092818095236</v>
      </c>
      <c r="AB727" s="31">
        <v>54.2092818095236</v>
      </c>
    </row>
    <row r="728" ht="20.05" customHeight="1">
      <c r="A728" s="17">
        <f>$A727+C727</f>
        <v>3615</v>
      </c>
      <c r="B728" s="18"/>
      <c r="C728" s="19">
        <v>5</v>
      </c>
      <c r="D728" t="b" s="20">
        <v>0</v>
      </c>
      <c r="E728" s="21"/>
      <c r="F728" s="22">
        <v>439.573903089170</v>
      </c>
      <c r="G728" s="22">
        <f>$E728+($F728/60+H728*'data'!$C$16+I728*OFFSET('data'!$C$17,0,D728)-G727*(OFFSET('data'!$C$18,0,D728)+'data'!$C$19+OFFSET('data'!$C$20,0,D728)))*$C728/60+G727</f>
        <v>16.3633802816823</v>
      </c>
      <c r="H728" s="22">
        <f>H727+('data'!$C$19*G727-'data'!$C$16*H727)*$C728/60</f>
        <v>66.42845152187451</v>
      </c>
      <c r="I728" s="22">
        <f>I727+(OFFSET('data'!$C$20,0,D728)*G727-OFFSET('data'!$C$17,0,D728)*I727)*$C728/60</f>
        <v>157.359425199196</v>
      </c>
      <c r="J728" s="23">
        <f>$A728/60</f>
        <v>60.25</v>
      </c>
      <c r="K728" s="19">
        <f>G728/'data'!$C$15*1000</f>
        <v>2.5</v>
      </c>
      <c r="L728" s="19">
        <f>L727+'data'!$G$21*(K727-L727)/60*C727</f>
        <v>2.49951434863281</v>
      </c>
      <c r="M728" s="20">
        <f>IF(L728&lt;='data'!$G$22,1.89,1.47)</f>
        <v>1.89</v>
      </c>
      <c r="N728" s="19">
        <f>$A728</f>
        <v>3615</v>
      </c>
      <c r="O728" s="31">
        <f>'data'!$G$23-'data'!$G$23*(1-('data'!$G$22^M728)/('data'!$G$22^M728+L728^M728))</f>
        <v>54.2096434572592</v>
      </c>
      <c r="P728" s="31">
        <f>VLOOKUP(IF(N728-'data'!$G$24&lt;0,0,N728-'data'!$G$24),N3:O1097,2)</f>
        <v>54.2100460566035</v>
      </c>
      <c r="Q728" s="20">
        <v>2.5</v>
      </c>
      <c r="R728" s="19">
        <v>2.95654672484631</v>
      </c>
      <c r="S728" s="19">
        <v>2.55867260537792</v>
      </c>
      <c r="T728" s="19">
        <v>2.50004206778388</v>
      </c>
      <c r="U728" s="19">
        <v>2.49956462430537</v>
      </c>
      <c r="V728" s="19">
        <v>2.8618717951378</v>
      </c>
      <c r="W728" s="19">
        <v>2.50027841905108</v>
      </c>
      <c r="X728" s="19">
        <v>2.49956462430537</v>
      </c>
      <c r="Y728" s="31">
        <v>54.2091798259364</v>
      </c>
      <c r="Z728" s="31">
        <v>48.4007834752617</v>
      </c>
      <c r="AA728" s="31">
        <v>54.2091798259364</v>
      </c>
      <c r="AB728" s="31">
        <v>54.2091798259364</v>
      </c>
    </row>
    <row r="729" ht="20.05" customHeight="1">
      <c r="A729" s="17">
        <f>$A728+C728</f>
        <v>3620</v>
      </c>
      <c r="B729" s="18"/>
      <c r="C729" s="19">
        <v>5</v>
      </c>
      <c r="D729" t="b" s="20">
        <v>0</v>
      </c>
      <c r="E729" s="21"/>
      <c r="F729" s="22">
        <v>439.503696668191</v>
      </c>
      <c r="G729" s="22">
        <f>$E729+($F729/60+H729*'data'!$C$16+I729*OFFSET('data'!$C$17,0,D729)-G728*(OFFSET('data'!$C$18,0,D729)+'data'!$C$19+OFFSET('data'!$C$20,0,D729)))*$C729/60+G728</f>
        <v>16.3633802816823</v>
      </c>
      <c r="H729" s="22">
        <f>H728+('data'!$C$19*G728-'data'!$C$16*H728)*$C729/60</f>
        <v>66.4340957893248</v>
      </c>
      <c r="I729" s="22">
        <f>I728+(OFFSET('data'!$C$20,0,D729)*G728-OFFSET('data'!$C$17,0,D729)*I728)*$C729/60</f>
        <v>157.552102361559</v>
      </c>
      <c r="J729" s="23">
        <f>$A729/60</f>
        <v>60.3333333333333</v>
      </c>
      <c r="K729" s="19">
        <f>G729/'data'!$C$15*1000</f>
        <v>2.5</v>
      </c>
      <c r="L729" s="19">
        <f>L728+'data'!$G$21*(K728-L728)/60*C728</f>
        <v>2.499520063396</v>
      </c>
      <c r="M729" s="20">
        <f>IF(L729&lt;='data'!$G$22,1.89,1.47)</f>
        <v>1.89</v>
      </c>
      <c r="N729" s="19">
        <f>$A729</f>
        <v>3620</v>
      </c>
      <c r="O729" s="31">
        <f>'data'!$G$23-'data'!$G$23*(1-('data'!$G$22^M729)/('data'!$G$22^M729+L729^M729))</f>
        <v>54.2095457512125</v>
      </c>
      <c r="P729" s="31">
        <f>VLOOKUP(IF(N729-'data'!$G$24&lt;0,0,N729-'data'!$G$24),N3:O1097,2)</f>
        <v>54.2099436124448</v>
      </c>
      <c r="Q729" s="20">
        <v>2.5</v>
      </c>
      <c r="R729" s="19">
        <v>2.95703762124953</v>
      </c>
      <c r="S729" s="19">
        <v>2.57605444635548</v>
      </c>
      <c r="T729" s="19">
        <v>2.50004199859955</v>
      </c>
      <c r="U729" s="19">
        <v>2.49957024248458</v>
      </c>
      <c r="V729" s="19">
        <v>2.86298043241999</v>
      </c>
      <c r="W729" s="19">
        <v>2.50096555589259</v>
      </c>
      <c r="X729" s="19">
        <v>2.49957024248458</v>
      </c>
      <c r="Y729" s="31">
        <v>54.2090790567307</v>
      </c>
      <c r="Z729" s="31">
        <v>48.3833105206834</v>
      </c>
      <c r="AA729" s="31">
        <v>54.2090790567307</v>
      </c>
      <c r="AB729" s="31">
        <v>54.2090790567307</v>
      </c>
    </row>
    <row r="730" ht="20.05" customHeight="1">
      <c r="A730" s="17">
        <f>$A729+C729</f>
        <v>3625</v>
      </c>
      <c r="B730" s="18"/>
      <c r="C730" s="19">
        <v>5</v>
      </c>
      <c r="D730" t="b" s="20">
        <v>0</v>
      </c>
      <c r="E730" s="21"/>
      <c r="F730" s="22">
        <v>439.433645688675</v>
      </c>
      <c r="G730" s="22">
        <f>$E730+($F730/60+H730*'data'!$C$16+I730*OFFSET('data'!$C$17,0,D730)-G729*(OFFSET('data'!$C$18,0,D730)+'data'!$C$19+OFFSET('data'!$C$20,0,D730)))*$C730/60+G729</f>
        <v>16.3633802816823</v>
      </c>
      <c r="H730" s="22">
        <f>H729+('data'!$C$19*G729-'data'!$C$16*H729)*$C730/60</f>
        <v>66.439706934196</v>
      </c>
      <c r="I730" s="22">
        <f>I729+(OFFSET('data'!$C$20,0,D730)*G729-OFFSET('data'!$C$17,0,D730)*I729)*$C730/60</f>
        <v>157.744715137583</v>
      </c>
      <c r="J730" s="23">
        <f>$A730/60</f>
        <v>60.4166666666667</v>
      </c>
      <c r="K730" s="19">
        <f>G730/'data'!$C$15*1000</f>
        <v>2.5</v>
      </c>
      <c r="L730" s="19">
        <f>L729+'data'!$G$21*(K729-L729)/60*C729</f>
        <v>2.49952571091235</v>
      </c>
      <c r="M730" s="20">
        <f>IF(L730&lt;='data'!$G$22,1.89,1.47)</f>
        <v>1.89</v>
      </c>
      <c r="N730" s="19">
        <f>$A730</f>
        <v>3625</v>
      </c>
      <c r="O730" s="31">
        <f>'data'!$G$23-'data'!$G$23*(1-('data'!$G$22^M730)/('data'!$G$22^M730+L730^M730))</f>
        <v>54.2094491950444</v>
      </c>
      <c r="P730" s="31">
        <f>VLOOKUP(IF(N730-'data'!$G$24&lt;0,0,N730-'data'!$G$24),N3:O1097,2)</f>
        <v>54.209842373934</v>
      </c>
      <c r="Q730" s="20">
        <v>2.5</v>
      </c>
      <c r="R730" s="19">
        <v>2.95752677130716</v>
      </c>
      <c r="S730" s="19">
        <v>2.59246057253914</v>
      </c>
      <c r="T730" s="19">
        <v>2.5000419296473</v>
      </c>
      <c r="U730" s="19">
        <v>2.49957579373937</v>
      </c>
      <c r="V730" s="19">
        <v>2.86408182147936</v>
      </c>
      <c r="W730" s="19">
        <v>2.50184914287737</v>
      </c>
      <c r="X730" s="19">
        <v>2.49957579373937</v>
      </c>
      <c r="Y730" s="31">
        <v>54.2089794875652</v>
      </c>
      <c r="Z730" s="31">
        <v>48.3659592654887</v>
      </c>
      <c r="AA730" s="31">
        <v>54.2089794875652</v>
      </c>
      <c r="AB730" s="31">
        <v>54.2089794875652</v>
      </c>
    </row>
    <row r="731" ht="20.05" customHeight="1">
      <c r="A731" s="17">
        <f>$A730+C730</f>
        <v>3630</v>
      </c>
      <c r="B731" s="18"/>
      <c r="C731" s="19">
        <v>5</v>
      </c>
      <c r="D731" t="b" s="20">
        <v>0</v>
      </c>
      <c r="E731" s="21"/>
      <c r="F731" s="22">
        <v>439.363749324169</v>
      </c>
      <c r="G731" s="22">
        <f>$E731+($F731/60+H731*'data'!$C$16+I731*OFFSET('data'!$C$17,0,D731)-G730*(OFFSET('data'!$C$18,0,D731)+'data'!$C$19+OFFSET('data'!$C$20,0,D731)))*$C731/60+G730</f>
        <v>16.3633802816823</v>
      </c>
      <c r="H731" s="22">
        <f>H730+('data'!$C$19*G730-'data'!$C$16*H730)*$C731/60</f>
        <v>66.4452851508632</v>
      </c>
      <c r="I731" s="22">
        <f>I730+(OFFSET('data'!$C$20,0,D731)*G730-OFFSET('data'!$C$17,0,D731)*I730)*$C731/60</f>
        <v>157.937263548784</v>
      </c>
      <c r="J731" s="23">
        <f>$A731/60</f>
        <v>60.5</v>
      </c>
      <c r="K731" s="19">
        <f>G731/'data'!$C$15*1000</f>
        <v>2.5</v>
      </c>
      <c r="L731" s="19">
        <f>L730+'data'!$G$21*(K730-L730)/60*C730</f>
        <v>2.49953129197317</v>
      </c>
      <c r="M731" s="20">
        <f>IF(L731&lt;='data'!$G$22,1.89,1.47)</f>
        <v>1.89</v>
      </c>
      <c r="N731" s="19">
        <f>$A731</f>
        <v>3630</v>
      </c>
      <c r="O731" s="31">
        <f>'data'!$G$23-'data'!$G$23*(1-('data'!$G$22^M731)/('data'!$G$22^M731+L731^M731))</f>
        <v>54.2093537752205</v>
      </c>
      <c r="P731" s="31">
        <f>VLOOKUP(IF(N731-'data'!$G$24&lt;0,0,N731-'data'!$G$24),N3:O1097,2)</f>
        <v>54.2097423268801</v>
      </c>
      <c r="Q731" s="20">
        <v>2.5</v>
      </c>
      <c r="R731" s="19">
        <v>2.95801418160003</v>
      </c>
      <c r="S731" s="19">
        <v>2.60794848077976</v>
      </c>
      <c r="T731" s="19">
        <v>2.50004186092626</v>
      </c>
      <c r="U731" s="19">
        <v>2.49958127885999</v>
      </c>
      <c r="V731" s="19">
        <v>2.86517602697761</v>
      </c>
      <c r="W731" s="19">
        <v>2.50291538689067</v>
      </c>
      <c r="X731" s="19">
        <v>2.49958127885999</v>
      </c>
      <c r="Y731" s="31">
        <v>54.2088811042676</v>
      </c>
      <c r="Z731" s="31">
        <v>48.3487285486769</v>
      </c>
      <c r="AA731" s="31">
        <v>54.204718500192</v>
      </c>
      <c r="AB731" s="31">
        <v>54.2088811042676</v>
      </c>
    </row>
    <row r="732" ht="20.05" customHeight="1">
      <c r="A732" s="17">
        <f>$A731+C731</f>
        <v>3635</v>
      </c>
      <c r="B732" s="18"/>
      <c r="C732" s="19">
        <v>5</v>
      </c>
      <c r="D732" t="b" s="20">
        <v>0</v>
      </c>
      <c r="E732" s="21"/>
      <c r="F732" s="22">
        <v>439.294006753040</v>
      </c>
      <c r="G732" s="22">
        <f>$E732+($F732/60+H732*'data'!$C$16+I732*OFFSET('data'!$C$17,0,D732)-G731*(OFFSET('data'!$C$18,0,D732)+'data'!$C$19+OFFSET('data'!$C$20,0,D732)))*$C732/60+G731</f>
        <v>16.3633802816823</v>
      </c>
      <c r="H732" s="22">
        <f>H731+('data'!$C$19*G731-'data'!$C$16*H731)*$C732/60</f>
        <v>66.45083063256089</v>
      </c>
      <c r="I732" s="22">
        <f>I731+(OFFSET('data'!$C$20,0,D732)*G731-OFFSET('data'!$C$17,0,D732)*I731)*$C732/60</f>
        <v>158.129747616670</v>
      </c>
      <c r="J732" s="23">
        <f>$A732/60</f>
        <v>60.5833333333333</v>
      </c>
      <c r="K732" s="19">
        <f>G732/'data'!$C$15*1000</f>
        <v>2.5</v>
      </c>
      <c r="L732" s="19">
        <f>L731+'data'!$G$21*(K731-L731)/60*C731</f>
        <v>2.49953680736046</v>
      </c>
      <c r="M732" s="20">
        <f>IF(L732&lt;='data'!$G$22,1.89,1.47)</f>
        <v>1.89</v>
      </c>
      <c r="N732" s="19">
        <f>$A732</f>
        <v>3635</v>
      </c>
      <c r="O732" s="31">
        <f>'data'!$G$23-'data'!$G$23*(1-('data'!$G$22^M732)/('data'!$G$22^M732+L732^M732))</f>
        <v>54.2092594783658</v>
      </c>
      <c r="P732" s="31">
        <f>VLOOKUP(IF(N732-'data'!$G$24&lt;0,0,N732-'data'!$G$24),N3:O1097,2)</f>
        <v>54.2096434572592</v>
      </c>
      <c r="Q732" s="20">
        <v>2.5</v>
      </c>
      <c r="R732" s="19">
        <v>2.95849985863599</v>
      </c>
      <c r="S732" s="19">
        <v>2.62257226987859</v>
      </c>
      <c r="T732" s="19">
        <v>2.50004179243563</v>
      </c>
      <c r="U732" s="19">
        <v>2.49958669862737</v>
      </c>
      <c r="V732" s="19">
        <v>2.86626311289391</v>
      </c>
      <c r="W732" s="19">
        <v>2.50415133370197</v>
      </c>
      <c r="X732" s="19">
        <v>2.49958669862737</v>
      </c>
      <c r="Y732" s="31">
        <v>54.2087838928326</v>
      </c>
      <c r="Z732" s="31">
        <v>48.3316172224814</v>
      </c>
      <c r="AA732" s="31">
        <v>54.1965814071738</v>
      </c>
      <c r="AB732" s="31">
        <v>54.2087838928326</v>
      </c>
    </row>
    <row r="733" ht="20.05" customHeight="1">
      <c r="A733" s="17">
        <f>$A732+C732</f>
        <v>3640</v>
      </c>
      <c r="B733" s="18"/>
      <c r="C733" s="19">
        <v>5</v>
      </c>
      <c r="D733" t="b" s="20">
        <v>0</v>
      </c>
      <c r="E733" s="21"/>
      <c r="F733" s="22">
        <v>439.224417158449</v>
      </c>
      <c r="G733" s="22">
        <f>$E733+($F733/60+H733*'data'!$C$16+I733*OFFSET('data'!$C$17,0,D733)-G732*(OFFSET('data'!$C$18,0,D733)+'data'!$C$19+OFFSET('data'!$C$20,0,D733)))*$C733/60+G732</f>
        <v>16.3633802816823</v>
      </c>
      <c r="H733" s="22">
        <f>H732+('data'!$C$19*G732-'data'!$C$16*H732)*$C733/60</f>
        <v>66.4563435713895</v>
      </c>
      <c r="I733" s="22">
        <f>I732+(OFFSET('data'!$C$20,0,D733)*G732-OFFSET('data'!$C$17,0,D733)*I732)*$C733/60</f>
        <v>158.322167362743</v>
      </c>
      <c r="J733" s="23">
        <f>$A733/60</f>
        <v>60.6666666666667</v>
      </c>
      <c r="K733" s="19">
        <f>G733/'data'!$C$15*1000</f>
        <v>2.5</v>
      </c>
      <c r="L733" s="19">
        <f>L732+'data'!$G$21*(K732-L732)/60*C732</f>
        <v>2.49954225784701</v>
      </c>
      <c r="M733" s="20">
        <f>IF(L733&lt;='data'!$G$22,1.89,1.47)</f>
        <v>1.89</v>
      </c>
      <c r="N733" s="19">
        <f>$A733</f>
        <v>3640</v>
      </c>
      <c r="O733" s="31">
        <f>'data'!$G$23-'data'!$G$23*(1-('data'!$G$22^M733)/('data'!$G$22^M733+L733^M733))</f>
        <v>54.2091662912626</v>
      </c>
      <c r="P733" s="31">
        <f>VLOOKUP(IF(N733-'data'!$G$24&lt;0,0,N733-'data'!$G$24),N3:O1097,2)</f>
        <v>54.2095457512125</v>
      </c>
      <c r="Q733" s="20">
        <v>2.5</v>
      </c>
      <c r="R733" s="19">
        <v>2.9589838088532</v>
      </c>
      <c r="S733" s="19">
        <v>2.63638284144362</v>
      </c>
      <c r="T733" s="19">
        <v>2.50004172417456</v>
      </c>
      <c r="U733" s="19">
        <v>2.49959205381325</v>
      </c>
      <c r="V733" s="19">
        <v>2.86734314253202</v>
      </c>
      <c r="W733" s="19">
        <v>2.50554481810806</v>
      </c>
      <c r="X733" s="19">
        <v>2.49959205381325</v>
      </c>
      <c r="Y733" s="31">
        <v>54.2086878394201</v>
      </c>
      <c r="Z733" s="31">
        <v>48.3146241522139</v>
      </c>
      <c r="AA733" s="31">
        <v>54.184836905724</v>
      </c>
      <c r="AB733" s="31">
        <v>54.2086878394201</v>
      </c>
    </row>
    <row r="734" ht="20.05" customHeight="1">
      <c r="A734" s="17">
        <f>$A733+C733</f>
        <v>3645</v>
      </c>
      <c r="B734" s="18"/>
      <c r="C734" s="19">
        <v>5</v>
      </c>
      <c r="D734" t="b" s="20">
        <v>0</v>
      </c>
      <c r="E734" s="21"/>
      <c r="F734" s="22">
        <v>439.154979728319</v>
      </c>
      <c r="G734" s="22">
        <f>$E734+($F734/60+H734*'data'!$C$16+I734*OFFSET('data'!$C$17,0,D734)-G733*(OFFSET('data'!$C$18,0,D734)+'data'!$C$19+OFFSET('data'!$C$20,0,D734)))*$C734/60+G733</f>
        <v>16.3633802816823</v>
      </c>
      <c r="H734" s="22">
        <f>H733+('data'!$C$19*G733-'data'!$C$16*H733)*$C734/60</f>
        <v>66.4618241583223</v>
      </c>
      <c r="I734" s="22">
        <f>I733+(OFFSET('data'!$C$20,0,D734)*G733-OFFSET('data'!$C$17,0,D734)*I733)*$C734/60</f>
        <v>158.514522808497</v>
      </c>
      <c r="J734" s="23">
        <f>$A734/60</f>
        <v>60.75</v>
      </c>
      <c r="K734" s="19">
        <f>G734/'data'!$C$15*1000</f>
        <v>2.5</v>
      </c>
      <c r="L734" s="19">
        <f>L733+'data'!$G$21*(K733-L733)/60*C733</f>
        <v>2.49954764419653</v>
      </c>
      <c r="M734" s="20">
        <f>IF(L734&lt;='data'!$G$22,1.89,1.47)</f>
        <v>1.89</v>
      </c>
      <c r="N734" s="19">
        <f>$A734</f>
        <v>3645</v>
      </c>
      <c r="O734" s="31">
        <f>'data'!$G$23-'data'!$G$23*(1-('data'!$G$22^M734)/('data'!$G$22^M734+L734^M734))</f>
        <v>54.2090742008489</v>
      </c>
      <c r="P734" s="31">
        <f>VLOOKUP(IF(N734-'data'!$G$24&lt;0,0,N734-'data'!$G$24),N3:O1097,2)</f>
        <v>54.2094491950444</v>
      </c>
      <c r="Q734" s="20">
        <v>2.5</v>
      </c>
      <c r="R734" s="19">
        <v>2.95946603862319</v>
      </c>
      <c r="S734" s="19">
        <v>2.64942808887333</v>
      </c>
      <c r="T734" s="19">
        <v>2.50004165614226</v>
      </c>
      <c r="U734" s="19">
        <v>2.49959734518027</v>
      </c>
      <c r="V734" s="19">
        <v>2.86841617852737</v>
      </c>
      <c r="W734" s="19">
        <v>2.50708441702636</v>
      </c>
      <c r="X734" s="19">
        <v>2.49959734518027</v>
      </c>
      <c r="Y734" s="31">
        <v>54.2085929303529</v>
      </c>
      <c r="Z734" s="31">
        <v>48.2977482161103</v>
      </c>
      <c r="AA734" s="31">
        <v>54.1697379511769</v>
      </c>
      <c r="AB734" s="31">
        <v>54.2085929303529</v>
      </c>
    </row>
    <row r="735" ht="20.05" customHeight="1">
      <c r="A735" s="17">
        <f>$A734+C734</f>
        <v>3650</v>
      </c>
      <c r="B735" s="18"/>
      <c r="C735" s="19">
        <v>5</v>
      </c>
      <c r="D735" t="b" s="20">
        <v>0</v>
      </c>
      <c r="E735" s="21"/>
      <c r="F735" s="22">
        <v>439.085693655315</v>
      </c>
      <c r="G735" s="22">
        <f>$E735+($F735/60+H735*'data'!$C$16+I735*OFFSET('data'!$C$17,0,D735)-G734*(OFFSET('data'!$C$18,0,D735)+'data'!$C$19+OFFSET('data'!$C$20,0,D735)))*$C735/60+G734</f>
        <v>16.3633802816823</v>
      </c>
      <c r="H735" s="22">
        <f>H734+('data'!$C$19*G734-'data'!$C$16*H734)*$C735/60</f>
        <v>66.46727258321179</v>
      </c>
      <c r="I735" s="22">
        <f>I734+(OFFSET('data'!$C$20,0,D735)*G734-OFFSET('data'!$C$17,0,D735)*I734)*$C735/60</f>
        <v>158.706813975419</v>
      </c>
      <c r="J735" s="23">
        <f>$A735/60</f>
        <v>60.8333333333333</v>
      </c>
      <c r="K735" s="19">
        <f>G735/'data'!$C$15*1000</f>
        <v>2.5</v>
      </c>
      <c r="L735" s="19">
        <f>L734+'data'!$G$21*(K734-L734)/60*C734</f>
        <v>2.49955296716372</v>
      </c>
      <c r="M735" s="20">
        <f>IF(L735&lt;='data'!$G$22,1.89,1.47)</f>
        <v>1.89</v>
      </c>
      <c r="N735" s="19">
        <f>$A735</f>
        <v>3650</v>
      </c>
      <c r="O735" s="31">
        <f>'data'!$G$23-'data'!$G$23*(1-('data'!$G$22^M735)/('data'!$G$22^M735+L735^M735))</f>
        <v>54.2089831942167</v>
      </c>
      <c r="P735" s="31">
        <f>VLOOKUP(IF(N735-'data'!$G$24&lt;0,0,N735-'data'!$G$24),N3:O1097,2)</f>
        <v>54.2093537752205</v>
      </c>
      <c r="Q735" s="20">
        <v>2.5</v>
      </c>
      <c r="R735" s="19">
        <v>2.95994655425378</v>
      </c>
      <c r="S735" s="19">
        <v>2.66175307516964</v>
      </c>
      <c r="T735" s="19">
        <v>2.50004158833788</v>
      </c>
      <c r="U735" s="19">
        <v>2.4996025734821</v>
      </c>
      <c r="V735" s="19">
        <v>2.86948228285411</v>
      </c>
      <c r="W735" s="19">
        <v>2.50875940536397</v>
      </c>
      <c r="X735" s="19">
        <v>2.4996025734821</v>
      </c>
      <c r="Y735" s="31">
        <v>54.208499152115</v>
      </c>
      <c r="Z735" s="31">
        <v>48.2809883051782</v>
      </c>
      <c r="AA735" s="31">
        <v>54.1515225940026</v>
      </c>
      <c r="AB735" s="31">
        <v>54.208499152115</v>
      </c>
    </row>
    <row r="736" ht="20.05" customHeight="1">
      <c r="A736" s="17">
        <f>$A735+C735</f>
        <v>3655</v>
      </c>
      <c r="B736" s="18"/>
      <c r="C736" s="19">
        <v>5</v>
      </c>
      <c r="D736" t="b" s="20">
        <v>0</v>
      </c>
      <c r="E736" s="21"/>
      <c r="F736" s="22">
        <v>439.016558136806</v>
      </c>
      <c r="G736" s="22">
        <f>$E736+($F736/60+H736*'data'!$C$16+I736*OFFSET('data'!$C$17,0,D736)-G735*(OFFSET('data'!$C$18,0,D736)+'data'!$C$19+OFFSET('data'!$C$20,0,D736)))*$C736/60+G735</f>
        <v>16.3633802816823</v>
      </c>
      <c r="H736" s="22">
        <f>H735+('data'!$C$19*G735-'data'!$C$16*H735)*$C736/60</f>
        <v>66.4726890347963</v>
      </c>
      <c r="I736" s="22">
        <f>I735+(OFFSET('data'!$C$20,0,D736)*G735-OFFSET('data'!$C$17,0,D736)*I735)*$C736/60</f>
        <v>158.899040884989</v>
      </c>
      <c r="J736" s="23">
        <f>$A736/60</f>
        <v>60.9166666666667</v>
      </c>
      <c r="K736" s="19">
        <f>G736/'data'!$C$15*1000</f>
        <v>2.5</v>
      </c>
      <c r="L736" s="19">
        <f>L735+'data'!$G$21*(K735-L735)/60*C735</f>
        <v>2.49955822749442</v>
      </c>
      <c r="M736" s="20">
        <f>IF(L736&lt;='data'!$G$22,1.89,1.47)</f>
        <v>1.89</v>
      </c>
      <c r="N736" s="19">
        <f>$A736</f>
        <v>3655</v>
      </c>
      <c r="O736" s="31">
        <f>'data'!$G$23-'data'!$G$23*(1-('data'!$G$22^M736)/('data'!$G$22^M736+L736^M736))</f>
        <v>54.2088932586096</v>
      </c>
      <c r="P736" s="31">
        <f>VLOOKUP(IF(N736-'data'!$G$24&lt;0,0,N736-'data'!$G$24),N3:O1097,2)</f>
        <v>54.2092594783658</v>
      </c>
      <c r="Q736" s="20">
        <v>2.5</v>
      </c>
      <c r="R736" s="19">
        <v>2.96042536199185</v>
      </c>
      <c r="S736" s="19">
        <v>2.67340020024034</v>
      </c>
      <c r="T736" s="19">
        <v>2.50004152076062</v>
      </c>
      <c r="U736" s="19">
        <v>2.49960773946352</v>
      </c>
      <c r="V736" s="19">
        <v>2.87054151683211</v>
      </c>
      <c r="W736" s="19">
        <v>2.51055971449839</v>
      </c>
      <c r="X736" s="19">
        <v>2.49960773946352</v>
      </c>
      <c r="Y736" s="31">
        <v>54.2084064913499</v>
      </c>
      <c r="Z736" s="31">
        <v>48.2643433230447</v>
      </c>
      <c r="AA736" s="31">
        <v>54.1304147805879</v>
      </c>
      <c r="AB736" s="31">
        <v>54.2084064913499</v>
      </c>
    </row>
    <row r="737" ht="20.05" customHeight="1">
      <c r="A737" s="17">
        <f>$A736+C736</f>
        <v>3660</v>
      </c>
      <c r="B737" s="18"/>
      <c r="C737" s="19">
        <v>5</v>
      </c>
      <c r="D737" t="b" s="20">
        <v>0</v>
      </c>
      <c r="E737" s="21"/>
      <c r="F737" s="22">
        <v>438.947572374846</v>
      </c>
      <c r="G737" s="22">
        <f>$E737+($F737/60+H737*'data'!$C$16+I737*OFFSET('data'!$C$17,0,D737)-G736*(OFFSET('data'!$C$18,0,D737)+'data'!$C$19+OFFSET('data'!$C$20,0,D737)))*$C737/60+G736</f>
        <v>16.3633802816823</v>
      </c>
      <c r="H737" s="22">
        <f>H736+('data'!$C$19*G736-'data'!$C$16*H736)*$C737/60</f>
        <v>66.4780737007066</v>
      </c>
      <c r="I737" s="22">
        <f>I736+(OFFSET('data'!$C$20,0,D737)*G736-OFFSET('data'!$C$17,0,D737)*I736)*$C737/60</f>
        <v>159.091203558680</v>
      </c>
      <c r="J737" s="23">
        <f>$A737/60</f>
        <v>61</v>
      </c>
      <c r="K737" s="19">
        <f>G737/'data'!$C$15*1000</f>
        <v>2.5</v>
      </c>
      <c r="L737" s="19">
        <f>L736+'data'!$G$21*(K736-L736)/60*C736</f>
        <v>2.49956342592569</v>
      </c>
      <c r="M737" s="20">
        <f>IF(L737&lt;='data'!$G$22,1.89,1.47)</f>
        <v>1.89</v>
      </c>
      <c r="N737" s="19">
        <f>$A737</f>
        <v>3660</v>
      </c>
      <c r="O737" s="31">
        <f>'data'!$G$23-'data'!$G$23*(1-('data'!$G$22^M737)/('data'!$G$22^M737+L737^M737))</f>
        <v>54.2088043814217</v>
      </c>
      <c r="P737" s="31">
        <f>VLOOKUP(IF(N737-'data'!$G$24&lt;0,0,N737-'data'!$G$24),N3:O1097,2)</f>
        <v>54.2091662912626</v>
      </c>
      <c r="Q737" s="20">
        <v>2.5</v>
      </c>
      <c r="R737" s="19">
        <v>2.96090246802586</v>
      </c>
      <c r="S737" s="19">
        <v>2.68440935831243</v>
      </c>
      <c r="T737" s="19">
        <v>2.50004145340965</v>
      </c>
      <c r="U737" s="19">
        <v>2.49961284386054</v>
      </c>
      <c r="V737" s="19">
        <v>2.87159394113392</v>
      </c>
      <c r="W737" s="19">
        <v>2.5124758932155</v>
      </c>
      <c r="X737" s="19">
        <v>2.49961284386054</v>
      </c>
      <c r="Y737" s="31">
        <v>54.2083149348583</v>
      </c>
      <c r="Z737" s="31">
        <v>48.2478121858071</v>
      </c>
      <c r="AA737" s="31">
        <v>54.1066251182385</v>
      </c>
      <c r="AB737" s="31">
        <v>54.2083149348583</v>
      </c>
    </row>
    <row r="738" ht="20.05" customHeight="1">
      <c r="A738" s="17">
        <f>$A737+C737</f>
        <v>3665</v>
      </c>
      <c r="B738" s="18"/>
      <c r="C738" s="19">
        <v>5</v>
      </c>
      <c r="D738" t="b" s="20">
        <v>0</v>
      </c>
      <c r="E738" s="21"/>
      <c r="F738" s="22">
        <v>438.878735576142</v>
      </c>
      <c r="G738" s="22">
        <f>$E738+($F738/60+H738*'data'!$C$16+I738*OFFSET('data'!$C$17,0,D738)-G737*(OFFSET('data'!$C$18,0,D738)+'data'!$C$19+OFFSET('data'!$C$20,0,D738)))*$C738/60+G737</f>
        <v>16.3633802816823</v>
      </c>
      <c r="H738" s="22">
        <f>H737+('data'!$C$19*G737-'data'!$C$16*H737)*$C738/60</f>
        <v>66.48342676747239</v>
      </c>
      <c r="I738" s="22">
        <f>I737+(OFFSET('data'!$C$20,0,D738)*G737-OFFSET('data'!$C$17,0,D738)*I737)*$C738/60</f>
        <v>159.283302017957</v>
      </c>
      <c r="J738" s="23">
        <f>$A738/60</f>
        <v>61.0833333333333</v>
      </c>
      <c r="K738" s="19">
        <f>G738/'data'!$C$15*1000</f>
        <v>2.5</v>
      </c>
      <c r="L738" s="19">
        <f>L737+'data'!$G$21*(K737-L737)/60*C737</f>
        <v>2.49956856318591</v>
      </c>
      <c r="M738" s="20">
        <f>IF(L738&lt;='data'!$G$22,1.89,1.47)</f>
        <v>1.89</v>
      </c>
      <c r="N738" s="19">
        <f>$A738</f>
        <v>3665</v>
      </c>
      <c r="O738" s="31">
        <f>'data'!$G$23-'data'!$G$23*(1-('data'!$G$22^M738)/('data'!$G$22^M738+L738^M738))</f>
        <v>54.2087165501953</v>
      </c>
      <c r="P738" s="31">
        <f>VLOOKUP(IF(N738-'data'!$G$24&lt;0,0,N738-'data'!$G$24),N3:O1097,2)</f>
        <v>54.2090742008489</v>
      </c>
      <c r="Q738" s="20">
        <v>2.5</v>
      </c>
      <c r="R738" s="19">
        <v>2.96137787848837</v>
      </c>
      <c r="S738" s="19">
        <v>2.6948180860406</v>
      </c>
      <c r="T738" s="19">
        <v>2.50004138628417</v>
      </c>
      <c r="U738" s="19">
        <v>2.49961788740049</v>
      </c>
      <c r="V738" s="19">
        <v>2.87263961579164</v>
      </c>
      <c r="W738" s="19">
        <v>2.51449907095952</v>
      </c>
      <c r="X738" s="19">
        <v>2.49961788740049</v>
      </c>
      <c r="Y738" s="31">
        <v>54.2082244695967</v>
      </c>
      <c r="Z738" s="31">
        <v>48.2313938218836</v>
      </c>
      <c r="AA738" s="31">
        <v>54.0803516050375</v>
      </c>
      <c r="AB738" s="31">
        <v>54.2082244695967</v>
      </c>
    </row>
    <row r="739" ht="20.05" customHeight="1">
      <c r="A739" s="17">
        <f>$A738+C738</f>
        <v>3670</v>
      </c>
      <c r="B739" s="18"/>
      <c r="C739" s="19">
        <v>5</v>
      </c>
      <c r="D739" t="b" s="20">
        <v>0</v>
      </c>
      <c r="E739" s="21"/>
      <c r="F739" s="22">
        <v>438.810046952027</v>
      </c>
      <c r="G739" s="22">
        <f>$E739+($F739/60+H739*'data'!$C$16+I739*OFFSET('data'!$C$17,0,D739)-G738*(OFFSET('data'!$C$18,0,D739)+'data'!$C$19+OFFSET('data'!$C$20,0,D739)))*$C739/60+G738</f>
        <v>16.3633802816823</v>
      </c>
      <c r="H739" s="22">
        <f>H738+('data'!$C$19*G738-'data'!$C$16*H738)*$C739/60</f>
        <v>66.48874842052879</v>
      </c>
      <c r="I739" s="22">
        <f>I738+(OFFSET('data'!$C$20,0,D739)*G738-OFFSET('data'!$C$17,0,D739)*I738)*$C739/60</f>
        <v>159.475336284279</v>
      </c>
      <c r="J739" s="23">
        <f>$A739/60</f>
        <v>61.1666666666667</v>
      </c>
      <c r="K739" s="19">
        <f>G739/'data'!$C$15*1000</f>
        <v>2.5</v>
      </c>
      <c r="L739" s="19">
        <f>L738+'data'!$G$21*(K738-L738)/60*C738</f>
        <v>2.49957363999489</v>
      </c>
      <c r="M739" s="20">
        <f>IF(L739&lt;='data'!$G$22,1.89,1.47)</f>
        <v>1.89</v>
      </c>
      <c r="N739" s="19">
        <f>$A739</f>
        <v>3670</v>
      </c>
      <c r="O739" s="31">
        <f>'data'!$G$23-'data'!$G$23*(1-('data'!$G$22^M739)/('data'!$G$22^M739+L739^M739))</f>
        <v>54.2086297526196</v>
      </c>
      <c r="P739" s="31">
        <f>VLOOKUP(IF(N739-'data'!$G$24&lt;0,0,N739-'data'!$G$24),N3:O1097,2)</f>
        <v>54.2089831942167</v>
      </c>
      <c r="Q739" s="20">
        <v>2.5</v>
      </c>
      <c r="R739" s="19">
        <v>2.96185159945827</v>
      </c>
      <c r="S739" s="19">
        <v>2.70466170186115</v>
      </c>
      <c r="T739" s="19">
        <v>2.50004131938338</v>
      </c>
      <c r="U739" s="19">
        <v>2.49962287080215</v>
      </c>
      <c r="V739" s="19">
        <v>2.87367860020379</v>
      </c>
      <c r="W739" s="19">
        <v>2.51662092325819</v>
      </c>
      <c r="X739" s="19">
        <v>2.49962287080215</v>
      </c>
      <c r="Y739" s="31">
        <v>54.208135082675</v>
      </c>
      <c r="Z739" s="31">
        <v>48.2150871718671</v>
      </c>
      <c r="AA739" s="31">
        <v>54.0517803253471</v>
      </c>
      <c r="AB739" s="31">
        <v>54.208135082675</v>
      </c>
    </row>
    <row r="740" ht="20.05" customHeight="1">
      <c r="A740" s="17">
        <f>$A739+C739</f>
        <v>3675</v>
      </c>
      <c r="B740" s="18"/>
      <c r="C740" s="19">
        <v>5</v>
      </c>
      <c r="D740" t="b" s="20">
        <v>0</v>
      </c>
      <c r="E740" s="21"/>
      <c r="F740" s="22">
        <v>438.741505718435</v>
      </c>
      <c r="G740" s="22">
        <f>$E740+($F740/60+H740*'data'!$C$16+I740*OFFSET('data'!$C$17,0,D740)-G739*(OFFSET('data'!$C$18,0,D740)+'data'!$C$19+OFFSET('data'!$C$20,0,D740)))*$C740/60+G739</f>
        <v>16.3633802816823</v>
      </c>
      <c r="H740" s="22">
        <f>H739+('data'!$C$19*G739-'data'!$C$16*H739)*$C740/60</f>
        <v>66.4940388442226</v>
      </c>
      <c r="I740" s="22">
        <f>I739+(OFFSET('data'!$C$20,0,D740)*G739-OFFSET('data'!$C$17,0,D740)*I739)*$C740/60</f>
        <v>159.667306379096</v>
      </c>
      <c r="J740" s="23">
        <f>$A740/60</f>
        <v>61.25</v>
      </c>
      <c r="K740" s="19">
        <f>G740/'data'!$C$15*1000</f>
        <v>2.5</v>
      </c>
      <c r="L740" s="19">
        <f>L739+'data'!$G$21*(K739-L739)/60*C739</f>
        <v>2.49957865706398</v>
      </c>
      <c r="M740" s="20">
        <f>IF(L740&lt;='data'!$G$22,1.89,1.47)</f>
        <v>1.89</v>
      </c>
      <c r="N740" s="19">
        <f>$A740</f>
        <v>3675</v>
      </c>
      <c r="O740" s="31">
        <f>'data'!$G$23-'data'!$G$23*(1-('data'!$G$22^M740)/('data'!$G$22^M740+L740^M740))</f>
        <v>54.2085439765282</v>
      </c>
      <c r="P740" s="31">
        <f>VLOOKUP(IF(N740-'data'!$G$24&lt;0,0,N740-'data'!$G$24),N3:O1097,2)</f>
        <v>54.2088932586096</v>
      </c>
      <c r="Q740" s="20">
        <v>2.5</v>
      </c>
      <c r="R740" s="19">
        <v>2.96232363696291</v>
      </c>
      <c r="S740" s="19">
        <v>2.71397343710878</v>
      </c>
      <c r="T740" s="19">
        <v>2.50004125270647</v>
      </c>
      <c r="U740" s="19">
        <v>2.49962779477583</v>
      </c>
      <c r="V740" s="19">
        <v>2.87471095314212</v>
      </c>
      <c r="W740" s="19">
        <v>2.51883363919469</v>
      </c>
      <c r="X740" s="19">
        <v>2.49962779477583</v>
      </c>
      <c r="Y740" s="31">
        <v>54.2080467613554</v>
      </c>
      <c r="Z740" s="31">
        <v>48.1988911883784</v>
      </c>
      <c r="AA740" s="31">
        <v>54.0210861118544</v>
      </c>
      <c r="AB740" s="31">
        <v>54.2080467613554</v>
      </c>
    </row>
    <row r="741" ht="20.05" customHeight="1">
      <c r="A741" s="17">
        <f>$A740+C740</f>
        <v>3680</v>
      </c>
      <c r="B741" s="18"/>
      <c r="C741" s="19">
        <v>5</v>
      </c>
      <c r="D741" t="b" s="20">
        <v>0</v>
      </c>
      <c r="E741" s="21"/>
      <c r="F741" s="22">
        <v>438.673111095871</v>
      </c>
      <c r="G741" s="22">
        <f>$E741+($F741/60+H741*'data'!$C$16+I741*OFFSET('data'!$C$17,0,D741)-G740*(OFFSET('data'!$C$18,0,D741)+'data'!$C$19+OFFSET('data'!$C$20,0,D741)))*$C741/60+G740</f>
        <v>16.3633802816823</v>
      </c>
      <c r="H741" s="22">
        <f>H740+('data'!$C$19*G740-'data'!$C$16*H740)*$C741/60</f>
        <v>66.4992982218189</v>
      </c>
      <c r="I741" s="22">
        <f>I740+(OFFSET('data'!$C$20,0,D741)*G740-OFFSET('data'!$C$17,0,D741)*I740)*$C741/60</f>
        <v>159.859212323853</v>
      </c>
      <c r="J741" s="23">
        <f>$A741/60</f>
        <v>61.3333333333333</v>
      </c>
      <c r="K741" s="19">
        <f>G741/'data'!$C$15*1000</f>
        <v>2.5</v>
      </c>
      <c r="L741" s="19">
        <f>L740+'data'!$G$21*(K740-L740)/60*C740</f>
        <v>2.49958361509615</v>
      </c>
      <c r="M741" s="20">
        <f>IF(L741&lt;='data'!$G$22,1.89,1.47)</f>
        <v>1.89</v>
      </c>
      <c r="N741" s="19">
        <f>$A741</f>
        <v>3680</v>
      </c>
      <c r="O741" s="31">
        <f>'data'!$G$23-'data'!$G$23*(1-('data'!$G$22^M741)/('data'!$G$22^M741+L741^M741))</f>
        <v>54.2084592098986</v>
      </c>
      <c r="P741" s="31">
        <f>VLOOKUP(IF(N741-'data'!$G$24&lt;0,0,N741-'data'!$G$24),N3:O1097,2)</f>
        <v>54.2088043814217</v>
      </c>
      <c r="Q741" s="20">
        <v>2.5</v>
      </c>
      <c r="R741" s="19">
        <v>2.96279399698025</v>
      </c>
      <c r="S741" s="19">
        <v>2.72278455938291</v>
      </c>
      <c r="T741" s="19">
        <v>2.50004118625262</v>
      </c>
      <c r="U741" s="19">
        <v>2.49963266002346</v>
      </c>
      <c r="V741" s="19">
        <v>2.87573673275832</v>
      </c>
      <c r="W741" s="19">
        <v>2.5211298908051</v>
      </c>
      <c r="X741" s="19">
        <v>2.49963266002346</v>
      </c>
      <c r="Y741" s="31">
        <v>54.2079594930498</v>
      </c>
      <c r="Z741" s="31">
        <v>48.1828048359225</v>
      </c>
      <c r="AA741" s="31">
        <v>53.9884331751486</v>
      </c>
      <c r="AB741" s="31">
        <v>54.2079594930498</v>
      </c>
    </row>
    <row r="742" ht="20.05" customHeight="1">
      <c r="A742" s="17">
        <f>$A741+C741</f>
        <v>3685</v>
      </c>
      <c r="B742" s="18"/>
      <c r="C742" s="19">
        <v>5</v>
      </c>
      <c r="D742" t="b" s="20">
        <v>0</v>
      </c>
      <c r="E742" s="21"/>
      <c r="F742" s="22">
        <v>438.604862309387</v>
      </c>
      <c r="G742" s="22">
        <f>$E742+($F742/60+H742*'data'!$C$16+I742*OFFSET('data'!$C$17,0,D742)-G741*(OFFSET('data'!$C$18,0,D742)+'data'!$C$19+OFFSET('data'!$C$20,0,D742)))*$C742/60+G741</f>
        <v>16.3633802816823</v>
      </c>
      <c r="H742" s="22">
        <f>H741+('data'!$C$19*G741-'data'!$C$16*H741)*$C742/60</f>
        <v>66.5045267355074</v>
      </c>
      <c r="I742" s="22">
        <f>I741+(OFFSET('data'!$C$20,0,D742)*G741-OFFSET('data'!$C$17,0,D742)*I741)*$C742/60</f>
        <v>160.051054139987</v>
      </c>
      <c r="J742" s="23">
        <f>$A742/60</f>
        <v>61.4166666666667</v>
      </c>
      <c r="K742" s="19">
        <f>G742/'data'!$C$15*1000</f>
        <v>2.5</v>
      </c>
      <c r="L742" s="19">
        <f>L741+'data'!$G$21*(K741-L741)/60*C741</f>
        <v>2.4995885147861</v>
      </c>
      <c r="M742" s="20">
        <f>IF(L742&lt;='data'!$G$22,1.89,1.47)</f>
        <v>1.89</v>
      </c>
      <c r="N742" s="19">
        <f>$A742</f>
        <v>3685</v>
      </c>
      <c r="O742" s="31">
        <f>'data'!$G$23-'data'!$G$23*(1-('data'!$G$22^M742)/('data'!$G$22^M742+L742^M742))</f>
        <v>54.2083754408493</v>
      </c>
      <c r="P742" s="31">
        <f>VLOOKUP(IF(N742-'data'!$G$24&lt;0,0,N742-'data'!$G$24),N3:O1097,2)</f>
        <v>54.2087165501953</v>
      </c>
      <c r="Q742" s="20">
        <v>2.5</v>
      </c>
      <c r="R742" s="19">
        <v>2.96326268544066</v>
      </c>
      <c r="S742" s="19">
        <v>2.73112448862206</v>
      </c>
      <c r="T742" s="19">
        <v>2.50004112002106</v>
      </c>
      <c r="U742" s="19">
        <v>2.49963746723871</v>
      </c>
      <c r="V742" s="19">
        <v>2.87675599659074</v>
      </c>
      <c r="W742" s="19">
        <v>2.52350280428773</v>
      </c>
      <c r="X742" s="19">
        <v>2.49963746723871</v>
      </c>
      <c r="Y742" s="31">
        <v>54.2078732653191</v>
      </c>
      <c r="Z742" s="31">
        <v>48.166827090746</v>
      </c>
      <c r="AA742" s="31">
        <v>53.953975701886</v>
      </c>
      <c r="AB742" s="31">
        <v>54.2078732653191</v>
      </c>
    </row>
    <row r="743" ht="20.05" customHeight="1">
      <c r="A743" s="17">
        <f>$A742+C742</f>
        <v>3690</v>
      </c>
      <c r="B743" s="18"/>
      <c r="C743" s="19">
        <v>5</v>
      </c>
      <c r="D743" t="b" s="20">
        <v>0</v>
      </c>
      <c r="E743" s="21"/>
      <c r="F743" s="22">
        <v>438.536758588554</v>
      </c>
      <c r="G743" s="22">
        <f>$E743+($F743/60+H743*'data'!$C$16+I743*OFFSET('data'!$C$17,0,D743)-G742*(OFFSET('data'!$C$18,0,D743)+'data'!$C$19+OFFSET('data'!$C$20,0,D743)))*$C743/60+G742</f>
        <v>16.3633802816823</v>
      </c>
      <c r="H743" s="22">
        <f>H742+('data'!$C$19*G742-'data'!$C$16*H742)*$C743/60</f>
        <v>66.50972456640839</v>
      </c>
      <c r="I743" s="22">
        <f>I742+(OFFSET('data'!$C$20,0,D743)*G742-OFFSET('data'!$C$17,0,D743)*I742)*$C743/60</f>
        <v>160.242831848927</v>
      </c>
      <c r="J743" s="23">
        <f>$A743/60</f>
        <v>61.5</v>
      </c>
      <c r="K743" s="19">
        <f>G743/'data'!$C$15*1000</f>
        <v>2.5</v>
      </c>
      <c r="L743" s="19">
        <f>L742+'data'!$G$21*(K742-L742)/60*C742</f>
        <v>2.49959335682035</v>
      </c>
      <c r="M743" s="20">
        <f>IF(L743&lt;='data'!$G$22,1.89,1.47)</f>
        <v>1.89</v>
      </c>
      <c r="N743" s="19">
        <f>$A743</f>
        <v>3690</v>
      </c>
      <c r="O743" s="31">
        <f>'data'!$G$23-'data'!$G$23*(1-('data'!$G$22^M743)/('data'!$G$22^M743+L743^M743))</f>
        <v>54.2082926576391</v>
      </c>
      <c r="P743" s="31">
        <f>VLOOKUP(IF(N743-'data'!$G$24&lt;0,0,N743-'data'!$G$24),N3:O1097,2)</f>
        <v>54.2086297526196</v>
      </c>
      <c r="Q743" s="20">
        <v>2.5</v>
      </c>
      <c r="R743" s="19">
        <v>2.96372970822878</v>
      </c>
      <c r="S743" s="19">
        <v>2.73902090631692</v>
      </c>
      <c r="T743" s="19">
        <v>2.50004105401097</v>
      </c>
      <c r="U743" s="19">
        <v>2.49964221710707</v>
      </c>
      <c r="V743" s="19">
        <v>2.87776880157101</v>
      </c>
      <c r="W743" s="19">
        <v>2.52594593291707</v>
      </c>
      <c r="X743" s="19">
        <v>2.49964221710707</v>
      </c>
      <c r="Y743" s="31">
        <v>54.2077880658701</v>
      </c>
      <c r="Z743" s="31">
        <v>48.1509569406958</v>
      </c>
      <c r="AA743" s="31">
        <v>53.9178584226425</v>
      </c>
      <c r="AB743" s="31">
        <v>54.2077880658701</v>
      </c>
    </row>
    <row r="744" ht="20.05" customHeight="1">
      <c r="A744" s="17">
        <f>$A743+C743</f>
        <v>3695</v>
      </c>
      <c r="B744" s="18"/>
      <c r="C744" s="19">
        <v>5</v>
      </c>
      <c r="D744" t="b" s="20">
        <v>0</v>
      </c>
      <c r="E744" s="21"/>
      <c r="F744" s="22">
        <v>438.468799167434</v>
      </c>
      <c r="G744" s="22">
        <f>$E744+($F744/60+H744*'data'!$C$16+I744*OFFSET('data'!$C$17,0,D744)-G743*(OFFSET('data'!$C$18,0,D744)+'data'!$C$19+OFFSET('data'!$C$20,0,D744)))*$C744/60+G743</f>
        <v>16.3633802816823</v>
      </c>
      <c r="H744" s="22">
        <f>H743+('data'!$C$19*G743-'data'!$C$16*H743)*$C744/60</f>
        <v>66.51489189457951</v>
      </c>
      <c r="I744" s="22">
        <f>I743+(OFFSET('data'!$C$20,0,D744)*G743-OFFSET('data'!$C$17,0,D744)*I743)*$C744/60</f>
        <v>160.434545472096</v>
      </c>
      <c r="J744" s="23">
        <f>$A744/60</f>
        <v>61.5833333333333</v>
      </c>
      <c r="K744" s="19">
        <f>G744/'data'!$C$15*1000</f>
        <v>2.5</v>
      </c>
      <c r="L744" s="19">
        <f>L743+'data'!$G$21*(K743-L743)/60*C743</f>
        <v>2.49959814187735</v>
      </c>
      <c r="M744" s="20">
        <f>IF(L744&lt;='data'!$G$22,1.89,1.47)</f>
        <v>1.89</v>
      </c>
      <c r="N744" s="19">
        <f>$A744</f>
        <v>3695</v>
      </c>
      <c r="O744" s="31">
        <f>'data'!$G$23-'data'!$G$23*(1-('data'!$G$22^M744)/('data'!$G$22^M744+L744^M744))</f>
        <v>54.2082108486649</v>
      </c>
      <c r="P744" s="31">
        <f>VLOOKUP(IF(N744-'data'!$G$24&lt;0,0,N744-'data'!$G$24),N3:O1097,2)</f>
        <v>54.2085439765282</v>
      </c>
      <c r="Q744" s="20">
        <v>2.5</v>
      </c>
      <c r="R744" s="19">
        <v>2.96419507118526</v>
      </c>
      <c r="S744" s="19">
        <v>2.74649985826794</v>
      </c>
      <c r="T744" s="19">
        <v>2.50004098822157</v>
      </c>
      <c r="U744" s="19">
        <v>2.49964691030596</v>
      </c>
      <c r="V744" s="19">
        <v>2.87877520403062</v>
      </c>
      <c r="W744" s="19">
        <v>2.52845323156161</v>
      </c>
      <c r="X744" s="19">
        <v>2.49964691030596</v>
      </c>
      <c r="Y744" s="31">
        <v>54.2077038825548</v>
      </c>
      <c r="Z744" s="31">
        <v>48.1351933850787</v>
      </c>
      <c r="AA744" s="31">
        <v>53.880217150582</v>
      </c>
      <c r="AB744" s="31">
        <v>54.2077038825548</v>
      </c>
    </row>
    <row r="745" ht="20.05" customHeight="1">
      <c r="A745" s="17">
        <f>$A744+C744</f>
        <v>3700</v>
      </c>
      <c r="B745" s="18"/>
      <c r="C745" s="19">
        <v>5</v>
      </c>
      <c r="D745" t="b" s="20">
        <v>0</v>
      </c>
      <c r="E745" s="21"/>
      <c r="F745" s="22">
        <v>438.400983284559</v>
      </c>
      <c r="G745" s="22">
        <f>$E745+($F745/60+H745*'data'!$C$16+I745*OFFSET('data'!$C$17,0,D745)-G744*(OFFSET('data'!$C$18,0,D745)+'data'!$C$19+OFFSET('data'!$C$20,0,D745)))*$C745/60+G744</f>
        <v>16.3633802816823</v>
      </c>
      <c r="H745" s="22">
        <f>H744+('data'!$C$19*G744-'data'!$C$16*H744)*$C745/60</f>
        <v>66.5200288990217</v>
      </c>
      <c r="I745" s="22">
        <f>I744+(OFFSET('data'!$C$20,0,D745)*G744-OFFSET('data'!$C$17,0,D745)*I744)*$C745/60</f>
        <v>160.626195030909</v>
      </c>
      <c r="J745" s="23">
        <f>$A745/60</f>
        <v>61.6666666666667</v>
      </c>
      <c r="K745" s="19">
        <f>G745/'data'!$C$15*1000</f>
        <v>2.5</v>
      </c>
      <c r="L745" s="19">
        <f>L744+'data'!$G$21*(K744-L744)/60*C744</f>
        <v>2.49960287062756</v>
      </c>
      <c r="M745" s="20">
        <f>IF(L745&lt;='data'!$G$22,1.89,1.47)</f>
        <v>1.89</v>
      </c>
      <c r="N745" s="19">
        <f>$A745</f>
        <v>3700</v>
      </c>
      <c r="O745" s="31">
        <f>'data'!$G$23-'data'!$G$23*(1-('data'!$G$22^M745)/('data'!$G$22^M745+L745^M745))</f>
        <v>54.2081300024599</v>
      </c>
      <c r="P745" s="31">
        <f>VLOOKUP(IF(N745-'data'!$G$24&lt;0,0,N745-'data'!$G$24),N3:O1097,2)</f>
        <v>54.2084592098986</v>
      </c>
      <c r="Q745" s="20">
        <v>2.5</v>
      </c>
      <c r="R745" s="19">
        <v>2.96465878010831</v>
      </c>
      <c r="S745" s="19">
        <v>2.75358585126893</v>
      </c>
      <c r="T745" s="19">
        <v>2.50004092265206</v>
      </c>
      <c r="U745" s="19">
        <v>2.49965154750482</v>
      </c>
      <c r="V745" s="19">
        <v>2.87977525970745</v>
      </c>
      <c r="W745" s="19">
        <v>2.53101903271068</v>
      </c>
      <c r="X745" s="19">
        <v>2.49965154750482</v>
      </c>
      <c r="Y745" s="31">
        <v>54.2076207033684</v>
      </c>
      <c r="Z745" s="31">
        <v>48.1195354345241</v>
      </c>
      <c r="AA745" s="31">
        <v>53.8411792920905</v>
      </c>
      <c r="AB745" s="31">
        <v>54.2076207033684</v>
      </c>
    </row>
    <row r="746" ht="20.05" customHeight="1">
      <c r="A746" s="17">
        <f>$A745+C745</f>
        <v>3705</v>
      </c>
      <c r="B746" s="18"/>
      <c r="C746" s="19">
        <v>5</v>
      </c>
      <c r="D746" t="b" s="20">
        <v>0</v>
      </c>
      <c r="E746" s="21"/>
      <c r="F746" s="22">
        <v>438.333310182897</v>
      </c>
      <c r="G746" s="22">
        <f>$E746+($F746/60+H746*'data'!$C$16+I746*OFFSET('data'!$C$17,0,D746)-G745*(OFFSET('data'!$C$18,0,D746)+'data'!$C$19+OFFSET('data'!$C$20,0,D746)))*$C746/60+G745</f>
        <v>16.3633802816823</v>
      </c>
      <c r="H746" s="22">
        <f>H745+('data'!$C$19*G745-'data'!$C$16*H745)*$C746/60</f>
        <v>66.5251357576854</v>
      </c>
      <c r="I746" s="22">
        <f>I745+(OFFSET('data'!$C$20,0,D746)*G745-OFFSET('data'!$C$17,0,D746)*I745)*$C746/60</f>
        <v>160.817780546774</v>
      </c>
      <c r="J746" s="23">
        <f>$A746/60</f>
        <v>61.75</v>
      </c>
      <c r="K746" s="19">
        <f>G746/'data'!$C$15*1000</f>
        <v>2.5</v>
      </c>
      <c r="L746" s="19">
        <f>L745+'data'!$G$21*(K745-L745)/60*C745</f>
        <v>2.49960754373356</v>
      </c>
      <c r="M746" s="20">
        <f>IF(L746&lt;='data'!$G$22,1.89,1.47)</f>
        <v>1.89</v>
      </c>
      <c r="N746" s="19">
        <f>$A746</f>
        <v>3705</v>
      </c>
      <c r="O746" s="31">
        <f>'data'!$G$23-'data'!$G$23*(1-('data'!$G$22^M746)/('data'!$G$22^M746+L746^M746))</f>
        <v>54.2080501076927</v>
      </c>
      <c r="P746" s="31">
        <f>VLOOKUP(IF(N746-'data'!$G$24&lt;0,0,N746-'data'!$G$24),N3:O1097,2)</f>
        <v>54.2083754408493</v>
      </c>
      <c r="Q746" s="20">
        <v>2.5</v>
      </c>
      <c r="R746" s="19">
        <v>2.96512084075521</v>
      </c>
      <c r="S746" s="19">
        <v>2.7603019440757</v>
      </c>
      <c r="T746" s="19">
        <v>2.50004085730166</v>
      </c>
      <c r="U746" s="19">
        <v>2.4996561293652</v>
      </c>
      <c r="V746" s="19">
        <v>2.88076902375223</v>
      </c>
      <c r="W746" s="19">
        <v>2.53363802392109</v>
      </c>
      <c r="X746" s="19">
        <v>2.4996561293652</v>
      </c>
      <c r="Y746" s="31">
        <v>54.2075385164475</v>
      </c>
      <c r="Z746" s="31">
        <v>48.1039821108462</v>
      </c>
      <c r="AA746" s="31">
        <v>53.800864330522</v>
      </c>
      <c r="AB746" s="31">
        <v>54.2075385164475</v>
      </c>
    </row>
    <row r="747" ht="20.05" customHeight="1">
      <c r="A747" s="17">
        <f>$A746+C746</f>
        <v>3710</v>
      </c>
      <c r="B747" s="18"/>
      <c r="C747" s="19">
        <v>5</v>
      </c>
      <c r="D747" t="b" s="20">
        <v>0</v>
      </c>
      <c r="E747" s="21"/>
      <c r="F747" s="22">
        <v>438.265779109832</v>
      </c>
      <c r="G747" s="22">
        <f>$E747+($F747/60+H747*'data'!$C$16+I747*OFFSET('data'!$C$17,0,D747)-G746*(OFFSET('data'!$C$18,0,D747)+'data'!$C$19+OFFSET('data'!$C$20,0,D747)))*$C747/60+G746</f>
        <v>16.3633802816823</v>
      </c>
      <c r="H747" s="22">
        <f>H746+('data'!$C$19*G746-'data'!$C$16*H746)*$C747/60</f>
        <v>66.5302126474769</v>
      </c>
      <c r="I747" s="22">
        <f>I746+(OFFSET('data'!$C$20,0,D747)*G746-OFFSET('data'!$C$17,0,D747)*I746)*$C747/60</f>
        <v>161.009302041092</v>
      </c>
      <c r="J747" s="23">
        <f>$A747/60</f>
        <v>61.8333333333333</v>
      </c>
      <c r="K747" s="19">
        <f>G747/'data'!$C$15*1000</f>
        <v>2.5</v>
      </c>
      <c r="L747" s="19">
        <f>L746+'data'!$G$21*(K746-L746)/60*C746</f>
        <v>2.49961216185013</v>
      </c>
      <c r="M747" s="20">
        <f>IF(L747&lt;='data'!$G$22,1.89,1.47)</f>
        <v>1.89</v>
      </c>
      <c r="N747" s="19">
        <f>$A747</f>
        <v>3710</v>
      </c>
      <c r="O747" s="31">
        <f>'data'!$G$23-'data'!$G$23*(1-('data'!$G$22^M747)/('data'!$G$22^M747+L747^M747))</f>
        <v>54.2079711531649</v>
      </c>
      <c r="P747" s="31">
        <f>VLOOKUP(IF(N747-'data'!$G$24&lt;0,0,N747-'data'!$G$24),N3:O1097,2)</f>
        <v>54.2082926576391</v>
      </c>
      <c r="Q747" s="20">
        <v>2.5</v>
      </c>
      <c r="R747" s="19">
        <v>2.96558125884382</v>
      </c>
      <c r="S747" s="19">
        <v>2.76666983299756</v>
      </c>
      <c r="T747" s="19">
        <v>2.50004079216958</v>
      </c>
      <c r="U747" s="19">
        <v>2.49966065654086</v>
      </c>
      <c r="V747" s="19">
        <v>2.88175655073497</v>
      </c>
      <c r="W747" s="19">
        <v>2.53630522659958</v>
      </c>
      <c r="X747" s="19">
        <v>2.49966065654086</v>
      </c>
      <c r="Y747" s="31">
        <v>54.2074573100687</v>
      </c>
      <c r="Z747" s="31">
        <v>48.0885324469096</v>
      </c>
      <c r="AA747" s="31">
        <v>53.7593842842065</v>
      </c>
      <c r="AB747" s="31">
        <v>54.2074573100687</v>
      </c>
    </row>
    <row r="748" ht="20.05" customHeight="1">
      <c r="A748" s="17">
        <f>$A747+C747</f>
        <v>3715</v>
      </c>
      <c r="B748" s="18"/>
      <c r="C748" s="19">
        <v>5</v>
      </c>
      <c r="D748" t="b" s="20">
        <v>0</v>
      </c>
      <c r="E748" s="21"/>
      <c r="F748" s="22">
        <v>438.198389317136</v>
      </c>
      <c r="G748" s="22">
        <f>$E748+($F748/60+H748*'data'!$C$16+I748*OFFSET('data'!$C$17,0,D748)-G747*(OFFSET('data'!$C$18,0,D748)+'data'!$C$19+OFFSET('data'!$C$20,0,D748)))*$C748/60+G747</f>
        <v>16.3633802816823</v>
      </c>
      <c r="H748" s="22">
        <f>H747+('data'!$C$19*G747-'data'!$C$16*H747)*$C748/60</f>
        <v>66.5352597442642</v>
      </c>
      <c r="I748" s="22">
        <f>I747+(OFFSET('data'!$C$20,0,D748)*G747-OFFSET('data'!$C$17,0,D748)*I747)*$C748/60</f>
        <v>161.200759535257</v>
      </c>
      <c r="J748" s="23">
        <f>$A748/60</f>
        <v>61.9166666666667</v>
      </c>
      <c r="K748" s="19">
        <f>G748/'data'!$C$15*1000</f>
        <v>2.5</v>
      </c>
      <c r="L748" s="19">
        <f>L747+'data'!$G$21*(K747-L747)/60*C747</f>
        <v>2.49961672562434</v>
      </c>
      <c r="M748" s="20">
        <f>IF(L748&lt;='data'!$G$22,1.89,1.47)</f>
        <v>1.89</v>
      </c>
      <c r="N748" s="19">
        <f>$A748</f>
        <v>3715</v>
      </c>
      <c r="O748" s="31">
        <f>'data'!$G$23-'data'!$G$23*(1-('data'!$G$22^M748)/('data'!$G$22^M748+L748^M748))</f>
        <v>54.2078931278103</v>
      </c>
      <c r="P748" s="31">
        <f>VLOOKUP(IF(N748-'data'!$G$24&lt;0,0,N748-'data'!$G$24),N3:O1097,2)</f>
        <v>54.2082108486649</v>
      </c>
      <c r="Q748" s="20">
        <v>2.5</v>
      </c>
      <c r="R748" s="19">
        <v>2.96604004005383</v>
      </c>
      <c r="S748" s="19">
        <v>2.77270993242956</v>
      </c>
      <c r="T748" s="19">
        <v>2.50004072725504</v>
      </c>
      <c r="U748" s="19">
        <v>2.49966512967786</v>
      </c>
      <c r="V748" s="19">
        <v>2.88273789465128</v>
      </c>
      <c r="W748" s="19">
        <v>2.53901597604217</v>
      </c>
      <c r="X748" s="19">
        <v>2.49966512967786</v>
      </c>
      <c r="Y748" s="31">
        <v>54.2073770726466</v>
      </c>
      <c r="Z748" s="31">
        <v>48.073185486495</v>
      </c>
      <c r="AA748" s="31">
        <v>53.7168441398522</v>
      </c>
      <c r="AB748" s="31">
        <v>54.2073770726466</v>
      </c>
    </row>
    <row r="749" ht="20.05" customHeight="1">
      <c r="A749" s="17">
        <f>$A748+C748</f>
        <v>3720</v>
      </c>
      <c r="B749" s="18"/>
      <c r="C749" s="19">
        <v>5</v>
      </c>
      <c r="D749" t="b" s="20">
        <v>0</v>
      </c>
      <c r="E749" s="21"/>
      <c r="F749" s="22">
        <v>438.131140060944</v>
      </c>
      <c r="G749" s="22">
        <f>$E749+($F749/60+H749*'data'!$C$16+I749*OFFSET('data'!$C$17,0,D749)-G748*(OFFSET('data'!$C$18,0,D749)+'data'!$C$19+OFFSET('data'!$C$20,0,D749)))*$C749/60+G748</f>
        <v>16.3633802816823</v>
      </c>
      <c r="H749" s="22">
        <f>H748+('data'!$C$19*G748-'data'!$C$16*H748)*$C749/60</f>
        <v>66.5402772228832</v>
      </c>
      <c r="I749" s="22">
        <f>I748+(OFFSET('data'!$C$20,0,D749)*G748-OFFSET('data'!$C$17,0,D749)*I748)*$C749/60</f>
        <v>161.392153050656</v>
      </c>
      <c r="J749" s="23">
        <f>$A749/60</f>
        <v>62</v>
      </c>
      <c r="K749" s="19">
        <f>G749/'data'!$C$15*1000</f>
        <v>2.5</v>
      </c>
      <c r="L749" s="19">
        <f>L748+'data'!$G$21*(K748-L748)/60*C748</f>
        <v>2.49962123569564</v>
      </c>
      <c r="M749" s="20">
        <f>IF(L749&lt;='data'!$G$22,1.89,1.47)</f>
        <v>1.89</v>
      </c>
      <c r="N749" s="19">
        <f>$A749</f>
        <v>3720</v>
      </c>
      <c r="O749" s="31">
        <f>'data'!$G$23-'data'!$G$23*(1-('data'!$G$22^M749)/('data'!$G$22^M749+L749^M749))</f>
        <v>54.2078160206928</v>
      </c>
      <c r="P749" s="31">
        <f>VLOOKUP(IF(N749-'data'!$G$24&lt;0,0,N749-'data'!$G$24),N3:O1097,2)</f>
        <v>54.2081300024599</v>
      </c>
      <c r="Q749" s="20">
        <v>2.5</v>
      </c>
      <c r="R749" s="19">
        <v>2.96649719002809</v>
      </c>
      <c r="S749" s="19">
        <v>2.77844145062443</v>
      </c>
      <c r="T749" s="19">
        <v>2.50004066255725</v>
      </c>
      <c r="U749" s="19">
        <v>2.49966954941464</v>
      </c>
      <c r="V749" s="19">
        <v>2.88371310892869</v>
      </c>
      <c r="W749" s="19">
        <v>2.54176590265598</v>
      </c>
      <c r="X749" s="19">
        <v>2.49966954941464</v>
      </c>
      <c r="Y749" s="31">
        <v>54.2072977927323</v>
      </c>
      <c r="Z749" s="31">
        <v>48.057940284167</v>
      </c>
      <c r="AA749" s="31">
        <v>53.6733422624587</v>
      </c>
      <c r="AB749" s="31">
        <v>54.2072977927323</v>
      </c>
    </row>
    <row r="750" ht="20.05" customHeight="1">
      <c r="A750" s="17">
        <f>$A749+C749</f>
        <v>3725</v>
      </c>
      <c r="B750" s="18"/>
      <c r="C750" s="19">
        <v>5</v>
      </c>
      <c r="D750" t="b" s="20">
        <v>0</v>
      </c>
      <c r="E750" s="21"/>
      <c r="F750" s="22">
        <v>438.064030601726</v>
      </c>
      <c r="G750" s="22">
        <f>$E750+($F750/60+H750*'data'!$C$16+I750*OFFSET('data'!$C$17,0,D750)-G749*(OFFSET('data'!$C$18,0,D750)+'data'!$C$19+OFFSET('data'!$C$20,0,D750)))*$C750/60+G749</f>
        <v>16.3633802816823</v>
      </c>
      <c r="H750" s="22">
        <f>H749+('data'!$C$19*G749-'data'!$C$16*H749)*$C750/60</f>
        <v>66.545265257144</v>
      </c>
      <c r="I750" s="22">
        <f>I749+(OFFSET('data'!$C$20,0,D750)*G749-OFFSET('data'!$C$17,0,D750)*I749)*$C750/60</f>
        <v>161.583482608669</v>
      </c>
      <c r="J750" s="23">
        <f>$A750/60</f>
        <v>62.0833333333333</v>
      </c>
      <c r="K750" s="19">
        <f>G750/'data'!$C$15*1000</f>
        <v>2.5</v>
      </c>
      <c r="L750" s="19">
        <f>L749+'data'!$G$21*(K749-L749)/60*C749</f>
        <v>2.49962569269597</v>
      </c>
      <c r="M750" s="20">
        <f>IF(L750&lt;='data'!$G$22,1.89,1.47)</f>
        <v>1.89</v>
      </c>
      <c r="N750" s="19">
        <f>$A750</f>
        <v>3725</v>
      </c>
      <c r="O750" s="31">
        <f>'data'!$G$23-'data'!$G$23*(1-('data'!$G$22^M750)/('data'!$G$22^M750+L750^M750))</f>
        <v>54.2077398210051</v>
      </c>
      <c r="P750" s="31">
        <f>VLOOKUP(IF(N750-'data'!$G$24&lt;0,0,N750-'data'!$G$24),N3:O1097,2)</f>
        <v>54.2080501076927</v>
      </c>
      <c r="Q750" s="20">
        <v>2.5</v>
      </c>
      <c r="R750" s="19">
        <v>2.9669527143738</v>
      </c>
      <c r="S750" s="19">
        <v>2.78388246098567</v>
      </c>
      <c r="T750" s="19">
        <v>2.50004059807545</v>
      </c>
      <c r="U750" s="19">
        <v>2.49967391638212</v>
      </c>
      <c r="V750" s="19">
        <v>2.88468224643287</v>
      </c>
      <c r="W750" s="19">
        <v>2.54455091429366</v>
      </c>
      <c r="X750" s="19">
        <v>2.49967391638212</v>
      </c>
      <c r="Y750" s="31">
        <v>54.2072194590121</v>
      </c>
      <c r="Z750" s="31">
        <v>48.0427959051435</v>
      </c>
      <c r="AA750" s="31">
        <v>53.6289707828329</v>
      </c>
      <c r="AB750" s="31">
        <v>54.2072194590121</v>
      </c>
    </row>
    <row r="751" ht="20.05" customHeight="1">
      <c r="A751" s="17">
        <f>$A750+C750</f>
        <v>3730</v>
      </c>
      <c r="B751" s="18"/>
      <c r="C751" s="19">
        <v>5</v>
      </c>
      <c r="D751" t="b" s="20">
        <v>0</v>
      </c>
      <c r="E751" s="21"/>
      <c r="F751" s="22">
        <v>437.997060204265</v>
      </c>
      <c r="G751" s="22">
        <f>$E751+($F751/60+H751*'data'!$C$16+I751*OFFSET('data'!$C$17,0,D751)-G750*(OFFSET('data'!$C$18,0,D751)+'data'!$C$19+OFFSET('data'!$C$20,0,D751)))*$C751/60+G750</f>
        <v>16.3633802816823</v>
      </c>
      <c r="H751" s="22">
        <f>H750+('data'!$C$19*G750-'data'!$C$16*H750)*$C751/60</f>
        <v>66.55022401983661</v>
      </c>
      <c r="I751" s="22">
        <f>I750+(OFFSET('data'!$C$20,0,D751)*G750-OFFSET('data'!$C$17,0,D751)*I750)*$C751/60</f>
        <v>161.774748230668</v>
      </c>
      <c r="J751" s="23">
        <f>$A751/60</f>
        <v>62.1666666666667</v>
      </c>
      <c r="K751" s="19">
        <f>G751/'data'!$C$15*1000</f>
        <v>2.5</v>
      </c>
      <c r="L751" s="19">
        <f>L750+'data'!$G$21*(K750-L750)/60*C750</f>
        <v>2.49963009724983</v>
      </c>
      <c r="M751" s="20">
        <f>IF(L751&lt;='data'!$G$22,1.89,1.47)</f>
        <v>1.89</v>
      </c>
      <c r="N751" s="19">
        <f>$A751</f>
        <v>3730</v>
      </c>
      <c r="O751" s="31">
        <f>'data'!$G$23-'data'!$G$23*(1-('data'!$G$22^M751)/('data'!$G$22^M751+L751^M751))</f>
        <v>54.2076645180669</v>
      </c>
      <c r="P751" s="31">
        <f>VLOOKUP(IF(N751-'data'!$G$24&lt;0,0,N751-'data'!$G$24),N3:O1097,2)</f>
        <v>54.2079711531649</v>
      </c>
      <c r="Q751" s="20">
        <v>2.5</v>
      </c>
      <c r="R751" s="19">
        <v>2.96740661866365</v>
      </c>
      <c r="S751" s="19">
        <v>2.78904996914657</v>
      </c>
      <c r="T751" s="19">
        <v>2.50004053380886</v>
      </c>
      <c r="U751" s="19">
        <v>2.49967823120379</v>
      </c>
      <c r="V751" s="19">
        <v>2.88564535947383</v>
      </c>
      <c r="W751" s="19">
        <v>2.54736717963465</v>
      </c>
      <c r="X751" s="19">
        <v>2.49967823120379</v>
      </c>
      <c r="Y751" s="31">
        <v>54.2071420603055</v>
      </c>
      <c r="Z751" s="31">
        <v>48.0277514251658</v>
      </c>
      <c r="AA751" s="31">
        <v>53.5838159637747</v>
      </c>
      <c r="AB751" s="31">
        <v>54.2071420603055</v>
      </c>
    </row>
    <row r="752" ht="20.05" customHeight="1">
      <c r="A752" s="17">
        <f>$A751+C751</f>
        <v>3735</v>
      </c>
      <c r="B752" s="18"/>
      <c r="C752" s="19">
        <v>5</v>
      </c>
      <c r="D752" t="b" s="20">
        <v>0</v>
      </c>
      <c r="E752" s="21"/>
      <c r="F752" s="22">
        <v>437.930228137630</v>
      </c>
      <c r="G752" s="22">
        <f>$E752+($F752/60+H752*'data'!$C$16+I752*OFFSET('data'!$C$17,0,D752)-G751*(OFFSET('data'!$C$18,0,D752)+'data'!$C$19+OFFSET('data'!$C$20,0,D752)))*$C752/60+G751</f>
        <v>16.3633802816823</v>
      </c>
      <c r="H752" s="22">
        <f>H751+('data'!$C$19*G751-'data'!$C$16*H751)*$C752/60</f>
        <v>66.5551536827371</v>
      </c>
      <c r="I752" s="22">
        <f>I751+(OFFSET('data'!$C$20,0,D752)*G751-OFFSET('data'!$C$17,0,D752)*I751)*$C752/60</f>
        <v>161.965949938018</v>
      </c>
      <c r="J752" s="23">
        <f>$A752/60</f>
        <v>62.25</v>
      </c>
      <c r="K752" s="19">
        <f>G752/'data'!$C$15*1000</f>
        <v>2.5</v>
      </c>
      <c r="L752" s="19">
        <f>L751+'data'!$G$21*(K751-L751)/60*C751</f>
        <v>2.49963444997436</v>
      </c>
      <c r="M752" s="20">
        <f>IF(L752&lt;='data'!$G$22,1.89,1.47)</f>
        <v>1.89</v>
      </c>
      <c r="N752" s="19">
        <f>$A752</f>
        <v>3735</v>
      </c>
      <c r="O752" s="31">
        <f>'data'!$G$23-'data'!$G$23*(1-('data'!$G$22^M752)/('data'!$G$22^M752+L752^M752))</f>
        <v>54.2075901013241</v>
      </c>
      <c r="P752" s="31">
        <f>VLOOKUP(IF(N752-'data'!$G$24&lt;0,0,N752-'data'!$G$24),N3:O1097,2)</f>
        <v>54.2078931278103</v>
      </c>
      <c r="Q752" s="20">
        <v>2.5</v>
      </c>
      <c r="R752" s="19">
        <v>2.96785890843684</v>
      </c>
      <c r="S752" s="19">
        <v>2.79395997608416</v>
      </c>
      <c r="T752" s="19">
        <v>2.5000404697567</v>
      </c>
      <c r="U752" s="19">
        <v>2.4996824944958</v>
      </c>
      <c r="V752" s="19">
        <v>2.886602499812</v>
      </c>
      <c r="W752" s="19">
        <v>2.55021111255124</v>
      </c>
      <c r="X752" s="19">
        <v>2.4996824944958</v>
      </c>
      <c r="Y752" s="31">
        <v>54.2070655855635</v>
      </c>
      <c r="Z752" s="31">
        <v>48.0128059303715</v>
      </c>
      <c r="AA752" s="31">
        <v>53.5379585459652</v>
      </c>
      <c r="AB752" s="31">
        <v>54.2070655855635</v>
      </c>
    </row>
    <row r="753" ht="20.05" customHeight="1">
      <c r="A753" s="17">
        <f>$A752+C752</f>
        <v>3740</v>
      </c>
      <c r="B753" s="18"/>
      <c r="C753" s="19">
        <v>5</v>
      </c>
      <c r="D753" t="b" s="20">
        <v>0</v>
      </c>
      <c r="E753" s="21"/>
      <c r="F753" s="22">
        <v>437.863533675148</v>
      </c>
      <c r="G753" s="22">
        <f>$E753+($F753/60+H753*'data'!$C$16+I753*OFFSET('data'!$C$17,0,D753)-G752*(OFFSET('data'!$C$18,0,D753)+'data'!$C$19+OFFSET('data'!$C$20,0,D753)))*$C753/60+G752</f>
        <v>16.3633802816823</v>
      </c>
      <c r="H753" s="22">
        <f>H752+('data'!$C$19*G752-'data'!$C$16*H752)*$C753/60</f>
        <v>66.5600544166134</v>
      </c>
      <c r="I753" s="22">
        <f>I752+(OFFSET('data'!$C$20,0,D753)*G752-OFFSET('data'!$C$17,0,D753)*I752)*$C753/60</f>
        <v>162.157087752077</v>
      </c>
      <c r="J753" s="23">
        <f>$A753/60</f>
        <v>62.3333333333333</v>
      </c>
      <c r="K753" s="19">
        <f>G753/'data'!$C$15*1000</f>
        <v>2.5</v>
      </c>
      <c r="L753" s="19">
        <f>L752+'data'!$G$21*(K752-L752)/60*C752</f>
        <v>2.49963875147946</v>
      </c>
      <c r="M753" s="20">
        <f>IF(L753&lt;='data'!$G$22,1.89,1.47)</f>
        <v>1.89</v>
      </c>
      <c r="N753" s="19">
        <f>$A753</f>
        <v>3740</v>
      </c>
      <c r="O753" s="31">
        <f>'data'!$G$23-'data'!$G$23*(1-('data'!$G$22^M753)/('data'!$G$22^M753+L753^M753))</f>
        <v>54.2075165603463</v>
      </c>
      <c r="P753" s="31">
        <f>VLOOKUP(IF(N753-'data'!$G$24&lt;0,0,N753-'data'!$G$24),N3:O1097,2)</f>
        <v>54.2078160206928</v>
      </c>
      <c r="Q753" s="20">
        <v>2.5</v>
      </c>
      <c r="R753" s="19">
        <v>2.96830958920016</v>
      </c>
      <c r="S753" s="19">
        <v>2.79862753750252</v>
      </c>
      <c r="T753" s="19">
        <v>2.50004040591821</v>
      </c>
      <c r="U753" s="19">
        <v>2.49968670686702</v>
      </c>
      <c r="V753" s="19">
        <v>2.88755371866433</v>
      </c>
      <c r="W753" s="19">
        <v>2.55307935740137</v>
      </c>
      <c r="X753" s="19">
        <v>2.49968670686702</v>
      </c>
      <c r="Y753" s="31">
        <v>54.2069900238677</v>
      </c>
      <c r="Z753" s="31">
        <v>47.9979585171675</v>
      </c>
      <c r="AA753" s="31">
        <v>53.4914740745622</v>
      </c>
      <c r="AB753" s="31">
        <v>54.2069900238677</v>
      </c>
    </row>
    <row r="754" ht="20.05" customHeight="1">
      <c r="A754" s="17">
        <f>$A753+C753</f>
        <v>3745</v>
      </c>
      <c r="B754" s="18"/>
      <c r="C754" s="19">
        <v>5</v>
      </c>
      <c r="D754" t="b" s="20">
        <v>0</v>
      </c>
      <c r="E754" s="21"/>
      <c r="F754" s="22">
        <v>437.796976094387</v>
      </c>
      <c r="G754" s="22">
        <f>$E754+($F754/60+H754*'data'!$C$16+I754*OFFSET('data'!$C$17,0,D754)-G753*(OFFSET('data'!$C$18,0,D754)+'data'!$C$19+OFFSET('data'!$C$20,0,D754)))*$C754/60+G753</f>
        <v>16.3633802816823</v>
      </c>
      <c r="H754" s="22">
        <f>H753+('data'!$C$19*G753-'data'!$C$16*H753)*$C754/60</f>
        <v>66.5649263912314</v>
      </c>
      <c r="I754" s="22">
        <f>I753+(OFFSET('data'!$C$20,0,D754)*G753-OFFSET('data'!$C$17,0,D754)*I753)*$C754/60</f>
        <v>162.348161694197</v>
      </c>
      <c r="J754" s="23">
        <f>$A754/60</f>
        <v>62.4166666666667</v>
      </c>
      <c r="K754" s="19">
        <f>G754/'data'!$C$15*1000</f>
        <v>2.5</v>
      </c>
      <c r="L754" s="19">
        <f>L753+'data'!$G$21*(K753-L753)/60*C753</f>
        <v>2.49964300236783</v>
      </c>
      <c r="M754" s="20">
        <f>IF(L754&lt;='data'!$G$22,1.89,1.47)</f>
        <v>1.89</v>
      </c>
      <c r="N754" s="19">
        <f>$A754</f>
        <v>3745</v>
      </c>
      <c r="O754" s="31">
        <f>'data'!$G$23-'data'!$G$23*(1-('data'!$G$22^M754)/('data'!$G$22^M754+L754^M754))</f>
        <v>54.2074438848262</v>
      </c>
      <c r="P754" s="31">
        <f>VLOOKUP(IF(N754-'data'!$G$24&lt;0,0,N754-'data'!$G$24),N3:O1097,2)</f>
        <v>54.2077398210051</v>
      </c>
      <c r="Q754" s="20">
        <v>2.5</v>
      </c>
      <c r="R754" s="19">
        <v>2.96875866642888</v>
      </c>
      <c r="S754" s="19">
        <v>2.80306681970594</v>
      </c>
      <c r="T754" s="19">
        <v>2.50004034229263</v>
      </c>
      <c r="U754" s="19">
        <v>2.49969086891917</v>
      </c>
      <c r="V754" s="19">
        <v>2.88849906671028</v>
      </c>
      <c r="W754" s="19">
        <v>2.55596877519321</v>
      </c>
      <c r="X754" s="19">
        <v>2.49969086891917</v>
      </c>
      <c r="Y754" s="31">
        <v>54.2069153644284</v>
      </c>
      <c r="Z754" s="31">
        <v>47.9832082921056</v>
      </c>
      <c r="AA754" s="31">
        <v>53.4444332074713</v>
      </c>
      <c r="AB754" s="31">
        <v>54.2069153644284</v>
      </c>
    </row>
    <row r="755" ht="20.05" customHeight="1">
      <c r="A755" s="17">
        <f>$A754+C754</f>
        <v>3750</v>
      </c>
      <c r="B755" s="18"/>
      <c r="C755" s="19">
        <v>5</v>
      </c>
      <c r="D755" t="b" s="20">
        <v>0</v>
      </c>
      <c r="E755" s="21"/>
      <c r="F755" s="22">
        <v>437.730554677121</v>
      </c>
      <c r="G755" s="22">
        <f>$E755+($F755/60+H755*'data'!$C$16+I755*OFFSET('data'!$C$17,0,D755)-G754*(OFFSET('data'!$C$18,0,D755)+'data'!$C$19+OFFSET('data'!$C$20,0,D755)))*$C755/60+G754</f>
        <v>16.3633802816823</v>
      </c>
      <c r="H755" s="22">
        <f>H754+('data'!$C$19*G754-'data'!$C$16*H754)*$C755/60</f>
        <v>66.5697697753607</v>
      </c>
      <c r="I755" s="22">
        <f>I754+(OFFSET('data'!$C$20,0,D755)*G754-OFFSET('data'!$C$17,0,D755)*I754)*$C755/60</f>
        <v>162.539171785721</v>
      </c>
      <c r="J755" s="23">
        <f>$A755/60</f>
        <v>62.5</v>
      </c>
      <c r="K755" s="19">
        <f>G755/'data'!$C$15*1000</f>
        <v>2.5</v>
      </c>
      <c r="L755" s="19">
        <f>L754+'data'!$G$21*(K754-L754)/60*C754</f>
        <v>2.49964720323509</v>
      </c>
      <c r="M755" s="20">
        <f>IF(L755&lt;='data'!$G$22,1.89,1.47)</f>
        <v>1.89</v>
      </c>
      <c r="N755" s="19">
        <f>$A755</f>
        <v>3750</v>
      </c>
      <c r="O755" s="31">
        <f>'data'!$G$23-'data'!$G$23*(1-('data'!$G$22^M755)/('data'!$G$22^M755+L755^M755))</f>
        <v>54.2073720645779</v>
      </c>
      <c r="P755" s="31">
        <f>VLOOKUP(IF(N755-'data'!$G$24&lt;0,0,N755-'data'!$G$24),N3:O1097,2)</f>
        <v>54.2076645180669</v>
      </c>
      <c r="Q755" s="20">
        <v>2.5</v>
      </c>
      <c r="R755" s="19">
        <v>2.96920614556771</v>
      </c>
      <c r="S755" s="19">
        <v>2.80729115216945</v>
      </c>
      <c r="T755" s="19">
        <v>2.50004027887919</v>
      </c>
      <c r="U755" s="19">
        <v>2.49969498124687</v>
      </c>
      <c r="V755" s="19">
        <v>2.88943859409775</v>
      </c>
      <c r="W755" s="19">
        <v>2.55887643057005</v>
      </c>
      <c r="X755" s="19">
        <v>2.49969498124687</v>
      </c>
      <c r="Y755" s="31">
        <v>54.2068415965829</v>
      </c>
      <c r="Z755" s="31">
        <v>47.9685543717584</v>
      </c>
      <c r="AA755" s="31">
        <v>53.3969020062244</v>
      </c>
      <c r="AB755" s="31">
        <v>54.2068415965829</v>
      </c>
    </row>
    <row r="756" ht="20.05" customHeight="1">
      <c r="A756" s="17">
        <f>$A755+C755</f>
        <v>3755</v>
      </c>
      <c r="B756" s="18"/>
      <c r="C756" s="19">
        <v>5</v>
      </c>
      <c r="D756" t="b" s="20">
        <v>0</v>
      </c>
      <c r="E756" s="21"/>
      <c r="F756" s="22">
        <v>437.664268709315</v>
      </c>
      <c r="G756" s="22">
        <f>$E756+($F756/60+H756*'data'!$C$16+I756*OFFSET('data'!$C$17,0,D756)-G755*(OFFSET('data'!$C$18,0,D756)+'data'!$C$19+OFFSET('data'!$C$20,0,D756)))*$C756/60+G755</f>
        <v>16.3633802816823</v>
      </c>
      <c r="H756" s="22">
        <f>H755+('data'!$C$19*G755-'data'!$C$16*H755)*$C756/60</f>
        <v>66.57458473678049</v>
      </c>
      <c r="I756" s="22">
        <f>I755+(OFFSET('data'!$C$20,0,D756)*G755-OFFSET('data'!$C$17,0,D756)*I755)*$C756/60</f>
        <v>162.730118047986</v>
      </c>
      <c r="J756" s="23">
        <f>$A756/60</f>
        <v>62.5833333333333</v>
      </c>
      <c r="K756" s="19">
        <f>G756/'data'!$C$15*1000</f>
        <v>2.5</v>
      </c>
      <c r="L756" s="19">
        <f>L755+'data'!$G$21*(K755-L755)/60*C755</f>
        <v>2.49965135466985</v>
      </c>
      <c r="M756" s="20">
        <f>IF(L756&lt;='data'!$G$22,1.89,1.47)</f>
        <v>1.89</v>
      </c>
      <c r="N756" s="19">
        <f>$A756</f>
        <v>3755</v>
      </c>
      <c r="O756" s="31">
        <f>'data'!$G$23-'data'!$G$23*(1-('data'!$G$22^M756)/('data'!$G$22^M756+L756^M756))</f>
        <v>54.2073010895352</v>
      </c>
      <c r="P756" s="31">
        <f>VLOOKUP(IF(N756-'data'!$G$24&lt;0,0,N756-'data'!$G$24),N3:O1097,2)</f>
        <v>54.2075901013241</v>
      </c>
      <c r="Q756" s="20">
        <v>2.5</v>
      </c>
      <c r="R756" s="19">
        <v>2.96965203203159</v>
      </c>
      <c r="S756" s="19">
        <v>2.81131307700195</v>
      </c>
      <c r="T756" s="19">
        <v>2.50004021567714</v>
      </c>
      <c r="U756" s="19">
        <v>2.49969904443774</v>
      </c>
      <c r="V756" s="19">
        <v>2.89037235044898</v>
      </c>
      <c r="W756" s="19">
        <v>2.56179957956692</v>
      </c>
      <c r="X756" s="19">
        <v>2.49969904443774</v>
      </c>
      <c r="Y756" s="31">
        <v>54.2067687097941</v>
      </c>
      <c r="Z756" s="31">
        <v>47.9539958825984</v>
      </c>
      <c r="AA756" s="31">
        <v>53.3489422103661</v>
      </c>
      <c r="AB756" s="31">
        <v>54.2067687097941</v>
      </c>
    </row>
    <row r="757" ht="20.05" customHeight="1">
      <c r="A757" s="17">
        <f>$A756+C756</f>
        <v>3760</v>
      </c>
      <c r="B757" s="18"/>
      <c r="C757" s="19">
        <v>5</v>
      </c>
      <c r="D757" t="b" s="20">
        <v>0</v>
      </c>
      <c r="E757" s="21"/>
      <c r="F757" s="22">
        <v>437.598117481092</v>
      </c>
      <c r="G757" s="22">
        <f>$E757+($F757/60+H757*'data'!$C$16+I757*OFFSET('data'!$C$17,0,D757)-G756*(OFFSET('data'!$C$18,0,D757)+'data'!$C$19+OFFSET('data'!$C$20,0,D757)))*$C757/60+G756</f>
        <v>16.3633802816823</v>
      </c>
      <c r="H757" s="22">
        <f>H756+('data'!$C$19*G756-'data'!$C$16*H756)*$C757/60</f>
        <v>66.57937144228541</v>
      </c>
      <c r="I757" s="22">
        <f>I756+(OFFSET('data'!$C$20,0,D757)*G756-OFFSET('data'!$C$17,0,D757)*I756)*$C757/60</f>
        <v>162.921000502322</v>
      </c>
      <c r="J757" s="23">
        <f>$A757/60</f>
        <v>62.6666666666667</v>
      </c>
      <c r="K757" s="19">
        <f>G757/'data'!$C$15*1000</f>
        <v>2.5</v>
      </c>
      <c r="L757" s="19">
        <f>L756+'data'!$G$21*(K756-L756)/60*C756</f>
        <v>2.49965545725379</v>
      </c>
      <c r="M757" s="20">
        <f>IF(L757&lt;='data'!$G$22,1.89,1.47)</f>
        <v>1.89</v>
      </c>
      <c r="N757" s="19">
        <f>$A757</f>
        <v>3760</v>
      </c>
      <c r="O757" s="31">
        <f>'data'!$G$23-'data'!$G$23*(1-('data'!$G$22^M757)/('data'!$G$22^M757+L757^M757))</f>
        <v>54.2072309497505</v>
      </c>
      <c r="P757" s="31">
        <f>VLOOKUP(IF(N757-'data'!$G$24&lt;0,0,N757-'data'!$G$24),N3:O1097,2)</f>
        <v>54.2075165603463</v>
      </c>
      <c r="Q757" s="20">
        <v>2.5</v>
      </c>
      <c r="R757" s="19">
        <v>2.97009633120651</v>
      </c>
      <c r="S757" s="19">
        <v>2.81514439548551</v>
      </c>
      <c r="T757" s="19">
        <v>2.50004015268571</v>
      </c>
      <c r="U757" s="19">
        <v>2.49970305907246</v>
      </c>
      <c r="V757" s="19">
        <v>2.89130038486636</v>
      </c>
      <c r="W757" s="19">
        <v>2.56473565809333</v>
      </c>
      <c r="X757" s="19">
        <v>2.49970305907246</v>
      </c>
      <c r="Y757" s="31">
        <v>54.2066966936495</v>
      </c>
      <c r="Z757" s="31">
        <v>47.9395319608762</v>
      </c>
      <c r="AA757" s="31">
        <v>53.3006114962071</v>
      </c>
      <c r="AB757" s="31">
        <v>54.2066966936495</v>
      </c>
    </row>
    <row r="758" ht="20.05" customHeight="1">
      <c r="A758" s="17">
        <f>$A757+C757</f>
        <v>3765</v>
      </c>
      <c r="B758" s="18"/>
      <c r="C758" s="19">
        <v>5</v>
      </c>
      <c r="D758" t="b" s="20">
        <v>0</v>
      </c>
      <c r="E758" s="21"/>
      <c r="F758" s="22">
        <v>437.532100286715</v>
      </c>
      <c r="G758" s="22">
        <f>$E758+($F758/60+H758*'data'!$C$16+I758*OFFSET('data'!$C$17,0,D758)-G757*(OFFSET('data'!$C$18,0,D758)+'data'!$C$19+OFFSET('data'!$C$20,0,D758)))*$C758/60+G757</f>
        <v>16.3633802816823</v>
      </c>
      <c r="H758" s="22">
        <f>H757+('data'!$C$19*G757-'data'!$C$16*H757)*$C758/60</f>
        <v>66.5841300576912</v>
      </c>
      <c r="I758" s="22">
        <f>I757+(OFFSET('data'!$C$20,0,D758)*G757-OFFSET('data'!$C$17,0,D758)*I757)*$C758/60</f>
        <v>163.111819170051</v>
      </c>
      <c r="J758" s="23">
        <f>$A758/60</f>
        <v>62.75</v>
      </c>
      <c r="K758" s="19">
        <f>G758/'data'!$C$15*1000</f>
        <v>2.5</v>
      </c>
      <c r="L758" s="19">
        <f>L757+'data'!$G$21*(K757-L757)/60*C757</f>
        <v>2.49965951156175</v>
      </c>
      <c r="M758" s="20">
        <f>IF(L758&lt;='data'!$G$22,1.89,1.47)</f>
        <v>1.89</v>
      </c>
      <c r="N758" s="19">
        <f>$A758</f>
        <v>3765</v>
      </c>
      <c r="O758" s="31">
        <f>'data'!$G$23-'data'!$G$23*(1-('data'!$G$22^M758)/('data'!$G$22^M758+L758^M758))</f>
        <v>54.2071616353933</v>
      </c>
      <c r="P758" s="31">
        <f>VLOOKUP(IF(N758-'data'!$G$24&lt;0,0,N758-'data'!$G$24),N3:O1097,2)</f>
        <v>54.2074438848262</v>
      </c>
      <c r="Q758" s="20">
        <v>2.5</v>
      </c>
      <c r="R758" s="19">
        <v>2.97053904845029</v>
      </c>
      <c r="S758" s="19">
        <v>2.8187962118638</v>
      </c>
      <c r="T758" s="19">
        <v>2.50004008990413</v>
      </c>
      <c r="U758" s="19">
        <v>2.49970702572488</v>
      </c>
      <c r="V758" s="19">
        <v>2.89222274593822</v>
      </c>
      <c r="W758" s="19">
        <v>2.5676822710992</v>
      </c>
      <c r="X758" s="19">
        <v>2.49970702572488</v>
      </c>
      <c r="Y758" s="31">
        <v>54.2066255378588</v>
      </c>
      <c r="Z758" s="31">
        <v>47.9251617525021</v>
      </c>
      <c r="AA758" s="31">
        <v>53.2519637207702</v>
      </c>
      <c r="AB758" s="31">
        <v>54.2066255378588</v>
      </c>
    </row>
    <row r="759" ht="20.05" customHeight="1">
      <c r="A759" s="17">
        <f>$A758+C758</f>
        <v>3770</v>
      </c>
      <c r="B759" s="18"/>
      <c r="C759" s="19">
        <v>5</v>
      </c>
      <c r="D759" t="b" s="20">
        <v>0</v>
      </c>
      <c r="E759" s="21"/>
      <c r="F759" s="22">
        <v>437.466216424558</v>
      </c>
      <c r="G759" s="22">
        <f>$E759+($F759/60+H759*'data'!$C$16+I759*OFFSET('data'!$C$17,0,D759)-G758*(OFFSET('data'!$C$18,0,D759)+'data'!$C$19+OFFSET('data'!$C$20,0,D759)))*$C759/60+G758</f>
        <v>16.3633802816823</v>
      </c>
      <c r="H759" s="22">
        <f>H758+('data'!$C$19*G758-'data'!$C$16*H758)*$C759/60</f>
        <v>66.5888607478407</v>
      </c>
      <c r="I759" s="22">
        <f>I758+(OFFSET('data'!$C$20,0,D759)*G758-OFFSET('data'!$C$17,0,D759)*I758)*$C759/60</f>
        <v>163.302574072489</v>
      </c>
      <c r="J759" s="23">
        <f>$A759/60</f>
        <v>62.8333333333333</v>
      </c>
      <c r="K759" s="19">
        <f>G759/'data'!$C$15*1000</f>
        <v>2.5</v>
      </c>
      <c r="L759" s="19">
        <f>L758+'data'!$G$21*(K758-L758)/60*C758</f>
        <v>2.4996635181618</v>
      </c>
      <c r="M759" s="20">
        <f>IF(L759&lt;='data'!$G$22,1.89,1.47)</f>
        <v>1.89</v>
      </c>
      <c r="N759" s="19">
        <f>$A759</f>
        <v>3770</v>
      </c>
      <c r="O759" s="31">
        <f>'data'!$G$23-'data'!$G$23*(1-('data'!$G$22^M759)/('data'!$G$22^M759+L759^M759))</f>
        <v>54.2070931367488</v>
      </c>
      <c r="P759" s="31">
        <f>VLOOKUP(IF(N759-'data'!$G$24&lt;0,0,N759-'data'!$G$24),N3:O1097,2)</f>
        <v>54.2073720645779</v>
      </c>
      <c r="Q759" s="20">
        <v>2.5</v>
      </c>
      <c r="R759" s="19">
        <v>2.97098018909329</v>
      </c>
      <c r="S759" s="19">
        <v>2.8222789745422</v>
      </c>
      <c r="T759" s="19">
        <v>2.50004002733169</v>
      </c>
      <c r="U759" s="19">
        <v>2.49971094496209</v>
      </c>
      <c r="V759" s="19">
        <v>2.89313948174451</v>
      </c>
      <c r="W759" s="19">
        <v>2.57063718238352</v>
      </c>
      <c r="X759" s="19">
        <v>2.49971094496209</v>
      </c>
      <c r="Y759" s="31">
        <v>54.2065552322534</v>
      </c>
      <c r="Z759" s="31">
        <v>47.9108844129283</v>
      </c>
      <c r="AA759" s="31">
        <v>53.2030491517202</v>
      </c>
      <c r="AB759" s="31">
        <v>54.2065552322534</v>
      </c>
    </row>
    <row r="760" ht="20.05" customHeight="1">
      <c r="A760" s="17">
        <f>$A759+C759</f>
        <v>3775</v>
      </c>
      <c r="B760" s="18"/>
      <c r="C760" s="19">
        <v>5</v>
      </c>
      <c r="D760" t="b" s="20">
        <v>0</v>
      </c>
      <c r="E760" s="21"/>
      <c r="F760" s="22">
        <v>437.400465197085</v>
      </c>
      <c r="G760" s="22">
        <f>$E760+($F760/60+H760*'data'!$C$16+I760*OFFSET('data'!$C$17,0,D760)-G759*(OFFSET('data'!$C$18,0,D760)+'data'!$C$19+OFFSET('data'!$C$20,0,D760)))*$C760/60+G759</f>
        <v>16.3633802816823</v>
      </c>
      <c r="H760" s="22">
        <f>H759+('data'!$C$19*G759-'data'!$C$16*H759)*$C760/60</f>
        <v>66.59356367660919</v>
      </c>
      <c r="I760" s="22">
        <f>I759+(OFFSET('data'!$C$20,0,D760)*G759-OFFSET('data'!$C$17,0,D760)*I759)*$C760/60</f>
        <v>163.493265230944</v>
      </c>
      <c r="J760" s="23">
        <f>$A760/60</f>
        <v>62.9166666666667</v>
      </c>
      <c r="K760" s="19">
        <f>G760/'data'!$C$15*1000</f>
        <v>2.5</v>
      </c>
      <c r="L760" s="19">
        <f>L759+'data'!$G$21*(K759-L759)/60*C759</f>
        <v>2.49966747761534</v>
      </c>
      <c r="M760" s="20">
        <f>IF(L760&lt;='data'!$G$22,1.89,1.47)</f>
        <v>1.89</v>
      </c>
      <c r="N760" s="19">
        <f>$A760</f>
        <v>3775</v>
      </c>
      <c r="O760" s="31">
        <f>'data'!$G$23-'data'!$G$23*(1-('data'!$G$22^M760)/('data'!$G$22^M760+L760^M760))</f>
        <v>54.2070254442164</v>
      </c>
      <c r="P760" s="31">
        <f>VLOOKUP(IF(N760-'data'!$G$24&lt;0,0,N760-'data'!$G$24),N3:O1097,2)</f>
        <v>54.2073010895352</v>
      </c>
      <c r="Q760" s="20">
        <v>2.5</v>
      </c>
      <c r="R760" s="19">
        <v>2.97141975843902</v>
      </c>
      <c r="S760" s="19">
        <v>2.82560251485255</v>
      </c>
      <c r="T760" s="19">
        <v>2.5000399649676</v>
      </c>
      <c r="U760" s="19">
        <v>2.4997148173445</v>
      </c>
      <c r="V760" s="19">
        <v>2.89405063986247</v>
      </c>
      <c r="W760" s="19">
        <v>2.57359830500774</v>
      </c>
      <c r="X760" s="19">
        <v>2.4997148173445</v>
      </c>
      <c r="Y760" s="31">
        <v>54.2064857667841</v>
      </c>
      <c r="Z760" s="31">
        <v>47.8966991070325</v>
      </c>
      <c r="AA760" s="31">
        <v>53.1539146840303</v>
      </c>
      <c r="AB760" s="31">
        <v>54.2064857667841</v>
      </c>
    </row>
    <row r="761" ht="20.05" customHeight="1">
      <c r="A761" s="17">
        <f>$A760+C760</f>
        <v>3780</v>
      </c>
      <c r="B761" s="18"/>
      <c r="C761" s="19">
        <v>5</v>
      </c>
      <c r="D761" t="b" s="20">
        <v>0</v>
      </c>
      <c r="E761" s="21"/>
      <c r="F761" s="22">
        <v>437.334845910827</v>
      </c>
      <c r="G761" s="22">
        <f>$E761+($F761/60+H761*'data'!$C$16+I761*OFFSET('data'!$C$17,0,D761)-G760*(OFFSET('data'!$C$18,0,D761)+'data'!$C$19+OFFSET('data'!$C$20,0,D761)))*$C761/60+G760</f>
        <v>16.3633802816823</v>
      </c>
      <c r="H761" s="22">
        <f>H760+('data'!$C$19*G760-'data'!$C$16*H760)*$C761/60</f>
        <v>66.5982390069105</v>
      </c>
      <c r="I761" s="22">
        <f>I760+(OFFSET('data'!$C$20,0,D761)*G760-OFFSET('data'!$C$17,0,D761)*I760)*$C761/60</f>
        <v>163.683892666717</v>
      </c>
      <c r="J761" s="23">
        <f>$A761/60</f>
        <v>63</v>
      </c>
      <c r="K761" s="19">
        <f>G761/'data'!$C$15*1000</f>
        <v>2.5</v>
      </c>
      <c r="L761" s="19">
        <f>L760+'data'!$G$21*(K760-L760)/60*C760</f>
        <v>2.49967139047714</v>
      </c>
      <c r="M761" s="20">
        <f>IF(L761&lt;='data'!$G$22,1.89,1.47)</f>
        <v>1.89</v>
      </c>
      <c r="N761" s="19">
        <f>$A761</f>
        <v>3780</v>
      </c>
      <c r="O761" s="31">
        <f>'data'!$G$23-'data'!$G$23*(1-('data'!$G$22^M761)/('data'!$G$22^M761+L761^M761))</f>
        <v>54.2069585483089</v>
      </c>
      <c r="P761" s="31">
        <f>VLOOKUP(IF(N761-'data'!$G$24&lt;0,0,N761-'data'!$G$24),N3:O1097,2)</f>
        <v>54.2072309497505</v>
      </c>
      <c r="Q761" s="20">
        <v>2.5</v>
      </c>
      <c r="R761" s="19">
        <v>2.97185776176492</v>
      </c>
      <c r="S761" s="19">
        <v>2.82877608352653</v>
      </c>
      <c r="T761" s="19">
        <v>2.50003990281114</v>
      </c>
      <c r="U761" s="19">
        <v>2.49971864342591</v>
      </c>
      <c r="V761" s="19">
        <v>2.89495626737222</v>
      </c>
      <c r="W761" s="19">
        <v>2.57656369227815</v>
      </c>
      <c r="X761" s="19">
        <v>2.49971864342591</v>
      </c>
      <c r="Y761" s="31">
        <v>54.2064171315208</v>
      </c>
      <c r="Z761" s="31">
        <v>47.8826050090033</v>
      </c>
      <c r="AA761" s="31">
        <v>53.1046040441063</v>
      </c>
      <c r="AB761" s="31">
        <v>54.2064171315208</v>
      </c>
    </row>
    <row r="762" ht="20.05" customHeight="1">
      <c r="A762" s="17">
        <f>$A761+C761</f>
        <v>3785</v>
      </c>
      <c r="B762" s="18"/>
      <c r="C762" s="19">
        <v>5</v>
      </c>
      <c r="D762" t="b" s="20">
        <v>0</v>
      </c>
      <c r="E762" s="21"/>
      <c r="F762" s="22">
        <v>437.269357876353</v>
      </c>
      <c r="G762" s="22">
        <f>$E762+($F762/60+H762*'data'!$C$16+I762*OFFSET('data'!$C$17,0,D762)-G761*(OFFSET('data'!$C$18,0,D762)+'data'!$C$19+OFFSET('data'!$C$20,0,D762)))*$C762/60+G761</f>
        <v>16.3633802816823</v>
      </c>
      <c r="H762" s="22">
        <f>H761+('data'!$C$19*G761-'data'!$C$16*H761)*$C762/60</f>
        <v>66.6028869007022</v>
      </c>
      <c r="I762" s="22">
        <f>I761+(OFFSET('data'!$C$20,0,D762)*G761-OFFSET('data'!$C$17,0,D762)*I761)*$C762/60</f>
        <v>163.874456401102</v>
      </c>
      <c r="J762" s="23">
        <f>$A762/60</f>
        <v>63.0833333333333</v>
      </c>
      <c r="K762" s="19">
        <f>G762/'data'!$C$15*1000</f>
        <v>2.5</v>
      </c>
      <c r="L762" s="19">
        <f>L761+'data'!$G$21*(K761-L761)/60*C761</f>
        <v>2.49967525729546</v>
      </c>
      <c r="M762" s="20">
        <f>IF(L762&lt;='data'!$G$22,1.89,1.47)</f>
        <v>1.89</v>
      </c>
      <c r="N762" s="19">
        <f>$A762</f>
        <v>3785</v>
      </c>
      <c r="O762" s="31">
        <f>'data'!$G$23-'data'!$G$23*(1-('data'!$G$22^M762)/('data'!$G$22^M762+L762^M762))</f>
        <v>54.2068924396505</v>
      </c>
      <c r="P762" s="31">
        <f>VLOOKUP(IF(N762-'data'!$G$24&lt;0,0,N762-'data'!$G$24),N3:O1097,2)</f>
        <v>54.2071616353933</v>
      </c>
      <c r="Q762" s="20">
        <v>2.5</v>
      </c>
      <c r="R762" s="19">
        <v>2.97229420432282</v>
      </c>
      <c r="S762" s="19">
        <v>2.8318083850132</v>
      </c>
      <c r="T762" s="19">
        <v>2.50003984086157</v>
      </c>
      <c r="U762" s="19">
        <v>2.4997224237536</v>
      </c>
      <c r="V762" s="19">
        <v>2.89585641086229</v>
      </c>
      <c r="W762" s="19">
        <v>2.57953152926353</v>
      </c>
      <c r="X762" s="19">
        <v>2.4997224237536</v>
      </c>
      <c r="Y762" s="31">
        <v>54.206349316650</v>
      </c>
      <c r="Z762" s="31">
        <v>47.8686013022263</v>
      </c>
      <c r="AA762" s="31">
        <v>53.0551579820525</v>
      </c>
      <c r="AB762" s="31">
        <v>54.206349316650</v>
      </c>
    </row>
    <row r="763" ht="20.05" customHeight="1">
      <c r="A763" s="17">
        <f>$A762+C762</f>
        <v>3790</v>
      </c>
      <c r="B763" s="18"/>
      <c r="C763" s="19">
        <v>5</v>
      </c>
      <c r="D763" t="b" s="20">
        <v>0</v>
      </c>
      <c r="E763" s="21"/>
      <c r="F763" s="22">
        <v>437.204000408251</v>
      </c>
      <c r="G763" s="22">
        <f>$E763+($F763/60+H763*'data'!$C$16+I763*OFFSET('data'!$C$17,0,D763)-G762*(OFFSET('data'!$C$18,0,D763)+'data'!$C$19+OFFSET('data'!$C$20,0,D763)))*$C763/60+G762</f>
        <v>16.3633802816823</v>
      </c>
      <c r="H763" s="22">
        <f>H762+('data'!$C$19*G762-'data'!$C$16*H762)*$C763/60</f>
        <v>66.6075075189916</v>
      </c>
      <c r="I763" s="22">
        <f>I762+(OFFSET('data'!$C$20,0,D763)*G762-OFFSET('data'!$C$17,0,D763)*I762)*$C763/60</f>
        <v>164.064956455385</v>
      </c>
      <c r="J763" s="23">
        <f>$A763/60</f>
        <v>63.1666666666667</v>
      </c>
      <c r="K763" s="19">
        <f>G763/'data'!$C$15*1000</f>
        <v>2.5</v>
      </c>
      <c r="L763" s="19">
        <f>L762+'data'!$G$21*(K762-L762)/60*C762</f>
        <v>2.49967907861211</v>
      </c>
      <c r="M763" s="20">
        <f>IF(L763&lt;='data'!$G$22,1.89,1.47)</f>
        <v>1.89</v>
      </c>
      <c r="N763" s="19">
        <f>$A763</f>
        <v>3790</v>
      </c>
      <c r="O763" s="31">
        <f>'data'!$G$23-'data'!$G$23*(1-('data'!$G$22^M763)/('data'!$G$22^M763+L763^M763))</f>
        <v>54.2068271089756</v>
      </c>
      <c r="P763" s="31">
        <f>VLOOKUP(IF(N763-'data'!$G$24&lt;0,0,N763-'data'!$G$24),N3:O1097,2)</f>
        <v>54.2070931367488</v>
      </c>
      <c r="Q763" s="20">
        <v>2.5</v>
      </c>
      <c r="R763" s="19">
        <v>2.97272909133959</v>
      </c>
      <c r="S763" s="19">
        <v>2.83470760976785</v>
      </c>
      <c r="T763" s="19">
        <v>2.50003977911812</v>
      </c>
      <c r="U763" s="19">
        <v>2.49972615886839</v>
      </c>
      <c r="V763" s="19">
        <v>2.89675111643511</v>
      </c>
      <c r="W763" s="19">
        <v>2.58250012481644</v>
      </c>
      <c r="X763" s="19">
        <v>2.49972615886839</v>
      </c>
      <c r="Y763" s="31">
        <v>54.206282312474</v>
      </c>
      <c r="Z763" s="31">
        <v>47.8546871791722</v>
      </c>
      <c r="AA763" s="31">
        <v>53.0056144527343</v>
      </c>
      <c r="AB763" s="31">
        <v>54.206282312474</v>
      </c>
    </row>
    <row r="764" ht="20.05" customHeight="1">
      <c r="A764" s="17">
        <f>$A763+C763</f>
        <v>3795</v>
      </c>
      <c r="B764" s="18"/>
      <c r="C764" s="19">
        <v>5</v>
      </c>
      <c r="D764" t="b" s="20">
        <v>0</v>
      </c>
      <c r="E764" s="21"/>
      <c r="F764" s="22">
        <v>437.138772825102</v>
      </c>
      <c r="G764" s="22">
        <f>$E764+($F764/60+H764*'data'!$C$16+I764*OFFSET('data'!$C$17,0,D764)-G763*(OFFSET('data'!$C$18,0,D764)+'data'!$C$19+OFFSET('data'!$C$20,0,D764)))*$C764/60+G763</f>
        <v>16.3633802816823</v>
      </c>
      <c r="H764" s="22">
        <f>H763+('data'!$C$19*G763-'data'!$C$16*H763)*$C764/60</f>
        <v>66.6121010218411</v>
      </c>
      <c r="I764" s="22">
        <f>I763+(OFFSET('data'!$C$20,0,D764)*G763-OFFSET('data'!$C$17,0,D764)*I763)*$C764/60</f>
        <v>164.255392850847</v>
      </c>
      <c r="J764" s="23">
        <f>$A764/60</f>
        <v>63.25</v>
      </c>
      <c r="K764" s="19">
        <f>G764/'data'!$C$15*1000</f>
        <v>2.5</v>
      </c>
      <c r="L764" s="19">
        <f>L763+'data'!$G$21*(K763-L763)/60*C763</f>
        <v>2.49968285496251</v>
      </c>
      <c r="M764" s="20">
        <f>IF(L764&lt;='data'!$G$22,1.89,1.47)</f>
        <v>1.89</v>
      </c>
      <c r="N764" s="19">
        <f>$A764</f>
        <v>3795</v>
      </c>
      <c r="O764" s="31">
        <f>'data'!$G$23-'data'!$G$23*(1-('data'!$G$22^M764)/('data'!$G$22^M764+L764^M764))</f>
        <v>54.2067625471282</v>
      </c>
      <c r="P764" s="31">
        <f>VLOOKUP(IF(N764-'data'!$G$24&lt;0,0,N764-'data'!$G$24),N3:O1097,2)</f>
        <v>54.2070254442164</v>
      </c>
      <c r="Q764" s="20">
        <v>2.5</v>
      </c>
      <c r="R764" s="19">
        <v>2.97316242801769</v>
      </c>
      <c r="S764" s="19">
        <v>2.83748146463249</v>
      </c>
      <c r="T764" s="19">
        <v>2.50003971758007</v>
      </c>
      <c r="U764" s="19">
        <v>2.49972984930474</v>
      </c>
      <c r="V764" s="19">
        <v>2.8976404297124</v>
      </c>
      <c r="W764" s="19">
        <v>2.58546790406837</v>
      </c>
      <c r="X764" s="19">
        <v>2.49972984930474</v>
      </c>
      <c r="Y764" s="31">
        <v>54.2062161094092</v>
      </c>
      <c r="Z764" s="31">
        <v>47.8408618412861</v>
      </c>
      <c r="AA764" s="31">
        <v>52.9560087862583</v>
      </c>
      <c r="AB764" s="31">
        <v>54.2062161094092</v>
      </c>
    </row>
    <row r="765" ht="20.05" customHeight="1">
      <c r="A765" s="17">
        <f>$A764+C764</f>
        <v>3800</v>
      </c>
      <c r="B765" s="18"/>
      <c r="C765" s="19">
        <v>5</v>
      </c>
      <c r="D765" t="b" s="20">
        <v>0</v>
      </c>
      <c r="E765" s="21"/>
      <c r="F765" s="22">
        <v>437.073674449459</v>
      </c>
      <c r="G765" s="22">
        <f>$E765+($F765/60+H765*'data'!$C$16+I765*OFFSET('data'!$C$17,0,D765)-G764*(OFFSET('data'!$C$18,0,D765)+'data'!$C$19+OFFSET('data'!$C$20,0,D765)))*$C765/60+G764</f>
        <v>16.3633802816823</v>
      </c>
      <c r="H765" s="22">
        <f>H764+('data'!$C$19*G764-'data'!$C$16*H764)*$C765/60</f>
        <v>66.6166675683737</v>
      </c>
      <c r="I765" s="22">
        <f>I764+(OFFSET('data'!$C$20,0,D765)*G764-OFFSET('data'!$C$17,0,D765)*I764)*$C765/60</f>
        <v>164.445765608760</v>
      </c>
      <c r="J765" s="23">
        <f>$A765/60</f>
        <v>63.3333333333333</v>
      </c>
      <c r="K765" s="19">
        <f>G765/'data'!$C$15*1000</f>
        <v>2.5</v>
      </c>
      <c r="L765" s="19">
        <f>L764+'data'!$G$21*(K764-L764)/60*C764</f>
        <v>2.49968658687579</v>
      </c>
      <c r="M765" s="20">
        <f>IF(L765&lt;='data'!$G$22,1.89,1.47)</f>
        <v>1.89</v>
      </c>
      <c r="N765" s="19">
        <f>$A765</f>
        <v>3800</v>
      </c>
      <c r="O765" s="31">
        <f>'data'!$G$23-'data'!$G$23*(1-('data'!$G$22^M765)/('data'!$G$22^M765+L765^M765))</f>
        <v>54.2066987450596</v>
      </c>
      <c r="P765" s="31">
        <f>VLOOKUP(IF(N765-'data'!$G$24&lt;0,0,N765-'data'!$G$24),N3:O1097,2)</f>
        <v>54.2069585483089</v>
      </c>
      <c r="Q765" s="20">
        <v>2.5</v>
      </c>
      <c r="R765" s="19">
        <v>2.97359421953562</v>
      </c>
      <c r="S765" s="19">
        <v>2.84013720142035</v>
      </c>
      <c r="T765" s="19">
        <v>2.50003965624669</v>
      </c>
      <c r="U765" s="19">
        <v>2.49973349559081</v>
      </c>
      <c r="V765" s="19">
        <v>2.89852439584055</v>
      </c>
      <c r="W765" s="19">
        <v>2.58843340137069</v>
      </c>
      <c r="X765" s="19">
        <v>2.49973349559081</v>
      </c>
      <c r="Y765" s="31">
        <v>54.2061506979852</v>
      </c>
      <c r="Z765" s="31">
        <v>47.8271244988781</v>
      </c>
      <c r="AA765" s="31">
        <v>52.9063738484585</v>
      </c>
      <c r="AB765" s="31">
        <v>54.2061506979852</v>
      </c>
    </row>
    <row r="766" ht="20.05" customHeight="1">
      <c r="A766" s="17">
        <f>$A765+C765</f>
        <v>3805</v>
      </c>
      <c r="B766" s="18"/>
      <c r="C766" s="19">
        <v>5</v>
      </c>
      <c r="D766" t="b" s="20">
        <v>0</v>
      </c>
      <c r="E766" s="21"/>
      <c r="F766" s="22">
        <v>437.008704607821</v>
      </c>
      <c r="G766" s="22">
        <f>$E766+($F766/60+H766*'data'!$C$16+I766*OFFSET('data'!$C$17,0,D766)-G765*(OFFSET('data'!$C$18,0,D766)+'data'!$C$19+OFFSET('data'!$C$20,0,D766)))*$C766/60+G765</f>
        <v>16.3633802816823</v>
      </c>
      <c r="H766" s="22">
        <f>H765+('data'!$C$19*G765-'data'!$C$16*H765)*$C766/60</f>
        <v>66.62120731677879</v>
      </c>
      <c r="I766" s="22">
        <f>I765+(OFFSET('data'!$C$20,0,D766)*G765-OFFSET('data'!$C$17,0,D766)*I765)*$C766/60</f>
        <v>164.636074750390</v>
      </c>
      <c r="J766" s="23">
        <f>$A766/60</f>
        <v>63.4166666666667</v>
      </c>
      <c r="K766" s="19">
        <f>G766/'data'!$C$15*1000</f>
        <v>2.5</v>
      </c>
      <c r="L766" s="19">
        <f>L765+'data'!$G$21*(K765-L765)/60*C765</f>
        <v>2.49969027487485</v>
      </c>
      <c r="M766" s="20">
        <f>IF(L766&lt;='data'!$G$22,1.89,1.47)</f>
        <v>1.89</v>
      </c>
      <c r="N766" s="19">
        <f>$A766</f>
        <v>3805</v>
      </c>
      <c r="O766" s="31">
        <f>'data'!$G$23-'data'!$G$23*(1-('data'!$G$22^M766)/('data'!$G$22^M766+L766^M766))</f>
        <v>54.2066356938278</v>
      </c>
      <c r="P766" s="31">
        <f>VLOOKUP(IF(N766-'data'!$G$24&lt;0,0,N766-'data'!$G$24),N3:O1097,2)</f>
        <v>54.2068924396505</v>
      </c>
      <c r="Q766" s="20">
        <v>2.5</v>
      </c>
      <c r="R766" s="19">
        <v>2.97402447104846</v>
      </c>
      <c r="S766" s="19">
        <v>2.84268164381093</v>
      </c>
      <c r="T766" s="19">
        <v>2.50003959511723</v>
      </c>
      <c r="U766" s="19">
        <v>2.49973709824853</v>
      </c>
      <c r="V766" s="19">
        <v>2.89940305949595</v>
      </c>
      <c r="W766" s="19">
        <v>2.59139525365499</v>
      </c>
      <c r="X766" s="19">
        <v>2.49973709824853</v>
      </c>
      <c r="Y766" s="31">
        <v>54.2060860688431</v>
      </c>
      <c r="Z766" s="31">
        <v>47.8134743710152</v>
      </c>
      <c r="AA766" s="31">
        <v>52.8567401919515</v>
      </c>
      <c r="AB766" s="31">
        <v>54.2060860688431</v>
      </c>
    </row>
    <row r="767" ht="20.05" customHeight="1">
      <c r="A767" s="17">
        <f>$A766+C766</f>
        <v>3810</v>
      </c>
      <c r="B767" s="18"/>
      <c r="C767" s="19">
        <v>5</v>
      </c>
      <c r="D767" t="b" s="20">
        <v>0</v>
      </c>
      <c r="E767" s="21"/>
      <c r="F767" s="22">
        <v>436.943862630611</v>
      </c>
      <c r="G767" s="22">
        <f>$E767+($F767/60+H767*'data'!$C$16+I767*OFFSET('data'!$C$17,0,D767)-G766*(OFFSET('data'!$C$18,0,D767)+'data'!$C$19+OFFSET('data'!$C$20,0,D767)))*$C767/60+G766</f>
        <v>16.3633802816823</v>
      </c>
      <c r="H767" s="22">
        <f>H766+('data'!$C$19*G766-'data'!$C$16*H766)*$C767/60</f>
        <v>66.62572042431739</v>
      </c>
      <c r="I767" s="22">
        <f>I766+(OFFSET('data'!$C$20,0,D767)*G766-OFFSET('data'!$C$17,0,D767)*I766)*$C767/60</f>
        <v>164.826320296996</v>
      </c>
      <c r="J767" s="23">
        <f>$A767/60</f>
        <v>63.5</v>
      </c>
      <c r="K767" s="19">
        <f>G767/'data'!$C$15*1000</f>
        <v>2.5</v>
      </c>
      <c r="L767" s="19">
        <f>L766+'data'!$G$21*(K766-L766)/60*C766</f>
        <v>2.49969391947644</v>
      </c>
      <c r="M767" s="20">
        <f>IF(L767&lt;='data'!$G$22,1.89,1.47)</f>
        <v>1.89</v>
      </c>
      <c r="N767" s="19">
        <f>$A767</f>
        <v>3810</v>
      </c>
      <c r="O767" s="31">
        <f>'data'!$G$23-'data'!$G$23*(1-('data'!$G$22^M767)/('data'!$G$22^M767+L767^M767))</f>
        <v>54.2065733845961</v>
      </c>
      <c r="P767" s="31">
        <f>VLOOKUP(IF(N767-'data'!$G$24&lt;0,0,N767-'data'!$G$24),N3:O1097,2)</f>
        <v>54.2068271089756</v>
      </c>
      <c r="Q767" s="20">
        <v>2.5</v>
      </c>
      <c r="R767" s="19">
        <v>2.97445318768833</v>
      </c>
      <c r="S767" s="19">
        <v>2.84512121265521</v>
      </c>
      <c r="T767" s="19">
        <v>2.50003953419098</v>
      </c>
      <c r="U767" s="19">
        <v>2.49974065779368</v>
      </c>
      <c r="V767" s="19">
        <v>2.90027646489019</v>
      </c>
      <c r="W767" s="19">
        <v>2.59435219418807</v>
      </c>
      <c r="X767" s="19">
        <v>2.49974065779368</v>
      </c>
      <c r="Y767" s="31">
        <v>54.2060222127346</v>
      </c>
      <c r="Z767" s="31">
        <v>47.7999106854143</v>
      </c>
      <c r="AA767" s="31">
        <v>52.8071361982911</v>
      </c>
      <c r="AB767" s="31">
        <v>54.2060222127346</v>
      </c>
    </row>
    <row r="768" ht="20.05" customHeight="1">
      <c r="A768" s="17">
        <f>$A767+C767</f>
        <v>3815</v>
      </c>
      <c r="B768" s="18"/>
      <c r="C768" s="19">
        <v>5</v>
      </c>
      <c r="D768" t="b" s="20">
        <v>0</v>
      </c>
      <c r="E768" s="21"/>
      <c r="F768" s="22">
        <v>436.879147852153</v>
      </c>
      <c r="G768" s="22">
        <f>$E768+($F768/60+H768*'data'!$C$16+I768*OFFSET('data'!$C$17,0,D768)-G767*(OFFSET('data'!$C$18,0,D768)+'data'!$C$19+OFFSET('data'!$C$20,0,D768)))*$C768/60+G767</f>
        <v>16.3633802816823</v>
      </c>
      <c r="H768" s="22">
        <f>H767+('data'!$C$19*G767-'data'!$C$16*H767)*$C768/60</f>
        <v>66.6302070473276</v>
      </c>
      <c r="I768" s="22">
        <f>I767+(OFFSET('data'!$C$20,0,D768)*G767-OFFSET('data'!$C$17,0,D768)*I767)*$C768/60</f>
        <v>165.016502269828</v>
      </c>
      <c r="J768" s="23">
        <f>$A768/60</f>
        <v>63.5833333333333</v>
      </c>
      <c r="K768" s="19">
        <f>G768/'data'!$C$15*1000</f>
        <v>2.5</v>
      </c>
      <c r="L768" s="19">
        <f>L767+'data'!$G$21*(K767-L767)/60*C767</f>
        <v>2.49969752119122</v>
      </c>
      <c r="M768" s="20">
        <f>IF(L768&lt;='data'!$G$22,1.89,1.47)</f>
        <v>1.89</v>
      </c>
      <c r="N768" s="19">
        <f>$A768</f>
        <v>3815</v>
      </c>
      <c r="O768" s="31">
        <f>'data'!$G$23-'data'!$G$23*(1-('data'!$G$22^M768)/('data'!$G$22^M768+L768^M768))</f>
        <v>54.2065118086317</v>
      </c>
      <c r="P768" s="31">
        <f>VLOOKUP(IF(N768-'data'!$G$24&lt;0,0,N768-'data'!$G$24),N3:O1097,2)</f>
        <v>54.2067625471282</v>
      </c>
      <c r="Q768" s="20">
        <v>2.5</v>
      </c>
      <c r="R768" s="19">
        <v>2.97488037456479</v>
      </c>
      <c r="S768" s="19">
        <v>2.84746194978507</v>
      </c>
      <c r="T768" s="19">
        <v>2.50003947346718</v>
      </c>
      <c r="U768" s="19">
        <v>2.49974417473597</v>
      </c>
      <c r="V768" s="19">
        <v>2.90114465577529</v>
      </c>
      <c r="W768" s="19">
        <v>2.59730304669817</v>
      </c>
      <c r="X768" s="19">
        <v>2.49974417473597</v>
      </c>
      <c r="Y768" s="31">
        <v>54.2059591205201</v>
      </c>
      <c r="Z768" s="31">
        <v>47.7864326783374</v>
      </c>
      <c r="AA768" s="31">
        <v>52.7575882117258</v>
      </c>
      <c r="AB768" s="31">
        <v>54.2059591205201</v>
      </c>
    </row>
    <row r="769" ht="20.05" customHeight="1">
      <c r="A769" s="17">
        <f>$A768+C768</f>
        <v>3820</v>
      </c>
      <c r="B769" s="18"/>
      <c r="C769" s="19">
        <v>5</v>
      </c>
      <c r="D769" t="b" s="20">
        <v>0</v>
      </c>
      <c r="E769" s="21"/>
      <c r="F769" s="22">
        <v>436.814559610651</v>
      </c>
      <c r="G769" s="22">
        <f>$E769+($F769/60+H769*'data'!$C$16+I769*OFFSET('data'!$C$17,0,D769)-G768*(OFFSET('data'!$C$18,0,D769)+'data'!$C$19+OFFSET('data'!$C$20,0,D769)))*$C769/60+G768</f>
        <v>16.3633802816823</v>
      </c>
      <c r="H769" s="22">
        <f>H768+('data'!$C$19*G768-'data'!$C$16*H768)*$C769/60</f>
        <v>66.6346673412301</v>
      </c>
      <c r="I769" s="22">
        <f>I768+(OFFSET('data'!$C$20,0,D769)*G768-OFFSET('data'!$C$17,0,D769)*I768)*$C769/60</f>
        <v>165.206620690131</v>
      </c>
      <c r="J769" s="23">
        <f>$A769/60</f>
        <v>63.6666666666667</v>
      </c>
      <c r="K769" s="19">
        <f>G769/'data'!$C$15*1000</f>
        <v>2.5</v>
      </c>
      <c r="L769" s="19">
        <f>L768+'data'!$G$21*(K768-L768)/60*C768</f>
        <v>2.49970108052386</v>
      </c>
      <c r="M769" s="20">
        <f>IF(L769&lt;='data'!$G$22,1.89,1.47)</f>
        <v>1.89</v>
      </c>
      <c r="N769" s="19">
        <f>$A769</f>
        <v>3820</v>
      </c>
      <c r="O769" s="31">
        <f>'data'!$G$23-'data'!$G$23*(1-('data'!$G$22^M769)/('data'!$G$22^M769+L769^M769))</f>
        <v>54.2064509573046</v>
      </c>
      <c r="P769" s="31">
        <f>VLOOKUP(IF(N769-'data'!$G$24&lt;0,0,N769-'data'!$G$24),N3:O1097,2)</f>
        <v>54.2066987450596</v>
      </c>
      <c r="Q769" s="20">
        <v>2.5</v>
      </c>
      <c r="R769" s="19">
        <v>2.97530603676525</v>
      </c>
      <c r="S769" s="19">
        <v>2.84970954041536</v>
      </c>
      <c r="T769" s="19">
        <v>2.50003941294514</v>
      </c>
      <c r="U769" s="19">
        <v>2.4997476495791</v>
      </c>
      <c r="V769" s="19">
        <v>2.90200767544883</v>
      </c>
      <c r="W769" s="19">
        <v>2.6002467198505</v>
      </c>
      <c r="X769" s="19">
        <v>2.4997476495791</v>
      </c>
      <c r="Y769" s="31">
        <v>54.2058967831678</v>
      </c>
      <c r="Z769" s="31">
        <v>47.7730395944872</v>
      </c>
      <c r="AA769" s="31">
        <v>52.708120665039</v>
      </c>
      <c r="AB769" s="31">
        <v>54.2058967831678</v>
      </c>
    </row>
    <row r="770" ht="20.05" customHeight="1">
      <c r="A770" s="17">
        <f>$A769+C769</f>
        <v>3825</v>
      </c>
      <c r="B770" s="18"/>
      <c r="C770" s="19">
        <v>5</v>
      </c>
      <c r="D770" t="b" s="20">
        <v>0</v>
      </c>
      <c r="E770" s="21"/>
      <c r="F770" s="22">
        <v>436.750097248161</v>
      </c>
      <c r="G770" s="22">
        <f>$E770+($F770/60+H770*'data'!$C$16+I770*OFFSET('data'!$C$17,0,D770)-G769*(OFFSET('data'!$C$18,0,D770)+'data'!$C$19+OFFSET('data'!$C$20,0,D770)))*$C770/60+G769</f>
        <v>16.3633802816823</v>
      </c>
      <c r="H770" s="22">
        <f>H769+('data'!$C$19*G769-'data'!$C$16*H769)*$C770/60</f>
        <v>66.6391014605334</v>
      </c>
      <c r="I770" s="22">
        <f>I769+(OFFSET('data'!$C$20,0,D770)*G769-OFFSET('data'!$C$17,0,D770)*I769)*$C770/60</f>
        <v>165.396675579143</v>
      </c>
      <c r="J770" s="23">
        <f>$A770/60</f>
        <v>63.75</v>
      </c>
      <c r="K770" s="19">
        <f>G770/'data'!$C$15*1000</f>
        <v>2.5</v>
      </c>
      <c r="L770" s="19">
        <f>L769+'data'!$G$21*(K769-L769)/60*C769</f>
        <v>2.49970459797307</v>
      </c>
      <c r="M770" s="20">
        <f>IF(L770&lt;='data'!$G$22,1.89,1.47)</f>
        <v>1.89</v>
      </c>
      <c r="N770" s="19">
        <f>$A770</f>
        <v>3825</v>
      </c>
      <c r="O770" s="31">
        <f>'data'!$G$23-'data'!$G$23*(1-('data'!$G$22^M770)/('data'!$G$22^M770+L770^M770))</f>
        <v>54.2063908220866</v>
      </c>
      <c r="P770" s="31">
        <f>VLOOKUP(IF(N770-'data'!$G$24&lt;0,0,N770-'data'!$G$24),N3:O1097,2)</f>
        <v>54.2066356938278</v>
      </c>
      <c r="Q770" s="20">
        <v>2.5</v>
      </c>
      <c r="R770" s="19">
        <v>2.97573017935545</v>
      </c>
      <c r="S770" s="19">
        <v>2.85186933422182</v>
      </c>
      <c r="T770" s="19">
        <v>2.50003935262412</v>
      </c>
      <c r="U770" s="19">
        <v>2.49975108282084</v>
      </c>
      <c r="V770" s="19">
        <v>2.90286556675902</v>
      </c>
      <c r="W770" s="19">
        <v>2.60318220205137</v>
      </c>
      <c r="X770" s="19">
        <v>2.49975108282084</v>
      </c>
      <c r="Y770" s="31">
        <v>54.2058351917523</v>
      </c>
      <c r="Z770" s="31">
        <v>47.7597306869041</v>
      </c>
      <c r="AA770" s="31">
        <v>52.6587561979226</v>
      </c>
      <c r="AB770" s="31">
        <v>54.2058351917523</v>
      </c>
    </row>
    <row r="771" ht="20.05" customHeight="1">
      <c r="A771" s="17">
        <f>$A770+C770</f>
        <v>3830</v>
      </c>
      <c r="B771" s="18"/>
      <c r="C771" s="19">
        <v>5</v>
      </c>
      <c r="D771" t="b" s="20">
        <v>0</v>
      </c>
      <c r="E771" s="21"/>
      <c r="F771" s="22">
        <v>436.685760110575</v>
      </c>
      <c r="G771" s="22">
        <f>$E771+($F771/60+H771*'data'!$C$16+I771*OFFSET('data'!$C$17,0,D771)-G770*(OFFSET('data'!$C$18,0,D771)+'data'!$C$19+OFFSET('data'!$C$20,0,D771)))*$C771/60+G770</f>
        <v>16.3633802816823</v>
      </c>
      <c r="H771" s="22">
        <f>H770+('data'!$C$19*G770-'data'!$C$16*H770)*$C771/60</f>
        <v>66.6435095588395</v>
      </c>
      <c r="I771" s="22">
        <f>I770+(OFFSET('data'!$C$20,0,D771)*G770-OFFSET('data'!$C$17,0,D771)*I770)*$C771/60</f>
        <v>165.586666958093</v>
      </c>
      <c r="J771" s="23">
        <f>$A771/60</f>
        <v>63.8333333333333</v>
      </c>
      <c r="K771" s="19">
        <f>G771/'data'!$C$15*1000</f>
        <v>2.5</v>
      </c>
      <c r="L771" s="19">
        <f>L770+'data'!$G$21*(K770-L770)/60*C770</f>
        <v>2.49970807403171</v>
      </c>
      <c r="M771" s="20">
        <f>IF(L771&lt;='data'!$G$22,1.89,1.47)</f>
        <v>1.89</v>
      </c>
      <c r="N771" s="19">
        <f>$A771</f>
        <v>3830</v>
      </c>
      <c r="O771" s="31">
        <f>'data'!$G$23-'data'!$G$23*(1-('data'!$G$22^M771)/('data'!$G$22^M771+L771^M771))</f>
        <v>54.2063313945495</v>
      </c>
      <c r="P771" s="31">
        <f>VLOOKUP(IF(N771-'data'!$G$24&lt;0,0,N771-'data'!$G$24),N3:O1097,2)</f>
        <v>54.2065733845961</v>
      </c>
      <c r="Q771" s="20">
        <v>2.5</v>
      </c>
      <c r="R771" s="19">
        <v>2.9761528073797</v>
      </c>
      <c r="S771" s="19">
        <v>2.8539463651731</v>
      </c>
      <c r="T771" s="19">
        <v>2.5000392925034</v>
      </c>
      <c r="U771" s="19">
        <v>2.49975447495308</v>
      </c>
      <c r="V771" s="19">
        <v>2.90371837210975</v>
      </c>
      <c r="W771" s="19">
        <v>2.60610855656151</v>
      </c>
      <c r="X771" s="19">
        <v>2.49975447495308</v>
      </c>
      <c r="Y771" s="31">
        <v>54.2057743374538</v>
      </c>
      <c r="Z771" s="31">
        <v>47.7465052168649</v>
      </c>
      <c r="AA771" s="31">
        <v>52.609515768314</v>
      </c>
      <c r="AB771" s="31">
        <v>54.2057743374538</v>
      </c>
    </row>
    <row r="772" ht="20.05" customHeight="1">
      <c r="A772" s="17">
        <f>$A771+C771</f>
        <v>3835</v>
      </c>
      <c r="B772" s="18"/>
      <c r="C772" s="19">
        <v>5</v>
      </c>
      <c r="D772" t="b" s="20">
        <v>0</v>
      </c>
      <c r="E772" s="21"/>
      <c r="F772" s="22">
        <v>436.621547547593</v>
      </c>
      <c r="G772" s="22">
        <f>$E772+($F772/60+H772*'data'!$C$16+I772*OFFSET('data'!$C$17,0,D772)-G771*(OFFSET('data'!$C$18,0,D772)+'data'!$C$19+OFFSET('data'!$C$20,0,D772)))*$C772/60+G771</f>
        <v>16.3633802816823</v>
      </c>
      <c r="H772" s="22">
        <f>H771+('data'!$C$19*G771-'data'!$C$16*H771)*$C772/60</f>
        <v>66.64789178884899</v>
      </c>
      <c r="I772" s="22">
        <f>I771+(OFFSET('data'!$C$20,0,D772)*G771-OFFSET('data'!$C$17,0,D772)*I771)*$C772/60</f>
        <v>165.776594848204</v>
      </c>
      <c r="J772" s="23">
        <f>$A772/60</f>
        <v>63.9166666666667</v>
      </c>
      <c r="K772" s="19">
        <f>G772/'data'!$C$15*1000</f>
        <v>2.5</v>
      </c>
      <c r="L772" s="19">
        <f>L771+'data'!$G$21*(K771-L771)/60*C771</f>
        <v>2.49971150918682</v>
      </c>
      <c r="M772" s="20">
        <f>IF(L772&lt;='data'!$G$22,1.89,1.47)</f>
        <v>1.89</v>
      </c>
      <c r="N772" s="19">
        <f>$A772</f>
        <v>3835</v>
      </c>
      <c r="O772" s="31">
        <f>'data'!$G$23-'data'!$G$23*(1-('data'!$G$22^M772)/('data'!$G$22^M772+L772^M772))</f>
        <v>54.2062726663648</v>
      </c>
      <c r="P772" s="31">
        <f>VLOOKUP(IF(N772-'data'!$G$24&lt;0,0,N772-'data'!$G$24),N3:O1097,2)</f>
        <v>54.2065118086317</v>
      </c>
      <c r="Q772" s="20">
        <v>2.5</v>
      </c>
      <c r="R772" s="19">
        <v>2.97657392586132</v>
      </c>
      <c r="S772" s="19">
        <v>2.85594537019038</v>
      </c>
      <c r="T772" s="19">
        <v>2.50003923258227</v>
      </c>
      <c r="U772" s="19">
        <v>2.49975782646192</v>
      </c>
      <c r="V772" s="19">
        <v>2.90456613346553</v>
      </c>
      <c r="W772" s="19">
        <v>2.60902491690024</v>
      </c>
      <c r="X772" s="19">
        <v>2.49975782646192</v>
      </c>
      <c r="Y772" s="31">
        <v>54.205714211556</v>
      </c>
      <c r="Z772" s="31">
        <v>47.7333624537826</v>
      </c>
      <c r="AA772" s="31">
        <v>52.5604187570996</v>
      </c>
      <c r="AB772" s="31">
        <v>54.205714211556</v>
      </c>
    </row>
    <row r="773" ht="20.05" customHeight="1">
      <c r="A773" s="17">
        <f>$A772+C772</f>
        <v>3840</v>
      </c>
      <c r="B773" s="18"/>
      <c r="C773" s="19">
        <v>5</v>
      </c>
      <c r="D773" t="b" s="20">
        <v>0</v>
      </c>
      <c r="E773" s="21"/>
      <c r="F773" s="22">
        <v>436.557458912705</v>
      </c>
      <c r="G773" s="22">
        <f>$E773+($F773/60+H773*'data'!$C$16+I773*OFFSET('data'!$C$17,0,D773)-G772*(OFFSET('data'!$C$18,0,D773)+'data'!$C$19+OFFSET('data'!$C$20,0,D773)))*$C773/60+G772</f>
        <v>16.3633802816823</v>
      </c>
      <c r="H773" s="22">
        <f>H772+('data'!$C$19*G772-'data'!$C$16*H772)*$C773/60</f>
        <v>66.6522483023662</v>
      </c>
      <c r="I773" s="22">
        <f>I772+(OFFSET('data'!$C$20,0,D773)*G772-OFFSET('data'!$C$17,0,D773)*I772)*$C773/60</f>
        <v>165.966459270692</v>
      </c>
      <c r="J773" s="23">
        <f>$A773/60</f>
        <v>64</v>
      </c>
      <c r="K773" s="19">
        <f>G773/'data'!$C$15*1000</f>
        <v>2.5</v>
      </c>
      <c r="L773" s="19">
        <f>L772+'data'!$G$21*(K772-L772)/60*C772</f>
        <v>2.49971490391973</v>
      </c>
      <c r="M773" s="20">
        <f>IF(L773&lt;='data'!$G$22,1.89,1.47)</f>
        <v>1.89</v>
      </c>
      <c r="N773" s="19">
        <f>$A773</f>
        <v>3840</v>
      </c>
      <c r="O773" s="31">
        <f>'data'!$G$23-'data'!$G$23*(1-('data'!$G$22^M773)/('data'!$G$22^M773+L773^M773))</f>
        <v>54.2062146293016</v>
      </c>
      <c r="P773" s="31">
        <f>VLOOKUP(IF(N773-'data'!$G$24&lt;0,0,N773-'data'!$G$24),N3:O1097,2)</f>
        <v>54.2064509573046</v>
      </c>
      <c r="Q773" s="20">
        <v>2.5</v>
      </c>
      <c r="R773" s="19">
        <v>2.97699353980297</v>
      </c>
      <c r="S773" s="19">
        <v>2.85787080670425</v>
      </c>
      <c r="T773" s="19">
        <v>2.50003917285999</v>
      </c>
      <c r="U773" s="19">
        <v>2.49976113782774</v>
      </c>
      <c r="V773" s="19">
        <v>2.90540889235644</v>
      </c>
      <c r="W773" s="19">
        <v>2.6119304825233</v>
      </c>
      <c r="X773" s="19">
        <v>2.49976113782774</v>
      </c>
      <c r="Y773" s="31">
        <v>54.2056548054456</v>
      </c>
      <c r="Z773" s="31">
        <v>47.7203016751072</v>
      </c>
      <c r="AA773" s="31">
        <v>52.5114830665698</v>
      </c>
      <c r="AB773" s="31">
        <v>54.2056548054456</v>
      </c>
    </row>
    <row r="774" ht="20.05" customHeight="1">
      <c r="A774" s="17">
        <f>$A773+C773</f>
        <v>3845</v>
      </c>
      <c r="B774" s="18"/>
      <c r="C774" s="19">
        <v>5</v>
      </c>
      <c r="D774" t="b" s="20">
        <v>0</v>
      </c>
      <c r="E774" s="21"/>
      <c r="F774" s="22">
        <v>436.493493563164</v>
      </c>
      <c r="G774" s="22">
        <f>$E774+($F774/60+H774*'data'!$C$16+I774*OFFSET('data'!$C$17,0,D774)-G773*(OFFSET('data'!$C$18,0,D774)+'data'!$C$19+OFFSET('data'!$C$20,0,D774)))*$C774/60+G773</f>
        <v>16.3633802816823</v>
      </c>
      <c r="H774" s="22">
        <f>H773+('data'!$C$19*G773-'data'!$C$16*H773)*$C774/60</f>
        <v>66.6565792503047</v>
      </c>
      <c r="I774" s="22">
        <f>I773+(OFFSET('data'!$C$20,0,D774)*G773-OFFSET('data'!$C$17,0,D774)*I773)*$C774/60</f>
        <v>166.156260246766</v>
      </c>
      <c r="J774" s="23">
        <f>$A774/60</f>
        <v>64.0833333333333</v>
      </c>
      <c r="K774" s="19">
        <f>G774/'data'!$C$15*1000</f>
        <v>2.5</v>
      </c>
      <c r="L774" s="19">
        <f>L773+'data'!$G$21*(K773-L773)/60*C773</f>
        <v>2.4997182587061</v>
      </c>
      <c r="M774" s="20">
        <f>IF(L774&lt;='data'!$G$22,1.89,1.47)</f>
        <v>1.89</v>
      </c>
      <c r="N774" s="19">
        <f>$A774</f>
        <v>3845</v>
      </c>
      <c r="O774" s="31">
        <f>'data'!$G$23-'data'!$G$23*(1-('data'!$G$22^M774)/('data'!$G$22^M774+L774^M774))</f>
        <v>54.206157275226</v>
      </c>
      <c r="P774" s="31">
        <f>VLOOKUP(IF(N774-'data'!$G$24&lt;0,0,N774-'data'!$G$24),N3:O1097,2)</f>
        <v>54.2063908220866</v>
      </c>
      <c r="Q774" s="20">
        <v>2.5</v>
      </c>
      <c r="R774" s="19">
        <v>2.97741165418695</v>
      </c>
      <c r="S774" s="19">
        <v>2.85972686917363</v>
      </c>
      <c r="T774" s="19">
        <v>2.50003911333588</v>
      </c>
      <c r="U774" s="19">
        <v>2.49976440952525</v>
      </c>
      <c r="V774" s="19">
        <v>2.90624668988299</v>
      </c>
      <c r="W774" s="19">
        <v>2.61482451475814</v>
      </c>
      <c r="X774" s="19">
        <v>2.49976440952525</v>
      </c>
      <c r="Y774" s="31">
        <v>54.2055961106105</v>
      </c>
      <c r="Z774" s="31">
        <v>47.7073221662279</v>
      </c>
      <c r="AA774" s="31">
        <v>52.462725212987</v>
      </c>
      <c r="AB774" s="31">
        <v>54.2055961106105</v>
      </c>
    </row>
    <row r="775" ht="20.05" customHeight="1">
      <c r="A775" s="17">
        <f>$A774+C774</f>
        <v>3850</v>
      </c>
      <c r="B775" s="18"/>
      <c r="C775" s="19">
        <v>5</v>
      </c>
      <c r="D775" t="b" s="20">
        <v>0</v>
      </c>
      <c r="E775" s="21"/>
      <c r="F775" s="22">
        <v>436.429650859970</v>
      </c>
      <c r="G775" s="22">
        <f>$E775+($F775/60+H775*'data'!$C$16+I775*OFFSET('data'!$C$17,0,D775)-G774*(OFFSET('data'!$C$18,0,D775)+'data'!$C$19+OFFSET('data'!$C$20,0,D775)))*$C775/60+G774</f>
        <v>16.3633802816823</v>
      </c>
      <c r="H775" s="22">
        <f>H774+('data'!$C$19*G774-'data'!$C$16*H774)*$C775/60</f>
        <v>66.66088478269241</v>
      </c>
      <c r="I775" s="22">
        <f>I774+(OFFSET('data'!$C$20,0,D775)*G774-OFFSET('data'!$C$17,0,D775)*I774)*$C775/60</f>
        <v>166.345997797627</v>
      </c>
      <c r="J775" s="23">
        <f>$A775/60</f>
        <v>64.1666666666667</v>
      </c>
      <c r="K775" s="19">
        <f>G775/'data'!$C$15*1000</f>
        <v>2.5</v>
      </c>
      <c r="L775" s="19">
        <f>L774+'data'!$G$21*(K774-L774)/60*C774</f>
        <v>2.49972157401598</v>
      </c>
      <c r="M775" s="20">
        <f>IF(L775&lt;='data'!$G$22,1.89,1.47)</f>
        <v>1.89</v>
      </c>
      <c r="N775" s="19">
        <f>$A775</f>
        <v>3850</v>
      </c>
      <c r="O775" s="31">
        <f>'data'!$G$23-'data'!$G$23*(1-('data'!$G$22^M775)/('data'!$G$22^M775+L775^M775))</f>
        <v>54.2061005961</v>
      </c>
      <c r="P775" s="31">
        <f>VLOOKUP(IF(N775-'data'!$G$24&lt;0,0,N775-'data'!$G$24),N3:O1097,2)</f>
        <v>54.2063313945495</v>
      </c>
      <c r="Q775" s="20">
        <v>2.5</v>
      </c>
      <c r="R775" s="19">
        <v>2.97782827397546</v>
      </c>
      <c r="S775" s="19">
        <v>2.86151750462835</v>
      </c>
      <c r="T775" s="19">
        <v>2.50003905400922</v>
      </c>
      <c r="U775" s="19">
        <v>2.49976764202356</v>
      </c>
      <c r="V775" s="19">
        <v>2.9070795667209</v>
      </c>
      <c r="W775" s="19">
        <v>2.61770633298143</v>
      </c>
      <c r="X775" s="19">
        <v>2.49976764202356</v>
      </c>
      <c r="Y775" s="31">
        <v>54.2055381186394</v>
      </c>
      <c r="Z775" s="31">
        <v>47.6944232203766</v>
      </c>
      <c r="AA775" s="31">
        <v>52.4141604136089</v>
      </c>
      <c r="AB775" s="31">
        <v>54.2055381186394</v>
      </c>
    </row>
    <row r="776" ht="20.05" customHeight="1">
      <c r="A776" s="17">
        <f>$A775+C775</f>
        <v>3855</v>
      </c>
      <c r="B776" s="18"/>
      <c r="C776" s="19">
        <v>5</v>
      </c>
      <c r="D776" t="b" s="20">
        <v>0</v>
      </c>
      <c r="E776" s="21"/>
      <c r="F776" s="22">
        <v>436.365930167840</v>
      </c>
      <c r="G776" s="22">
        <f>$E776+($F776/60+H776*'data'!$C$16+I776*OFFSET('data'!$C$17,0,D776)-G775*(OFFSET('data'!$C$18,0,D776)+'data'!$C$19+OFFSET('data'!$C$20,0,D776)))*$C776/60+G775</f>
        <v>16.3633802816823</v>
      </c>
      <c r="H776" s="22">
        <f>H775+('data'!$C$19*G775-'data'!$C$16*H775)*$C776/60</f>
        <v>66.6651650486769</v>
      </c>
      <c r="I776" s="22">
        <f>I775+(OFFSET('data'!$C$20,0,D776)*G775-OFFSET('data'!$C$17,0,D776)*I775)*$C776/60</f>
        <v>166.535671944470</v>
      </c>
      <c r="J776" s="23">
        <f>$A776/60</f>
        <v>64.25</v>
      </c>
      <c r="K776" s="19">
        <f>G776/'data'!$C$15*1000</f>
        <v>2.5</v>
      </c>
      <c r="L776" s="19">
        <f>L775+'data'!$G$21*(K775-L775)/60*C775</f>
        <v>2.4997248503139</v>
      </c>
      <c r="M776" s="20">
        <f>IF(L776&lt;='data'!$G$22,1.89,1.47)</f>
        <v>1.89</v>
      </c>
      <c r="N776" s="19">
        <f>$A776</f>
        <v>3855</v>
      </c>
      <c r="O776" s="31">
        <f>'data'!$G$23-'data'!$G$23*(1-('data'!$G$22^M776)/('data'!$G$22^M776+L776^M776))</f>
        <v>54.206044583980</v>
      </c>
      <c r="P776" s="31">
        <f>VLOOKUP(IF(N776-'data'!$G$24&lt;0,0,N776-'data'!$G$24),N3:O1097,2)</f>
        <v>54.2062726663648</v>
      </c>
      <c r="Q776" s="20">
        <v>2.5</v>
      </c>
      <c r="R776" s="19">
        <v>2.97824340411097</v>
      </c>
      <c r="S776" s="19">
        <v>2.86324642729302</v>
      </c>
      <c r="T776" s="19">
        <v>2.5000389948793</v>
      </c>
      <c r="U776" s="19">
        <v>2.49977083578627</v>
      </c>
      <c r="V776" s="19">
        <v>2.90790756312591</v>
      </c>
      <c r="W776" s="19">
        <v>2.62057531102442</v>
      </c>
      <c r="X776" s="19">
        <v>2.49977083578627</v>
      </c>
      <c r="Y776" s="31">
        <v>54.2054808212199</v>
      </c>
      <c r="Z776" s="31">
        <v>47.681604138533</v>
      </c>
      <c r="AA776" s="31">
        <v>52.3658026684903</v>
      </c>
      <c r="AB776" s="31">
        <v>54.2054808212199</v>
      </c>
    </row>
    <row r="777" ht="20.05" customHeight="1">
      <c r="A777" s="17">
        <f>$A776+C776</f>
        <v>3860</v>
      </c>
      <c r="B777" s="18"/>
      <c r="C777" s="19">
        <v>5</v>
      </c>
      <c r="D777" t="b" s="20">
        <v>0</v>
      </c>
      <c r="E777" s="21"/>
      <c r="F777" s="22">
        <v>436.302330855196</v>
      </c>
      <c r="G777" s="22">
        <f>$E777+($F777/60+H777*'data'!$C$16+I777*OFFSET('data'!$C$17,0,D777)-G776*(OFFSET('data'!$C$18,0,D777)+'data'!$C$19+OFFSET('data'!$C$20,0,D777)))*$C777/60+G776</f>
        <v>16.3633802816823</v>
      </c>
      <c r="H777" s="22">
        <f>H776+('data'!$C$19*G776-'data'!$C$16*H776)*$C777/60</f>
        <v>66.6694201965305</v>
      </c>
      <c r="I777" s="22">
        <f>I776+(OFFSET('data'!$C$20,0,D777)*G776-OFFSET('data'!$C$17,0,D777)*I776)*$C777/60</f>
        <v>166.725282708483</v>
      </c>
      <c r="J777" s="23">
        <f>$A777/60</f>
        <v>64.3333333333333</v>
      </c>
      <c r="K777" s="19">
        <f>G777/'data'!$C$15*1000</f>
        <v>2.5</v>
      </c>
      <c r="L777" s="19">
        <f>L776+'data'!$G$21*(K776-L776)/60*C776</f>
        <v>2.49972808805892</v>
      </c>
      <c r="M777" s="20">
        <f>IF(L777&lt;='data'!$G$22,1.89,1.47)</f>
        <v>1.89</v>
      </c>
      <c r="N777" s="19">
        <f>$A777</f>
        <v>3860</v>
      </c>
      <c r="O777" s="31">
        <f>'data'!$G$23-'data'!$G$23*(1-('data'!$G$22^M777)/('data'!$G$22^M777+L777^M777))</f>
        <v>54.2059892310163</v>
      </c>
      <c r="P777" s="31">
        <f>VLOOKUP(IF(N777-'data'!$G$24&lt;0,0,N777-'data'!$G$24),N3:O1097,2)</f>
        <v>54.2062146293016</v>
      </c>
      <c r="Q777" s="20">
        <v>2.5</v>
      </c>
      <c r="R777" s="19">
        <v>2.97865704951643</v>
      </c>
      <c r="S777" s="19">
        <v>2.86491713234638</v>
      </c>
      <c r="T777" s="19">
        <v>2.50003893594542</v>
      </c>
      <c r="U777" s="19">
        <v>2.4997739912715</v>
      </c>
      <c r="V777" s="19">
        <v>2.90873071893844</v>
      </c>
      <c r="W777" s="19">
        <v>2.62343087379269</v>
      </c>
      <c r="X777" s="19">
        <v>2.4997739912715</v>
      </c>
      <c r="Y777" s="31">
        <v>54.2054242101376</v>
      </c>
      <c r="Z777" s="31">
        <v>47.6688642293297</v>
      </c>
      <c r="AA777" s="31">
        <v>52.3176648373683</v>
      </c>
      <c r="AB777" s="31">
        <v>54.2054242101376</v>
      </c>
    </row>
    <row r="778" ht="20.05" customHeight="1">
      <c r="A778" s="17">
        <f>$A777+C777</f>
        <v>3865</v>
      </c>
      <c r="B778" s="18"/>
      <c r="C778" s="19">
        <v>5</v>
      </c>
      <c r="D778" t="b" s="20">
        <v>0</v>
      </c>
      <c r="E778" s="21"/>
      <c r="F778" s="22">
        <v>436.238852294136</v>
      </c>
      <c r="G778" s="22">
        <f>$E778+($F778/60+H778*'data'!$C$16+I778*OFFSET('data'!$C$17,0,D778)-G777*(OFFSET('data'!$C$18,0,D778)+'data'!$C$19+OFFSET('data'!$C$20,0,D778)))*$C778/60+G777</f>
        <v>16.3633802816823</v>
      </c>
      <c r="H778" s="22">
        <f>H777+('data'!$C$19*G777-'data'!$C$16*H777)*$C778/60</f>
        <v>66.67365037365531</v>
      </c>
      <c r="I778" s="22">
        <f>I777+(OFFSET('data'!$C$20,0,D778)*G777-OFFSET('data'!$C$17,0,D778)*I777)*$C778/60</f>
        <v>166.914830110846</v>
      </c>
      <c r="J778" s="23">
        <f>$A778/60</f>
        <v>64.4166666666667</v>
      </c>
      <c r="K778" s="19">
        <f>G778/'data'!$C$15*1000</f>
        <v>2.5</v>
      </c>
      <c r="L778" s="19">
        <f>L777+'data'!$G$21*(K777-L777)/60*C777</f>
        <v>2.49973128770471</v>
      </c>
      <c r="M778" s="20">
        <f>IF(L778&lt;='data'!$G$22,1.89,1.47)</f>
        <v>1.89</v>
      </c>
      <c r="N778" s="19">
        <f>$A778</f>
        <v>3865</v>
      </c>
      <c r="O778" s="31">
        <f>'data'!$G$23-'data'!$G$23*(1-('data'!$G$22^M778)/('data'!$G$22^M778+L778^M778))</f>
        <v>54.2059345294509</v>
      </c>
      <c r="P778" s="31">
        <f>VLOOKUP(IF(N778-'data'!$G$24&lt;0,0,N778-'data'!$G$24),N3:O1097,2)</f>
        <v>54.206157275226</v>
      </c>
      <c r="Q778" s="20">
        <v>2.5</v>
      </c>
      <c r="R778" s="19">
        <v>2.97906921509557</v>
      </c>
      <c r="S778" s="19">
        <v>2.86653290886754</v>
      </c>
      <c r="T778" s="19">
        <v>2.50003887720687</v>
      </c>
      <c r="U778" s="19">
        <v>2.49977710893197</v>
      </c>
      <c r="V778" s="19">
        <v>2.90954907358827</v>
      </c>
      <c r="W778" s="19">
        <v>2.62627249408759</v>
      </c>
      <c r="X778" s="19">
        <v>2.49977710893197</v>
      </c>
      <c r="Y778" s="31">
        <v>54.205368277275</v>
      </c>
      <c r="Z778" s="31">
        <v>47.6562028089595</v>
      </c>
      <c r="AA778" s="31">
        <v>52.2697587119199</v>
      </c>
      <c r="AB778" s="31">
        <v>54.205368277275</v>
      </c>
    </row>
    <row r="779" ht="20.05" customHeight="1">
      <c r="A779" s="17">
        <f>$A778+C778</f>
        <v>3870</v>
      </c>
      <c r="B779" s="18"/>
      <c r="C779" s="19">
        <v>5</v>
      </c>
      <c r="D779" t="b" s="20">
        <v>0</v>
      </c>
      <c r="E779" s="21"/>
      <c r="F779" s="22">
        <v>436.175493860412</v>
      </c>
      <c r="G779" s="22">
        <f>$E779+($F779/60+H779*'data'!$C$16+I779*OFFSET('data'!$C$17,0,D779)-G778*(OFFSET('data'!$C$18,0,D779)+'data'!$C$19+OFFSET('data'!$C$20,0,D779)))*$C779/60+G778</f>
        <v>16.3633802816823</v>
      </c>
      <c r="H779" s="22">
        <f>H778+('data'!$C$19*G778-'data'!$C$16*H778)*$C779/60</f>
        <v>66.6778557265885</v>
      </c>
      <c r="I779" s="22">
        <f>I778+(OFFSET('data'!$C$20,0,D779)*G778-OFFSET('data'!$C$17,0,D779)*I778)*$C779/60</f>
        <v>167.104314172733</v>
      </c>
      <c r="J779" s="23">
        <f>$A779/60</f>
        <v>64.5</v>
      </c>
      <c r="K779" s="19">
        <f>G779/'data'!$C$15*1000</f>
        <v>2.5</v>
      </c>
      <c r="L779" s="19">
        <f>L778+'data'!$G$21*(K778-L778)/60*C778</f>
        <v>2.49973444969958</v>
      </c>
      <c r="M779" s="20">
        <f>IF(L779&lt;='data'!$G$22,1.89,1.47)</f>
        <v>1.89</v>
      </c>
      <c r="N779" s="19">
        <f>$A779</f>
        <v>3870</v>
      </c>
      <c r="O779" s="31">
        <f>'data'!$G$23-'data'!$G$23*(1-('data'!$G$22^M779)/('data'!$G$22^M779+L779^M779))</f>
        <v>54.2058804716179</v>
      </c>
      <c r="P779" s="31">
        <f>VLOOKUP(IF(N779-'data'!$G$24&lt;0,0,N779-'data'!$G$24),N3:O1097,2)</f>
        <v>54.2061005961</v>
      </c>
      <c r="Q779" s="20">
        <v>2.5</v>
      </c>
      <c r="R779" s="19">
        <v>2.97947990573311</v>
      </c>
      <c r="S779" s="19">
        <v>2.86809685201679</v>
      </c>
      <c r="T779" s="19">
        <v>2.50003881866296</v>
      </c>
      <c r="U779" s="19">
        <v>2.49978018921508</v>
      </c>
      <c r="V779" s="19">
        <v>2.91036266609913</v>
      </c>
      <c r="W779" s="19">
        <v>2.62909968961742</v>
      </c>
      <c r="X779" s="19">
        <v>2.49978018921508</v>
      </c>
      <c r="Y779" s="31">
        <v>54.2053130146104</v>
      </c>
      <c r="Z779" s="31">
        <v>47.6436192010842</v>
      </c>
      <c r="AA779" s="31">
        <v>52.2220950836619</v>
      </c>
      <c r="AB779" s="31">
        <v>54.2053130146104</v>
      </c>
    </row>
    <row r="780" ht="20.05" customHeight="1">
      <c r="A780" s="17">
        <f>$A779+C779</f>
        <v>3875</v>
      </c>
      <c r="B780" s="18"/>
      <c r="C780" s="19">
        <v>5</v>
      </c>
      <c r="D780" t="b" s="20">
        <v>0</v>
      </c>
      <c r="E780" s="21"/>
      <c r="F780" s="22">
        <v>436.112254933415</v>
      </c>
      <c r="G780" s="22">
        <f>$E780+($F780/60+H780*'data'!$C$16+I780*OFFSET('data'!$C$17,0,D780)-G779*(OFFSET('data'!$C$18,0,D780)+'data'!$C$19+OFFSET('data'!$C$20,0,D780)))*$C780/60+G779</f>
        <v>16.3633802816823</v>
      </c>
      <c r="H780" s="22">
        <f>H779+('data'!$C$19*G779-'data'!$C$16*H779)*$C780/60</f>
        <v>66.68203640100739</v>
      </c>
      <c r="I780" s="22">
        <f>I779+(OFFSET('data'!$C$20,0,D780)*G779-OFFSET('data'!$C$17,0,D780)*I779)*$C780/60</f>
        <v>167.293734915309</v>
      </c>
      <c r="J780" s="23">
        <f>$A780/60</f>
        <v>64.5833333333333</v>
      </c>
      <c r="K780" s="19">
        <f>G780/'data'!$C$15*1000</f>
        <v>2.5</v>
      </c>
      <c r="L780" s="19">
        <f>L779+'data'!$G$21*(K779-L779)/60*C779</f>
        <v>2.49973757448659</v>
      </c>
      <c r="M780" s="20">
        <f>IF(L780&lt;='data'!$G$22,1.89,1.47)</f>
        <v>1.89</v>
      </c>
      <c r="N780" s="19">
        <f>$A780</f>
        <v>3875</v>
      </c>
      <c r="O780" s="31">
        <f>'data'!$G$23-'data'!$G$23*(1-('data'!$G$22^M780)/('data'!$G$22^M780+L780^M780))</f>
        <v>54.2058270499409</v>
      </c>
      <c r="P780" s="31">
        <f>VLOOKUP(IF(N780-'data'!$G$24&lt;0,0,N780-'data'!$G$24),N3:O1097,2)</f>
        <v>54.206044583980</v>
      </c>
      <c r="Q780" s="20">
        <v>2.5</v>
      </c>
      <c r="R780" s="19">
        <v>2.97988912629503</v>
      </c>
      <c r="S780" s="19">
        <v>2.86961187449649</v>
      </c>
      <c r="T780" s="19">
        <v>2.50003876031299</v>
      </c>
      <c r="U780" s="19">
        <v>2.49978323256294</v>
      </c>
      <c r="V780" s="19">
        <v>2.91117153509327</v>
      </c>
      <c r="W780" s="19">
        <v>2.63191202018714</v>
      </c>
      <c r="X780" s="19">
        <v>2.49978323256294</v>
      </c>
      <c r="Y780" s="31">
        <v>54.2052584142163</v>
      </c>
      <c r="Z780" s="31">
        <v>47.6311127367428</v>
      </c>
      <c r="AA780" s="31">
        <v>52.1746838077526</v>
      </c>
      <c r="AB780" s="31">
        <v>54.2052584142163</v>
      </c>
    </row>
    <row r="781" ht="20.05" customHeight="1">
      <c r="A781" s="17">
        <f>$A780+C780</f>
        <v>3880</v>
      </c>
      <c r="B781" s="18"/>
      <c r="C781" s="19">
        <v>5</v>
      </c>
      <c r="D781" t="b" s="20">
        <v>0</v>
      </c>
      <c r="E781" s="21"/>
      <c r="F781" s="22">
        <v>436.049134896149</v>
      </c>
      <c r="G781" s="22">
        <f>$E781+($F781/60+H781*'data'!$C$16+I781*OFFSET('data'!$C$17,0,D781)-G780*(OFFSET('data'!$C$18,0,D781)+'data'!$C$19+OFFSET('data'!$C$20,0,D781)))*$C781/60+G780</f>
        <v>16.3633802816823</v>
      </c>
      <c r="H781" s="22">
        <f>H780+('data'!$C$19*G780-'data'!$C$16*H780)*$C781/60</f>
        <v>66.6861925417343</v>
      </c>
      <c r="I781" s="22">
        <f>I780+(OFFSET('data'!$C$20,0,D781)*G780-OFFSET('data'!$C$17,0,D781)*I780)*$C781/60</f>
        <v>167.483092359734</v>
      </c>
      <c r="J781" s="23">
        <f>$A781/60</f>
        <v>64.6666666666667</v>
      </c>
      <c r="K781" s="19">
        <f>G781/'data'!$C$15*1000</f>
        <v>2.5</v>
      </c>
      <c r="L781" s="19">
        <f>L780+'data'!$G$21*(K780-L780)/60*C780</f>
        <v>2.49974066250356</v>
      </c>
      <c r="M781" s="20">
        <f>IF(L781&lt;='data'!$G$22,1.89,1.47)</f>
        <v>1.89</v>
      </c>
      <c r="N781" s="19">
        <f>$A781</f>
        <v>3880</v>
      </c>
      <c r="O781" s="31">
        <f>'data'!$G$23-'data'!$G$23*(1-('data'!$G$22^M781)/('data'!$G$22^M781+L781^M781))</f>
        <v>54.2057742569334</v>
      </c>
      <c r="P781" s="31">
        <f>VLOOKUP(IF(N781-'data'!$G$24&lt;0,0,N781-'data'!$G$24),N3:O1097,2)</f>
        <v>54.2059892310163</v>
      </c>
      <c r="Q781" s="20">
        <v>2.5</v>
      </c>
      <c r="R781" s="19">
        <v>2.98029688162878</v>
      </c>
      <c r="S781" s="19">
        <v>2.87108071733457</v>
      </c>
      <c r="T781" s="19">
        <v>2.50003870215626</v>
      </c>
      <c r="U781" s="19">
        <v>2.49978623941246</v>
      </c>
      <c r="V781" s="19">
        <v>2.91197571879594</v>
      </c>
      <c r="W781" s="19">
        <v>2.63470908505594</v>
      </c>
      <c r="X781" s="19">
        <v>2.49978623941246</v>
      </c>
      <c r="Y781" s="31">
        <v>54.205204468259</v>
      </c>
      <c r="Z781" s="31">
        <v>47.6186827542632</v>
      </c>
      <c r="AA781" s="31">
        <v>52.1275338629333</v>
      </c>
      <c r="AB781" s="31">
        <v>54.205204468259</v>
      </c>
    </row>
    <row r="782" ht="20.05" customHeight="1">
      <c r="A782" s="17">
        <f>$A781+C781</f>
        <v>3885</v>
      </c>
      <c r="B782" s="18"/>
      <c r="C782" s="19">
        <v>5</v>
      </c>
      <c r="D782" t="b" s="20">
        <v>0</v>
      </c>
      <c r="E782" s="21"/>
      <c r="F782" s="22">
        <v>435.986133135208</v>
      </c>
      <c r="G782" s="22">
        <f>$E782+($F782/60+H782*'data'!$C$16+I782*OFFSET('data'!$C$17,0,D782)-G781*(OFFSET('data'!$C$18,0,D782)+'data'!$C$19+OFFSET('data'!$C$20,0,D782)))*$C782/60+G781</f>
        <v>16.3633802816823</v>
      </c>
      <c r="H782" s="22">
        <f>H781+('data'!$C$19*G781-'data'!$C$16*H781)*$C782/60</f>
        <v>66.69032429274159</v>
      </c>
      <c r="I782" s="22">
        <f>I781+(OFFSET('data'!$C$20,0,D782)*G781-OFFSET('data'!$C$17,0,D782)*I781)*$C782/60</f>
        <v>167.672386527160</v>
      </c>
      <c r="J782" s="23">
        <f>$A782/60</f>
        <v>64.75</v>
      </c>
      <c r="K782" s="19">
        <f>G782/'data'!$C$15*1000</f>
        <v>2.5</v>
      </c>
      <c r="L782" s="19">
        <f>L781+'data'!$G$21*(K781-L781)/60*C781</f>
        <v>2.49974371418318</v>
      </c>
      <c r="M782" s="20">
        <f>IF(L782&lt;='data'!$G$22,1.89,1.47)</f>
        <v>1.89</v>
      </c>
      <c r="N782" s="19">
        <f>$A782</f>
        <v>3885</v>
      </c>
      <c r="O782" s="31">
        <f>'data'!$G$23-'data'!$G$23*(1-('data'!$G$22^M782)/('data'!$G$22^M782+L782^M782))</f>
        <v>54.2057220851963</v>
      </c>
      <c r="P782" s="31">
        <f>VLOOKUP(IF(N782-'data'!$G$24&lt;0,0,N782-'data'!$G$24),N3:O1097,2)</f>
        <v>54.2059345294509</v>
      </c>
      <c r="Q782" s="20">
        <v>2.5</v>
      </c>
      <c r="R782" s="19">
        <v>2.98070317656348</v>
      </c>
      <c r="S782" s="19">
        <v>2.87250596003045</v>
      </c>
      <c r="T782" s="19">
        <v>2.50003864419207</v>
      </c>
      <c r="U782" s="19">
        <v>2.4997892101954</v>
      </c>
      <c r="V782" s="19">
        <v>2.91277525503986</v>
      </c>
      <c r="W782" s="19">
        <v>2.6374905204529</v>
      </c>
      <c r="X782" s="19">
        <v>2.4997892101954</v>
      </c>
      <c r="Y782" s="31">
        <v>54.205151168997</v>
      </c>
      <c r="Z782" s="31">
        <v>47.6063285991732</v>
      </c>
      <c r="AA782" s="31">
        <v>52.0806534078413</v>
      </c>
      <c r="AB782" s="31">
        <v>54.205151168997</v>
      </c>
    </row>
    <row r="783" ht="20.05" customHeight="1">
      <c r="A783" s="17">
        <f>$A782+C782</f>
        <v>3890</v>
      </c>
      <c r="B783" s="18"/>
      <c r="C783" s="19">
        <v>5</v>
      </c>
      <c r="D783" t="b" s="20">
        <v>0</v>
      </c>
      <c r="E783" s="21"/>
      <c r="F783" s="22">
        <v>435.923249040760</v>
      </c>
      <c r="G783" s="22">
        <f>$E783+($F783/60+H783*'data'!$C$16+I783*OFFSET('data'!$C$17,0,D783)-G782*(OFFSET('data'!$C$18,0,D783)+'data'!$C$19+OFFSET('data'!$C$20,0,D783)))*$C783/60+G782</f>
        <v>16.3633802816823</v>
      </c>
      <c r="H783" s="22">
        <f>H782+('data'!$C$19*G782-'data'!$C$16*H782)*$C783/60</f>
        <v>66.69443179715699</v>
      </c>
      <c r="I783" s="22">
        <f>I782+(OFFSET('data'!$C$20,0,D783)*G782-OFFSET('data'!$C$17,0,D783)*I782)*$C783/60</f>
        <v>167.861617438733</v>
      </c>
      <c r="J783" s="23">
        <f>$A783/60</f>
        <v>64.8333333333333</v>
      </c>
      <c r="K783" s="19">
        <f>G783/'data'!$C$15*1000</f>
        <v>2.5</v>
      </c>
      <c r="L783" s="19">
        <f>L782+'data'!$G$21*(K782-L782)/60*C782</f>
        <v>2.49974672995303</v>
      </c>
      <c r="M783" s="20">
        <f>IF(L783&lt;='data'!$G$22,1.89,1.47)</f>
        <v>1.89</v>
      </c>
      <c r="N783" s="19">
        <f>$A783</f>
        <v>3890</v>
      </c>
      <c r="O783" s="31">
        <f>'data'!$G$23-'data'!$G$23*(1-('data'!$G$22^M783)/('data'!$G$22^M783+L783^M783))</f>
        <v>54.2056705274182</v>
      </c>
      <c r="P783" s="31">
        <f>VLOOKUP(IF(N783-'data'!$G$24&lt;0,0,N783-'data'!$G$24),N3:O1097,2)</f>
        <v>54.2058804716179</v>
      </c>
      <c r="Q783" s="20">
        <v>2.5</v>
      </c>
      <c r="R783" s="19">
        <v>2.98110801591016</v>
      </c>
      <c r="S783" s="19">
        <v>2.87389003010143</v>
      </c>
      <c r="T783" s="19">
        <v>2.50003858641975</v>
      </c>
      <c r="U783" s="19">
        <v>2.49979214533842</v>
      </c>
      <c r="V783" s="19">
        <v>2.91357018126959</v>
      </c>
      <c r="W783" s="19">
        <v>2.64025599724118</v>
      </c>
      <c r="X783" s="19">
        <v>2.49979214533842</v>
      </c>
      <c r="Y783" s="31">
        <v>54.2050985087801</v>
      </c>
      <c r="Z783" s="31">
        <v>47.5940496241134</v>
      </c>
      <c r="AA783" s="31">
        <v>52.0340498339061</v>
      </c>
      <c r="AB783" s="31">
        <v>54.2050985087801</v>
      </c>
    </row>
    <row r="784" ht="20.05" customHeight="1">
      <c r="A784" s="17">
        <f>$A783+C783</f>
        <v>3895</v>
      </c>
      <c r="B784" s="18"/>
      <c r="C784" s="19">
        <v>5</v>
      </c>
      <c r="D784" t="b" s="20">
        <v>0</v>
      </c>
      <c r="E784" s="21"/>
      <c r="F784" s="22">
        <v>435.860482006523</v>
      </c>
      <c r="G784" s="22">
        <f>$E784+($F784/60+H784*'data'!$C$16+I784*OFFSET('data'!$C$17,0,D784)-G783*(OFFSET('data'!$C$18,0,D784)+'data'!$C$19+OFFSET('data'!$C$20,0,D784)))*$C784/60+G783</f>
        <v>16.3633802816823</v>
      </c>
      <c r="H784" s="22">
        <f>H783+('data'!$C$19*G783-'data'!$C$16*H783)*$C784/60</f>
        <v>66.69851519726809</v>
      </c>
      <c r="I784" s="22">
        <f>I783+(OFFSET('data'!$C$20,0,D784)*G783-OFFSET('data'!$C$17,0,D784)*I783)*$C784/60</f>
        <v>168.050785115590</v>
      </c>
      <c r="J784" s="23">
        <f>$A784/60</f>
        <v>64.9166666666667</v>
      </c>
      <c r="K784" s="19">
        <f>G784/'data'!$C$15*1000</f>
        <v>2.5</v>
      </c>
      <c r="L784" s="19">
        <f>L783+'data'!$G$21*(K783-L783)/60*C783</f>
        <v>2.49974971023568</v>
      </c>
      <c r="M784" s="20">
        <f>IF(L784&lt;='data'!$G$22,1.89,1.47)</f>
        <v>1.89</v>
      </c>
      <c r="N784" s="19">
        <f>$A784</f>
        <v>3895</v>
      </c>
      <c r="O784" s="31">
        <f>'data'!$G$23-'data'!$G$23*(1-('data'!$G$22^M784)/('data'!$G$22^M784+L784^M784))</f>
        <v>54.2056195763734</v>
      </c>
      <c r="P784" s="31">
        <f>VLOOKUP(IF(N784-'data'!$G$24&lt;0,0,N784-'data'!$G$24),N3:O1097,2)</f>
        <v>54.2058270499409</v>
      </c>
      <c r="Q784" s="20">
        <v>2.5</v>
      </c>
      <c r="R784" s="19">
        <v>2.9815114044619</v>
      </c>
      <c r="S784" s="19">
        <v>2.87523521206473</v>
      </c>
      <c r="T784" s="19">
        <v>2.5000385288386</v>
      </c>
      <c r="U784" s="19">
        <v>2.49979504526317</v>
      </c>
      <c r="V784" s="19">
        <v>2.91436053454592</v>
      </c>
      <c r="W784" s="19">
        <v>2.64300521872206</v>
      </c>
      <c r="X784" s="19">
        <v>2.49979504526317</v>
      </c>
      <c r="Y784" s="31">
        <v>54.2050464800484</v>
      </c>
      <c r="Z784" s="31">
        <v>47.5818451887507</v>
      </c>
      <c r="AA784" s="31">
        <v>51.9877298150333</v>
      </c>
      <c r="AB784" s="31">
        <v>54.2050464800484</v>
      </c>
    </row>
    <row r="785" ht="20.05" customHeight="1">
      <c r="A785" s="17">
        <f>$A784+C784</f>
        <v>3900</v>
      </c>
      <c r="B785" s="18"/>
      <c r="C785" s="19">
        <v>5</v>
      </c>
      <c r="D785" t="b" s="20">
        <v>0</v>
      </c>
      <c r="E785" s="21"/>
      <c r="F785" s="22">
        <v>435.797831429744</v>
      </c>
      <c r="G785" s="22">
        <f>$E785+($F785/60+H785*'data'!$C$16+I785*OFFSET('data'!$C$17,0,D785)-G784*(OFFSET('data'!$C$18,0,D785)+'data'!$C$19+OFFSET('data'!$C$20,0,D785)))*$C785/60+G784</f>
        <v>16.3633802816823</v>
      </c>
      <c r="H785" s="22">
        <f>H784+('data'!$C$19*G784-'data'!$C$16*H784)*$C785/60</f>
        <v>66.70257463452759</v>
      </c>
      <c r="I785" s="22">
        <f>I784+(OFFSET('data'!$C$20,0,D785)*G784-OFFSET('data'!$C$17,0,D785)*I784)*$C785/60</f>
        <v>168.239889578862</v>
      </c>
      <c r="J785" s="23">
        <f>$A785/60</f>
        <v>65</v>
      </c>
      <c r="K785" s="19">
        <f>G785/'data'!$C$15*1000</f>
        <v>2.5</v>
      </c>
      <c r="L785" s="19">
        <f>L784+'data'!$G$21*(K784-L784)/60*C784</f>
        <v>2.4997526554487</v>
      </c>
      <c r="M785" s="20">
        <f>IF(L785&lt;='data'!$G$22,1.89,1.47)</f>
        <v>1.89</v>
      </c>
      <c r="N785" s="19">
        <f>$A785</f>
        <v>3900</v>
      </c>
      <c r="O785" s="31">
        <f>'data'!$G$23-'data'!$G$23*(1-('data'!$G$22^M785)/('data'!$G$22^M785+L785^M785))</f>
        <v>54.2055692249215</v>
      </c>
      <c r="P785" s="31">
        <f>VLOOKUP(IF(N785-'data'!$G$24&lt;0,0,N785-'data'!$G$24),N3:O1097,2)</f>
        <v>54.2057742569334</v>
      </c>
      <c r="Q785" s="20">
        <v>2.5</v>
      </c>
      <c r="R785" s="19">
        <v>2.98191334699409</v>
      </c>
      <c r="S785" s="19">
        <v>2.87654365588854</v>
      </c>
      <c r="T785" s="19">
        <v>2.50003847144795</v>
      </c>
      <c r="U785" s="19">
        <v>2.49979791038632</v>
      </c>
      <c r="V785" s="19">
        <v>2.91514635155015</v>
      </c>
      <c r="W785" s="19">
        <v>2.64573791857057</v>
      </c>
      <c r="X785" s="19">
        <v>2.49979791038632</v>
      </c>
      <c r="Y785" s="31">
        <v>54.204995075331</v>
      </c>
      <c r="Z785" s="31">
        <v>47.569714659694</v>
      </c>
      <c r="AA785" s="31">
        <v>51.9416993542673</v>
      </c>
      <c r="AB785" s="31">
        <v>54.204995075331</v>
      </c>
    </row>
    <row r="786" ht="20.05" customHeight="1">
      <c r="A786" s="17">
        <f>$A785+C785</f>
        <v>3905</v>
      </c>
      <c r="B786" s="18"/>
      <c r="C786" s="19">
        <v>5</v>
      </c>
      <c r="D786" t="b" s="20">
        <v>0</v>
      </c>
      <c r="E786" s="21"/>
      <c r="F786" s="22">
        <v>435.735296711181</v>
      </c>
      <c r="G786" s="22">
        <f>$E786+($F786/60+H786*'data'!$C$16+I786*OFFSET('data'!$C$17,0,D786)-G785*(OFFSET('data'!$C$18,0,D786)+'data'!$C$19+OFFSET('data'!$C$20,0,D786)))*$C786/60+G785</f>
        <v>16.3633802816823</v>
      </c>
      <c r="H786" s="22">
        <f>H785+('data'!$C$19*G785-'data'!$C$16*H785)*$C786/60</f>
        <v>66.7066102495581</v>
      </c>
      <c r="I786" s="22">
        <f>I785+(OFFSET('data'!$C$20,0,D786)*G785-OFFSET('data'!$C$17,0,D786)*I785)*$C786/60</f>
        <v>168.428930849673</v>
      </c>
      <c r="J786" s="23">
        <f>$A786/60</f>
        <v>65.0833333333333</v>
      </c>
      <c r="K786" s="19">
        <f>G786/'data'!$C$15*1000</f>
        <v>2.5</v>
      </c>
      <c r="L786" s="19">
        <f>L785+'data'!$G$21*(K785-L785)/60*C785</f>
        <v>2.49975556600477</v>
      </c>
      <c r="M786" s="20">
        <f>IF(L786&lt;='data'!$G$22,1.89,1.47)</f>
        <v>1.89</v>
      </c>
      <c r="N786" s="19">
        <f>$A786</f>
        <v>3905</v>
      </c>
      <c r="O786" s="31">
        <f>'data'!$G$23-'data'!$G$23*(1-('data'!$G$22^M786)/('data'!$G$22^M786+L786^M786))</f>
        <v>54.205519466006</v>
      </c>
      <c r="P786" s="31">
        <f>VLOOKUP(IF(N786-'data'!$G$24&lt;0,0,N786-'data'!$G$24),N3:O1097,2)</f>
        <v>54.2057220851963</v>
      </c>
      <c r="Q786" s="20">
        <v>2.5</v>
      </c>
      <c r="R786" s="19">
        <v>2.98231384826454</v>
      </c>
      <c r="S786" s="19">
        <v>2.87781738494363</v>
      </c>
      <c r="T786" s="19">
        <v>2.5000384142471</v>
      </c>
      <c r="U786" s="19">
        <v>2.49980074111963</v>
      </c>
      <c r="V786" s="19">
        <v>2.91592766858834</v>
      </c>
      <c r="W786" s="19">
        <v>2.64845385889475</v>
      </c>
      <c r="X786" s="19">
        <v>2.49980074111963</v>
      </c>
      <c r="Y786" s="31">
        <v>54.2049442872448</v>
      </c>
      <c r="Z786" s="31">
        <v>47.5576574104094</v>
      </c>
      <c r="AA786" s="31">
        <v>51.895963827610</v>
      </c>
      <c r="AB786" s="31">
        <v>54.2049442872448</v>
      </c>
    </row>
    <row r="787" ht="20.05" customHeight="1">
      <c r="A787" s="17">
        <f>$A786+C786</f>
        <v>3910</v>
      </c>
      <c r="B787" s="18"/>
      <c r="C787" s="19">
        <v>5</v>
      </c>
      <c r="D787" t="b" s="20">
        <v>0</v>
      </c>
      <c r="E787" s="21"/>
      <c r="F787" s="22">
        <v>435.672877255078</v>
      </c>
      <c r="G787" s="22">
        <f>$E787+($F787/60+H787*'data'!$C$16+I787*OFFSET('data'!$C$17,0,D787)-G786*(OFFSET('data'!$C$18,0,D787)+'data'!$C$19+OFFSET('data'!$C$20,0,D787)))*$C787/60+G786</f>
        <v>16.3633802816823</v>
      </c>
      <c r="H787" s="22">
        <f>H786+('data'!$C$19*G786-'data'!$C$16*H786)*$C787/60</f>
        <v>66.7106221821569</v>
      </c>
      <c r="I787" s="22">
        <f>I786+(OFFSET('data'!$C$20,0,D787)*G786-OFFSET('data'!$C$17,0,D787)*I786)*$C787/60</f>
        <v>168.617908949140</v>
      </c>
      <c r="J787" s="23">
        <f>$A787/60</f>
        <v>65.1666666666667</v>
      </c>
      <c r="K787" s="19">
        <f>G787/'data'!$C$15*1000</f>
        <v>2.5</v>
      </c>
      <c r="L787" s="19">
        <f>L786+'data'!$G$21*(K786-L786)/60*C786</f>
        <v>2.49975844231171</v>
      </c>
      <c r="M787" s="20">
        <f>IF(L787&lt;='data'!$G$22,1.89,1.47)</f>
        <v>1.89</v>
      </c>
      <c r="N787" s="19">
        <f>$A787</f>
        <v>3910</v>
      </c>
      <c r="O787" s="31">
        <f>'data'!$G$23-'data'!$G$23*(1-('data'!$G$22^M787)/('data'!$G$22^M787+L787^M787))</f>
        <v>54.2054702926532</v>
      </c>
      <c r="P787" s="31">
        <f>VLOOKUP(IF(N787-'data'!$G$24&lt;0,0,N787-'data'!$G$24),N3:O1097,2)</f>
        <v>54.2056705274182</v>
      </c>
      <c r="Q787" s="20">
        <v>2.5</v>
      </c>
      <c r="R787" s="19">
        <v>2.9827129130137</v>
      </c>
      <c r="S787" s="19">
        <v>2.87905830348492</v>
      </c>
      <c r="T787" s="19">
        <v>2.50003835723538</v>
      </c>
      <c r="U787" s="19">
        <v>2.499803537870</v>
      </c>
      <c r="V787" s="19">
        <v>2.91670452159554</v>
      </c>
      <c r="W787" s="19">
        <v>2.65115282841141</v>
      </c>
      <c r="X787" s="19">
        <v>2.499803537870</v>
      </c>
      <c r="Y787" s="31">
        <v>54.2048941084945</v>
      </c>
      <c r="Z787" s="31">
        <v>47.5456728211382</v>
      </c>
      <c r="AA787" s="31">
        <v>51.8505280251682</v>
      </c>
      <c r="AB787" s="31">
        <v>54.2048941084945</v>
      </c>
    </row>
    <row r="788" ht="20.05" customHeight="1">
      <c r="A788" s="17">
        <f>$A787+C787</f>
        <v>3915</v>
      </c>
      <c r="B788" s="18"/>
      <c r="C788" s="19">
        <v>5</v>
      </c>
      <c r="D788" t="b" s="20">
        <v>0</v>
      </c>
      <c r="E788" s="21"/>
      <c r="F788" s="22">
        <v>435.610572469147</v>
      </c>
      <c r="G788" s="22">
        <f>$E788+($F788/60+H788*'data'!$C$16+I788*OFFSET('data'!$C$17,0,D788)-G787*(OFFSET('data'!$C$18,0,D788)+'data'!$C$19+OFFSET('data'!$C$20,0,D788)))*$C788/60+G787</f>
        <v>16.3633802816823</v>
      </c>
      <c r="H788" s="22">
        <f>H787+('data'!$C$19*G787-'data'!$C$16*H787)*$C788/60</f>
        <v>66.71461057130099</v>
      </c>
      <c r="I788" s="22">
        <f>I787+(OFFSET('data'!$C$20,0,D788)*G787-OFFSET('data'!$C$17,0,D788)*I787)*$C788/60</f>
        <v>168.806823898373</v>
      </c>
      <c r="J788" s="23">
        <f>$A788/60</f>
        <v>65.25</v>
      </c>
      <c r="K788" s="19">
        <f>G788/'data'!$C$15*1000</f>
        <v>2.5</v>
      </c>
      <c r="L788" s="19">
        <f>L787+'data'!$G$21*(K787-L787)/60*C787</f>
        <v>2.49976128477253</v>
      </c>
      <c r="M788" s="20">
        <f>IF(L788&lt;='data'!$G$22,1.89,1.47)</f>
        <v>1.89</v>
      </c>
      <c r="N788" s="19">
        <f>$A788</f>
        <v>3915</v>
      </c>
      <c r="O788" s="31">
        <f>'data'!$G$23-'data'!$G$23*(1-('data'!$G$22^M788)/('data'!$G$22^M788+L788^M788))</f>
        <v>54.2054216979719</v>
      </c>
      <c r="P788" s="31">
        <f>VLOOKUP(IF(N788-'data'!$G$24&lt;0,0,N788-'data'!$G$24),N3:O1097,2)</f>
        <v>54.2056195763734</v>
      </c>
      <c r="Q788" s="20">
        <v>2.5</v>
      </c>
      <c r="R788" s="19">
        <v>2.98311054596478</v>
      </c>
      <c r="S788" s="19">
        <v>2.88026820369079</v>
      </c>
      <c r="T788" s="19">
        <v>2.50003830041211</v>
      </c>
      <c r="U788" s="19">
        <v>2.49980630103954</v>
      </c>
      <c r="V788" s="19">
        <v>2.91747694613994</v>
      </c>
      <c r="W788" s="19">
        <v>2.65383464073136</v>
      </c>
      <c r="X788" s="19">
        <v>2.49980630103954</v>
      </c>
      <c r="Y788" s="31">
        <v>54.204844531870</v>
      </c>
      <c r="Z788" s="31">
        <v>47.533760278814</v>
      </c>
      <c r="AA788" s="31">
        <v>51.8053961897873</v>
      </c>
      <c r="AB788" s="31">
        <v>54.204844531870</v>
      </c>
    </row>
    <row r="789" ht="20.05" customHeight="1">
      <c r="A789" s="17">
        <f>$A788+C788</f>
        <v>3920</v>
      </c>
      <c r="B789" s="18"/>
      <c r="C789" s="19">
        <v>5</v>
      </c>
      <c r="D789" t="b" s="20">
        <v>0</v>
      </c>
      <c r="E789" s="21"/>
      <c r="F789" s="22">
        <v>435.548381764552</v>
      </c>
      <c r="G789" s="22">
        <f>$E789+($F789/60+H789*'data'!$C$16+I789*OFFSET('data'!$C$17,0,D789)-G788*(OFFSET('data'!$C$18,0,D789)+'data'!$C$19+OFFSET('data'!$C$20,0,D789)))*$C789/60+G788</f>
        <v>16.3633802816823</v>
      </c>
      <c r="H789" s="22">
        <f>H788+('data'!$C$19*G788-'data'!$C$16*H788)*$C789/60</f>
        <v>66.7185755551518</v>
      </c>
      <c r="I789" s="22">
        <f>I788+(OFFSET('data'!$C$20,0,D789)*G788-OFFSET('data'!$C$17,0,D789)*I788)*$C789/60</f>
        <v>168.995675718474</v>
      </c>
      <c r="J789" s="23">
        <f>$A789/60</f>
        <v>65.3333333333333</v>
      </c>
      <c r="K789" s="19">
        <f>G789/'data'!$C$15*1000</f>
        <v>2.5</v>
      </c>
      <c r="L789" s="19">
        <f>L788+'data'!$G$21*(K788-L788)/60*C788</f>
        <v>2.49976409378551</v>
      </c>
      <c r="M789" s="20">
        <f>IF(L789&lt;='data'!$G$22,1.89,1.47)</f>
        <v>1.89</v>
      </c>
      <c r="N789" s="19">
        <f>$A789</f>
        <v>3920</v>
      </c>
      <c r="O789" s="31">
        <f>'data'!$G$23-'data'!$G$23*(1-('data'!$G$22^M789)/('data'!$G$22^M789+L789^M789))</f>
        <v>54.2053736751519</v>
      </c>
      <c r="P789" s="31">
        <f>VLOOKUP(IF(N789-'data'!$G$24&lt;0,0,N789-'data'!$G$24),N3:O1097,2)</f>
        <v>54.2055692249215</v>
      </c>
      <c r="Q789" s="20">
        <v>2.5</v>
      </c>
      <c r="R789" s="19">
        <v>2.98350675182395</v>
      </c>
      <c r="S789" s="19">
        <v>2.88144877228633</v>
      </c>
      <c r="T789" s="19">
        <v>2.50003824377662</v>
      </c>
      <c r="U789" s="19">
        <v>2.49980903102562</v>
      </c>
      <c r="V789" s="19">
        <v>2.91824497742696</v>
      </c>
      <c r="W789" s="19">
        <v>2.65649913274761</v>
      </c>
      <c r="X789" s="19">
        <v>2.49980903102562</v>
      </c>
      <c r="Y789" s="31">
        <v>54.2047955502465</v>
      </c>
      <c r="Z789" s="31">
        <v>47.5219191769828</v>
      </c>
      <c r="AA789" s="31">
        <v>51.7605720533205</v>
      </c>
      <c r="AB789" s="31">
        <v>54.2047955502465</v>
      </c>
    </row>
    <row r="790" ht="20.05" customHeight="1">
      <c r="A790" s="17">
        <f>$A789+C789</f>
        <v>3925</v>
      </c>
      <c r="B790" s="18"/>
      <c r="C790" s="19">
        <v>5</v>
      </c>
      <c r="D790" t="b" s="20">
        <v>0</v>
      </c>
      <c r="E790" s="21"/>
      <c r="F790" s="22">
        <v>435.486304555878</v>
      </c>
      <c r="G790" s="22">
        <f>$E790+($F790/60+H790*'data'!$C$16+I790*OFFSET('data'!$C$17,0,D790)-G789*(OFFSET('data'!$C$18,0,D790)+'data'!$C$19+OFFSET('data'!$C$20,0,D790)))*$C790/60+G789</f>
        <v>16.3633802816823</v>
      </c>
      <c r="H790" s="22">
        <f>H789+('data'!$C$19*G789-'data'!$C$16*H789)*$C790/60</f>
        <v>66.7225172710599</v>
      </c>
      <c r="I790" s="22">
        <f>I789+(OFFSET('data'!$C$20,0,D790)*G789-OFFSET('data'!$C$17,0,D790)*I789)*$C790/60</f>
        <v>169.184464430539</v>
      </c>
      <c r="J790" s="23">
        <f>$A790/60</f>
        <v>65.4166666666667</v>
      </c>
      <c r="K790" s="19">
        <f>G790/'data'!$C$15*1000</f>
        <v>2.5</v>
      </c>
      <c r="L790" s="19">
        <f>L789+'data'!$G$21*(K789-L789)/60*C789</f>
        <v>2.49976686974424</v>
      </c>
      <c r="M790" s="20">
        <f>IF(L790&lt;='data'!$G$22,1.89,1.47)</f>
        <v>1.89</v>
      </c>
      <c r="N790" s="19">
        <f>$A790</f>
        <v>3925</v>
      </c>
      <c r="O790" s="31">
        <f>'data'!$G$23-'data'!$G$23*(1-('data'!$G$22^M790)/('data'!$G$22^M790+L790^M790))</f>
        <v>54.205326217463</v>
      </c>
      <c r="P790" s="31">
        <f>VLOOKUP(IF(N790-'data'!$G$24&lt;0,0,N790-'data'!$G$24),N3:O1097,2)</f>
        <v>54.205519466006</v>
      </c>
      <c r="Q790" s="20">
        <v>2.5</v>
      </c>
      <c r="R790" s="19">
        <v>2.98390153528046</v>
      </c>
      <c r="S790" s="19">
        <v>2.88260159677511</v>
      </c>
      <c r="T790" s="19">
        <v>2.50003818732823</v>
      </c>
      <c r="U790" s="19">
        <v>2.49981172822093</v>
      </c>
      <c r="V790" s="19">
        <v>2.91900865030335</v>
      </c>
      <c r="W790" s="19">
        <v>2.65914616312057</v>
      </c>
      <c r="X790" s="19">
        <v>2.49981172822093</v>
      </c>
      <c r="Y790" s="31">
        <v>54.2047471565834</v>
      </c>
      <c r="Z790" s="31">
        <v>47.5101489157225</v>
      </c>
      <c r="AA790" s="31">
        <v>51.7160588706774</v>
      </c>
      <c r="AB790" s="31">
        <v>54.2047471565834</v>
      </c>
    </row>
    <row r="791" ht="20.05" customHeight="1">
      <c r="A791" s="17">
        <f>$A790+C790</f>
        <v>3930</v>
      </c>
      <c r="B791" s="18"/>
      <c r="C791" s="19">
        <v>5</v>
      </c>
      <c r="D791" t="b" s="20">
        <v>0</v>
      </c>
      <c r="E791" s="21"/>
      <c r="F791" s="22">
        <v>435.424340261122</v>
      </c>
      <c r="G791" s="22">
        <f>$E791+($F791/60+H791*'data'!$C$16+I791*OFFSET('data'!$C$17,0,D791)-G790*(OFFSET('data'!$C$18,0,D791)+'data'!$C$19+OFFSET('data'!$C$20,0,D791)))*$C791/60+G790</f>
        <v>16.3633802816823</v>
      </c>
      <c r="H791" s="22">
        <f>H790+('data'!$C$19*G790-'data'!$C$16*H790)*$C791/60</f>
        <v>66.726435855570</v>
      </c>
      <c r="I791" s="22">
        <f>I790+(OFFSET('data'!$C$20,0,D791)*G790-OFFSET('data'!$C$17,0,D791)*I790)*$C791/60</f>
        <v>169.373190055657</v>
      </c>
      <c r="J791" s="23">
        <f>$A791/60</f>
        <v>65.5</v>
      </c>
      <c r="K791" s="19">
        <f>G791/'data'!$C$15*1000</f>
        <v>2.5</v>
      </c>
      <c r="L791" s="19">
        <f>L790+'data'!$G$21*(K790-L790)/60*C790</f>
        <v>2.49976961303767</v>
      </c>
      <c r="M791" s="20">
        <f>IF(L791&lt;='data'!$G$22,1.89,1.47)</f>
        <v>1.89</v>
      </c>
      <c r="N791" s="19">
        <f>$A791</f>
        <v>3930</v>
      </c>
      <c r="O791" s="31">
        <f>'data'!$G$23-'data'!$G$23*(1-('data'!$G$22^M791)/('data'!$G$22^M791+L791^M791))</f>
        <v>54.2052793182544</v>
      </c>
      <c r="P791" s="31">
        <f>VLOOKUP(IF(N791-'data'!$G$24&lt;0,0,N791-'data'!$G$24),N3:O1097,2)</f>
        <v>54.2054702926532</v>
      </c>
      <c r="Q791" s="20">
        <v>2.5</v>
      </c>
      <c r="R791" s="19">
        <v>2.98429490100681</v>
      </c>
      <c r="S791" s="19">
        <v>2.88372817130256</v>
      </c>
      <c r="T791" s="19">
        <v>2.50003813106628</v>
      </c>
      <c r="U791" s="19">
        <v>2.49981439301353</v>
      </c>
      <c r="V791" s="19">
        <v>2.91976799926119</v>
      </c>
      <c r="W791" s="19">
        <v>2.66177561085429</v>
      </c>
      <c r="X791" s="19">
        <v>2.49981439301353</v>
      </c>
      <c r="Y791" s="31">
        <v>54.2046993439229</v>
      </c>
      <c r="Z791" s="31">
        <v>47.4984489015648</v>
      </c>
      <c r="AA791" s="31">
        <v>51.6718594517834</v>
      </c>
      <c r="AB791" s="31">
        <v>54.2046993439229</v>
      </c>
    </row>
    <row r="792" ht="20.05" customHeight="1">
      <c r="A792" s="17">
        <f>$A791+C791</f>
        <v>3935</v>
      </c>
      <c r="B792" s="18"/>
      <c r="C792" s="19">
        <v>5</v>
      </c>
      <c r="D792" t="b" s="20">
        <v>0</v>
      </c>
      <c r="E792" s="21"/>
      <c r="F792" s="22">
        <v>435.362488301665</v>
      </c>
      <c r="G792" s="22">
        <f>$E792+($F792/60+H792*'data'!$C$16+I792*OFFSET('data'!$C$17,0,D792)-G791*(OFFSET('data'!$C$18,0,D792)+'data'!$C$19+OFFSET('data'!$C$20,0,D792)))*$C792/60+G791</f>
        <v>16.3633802816823</v>
      </c>
      <c r="H792" s="22">
        <f>H791+('data'!$C$19*G791-'data'!$C$16*H791)*$C792/60</f>
        <v>66.7303314444254</v>
      </c>
      <c r="I792" s="22">
        <f>I791+(OFFSET('data'!$C$20,0,D792)*G791-OFFSET('data'!$C$17,0,D792)*I791)*$C792/60</f>
        <v>169.561852614909</v>
      </c>
      <c r="J792" s="23">
        <f>$A792/60</f>
        <v>65.5833333333333</v>
      </c>
      <c r="K792" s="19">
        <f>G792/'data'!$C$15*1000</f>
        <v>2.5</v>
      </c>
      <c r="L792" s="19">
        <f>L791+'data'!$G$21*(K791-L791)/60*C791</f>
        <v>2.49977232405018</v>
      </c>
      <c r="M792" s="20">
        <f>IF(L792&lt;='data'!$G$22,1.89,1.47)</f>
        <v>1.89</v>
      </c>
      <c r="N792" s="19">
        <f>$A792</f>
        <v>3935</v>
      </c>
      <c r="O792" s="31">
        <f>'data'!$G$23-'data'!$G$23*(1-('data'!$G$22^M792)/('data'!$G$22^M792+L792^M792))</f>
        <v>54.2052329709536</v>
      </c>
      <c r="P792" s="31">
        <f>VLOOKUP(IF(N792-'data'!$G$24&lt;0,0,N792-'data'!$G$24),N3:O1097,2)</f>
        <v>54.2054216979719</v>
      </c>
      <c r="Q792" s="20">
        <v>2.5</v>
      </c>
      <c r="R792" s="19">
        <v>2.98468685365883</v>
      </c>
      <c r="S792" s="19">
        <v>2.88482990217275</v>
      </c>
      <c r="T792" s="19">
        <v>2.50003807499009</v>
      </c>
      <c r="U792" s="19">
        <v>2.4998170257869</v>
      </c>
      <c r="V792" s="19">
        <v>2.92052305844186</v>
      </c>
      <c r="W792" s="19">
        <v>2.66438737395854</v>
      </c>
      <c r="X792" s="19">
        <v>2.4998170257869</v>
      </c>
      <c r="Y792" s="31">
        <v>54.2046521053894</v>
      </c>
      <c r="Z792" s="31">
        <v>47.4868185474163</v>
      </c>
      <c r="AA792" s="31">
        <v>51.6279761915747</v>
      </c>
      <c r="AB792" s="31">
        <v>54.2046521053894</v>
      </c>
    </row>
    <row r="793" ht="20.05" customHeight="1">
      <c r="A793" s="17">
        <f>$A792+C792</f>
        <v>3940</v>
      </c>
      <c r="B793" s="18"/>
      <c r="C793" s="19">
        <v>5</v>
      </c>
      <c r="D793" t="b" s="20">
        <v>0</v>
      </c>
      <c r="E793" s="21"/>
      <c r="F793" s="22">
        <v>435.300748102260</v>
      </c>
      <c r="G793" s="22">
        <f>$E793+($F793/60+H793*'data'!$C$16+I793*OFFSET('data'!$C$17,0,D793)-G792*(OFFSET('data'!$C$18,0,D793)+'data'!$C$19+OFFSET('data'!$C$20,0,D793)))*$C793/60+G792</f>
        <v>16.3633802816823</v>
      </c>
      <c r="H793" s="22">
        <f>H792+('data'!$C$19*G792-'data'!$C$16*H792)*$C793/60</f>
        <v>66.7342041725727</v>
      </c>
      <c r="I793" s="22">
        <f>I792+(OFFSET('data'!$C$20,0,D793)*G792-OFFSET('data'!$C$17,0,D793)*I792)*$C793/60</f>
        <v>169.750452129370</v>
      </c>
      <c r="J793" s="23">
        <f>$A793/60</f>
        <v>65.6666666666667</v>
      </c>
      <c r="K793" s="19">
        <f>G793/'data'!$C$15*1000</f>
        <v>2.5</v>
      </c>
      <c r="L793" s="19">
        <f>L792+'data'!$G$21*(K792-L792)/60*C792</f>
        <v>2.49977500316163</v>
      </c>
      <c r="M793" s="20">
        <f>IF(L793&lt;='data'!$G$22,1.89,1.47)</f>
        <v>1.89</v>
      </c>
      <c r="N793" s="19">
        <f>$A793</f>
        <v>3940</v>
      </c>
      <c r="O793" s="31">
        <f>'data'!$G$23-'data'!$G$23*(1-('data'!$G$22^M793)/('data'!$G$22^M793+L793^M793))</f>
        <v>54.2051871690652</v>
      </c>
      <c r="P793" s="31">
        <f>VLOOKUP(IF(N793-'data'!$G$24&lt;0,0,N793-'data'!$G$24),N3:O1097,2)</f>
        <v>54.2053736751519</v>
      </c>
      <c r="Q793" s="20">
        <v>2.5</v>
      </c>
      <c r="R793" s="19">
        <v>2.98507739787592</v>
      </c>
      <c r="S793" s="19">
        <v>2.88590811303918</v>
      </c>
      <c r="T793" s="19">
        <v>2.50003801909899</v>
      </c>
      <c r="U793" s="19">
        <v>2.49981962692001</v>
      </c>
      <c r="V793" s="19">
        <v>2.92127386163999</v>
      </c>
      <c r="W793" s="19">
        <v>2.66698136819152</v>
      </c>
      <c r="X793" s="19">
        <v>2.49981962692001</v>
      </c>
      <c r="Y793" s="31">
        <v>54.2046054341882</v>
      </c>
      <c r="Z793" s="31">
        <v>47.4752572724833</v>
      </c>
      <c r="AA793" s="31">
        <v>51.5844110981488</v>
      </c>
      <c r="AB793" s="31">
        <v>54.2046054341882</v>
      </c>
    </row>
    <row r="794" ht="20.05" customHeight="1">
      <c r="A794" s="17">
        <f>$A793+C793</f>
        <v>3945</v>
      </c>
      <c r="B794" s="18"/>
      <c r="C794" s="19">
        <v>5</v>
      </c>
      <c r="D794" t="b" s="20">
        <v>0</v>
      </c>
      <c r="E794" s="21"/>
      <c r="F794" s="22">
        <v>435.239119091003</v>
      </c>
      <c r="G794" s="22">
        <f>$E794+($F794/60+H794*'data'!$C$16+I794*OFFSET('data'!$C$17,0,D794)-G793*(OFFSET('data'!$C$18,0,D794)+'data'!$C$19+OFFSET('data'!$C$20,0,D794)))*$C794/60+G793</f>
        <v>16.3633802816823</v>
      </c>
      <c r="H794" s="22">
        <f>H793+('data'!$C$19*G793-'data'!$C$16*H793)*$C794/60</f>
        <v>66.73805417416681</v>
      </c>
      <c r="I794" s="22">
        <f>I793+(OFFSET('data'!$C$20,0,D794)*G793-OFFSET('data'!$C$17,0,D794)*I793)*$C794/60</f>
        <v>169.938988620107</v>
      </c>
      <c r="J794" s="23">
        <f>$A794/60</f>
        <v>65.75</v>
      </c>
      <c r="K794" s="19">
        <f>G794/'data'!$C$15*1000</f>
        <v>2.5</v>
      </c>
      <c r="L794" s="19">
        <f>L793+'data'!$G$21*(K793-L793)/60*C793</f>
        <v>2.4997776507474</v>
      </c>
      <c r="M794" s="20">
        <f>IF(L794&lt;='data'!$G$22,1.89,1.47)</f>
        <v>1.89</v>
      </c>
      <c r="N794" s="19">
        <f>$A794</f>
        <v>3945</v>
      </c>
      <c r="O794" s="31">
        <f>'data'!$G$23-'data'!$G$23*(1-('data'!$G$22^M794)/('data'!$G$22^M794+L794^M794))</f>
        <v>54.2051419061705</v>
      </c>
      <c r="P794" s="31">
        <f>VLOOKUP(IF(N794-'data'!$G$24&lt;0,0,N794-'data'!$G$24),N3:O1097,2)</f>
        <v>54.205326217463</v>
      </c>
      <c r="Q794" s="20">
        <v>2.5</v>
      </c>
      <c r="R794" s="19">
        <v>2.98546653828106</v>
      </c>
      <c r="S794" s="19">
        <v>2.88696404978867</v>
      </c>
      <c r="T794" s="19">
        <v>2.50003796339234</v>
      </c>
      <c r="U794" s="19">
        <v>2.49982219678735</v>
      </c>
      <c r="V794" s="19">
        <v>2.92202044230733</v>
      </c>
      <c r="W794" s="19">
        <v>2.66955752587842</v>
      </c>
      <c r="X794" s="19">
        <v>2.49982219678735</v>
      </c>
      <c r="Y794" s="31">
        <v>54.2045593236046</v>
      </c>
      <c r="Z794" s="31">
        <v>47.4637645021945</v>
      </c>
      <c r="AA794" s="31">
        <v>51.5411658191783</v>
      </c>
      <c r="AB794" s="31">
        <v>54.2045593236046</v>
      </c>
    </row>
    <row r="795" ht="20.05" customHeight="1">
      <c r="A795" s="17">
        <f>$A794+C794</f>
        <v>3950</v>
      </c>
      <c r="B795" s="18"/>
      <c r="C795" s="19">
        <v>5</v>
      </c>
      <c r="D795" t="b" s="20">
        <v>0</v>
      </c>
      <c r="E795" s="21"/>
      <c r="F795" s="22">
        <v>435.177600699320</v>
      </c>
      <c r="G795" s="22">
        <f>$E795+($F795/60+H795*'data'!$C$16+I795*OFFSET('data'!$C$17,0,D795)-G794*(OFFSET('data'!$C$18,0,D795)+'data'!$C$19+OFFSET('data'!$C$20,0,D795)))*$C795/60+G794</f>
        <v>16.3633802816823</v>
      </c>
      <c r="H795" s="22">
        <f>H794+('data'!$C$19*G794-'data'!$C$16*H794)*$C795/60</f>
        <v>66.7418815825753</v>
      </c>
      <c r="I795" s="22">
        <f>I794+(OFFSET('data'!$C$20,0,D795)*G794-OFFSET('data'!$C$17,0,D795)*I794)*$C795/60</f>
        <v>170.127462108181</v>
      </c>
      <c r="J795" s="23">
        <f>$A795/60</f>
        <v>65.8333333333333</v>
      </c>
      <c r="K795" s="19">
        <f>G795/'data'!$C$15*1000</f>
        <v>2.5</v>
      </c>
      <c r="L795" s="19">
        <f>L794+'data'!$G$21*(K794-L794)/60*C794</f>
        <v>2.49978026717847</v>
      </c>
      <c r="M795" s="20">
        <f>IF(L795&lt;='data'!$G$22,1.89,1.47)</f>
        <v>1.89</v>
      </c>
      <c r="N795" s="19">
        <f>$A795</f>
        <v>3950</v>
      </c>
      <c r="O795" s="31">
        <f>'data'!$G$23-'data'!$G$23*(1-('data'!$G$22^M795)/('data'!$G$22^M795+L795^M795))</f>
        <v>54.2050971759263</v>
      </c>
      <c r="P795" s="31">
        <f>VLOOKUP(IF(N795-'data'!$G$24&lt;0,0,N795-'data'!$G$24),N3:O1097,2)</f>
        <v>54.2052793182544</v>
      </c>
      <c r="Q795" s="20">
        <v>2.5</v>
      </c>
      <c r="R795" s="19">
        <v>2.985854279481</v>
      </c>
      <c r="S795" s="19">
        <v>2.88799888513655</v>
      </c>
      <c r="T795" s="19">
        <v>2.50003790786946</v>
      </c>
      <c r="U795" s="19">
        <v>2.499824735759</v>
      </c>
      <c r="V795" s="19">
        <v>2.92276283355659</v>
      </c>
      <c r="W795" s="19">
        <v>2.67211579480141</v>
      </c>
      <c r="X795" s="19">
        <v>2.499824735759</v>
      </c>
      <c r="Y795" s="31">
        <v>54.2045137670033</v>
      </c>
      <c r="Z795" s="31">
        <v>47.4523396681269</v>
      </c>
      <c r="AA795" s="31">
        <v>51.4982416666965</v>
      </c>
      <c r="AB795" s="31">
        <v>54.2045137670033</v>
      </c>
    </row>
    <row r="796" ht="20.05" customHeight="1">
      <c r="A796" s="17">
        <f>$A795+C795</f>
        <v>3955</v>
      </c>
      <c r="B796" s="18"/>
      <c r="C796" s="19">
        <v>5</v>
      </c>
      <c r="D796" t="b" s="20">
        <v>0</v>
      </c>
      <c r="E796" s="21"/>
      <c r="F796" s="22">
        <v>435.116192361946</v>
      </c>
      <c r="G796" s="22">
        <f>$E796+($F796/60+H796*'data'!$C$16+I796*OFFSET('data'!$C$17,0,D796)-G795*(OFFSET('data'!$C$18,0,D796)+'data'!$C$19+OFFSET('data'!$C$20,0,D796)))*$C796/60+G795</f>
        <v>16.3633802816823</v>
      </c>
      <c r="H796" s="22">
        <f>H795+('data'!$C$19*G795-'data'!$C$16*H795)*$C796/60</f>
        <v>66.745686530383</v>
      </c>
      <c r="I796" s="22">
        <f>I795+(OFFSET('data'!$C$20,0,D796)*G795-OFFSET('data'!$C$17,0,D796)*I795)*$C796/60</f>
        <v>170.315872614645</v>
      </c>
      <c r="J796" s="23">
        <f>$A796/60</f>
        <v>65.9166666666667</v>
      </c>
      <c r="K796" s="19">
        <f>G796/'data'!$C$15*1000</f>
        <v>2.5</v>
      </c>
      <c r="L796" s="19">
        <f>L795+'data'!$G$21*(K795-L795)/60*C795</f>
        <v>2.49978285282143</v>
      </c>
      <c r="M796" s="20">
        <f>IF(L796&lt;='data'!$G$22,1.89,1.47)</f>
        <v>1.89</v>
      </c>
      <c r="N796" s="19">
        <f>$A796</f>
        <v>3955</v>
      </c>
      <c r="O796" s="31">
        <f>'data'!$G$23-'data'!$G$23*(1-('data'!$G$22^M796)/('data'!$G$22^M796+L796^M796))</f>
        <v>54.2050529720641</v>
      </c>
      <c r="P796" s="31">
        <f>VLOOKUP(IF(N796-'data'!$G$24&lt;0,0,N796-'data'!$G$24),N3:O1097,2)</f>
        <v>54.2052329709536</v>
      </c>
      <c r="Q796" s="20">
        <v>2.5</v>
      </c>
      <c r="R796" s="19">
        <v>2.98624062606637</v>
      </c>
      <c r="S796" s="19">
        <v>2.88901372295029</v>
      </c>
      <c r="T796" s="19">
        <v>2.5000378525297</v>
      </c>
      <c r="U796" s="19">
        <v>2.49982724420068</v>
      </c>
      <c r="V796" s="19">
        <v>2.92350106816524</v>
      </c>
      <c r="W796" s="19">
        <v>2.67465613715669</v>
      </c>
      <c r="X796" s="19">
        <v>2.49982724420068</v>
      </c>
      <c r="Y796" s="31">
        <v>54.2044687578272</v>
      </c>
      <c r="Z796" s="31">
        <v>47.4409822079319</v>
      </c>
      <c r="AA796" s="31">
        <v>51.4556396403482</v>
      </c>
      <c r="AB796" s="31">
        <v>54.2044687578272</v>
      </c>
    </row>
    <row r="797" ht="20.05" customHeight="1">
      <c r="A797" s="17">
        <f>$A796+C796</f>
        <v>3960</v>
      </c>
      <c r="B797" s="18"/>
      <c r="C797" s="19">
        <v>5</v>
      </c>
      <c r="D797" t="b" s="20">
        <v>0</v>
      </c>
      <c r="E797" s="21"/>
      <c r="F797" s="22">
        <v>435.054893516905</v>
      </c>
      <c r="G797" s="22">
        <f>$E797+($F797/60+H797*'data'!$C$16+I797*OFFSET('data'!$C$17,0,D797)-G796*(OFFSET('data'!$C$18,0,D797)+'data'!$C$19+OFFSET('data'!$C$20,0,D797)))*$C797/60+G796</f>
        <v>16.3633802816823</v>
      </c>
      <c r="H797" s="22">
        <f>H796+('data'!$C$19*G796-'data'!$C$16*H796)*$C797/60</f>
        <v>66.7494691493967</v>
      </c>
      <c r="I797" s="22">
        <f>I796+(OFFSET('data'!$C$20,0,D797)*G796-OFFSET('data'!$C$17,0,D797)*I796)*$C797/60</f>
        <v>170.504220160545</v>
      </c>
      <c r="J797" s="23">
        <f>$A797/60</f>
        <v>66</v>
      </c>
      <c r="K797" s="19">
        <f>G797/'data'!$C$15*1000</f>
        <v>2.5</v>
      </c>
      <c r="L797" s="19">
        <f>L796+'data'!$G$21*(K796-L796)/60*C796</f>
        <v>2.49978540803858</v>
      </c>
      <c r="M797" s="20">
        <f>IF(L797&lt;='data'!$G$22,1.89,1.47)</f>
        <v>1.89</v>
      </c>
      <c r="N797" s="19">
        <f>$A797</f>
        <v>3960</v>
      </c>
      <c r="O797" s="31">
        <f>'data'!$G$23-'data'!$G$23*(1-('data'!$G$22^M797)/('data'!$G$22^M797+L797^M797))</f>
        <v>54.205009288389</v>
      </c>
      <c r="P797" s="31">
        <f>VLOOKUP(IF(N797-'data'!$G$24&lt;0,0,N797-'data'!$G$24),N3:O1097,2)</f>
        <v>54.2051871690652</v>
      </c>
      <c r="Q797" s="20">
        <v>2.5</v>
      </c>
      <c r="R797" s="19">
        <v>2.98662558261181</v>
      </c>
      <c r="S797" s="19">
        <v>2.89000960231757</v>
      </c>
      <c r="T797" s="19">
        <v>2.50003779737241</v>
      </c>
      <c r="U797" s="19">
        <v>2.49982972247379</v>
      </c>
      <c r="V797" s="19">
        <v>2.92423517857926</v>
      </c>
      <c r="W797" s="19">
        <v>2.67717852857475</v>
      </c>
      <c r="X797" s="19">
        <v>2.49982972247379</v>
      </c>
      <c r="Y797" s="31">
        <v>54.2044242895964</v>
      </c>
      <c r="Z797" s="31">
        <v>47.4296915652618</v>
      </c>
      <c r="AA797" s="31">
        <v>51.4133604492019</v>
      </c>
      <c r="AB797" s="31">
        <v>54.2044242895964</v>
      </c>
    </row>
    <row r="798" ht="20.05" customHeight="1">
      <c r="A798" s="17">
        <f>$A797+C797</f>
        <v>3965</v>
      </c>
      <c r="B798" s="18"/>
      <c r="C798" s="19">
        <v>5</v>
      </c>
      <c r="D798" t="b" s="20">
        <v>0</v>
      </c>
      <c r="E798" s="21"/>
      <c r="F798" s="22">
        <v>434.993703605491</v>
      </c>
      <c r="G798" s="22">
        <f>$E798+($F798/60+H798*'data'!$C$16+I798*OFFSET('data'!$C$17,0,D798)-G797*(OFFSET('data'!$C$18,0,D798)+'data'!$C$19+OFFSET('data'!$C$20,0,D798)))*$C798/60+G797</f>
        <v>16.3633802816823</v>
      </c>
      <c r="H798" s="22">
        <f>H797+('data'!$C$19*G797-'data'!$C$16*H797)*$C798/60</f>
        <v>66.75322957064979</v>
      </c>
      <c r="I798" s="22">
        <f>I797+(OFFSET('data'!$C$20,0,D798)*G797-OFFSET('data'!$C$17,0,D798)*I797)*$C798/60</f>
        <v>170.692504766921</v>
      </c>
      <c r="J798" s="23">
        <f>$A798/60</f>
        <v>66.0833333333333</v>
      </c>
      <c r="K798" s="19">
        <f>G798/'data'!$C$15*1000</f>
        <v>2.5</v>
      </c>
      <c r="L798" s="19">
        <f>L797+'data'!$G$21*(K797-L797)/60*C797</f>
        <v>2.49978793318795</v>
      </c>
      <c r="M798" s="20">
        <f>IF(L798&lt;='data'!$G$22,1.89,1.47)</f>
        <v>1.89</v>
      </c>
      <c r="N798" s="19">
        <f>$A798</f>
        <v>3965</v>
      </c>
      <c r="O798" s="31">
        <f>'data'!$G$23-'data'!$G$23*(1-('data'!$G$22^M798)/('data'!$G$22^M798+L798^M798))</f>
        <v>54.204966118779</v>
      </c>
      <c r="P798" s="31">
        <f>VLOOKUP(IF(N798-'data'!$G$24&lt;0,0,N798-'data'!$G$24),N3:O1097,2)</f>
        <v>54.2051419061705</v>
      </c>
      <c r="Q798" s="20">
        <v>2.5</v>
      </c>
      <c r="R798" s="19">
        <v>2.98700915367604</v>
      </c>
      <c r="S798" s="19">
        <v>2.8909875013738</v>
      </c>
      <c r="T798" s="19">
        <v>2.50003774239692</v>
      </c>
      <c r="U798" s="19">
        <v>2.49983217093549</v>
      </c>
      <c r="V798" s="19">
        <v>2.92496519691687</v>
      </c>
      <c r="W798" s="19">
        <v>2.67968295720002</v>
      </c>
      <c r="X798" s="19">
        <v>2.49983217093549</v>
      </c>
      <c r="Y798" s="31">
        <v>54.2043803559074</v>
      </c>
      <c r="Z798" s="31">
        <v>47.4184671896984</v>
      </c>
      <c r="AA798" s="31">
        <v>51.3714045322087</v>
      </c>
      <c r="AB798" s="31">
        <v>54.2043803559074</v>
      </c>
    </row>
    <row r="799" ht="20.05" customHeight="1">
      <c r="A799" s="17">
        <f>$A798+C798</f>
        <v>3970</v>
      </c>
      <c r="B799" s="18"/>
      <c r="C799" s="19">
        <v>5</v>
      </c>
      <c r="D799" t="b" s="20">
        <v>0</v>
      </c>
      <c r="E799" s="21"/>
      <c r="F799" s="22">
        <v>434.932622072246</v>
      </c>
      <c r="G799" s="22">
        <f>$E799+($F799/60+H799*'data'!$C$16+I799*OFFSET('data'!$C$17,0,D799)-G798*(OFFSET('data'!$C$18,0,D799)+'data'!$C$19+OFFSET('data'!$C$20,0,D799)))*$C799/60+G798</f>
        <v>16.3633802816823</v>
      </c>
      <c r="H799" s="22">
        <f>H798+('data'!$C$19*G798-'data'!$C$16*H798)*$C799/60</f>
        <v>66.75696792440669</v>
      </c>
      <c r="I799" s="22">
        <f>I798+(OFFSET('data'!$C$20,0,D799)*G798-OFFSET('data'!$C$17,0,D799)*I798)*$C799/60</f>
        <v>170.880726454805</v>
      </c>
      <c r="J799" s="23">
        <f>$A799/60</f>
        <v>66.1666666666667</v>
      </c>
      <c r="K799" s="19">
        <f>G799/'data'!$C$15*1000</f>
        <v>2.5</v>
      </c>
      <c r="L799" s="19">
        <f>L798+'data'!$G$21*(K798-L798)/60*C798</f>
        <v>2.49979042862334</v>
      </c>
      <c r="M799" s="20">
        <f>IF(L799&lt;='data'!$G$22,1.89,1.47)</f>
        <v>1.89</v>
      </c>
      <c r="N799" s="19">
        <f>$A799</f>
        <v>3970</v>
      </c>
      <c r="O799" s="31">
        <f>'data'!$G$23-'data'!$G$23*(1-('data'!$G$22^M799)/('data'!$G$22^M799+L799^M799))</f>
        <v>54.2049234571846</v>
      </c>
      <c r="P799" s="31">
        <f>VLOOKUP(IF(N799-'data'!$G$24&lt;0,0,N799-'data'!$G$24),N3:O1097,2)</f>
        <v>54.2050971759263</v>
      </c>
      <c r="Q799" s="20">
        <v>2.5</v>
      </c>
      <c r="R799" s="19">
        <v>2.98739134380197</v>
      </c>
      <c r="S799" s="19">
        <v>2.89194834090355</v>
      </c>
      <c r="T799" s="19">
        <v>2.5000376876026</v>
      </c>
      <c r="U799" s="19">
        <v>2.49983458993871</v>
      </c>
      <c r="V799" s="19">
        <v>2.92569115497217</v>
      </c>
      <c r="W799" s="19">
        <v>2.68216942282636</v>
      </c>
      <c r="X799" s="19">
        <v>2.49983458993871</v>
      </c>
      <c r="Y799" s="31">
        <v>54.2043369504325</v>
      </c>
      <c r="Z799" s="31">
        <v>47.4073085366813</v>
      </c>
      <c r="AA799" s="31">
        <v>51.3297720773888</v>
      </c>
      <c r="AB799" s="31">
        <v>54.2043369504325</v>
      </c>
    </row>
    <row r="800" ht="20.05" customHeight="1">
      <c r="A800" s="17">
        <f>$A799+C799</f>
        <v>3975</v>
      </c>
      <c r="B800" s="18"/>
      <c r="C800" s="19">
        <v>5</v>
      </c>
      <c r="D800" t="b" s="20">
        <v>0</v>
      </c>
      <c r="E800" s="21"/>
      <c r="F800" s="22">
        <v>434.871648364949</v>
      </c>
      <c r="G800" s="22">
        <f>$E800+($F800/60+H800*'data'!$C$16+I800*OFFSET('data'!$C$17,0,D800)-G799*(OFFSET('data'!$C$18,0,D800)+'data'!$C$19+OFFSET('data'!$C$20,0,D800)))*$C800/60+G799</f>
        <v>16.3633802816823</v>
      </c>
      <c r="H800" s="22">
        <f>H799+('data'!$C$19*G799-'data'!$C$16*H799)*$C800/60</f>
        <v>66.7606843401674</v>
      </c>
      <c r="I800" s="22">
        <f>I799+(OFFSET('data'!$C$20,0,D800)*G799-OFFSET('data'!$C$17,0,D800)*I799)*$C800/60</f>
        <v>171.068885245223</v>
      </c>
      <c r="J800" s="23">
        <f>$A800/60</f>
        <v>66.25</v>
      </c>
      <c r="K800" s="19">
        <f>G800/'data'!$C$15*1000</f>
        <v>2.5</v>
      </c>
      <c r="L800" s="19">
        <f>L799+'data'!$G$21*(K799-L799)/60*C799</f>
        <v>2.49979289469441</v>
      </c>
      <c r="M800" s="20">
        <f>IF(L800&lt;='data'!$G$22,1.89,1.47)</f>
        <v>1.89</v>
      </c>
      <c r="N800" s="19">
        <f>$A800</f>
        <v>3975</v>
      </c>
      <c r="O800" s="31">
        <f>'data'!$G$23-'data'!$G$23*(1-('data'!$G$22^M800)/('data'!$G$22^M800+L800^M800))</f>
        <v>54.2048812976271</v>
      </c>
      <c r="P800" s="31">
        <f>VLOOKUP(IF(N800-'data'!$G$24&lt;0,0,N800-'data'!$G$24),N3:O1097,2)</f>
        <v>54.2050529720641</v>
      </c>
      <c r="Q800" s="20">
        <v>2.5</v>
      </c>
      <c r="R800" s="19">
        <v>2.98777215751685</v>
      </c>
      <c r="S800" s="19">
        <v>2.89289298772896</v>
      </c>
      <c r="T800" s="19">
        <v>2.5000376329888</v>
      </c>
      <c r="U800" s="19">
        <v>2.49983697983223</v>
      </c>
      <c r="V800" s="19">
        <v>2.92641308421879</v>
      </c>
      <c r="W800" s="19">
        <v>2.68463793608513</v>
      </c>
      <c r="X800" s="19">
        <v>2.49983697983223</v>
      </c>
      <c r="Y800" s="31">
        <v>54.2042940669182</v>
      </c>
      <c r="Z800" s="31">
        <v>47.3962150674382</v>
      </c>
      <c r="AA800" s="31">
        <v>51.2884630398248</v>
      </c>
      <c r="AB800" s="31">
        <v>54.2042940669182</v>
      </c>
    </row>
    <row r="801" ht="20.05" customHeight="1">
      <c r="A801" s="17">
        <f>$A800+C800</f>
        <v>3980</v>
      </c>
      <c r="B801" s="18"/>
      <c r="C801" s="19">
        <v>5</v>
      </c>
      <c r="D801" t="b" s="20">
        <v>0</v>
      </c>
      <c r="E801" s="21"/>
      <c r="F801" s="22">
        <v>434.810781934585</v>
      </c>
      <c r="G801" s="22">
        <f>$E801+($F801/60+H801*'data'!$C$16+I801*OFFSET('data'!$C$17,0,D801)-G800*(OFFSET('data'!$C$18,0,D801)+'data'!$C$19+OFFSET('data'!$C$20,0,D801)))*$C801/60+G800</f>
        <v>16.3633802816823</v>
      </c>
      <c r="H801" s="22">
        <f>H800+('data'!$C$19*G800-'data'!$C$16*H800)*$C801/60</f>
        <v>66.7643789466718</v>
      </c>
      <c r="I801" s="22">
        <f>I800+(OFFSET('data'!$C$20,0,D801)*G800-OFFSET('data'!$C$17,0,D801)*I800)*$C801/60</f>
        <v>171.256981159192</v>
      </c>
      <c r="J801" s="23">
        <f>$A801/60</f>
        <v>66.3333333333333</v>
      </c>
      <c r="K801" s="19">
        <f>G801/'data'!$C$15*1000</f>
        <v>2.5</v>
      </c>
      <c r="L801" s="19">
        <f>L800+'data'!$G$21*(K800-L800)/60*C800</f>
        <v>2.4997953317467</v>
      </c>
      <c r="M801" s="20">
        <f>IF(L801&lt;='data'!$G$22,1.89,1.47)</f>
        <v>1.89</v>
      </c>
      <c r="N801" s="19">
        <f>$A801</f>
        <v>3980</v>
      </c>
      <c r="O801" s="31">
        <f>'data'!$G$23-'data'!$G$23*(1-('data'!$G$22^M801)/('data'!$G$22^M801+L801^M801))</f>
        <v>54.204839634198</v>
      </c>
      <c r="P801" s="31">
        <f>VLOOKUP(IF(N801-'data'!$G$24&lt;0,0,N801-'data'!$G$24),N3:O1097,2)</f>
        <v>54.205009288389</v>
      </c>
      <c r="Q801" s="20">
        <v>2.5</v>
      </c>
      <c r="R801" s="19">
        <v>2.98815159933233</v>
      </c>
      <c r="S801" s="19">
        <v>2.89382225789793</v>
      </c>
      <c r="T801" s="19">
        <v>2.50003757855486</v>
      </c>
      <c r="U801" s="19">
        <v>2.49983934096071</v>
      </c>
      <c r="V801" s="19">
        <v>2.92713101581346</v>
      </c>
      <c r="W801" s="19">
        <v>2.68708851768265</v>
      </c>
      <c r="X801" s="19">
        <v>2.49983934096071</v>
      </c>
      <c r="Y801" s="31">
        <v>54.2042516991851</v>
      </c>
      <c r="Z801" s="31">
        <v>47.3851862489152</v>
      </c>
      <c r="AA801" s="31">
        <v>51.2474771585309</v>
      </c>
      <c r="AB801" s="31">
        <v>54.2042516991851</v>
      </c>
    </row>
    <row r="802" ht="20.05" customHeight="1">
      <c r="A802" s="17">
        <f>$A801+C801</f>
        <v>3985</v>
      </c>
      <c r="B802" s="18"/>
      <c r="C802" s="19">
        <v>5</v>
      </c>
      <c r="D802" t="b" s="20">
        <v>0</v>
      </c>
      <c r="E802" s="21"/>
      <c r="F802" s="22">
        <v>434.750022235339</v>
      </c>
      <c r="G802" s="22">
        <f>$E802+($F802/60+H802*'data'!$C$16+I802*OFFSET('data'!$C$17,0,D802)-G801*(OFFSET('data'!$C$18,0,D802)+'data'!$C$19+OFFSET('data'!$C$20,0,D802)))*$C802/60+G801</f>
        <v>16.3633802816823</v>
      </c>
      <c r="H802" s="22">
        <f>H801+('data'!$C$19*G801-'data'!$C$16*H801)*$C802/60</f>
        <v>66.7680518719045</v>
      </c>
      <c r="I802" s="22">
        <f>I801+(OFFSET('data'!$C$20,0,D802)*G801-OFFSET('data'!$C$17,0,D802)*I801)*$C802/60</f>
        <v>171.445014217724</v>
      </c>
      <c r="J802" s="23">
        <f>$A802/60</f>
        <v>66.4166666666667</v>
      </c>
      <c r="K802" s="19">
        <f>G802/'data'!$C$15*1000</f>
        <v>2.5</v>
      </c>
      <c r="L802" s="19">
        <f>L801+'data'!$G$21*(K801-L801)/60*C801</f>
        <v>2.49979774012168</v>
      </c>
      <c r="M802" s="20">
        <f>IF(L802&lt;='data'!$G$22,1.89,1.47)</f>
        <v>1.89</v>
      </c>
      <c r="N802" s="19">
        <f>$A802</f>
        <v>3985</v>
      </c>
      <c r="O802" s="31">
        <f>'data'!$G$23-'data'!$G$23*(1-('data'!$G$22^M802)/('data'!$G$22^M802+L802^M802))</f>
        <v>54.2047984610587</v>
      </c>
      <c r="P802" s="31">
        <f>VLOOKUP(IF(N802-'data'!$G$24&lt;0,0,N802-'data'!$G$24),N3:O1097,2)</f>
        <v>54.204966118779</v>
      </c>
      <c r="Q802" s="20">
        <v>2.5</v>
      </c>
      <c r="R802" s="19">
        <v>2.98852967374455</v>
      </c>
      <c r="S802" s="19">
        <v>2.8947369196839</v>
      </c>
      <c r="T802" s="19">
        <v>2.50003752430013</v>
      </c>
      <c r="U802" s="19">
        <v>2.49984167366475</v>
      </c>
      <c r="V802" s="19">
        <v>2.92784498059955</v>
      </c>
      <c r="W802" s="19">
        <v>2.68952119768421</v>
      </c>
      <c r="X802" s="19">
        <v>2.49984167366475</v>
      </c>
      <c r="Y802" s="31">
        <v>54.2042098411264</v>
      </c>
      <c r="Z802" s="31">
        <v>47.3742215537082</v>
      </c>
      <c r="AA802" s="31">
        <v>51.2068139722689</v>
      </c>
      <c r="AB802" s="31">
        <v>54.2042098411264</v>
      </c>
    </row>
    <row r="803" ht="20.05" customHeight="1">
      <c r="A803" s="17">
        <f>$A802+C802</f>
        <v>3990</v>
      </c>
      <c r="B803" s="18"/>
      <c r="C803" s="19">
        <v>5</v>
      </c>
      <c r="D803" t="b" s="20">
        <v>0</v>
      </c>
      <c r="E803" s="21"/>
      <c r="F803" s="22">
        <v>434.689368724568</v>
      </c>
      <c r="G803" s="22">
        <f>$E803+($F803/60+H803*'data'!$C$16+I803*OFFSET('data'!$C$17,0,D803)-G802*(OFFSET('data'!$C$18,0,D803)+'data'!$C$19+OFFSET('data'!$C$20,0,D803)))*$C803/60+G802</f>
        <v>16.3633802816823</v>
      </c>
      <c r="H803" s="22">
        <f>H802+('data'!$C$19*G802-'data'!$C$16*H802)*$C803/60</f>
        <v>66.7717032430989</v>
      </c>
      <c r="I803" s="22">
        <f>I802+(OFFSET('data'!$C$20,0,D803)*G802-OFFSET('data'!$C$17,0,D803)*I802)*$C803/60</f>
        <v>171.632984441823</v>
      </c>
      <c r="J803" s="23">
        <f>$A803/60</f>
        <v>66.5</v>
      </c>
      <c r="K803" s="19">
        <f>G803/'data'!$C$15*1000</f>
        <v>2.5</v>
      </c>
      <c r="L803" s="19">
        <f>L802+'data'!$G$21*(K802-L802)/60*C802</f>
        <v>2.49980012015679</v>
      </c>
      <c r="M803" s="20">
        <f>IF(L803&lt;='data'!$G$22,1.89,1.47)</f>
        <v>1.89</v>
      </c>
      <c r="N803" s="19">
        <f>$A803</f>
        <v>3990</v>
      </c>
      <c r="O803" s="31">
        <f>'data'!$G$23-'data'!$G$23*(1-('data'!$G$22^M803)/('data'!$G$22^M803+L803^M803))</f>
        <v>54.2047577724395</v>
      </c>
      <c r="P803" s="31">
        <f>VLOOKUP(IF(N803-'data'!$G$24&lt;0,0,N803-'data'!$G$24),N3:O1097,2)</f>
        <v>54.2049234571846</v>
      </c>
      <c r="Q803" s="20">
        <v>2.5</v>
      </c>
      <c r="R803" s="19">
        <v>2.98890638523429</v>
      </c>
      <c r="S803" s="19">
        <v>2.89563769640826</v>
      </c>
      <c r="T803" s="19">
        <v>2.50003747022399</v>
      </c>
      <c r="U803" s="19">
        <v>2.49984397828094</v>
      </c>
      <c r="V803" s="19">
        <v>2.92855500911061</v>
      </c>
      <c r="W803" s="19">
        <v>2.69193601484175</v>
      </c>
      <c r="X803" s="19">
        <v>2.49984397828094</v>
      </c>
      <c r="Y803" s="31">
        <v>54.2041684867073</v>
      </c>
      <c r="Z803" s="31">
        <v>47.3633204599958</v>
      </c>
      <c r="AA803" s="31">
        <v>51.1664728343726</v>
      </c>
      <c r="AB803" s="31">
        <v>54.2041684867073</v>
      </c>
    </row>
    <row r="804" ht="20.05" customHeight="1">
      <c r="A804" s="17">
        <f>$A803+C803</f>
        <v>3995</v>
      </c>
      <c r="B804" s="18"/>
      <c r="C804" s="19">
        <v>5</v>
      </c>
      <c r="D804" t="b" s="20">
        <v>0</v>
      </c>
      <c r="E804" s="21"/>
      <c r="F804" s="22">
        <v>434.628820862785</v>
      </c>
      <c r="G804" s="22">
        <f>$E804+($F804/60+H804*'data'!$C$16+I804*OFFSET('data'!$C$17,0,D804)-G803*(OFFSET('data'!$C$18,0,D804)+'data'!$C$19+OFFSET('data'!$C$20,0,D804)))*$C804/60+G803</f>
        <v>16.3633802816823</v>
      </c>
      <c r="H804" s="22">
        <f>H803+('data'!$C$19*G803-'data'!$C$16*H803)*$C804/60</f>
        <v>66.7753331867418</v>
      </c>
      <c r="I804" s="22">
        <f>I803+(OFFSET('data'!$C$20,0,D804)*G803-OFFSET('data'!$C$17,0,D804)*I803)*$C804/60</f>
        <v>171.820891852487</v>
      </c>
      <c r="J804" s="23">
        <f>$A804/60</f>
        <v>66.5833333333333</v>
      </c>
      <c r="K804" s="19">
        <f>G804/'data'!$C$15*1000</f>
        <v>2.5</v>
      </c>
      <c r="L804" s="19">
        <f>L803+'data'!$G$21*(K803-L803)/60*C803</f>
        <v>2.49980247218552</v>
      </c>
      <c r="M804" s="20">
        <f>IF(L804&lt;='data'!$G$22,1.89,1.47)</f>
        <v>1.89</v>
      </c>
      <c r="N804" s="19">
        <f>$A804</f>
        <v>3995</v>
      </c>
      <c r="O804" s="31">
        <f>'data'!$G$23-'data'!$G$23*(1-('data'!$G$22^M804)/('data'!$G$22^M804+L804^M804))</f>
        <v>54.204717562638</v>
      </c>
      <c r="P804" s="31">
        <f>VLOOKUP(IF(N804-'data'!$G$24&lt;0,0,N804-'data'!$G$24),N3:O1097,2)</f>
        <v>54.2048812976271</v>
      </c>
      <c r="Q804" s="20">
        <v>2.5</v>
      </c>
      <c r="R804" s="19">
        <v>2.98928173826696</v>
      </c>
      <c r="S804" s="19">
        <v>2.89652526909591</v>
      </c>
      <c r="T804" s="19">
        <v>2.50003741632578</v>
      </c>
      <c r="U804" s="19">
        <v>2.49984625514189</v>
      </c>
      <c r="V804" s="19">
        <v>2.92926113157378</v>
      </c>
      <c r="W804" s="19">
        <v>2.69433301596269</v>
      </c>
      <c r="X804" s="19">
        <v>2.49984625514189</v>
      </c>
      <c r="Y804" s="31">
        <v>54.2041276299643</v>
      </c>
      <c r="Z804" s="31">
        <v>47.3524824514721</v>
      </c>
      <c r="AA804" s="31">
        <v>51.1264529266425</v>
      </c>
      <c r="AB804" s="31">
        <v>54.2041276299643</v>
      </c>
    </row>
    <row r="805" ht="20.05" customHeight="1">
      <c r="A805" s="17">
        <f>$A804+C804</f>
        <v>4000</v>
      </c>
      <c r="B805" s="18"/>
      <c r="C805" s="19">
        <v>5</v>
      </c>
      <c r="D805" t="b" s="20">
        <v>0</v>
      </c>
      <c r="E805" s="21"/>
      <c r="F805" s="22">
        <v>434.568378113642</v>
      </c>
      <c r="G805" s="22">
        <f>$E805+($F805/60+H805*'data'!$C$16+I805*OFFSET('data'!$C$17,0,D805)-G804*(OFFSET('data'!$C$18,0,D805)+'data'!$C$19+OFFSET('data'!$C$20,0,D805)))*$C805/60+G804</f>
        <v>16.3633802816823</v>
      </c>
      <c r="H805" s="22">
        <f>H804+('data'!$C$19*G804-'data'!$C$16*H804)*$C805/60</f>
        <v>66.7789418285778</v>
      </c>
      <c r="I805" s="22">
        <f>I804+(OFFSET('data'!$C$20,0,D805)*G804-OFFSET('data'!$C$17,0,D805)*I804)*$C805/60</f>
        <v>172.008736470705</v>
      </c>
      <c r="J805" s="23">
        <f>$A805/60</f>
        <v>66.6666666666667</v>
      </c>
      <c r="K805" s="19">
        <f>G805/'data'!$C$15*1000</f>
        <v>2.5</v>
      </c>
      <c r="L805" s="19">
        <f>L804+'data'!$G$21*(K804-L804)/60*C804</f>
        <v>2.49980479653743</v>
      </c>
      <c r="M805" s="20">
        <f>IF(L805&lt;='data'!$G$22,1.89,1.47)</f>
        <v>1.89</v>
      </c>
      <c r="N805" s="19">
        <f>$A805</f>
        <v>4000</v>
      </c>
      <c r="O805" s="31">
        <f>'data'!$G$23-'data'!$G$23*(1-('data'!$G$22^M805)/('data'!$G$22^M805+L805^M805))</f>
        <v>54.2046778260193</v>
      </c>
      <c r="P805" s="31">
        <f>VLOOKUP(IF(N805-'data'!$G$24&lt;0,0,N805-'data'!$G$24),N3:O1097,2)</f>
        <v>54.204839634198</v>
      </c>
      <c r="Q805" s="20">
        <v>2.5</v>
      </c>
      <c r="R805" s="19">
        <v>2.98965573729281</v>
      </c>
      <c r="S805" s="19">
        <v>2.89740027897398</v>
      </c>
      <c r="T805" s="19">
        <v>2.50003736260489</v>
      </c>
      <c r="U805" s="19">
        <v>2.4998485045763</v>
      </c>
      <c r="V805" s="19">
        <v>2.92996337791325</v>
      </c>
      <c r="W805" s="19">
        <v>2.69671225531741</v>
      </c>
      <c r="X805" s="19">
        <v>2.4998485045763</v>
      </c>
      <c r="Y805" s="31">
        <v>54.2040872650042</v>
      </c>
      <c r="Z805" s="31">
        <v>47.3417070172812</v>
      </c>
      <c r="AA805" s="31">
        <v>51.0867532723663</v>
      </c>
      <c r="AB805" s="31">
        <v>54.2040872650042</v>
      </c>
    </row>
    <row r="806" ht="20.05" customHeight="1">
      <c r="A806" s="17">
        <f>$A805+C805</f>
        <v>4005</v>
      </c>
      <c r="B806" s="18"/>
      <c r="C806" s="19">
        <v>5</v>
      </c>
      <c r="D806" t="b" s="20">
        <v>0</v>
      </c>
      <c r="E806" s="21"/>
      <c r="F806" s="22">
        <v>434.508039943911</v>
      </c>
      <c r="G806" s="22">
        <f>$E806+($F806/60+H806*'data'!$C$16+I806*OFFSET('data'!$C$17,0,D806)-G805*(OFFSET('data'!$C$18,0,D806)+'data'!$C$19+OFFSET('data'!$C$20,0,D806)))*$C806/60+G805</f>
        <v>16.3633802816823</v>
      </c>
      <c r="H806" s="22">
        <f>H805+('data'!$C$19*G805-'data'!$C$16*H805)*$C806/60</f>
        <v>66.78252929361351</v>
      </c>
      <c r="I806" s="22">
        <f>I805+(OFFSET('data'!$C$20,0,D806)*G805-OFFSET('data'!$C$17,0,D806)*I805)*$C806/60</f>
        <v>172.196518317461</v>
      </c>
      <c r="J806" s="23">
        <f>$A806/60</f>
        <v>66.75</v>
      </c>
      <c r="K806" s="19">
        <f>G806/'data'!$C$15*1000</f>
        <v>2.5</v>
      </c>
      <c r="L806" s="19">
        <f>L805+'data'!$G$21*(K805-L805)/60*C805</f>
        <v>2.4998070935382</v>
      </c>
      <c r="M806" s="20">
        <f>IF(L806&lt;='data'!$G$22,1.89,1.47)</f>
        <v>1.89</v>
      </c>
      <c r="N806" s="19">
        <f>$A806</f>
        <v>4005</v>
      </c>
      <c r="O806" s="31">
        <f>'data'!$G$23-'data'!$G$23*(1-('data'!$G$22^M806)/('data'!$G$22^M806+L806^M806))</f>
        <v>54.2046385570147</v>
      </c>
      <c r="P806" s="31">
        <f>VLOOKUP(IF(N806-'data'!$G$24&lt;0,0,N806-'data'!$G$24),N3:O1097,2)</f>
        <v>54.2047984610587</v>
      </c>
      <c r="Q806" s="20">
        <v>2.5</v>
      </c>
      <c r="R806" s="19">
        <v>2.99002838674692</v>
      </c>
      <c r="S806" s="19">
        <v>2.89826332982268</v>
      </c>
      <c r="T806" s="19">
        <v>2.50003730906066</v>
      </c>
      <c r="U806" s="19">
        <v>2.49985072690899</v>
      </c>
      <c r="V806" s="19">
        <v>2.93066177775365</v>
      </c>
      <c r="W806" s="19">
        <v>2.69907379408314</v>
      </c>
      <c r="X806" s="19">
        <v>2.49985072690899</v>
      </c>
      <c r="Y806" s="31">
        <v>54.2040473860033</v>
      </c>
      <c r="Z806" s="31">
        <v>47.3309936519518</v>
      </c>
      <c r="AA806" s="31">
        <v>51.0473727485172</v>
      </c>
      <c r="AB806" s="31">
        <v>54.2040473860033</v>
      </c>
    </row>
    <row r="807" ht="20.05" customHeight="1">
      <c r="A807" s="17">
        <f>$A806+C806</f>
        <v>4010</v>
      </c>
      <c r="B807" s="18"/>
      <c r="C807" s="19">
        <v>5</v>
      </c>
      <c r="D807" t="b" s="20">
        <v>0</v>
      </c>
      <c r="E807" s="21"/>
      <c r="F807" s="22">
        <v>434.447805823463</v>
      </c>
      <c r="G807" s="22">
        <f>$E807+($F807/60+H807*'data'!$C$16+I807*OFFSET('data'!$C$17,0,D807)-G806*(OFFSET('data'!$C$18,0,D807)+'data'!$C$19+OFFSET('data'!$C$20,0,D807)))*$C807/60+G806</f>
        <v>16.3633802816823</v>
      </c>
      <c r="H807" s="22">
        <f>H806+('data'!$C$19*G806-'data'!$C$16*H806)*$C807/60</f>
        <v>66.7860957061219</v>
      </c>
      <c r="I807" s="22">
        <f>I806+(OFFSET('data'!$C$20,0,D807)*G806-OFFSET('data'!$C$17,0,D807)*I806)*$C807/60</f>
        <v>172.384237413730</v>
      </c>
      <c r="J807" s="23">
        <f>$A807/60</f>
        <v>66.8333333333333</v>
      </c>
      <c r="K807" s="19">
        <f>G807/'data'!$C$15*1000</f>
        <v>2.5</v>
      </c>
      <c r="L807" s="19">
        <f>L806+'data'!$G$21*(K806-L806)/60*C806</f>
        <v>2.49980936350967</v>
      </c>
      <c r="M807" s="20">
        <f>IF(L807&lt;='data'!$G$22,1.89,1.47)</f>
        <v>1.89</v>
      </c>
      <c r="N807" s="19">
        <f>$A807</f>
        <v>4010</v>
      </c>
      <c r="O807" s="31">
        <f>'data'!$G$23-'data'!$G$23*(1-('data'!$G$22^M807)/('data'!$G$22^M807+L807^M807))</f>
        <v>54.2045997501213</v>
      </c>
      <c r="P807" s="31">
        <f>VLOOKUP(IF(N807-'data'!$G$24&lt;0,0,N807-'data'!$G$24),N3:O1097,2)</f>
        <v>54.2047577724395</v>
      </c>
      <c r="Q807" s="20">
        <v>2.5</v>
      </c>
      <c r="R807" s="19">
        <v>2.99039969104931</v>
      </c>
      <c r="S807" s="19">
        <v>2.89911499018737</v>
      </c>
      <c r="T807" s="19">
        <v>2.50003725569247</v>
      </c>
      <c r="U807" s="19">
        <v>2.49985292246095</v>
      </c>
      <c r="V807" s="19">
        <v>2.93135636042336</v>
      </c>
      <c r="W807" s="19">
        <v>2.70141769982204</v>
      </c>
      <c r="X807" s="19">
        <v>2.49985292246095</v>
      </c>
      <c r="Y807" s="31">
        <v>54.2040079872065</v>
      </c>
      <c r="Z807" s="31">
        <v>47.3203418553331</v>
      </c>
      <c r="AA807" s="31">
        <v>51.0083100971825</v>
      </c>
      <c r="AB807" s="31">
        <v>54.2040079872065</v>
      </c>
    </row>
    <row r="808" ht="20.05" customHeight="1">
      <c r="A808" s="17">
        <f>$A807+C807</f>
        <v>4015</v>
      </c>
      <c r="B808" s="18"/>
      <c r="C808" s="19">
        <v>5</v>
      </c>
      <c r="D808" t="b" s="20">
        <v>0</v>
      </c>
      <c r="E808" s="21"/>
      <c r="F808" s="22">
        <v>434.387675225255</v>
      </c>
      <c r="G808" s="22">
        <f>$E808+($F808/60+H808*'data'!$C$16+I808*OFFSET('data'!$C$17,0,D808)-G807*(OFFSET('data'!$C$18,0,D808)+'data'!$C$19+OFFSET('data'!$C$20,0,D808)))*$C808/60+G807</f>
        <v>16.3633802816823</v>
      </c>
      <c r="H808" s="22">
        <f>H807+('data'!$C$19*G807-'data'!$C$16*H807)*$C808/60</f>
        <v>66.7896411896467</v>
      </c>
      <c r="I808" s="22">
        <f>I807+(OFFSET('data'!$C$20,0,D808)*G807-OFFSET('data'!$C$17,0,D808)*I807)*$C808/60</f>
        <v>172.571893780482</v>
      </c>
      <c r="J808" s="23">
        <f>$A808/60</f>
        <v>66.9166666666667</v>
      </c>
      <c r="K808" s="19">
        <f>G808/'data'!$C$15*1000</f>
        <v>2.5</v>
      </c>
      <c r="L808" s="19">
        <f>L807+'data'!$G$21*(K807-L807)/60*C807</f>
        <v>2.4998116067699</v>
      </c>
      <c r="M808" s="20">
        <f>IF(L808&lt;='data'!$G$22,1.89,1.47)</f>
        <v>1.89</v>
      </c>
      <c r="N808" s="19">
        <f>$A808</f>
        <v>4015</v>
      </c>
      <c r="O808" s="31">
        <f>'data'!$G$23-'data'!$G$23*(1-('data'!$G$22^M808)/('data'!$G$22^M808+L808^M808))</f>
        <v>54.2045613999006</v>
      </c>
      <c r="P808" s="31">
        <f>VLOOKUP(IF(N808-'data'!$G$24&lt;0,0,N808-'data'!$G$24),N3:O1097,2)</f>
        <v>54.204717562638</v>
      </c>
      <c r="Q808" s="20">
        <v>2.5</v>
      </c>
      <c r="R808" s="19">
        <v>2.99076965460505</v>
      </c>
      <c r="S808" s="19">
        <v>2.89995579545975</v>
      </c>
      <c r="T808" s="19">
        <v>2.50003720249969</v>
      </c>
      <c r="U808" s="19">
        <v>2.49985509154939</v>
      </c>
      <c r="V808" s="19">
        <v>2.93204715495785</v>
      </c>
      <c r="W808" s="19">
        <v>2.70374404599144</v>
      </c>
      <c r="X808" s="19">
        <v>2.49985509154939</v>
      </c>
      <c r="Y808" s="31">
        <v>54.2039690629267</v>
      </c>
      <c r="Z808" s="31">
        <v>47.3097511325315</v>
      </c>
      <c r="AA808" s="31">
        <v>50.9695639362671</v>
      </c>
      <c r="AB808" s="31">
        <v>54.2039690629267</v>
      </c>
    </row>
    <row r="809" ht="20.05" customHeight="1">
      <c r="A809" s="17">
        <f>$A808+C808</f>
        <v>4020</v>
      </c>
      <c r="B809" s="18"/>
      <c r="C809" s="19">
        <v>5</v>
      </c>
      <c r="D809" t="b" s="20">
        <v>0</v>
      </c>
      <c r="E809" s="21"/>
      <c r="F809" s="22">
        <v>434.327647625308</v>
      </c>
      <c r="G809" s="22">
        <f>$E809+($F809/60+H809*'data'!$C$16+I809*OFFSET('data'!$C$17,0,D809)-G808*(OFFSET('data'!$C$18,0,D809)+'data'!$C$19+OFFSET('data'!$C$20,0,D809)))*$C809/60+G808</f>
        <v>16.3633802816823</v>
      </c>
      <c r="H809" s="22">
        <f>H808+('data'!$C$19*G808-'data'!$C$16*H808)*$C809/60</f>
        <v>66.79316586700671</v>
      </c>
      <c r="I809" s="22">
        <f>I808+(OFFSET('data'!$C$20,0,D809)*G808-OFFSET('data'!$C$17,0,D809)*I808)*$C809/60</f>
        <v>172.759487438679</v>
      </c>
      <c r="J809" s="23">
        <f>$A809/60</f>
        <v>67</v>
      </c>
      <c r="K809" s="19">
        <f>G809/'data'!$C$15*1000</f>
        <v>2.5</v>
      </c>
      <c r="L809" s="19">
        <f>L808+'data'!$G$21*(K808-L808)/60*C808</f>
        <v>2.49981382363321</v>
      </c>
      <c r="M809" s="20">
        <f>IF(L809&lt;='data'!$G$22,1.89,1.47)</f>
        <v>1.89</v>
      </c>
      <c r="N809" s="19">
        <f>$A809</f>
        <v>4020</v>
      </c>
      <c r="O809" s="31">
        <f>'data'!$G$23-'data'!$G$23*(1-('data'!$G$22^M809)/('data'!$G$22^M809+L809^M809))</f>
        <v>54.2045235009784</v>
      </c>
      <c r="P809" s="31">
        <f>VLOOKUP(IF(N809-'data'!$G$24&lt;0,0,N809-'data'!$G$24),N3:O1097,2)</f>
        <v>54.2046778260193</v>
      </c>
      <c r="Q809" s="20">
        <v>2.5</v>
      </c>
      <c r="R809" s="19">
        <v>2.99113828180432</v>
      </c>
      <c r="S809" s="19">
        <v>2.90078624983608</v>
      </c>
      <c r="T809" s="19">
        <v>2.50003714948167</v>
      </c>
      <c r="U809" s="19">
        <v>2.49985723448777</v>
      </c>
      <c r="V809" s="19">
        <v>2.93273419010295</v>
      </c>
      <c r="W809" s="19">
        <v>2.70605291148435</v>
      </c>
      <c r="X809" s="19">
        <v>2.49985723448777</v>
      </c>
      <c r="Y809" s="31">
        <v>54.2039306075436</v>
      </c>
      <c r="Z809" s="31">
        <v>47.299220993848</v>
      </c>
      <c r="AA809" s="31">
        <v>50.9311327695175</v>
      </c>
      <c r="AB809" s="31">
        <v>54.2039306075436</v>
      </c>
    </row>
    <row r="810" ht="20.05" customHeight="1">
      <c r="A810" s="17">
        <f>$A809+C809</f>
        <v>4025</v>
      </c>
      <c r="B810" s="18"/>
      <c r="C810" s="19">
        <v>5</v>
      </c>
      <c r="D810" t="b" s="20">
        <v>0</v>
      </c>
      <c r="E810" s="21"/>
      <c r="F810" s="22">
        <v>434.267722502688</v>
      </c>
      <c r="G810" s="22">
        <f>$E810+($F810/60+H810*'data'!$C$16+I810*OFFSET('data'!$C$17,0,D810)-G809*(OFFSET('data'!$C$18,0,D810)+'data'!$C$19+OFFSET('data'!$C$20,0,D810)))*$C810/60+G809</f>
        <v>16.3633802816823</v>
      </c>
      <c r="H810" s="22">
        <f>H809+('data'!$C$19*G809-'data'!$C$16*H809)*$C810/60</f>
        <v>66.7966698603</v>
      </c>
      <c r="I810" s="22">
        <f>I809+(OFFSET('data'!$C$20,0,D810)*G809-OFFSET('data'!$C$17,0,D810)*I809)*$C810/60</f>
        <v>172.947018409277</v>
      </c>
      <c r="J810" s="23">
        <f>$A810/60</f>
        <v>67.0833333333333</v>
      </c>
      <c r="K810" s="19">
        <f>G810/'data'!$C$15*1000</f>
        <v>2.5</v>
      </c>
      <c r="L810" s="19">
        <f>L809+'data'!$G$21*(K809-L809)/60*C809</f>
        <v>2.49981601441022</v>
      </c>
      <c r="M810" s="20">
        <f>IF(L810&lt;='data'!$G$22,1.89,1.47)</f>
        <v>1.89</v>
      </c>
      <c r="N810" s="19">
        <f>$A810</f>
        <v>4025</v>
      </c>
      <c r="O810" s="31">
        <f>'data'!$G$23-'data'!$G$23*(1-('data'!$G$22^M810)/('data'!$G$22^M810+L810^M810))</f>
        <v>54.2044860480435</v>
      </c>
      <c r="P810" s="31">
        <f>VLOOKUP(IF(N810-'data'!$G$24&lt;0,0,N810-'data'!$G$24),N3:O1097,2)</f>
        <v>54.2046385570147</v>
      </c>
      <c r="Q810" s="20">
        <v>2.5</v>
      </c>
      <c r="R810" s="19">
        <v>2.99150557702244</v>
      </c>
      <c r="S810" s="19">
        <v>2.90160682815969</v>
      </c>
      <c r="T810" s="19">
        <v>2.5000370966378</v>
      </c>
      <c r="U810" s="19">
        <v>2.49985935158587</v>
      </c>
      <c r="V810" s="19">
        <v>2.93341749431806</v>
      </c>
      <c r="W810" s="19">
        <v>2.70834438019842</v>
      </c>
      <c r="X810" s="19">
        <v>2.49985935158587</v>
      </c>
      <c r="Y810" s="31">
        <v>54.2038926155035</v>
      </c>
      <c r="Z810" s="31">
        <v>47.2887509547159</v>
      </c>
      <c r="AA810" s="31">
        <v>50.8930149959064</v>
      </c>
      <c r="AB810" s="31">
        <v>54.2038926155035</v>
      </c>
    </row>
    <row r="811" ht="20.05" customHeight="1">
      <c r="A811" s="17">
        <f>$A810+C810</f>
        <v>4030</v>
      </c>
      <c r="B811" s="18"/>
      <c r="C811" s="19">
        <v>5</v>
      </c>
      <c r="D811" t="b" s="20">
        <v>0</v>
      </c>
      <c r="E811" s="21"/>
      <c r="F811" s="22">
        <v>434.207899339492</v>
      </c>
      <c r="G811" s="22">
        <f>$E811+($F811/60+H811*'data'!$C$16+I811*OFFSET('data'!$C$17,0,D811)-G810*(OFFSET('data'!$C$18,0,D811)+'data'!$C$19+OFFSET('data'!$C$20,0,D811)))*$C811/60+G810</f>
        <v>16.3633802816823</v>
      </c>
      <c r="H811" s="22">
        <f>H810+('data'!$C$19*G810-'data'!$C$16*H810)*$C811/60</f>
        <v>66.800153290908</v>
      </c>
      <c r="I811" s="22">
        <f>I810+(OFFSET('data'!$C$20,0,D811)*G810-OFFSET('data'!$C$17,0,D811)*I810)*$C811/60</f>
        <v>173.134486713223</v>
      </c>
      <c r="J811" s="23">
        <f>$A811/60</f>
        <v>67.1666666666667</v>
      </c>
      <c r="K811" s="19">
        <f>G811/'data'!$C$15*1000</f>
        <v>2.5</v>
      </c>
      <c r="L811" s="19">
        <f>L810+'data'!$G$21*(K810-L810)/60*C810</f>
        <v>2.49981817940788</v>
      </c>
      <c r="M811" s="20">
        <f>IF(L811&lt;='data'!$G$22,1.89,1.47)</f>
        <v>1.89</v>
      </c>
      <c r="N811" s="19">
        <f>$A811</f>
        <v>4030</v>
      </c>
      <c r="O811" s="31">
        <f>'data'!$G$23-'data'!$G$23*(1-('data'!$G$22^M811)/('data'!$G$22^M811+L811^M811))</f>
        <v>54.2044490358476</v>
      </c>
      <c r="P811" s="31">
        <f>VLOOKUP(IF(N811-'data'!$G$24&lt;0,0,N811-'data'!$G$24),N3:O1097,2)</f>
        <v>54.2045997501213</v>
      </c>
      <c r="Q811" s="20">
        <v>2.5</v>
      </c>
      <c r="R811" s="19">
        <v>2.99187154462003</v>
      </c>
      <c r="S811" s="19">
        <v>2.90241797765456</v>
      </c>
      <c r="T811" s="19">
        <v>2.50003704396747</v>
      </c>
      <c r="U811" s="19">
        <v>2.4998614431498</v>
      </c>
      <c r="V811" s="19">
        <v>2.93409709577935</v>
      </c>
      <c r="W811" s="19">
        <v>2.71061854063164</v>
      </c>
      <c r="X811" s="19">
        <v>2.4998614431498</v>
      </c>
      <c r="Y811" s="31">
        <v>54.2038550813179</v>
      </c>
      <c r="Z811" s="31">
        <v>47.2783405356405</v>
      </c>
      <c r="AA811" s="31">
        <v>50.8552089184178</v>
      </c>
      <c r="AB811" s="31">
        <v>54.2038550813179</v>
      </c>
    </row>
    <row r="812" ht="20.05" customHeight="1">
      <c r="A812" s="17">
        <f>$A811+C811</f>
        <v>4035</v>
      </c>
      <c r="B812" s="18"/>
      <c r="C812" s="19">
        <v>5</v>
      </c>
      <c r="D812" t="b" s="20">
        <v>0</v>
      </c>
      <c r="E812" s="21"/>
      <c r="F812" s="22">
        <v>434.148177620829</v>
      </c>
      <c r="G812" s="22">
        <f>$E812+($F812/60+H812*'data'!$C$16+I812*OFFSET('data'!$C$17,0,D812)-G811*(OFFSET('data'!$C$18,0,D812)+'data'!$C$19+OFFSET('data'!$C$20,0,D812)))*$C812/60+G811</f>
        <v>16.3633802816823</v>
      </c>
      <c r="H812" s="22">
        <f>H811+('data'!$C$19*G811-'data'!$C$16*H811)*$C812/60</f>
        <v>66.80361627949991</v>
      </c>
      <c r="I812" s="22">
        <f>I811+(OFFSET('data'!$C$20,0,D812)*G811-OFFSET('data'!$C$17,0,D812)*I811)*$C812/60</f>
        <v>173.321892371458</v>
      </c>
      <c r="J812" s="23">
        <f>$A812/60</f>
        <v>67.25</v>
      </c>
      <c r="K812" s="19">
        <f>G812/'data'!$C$15*1000</f>
        <v>2.5</v>
      </c>
      <c r="L812" s="19">
        <f>L811+'data'!$G$21*(K811-L811)/60*C811</f>
        <v>2.49982031892956</v>
      </c>
      <c r="M812" s="20">
        <f>IF(L812&lt;='data'!$G$22,1.89,1.47)</f>
        <v>1.89</v>
      </c>
      <c r="N812" s="19">
        <f>$A812</f>
        <v>4035</v>
      </c>
      <c r="O812" s="31">
        <f>'data'!$G$23-'data'!$G$23*(1-('data'!$G$22^M812)/('data'!$G$22^M812+L812^M812))</f>
        <v>54.2044124592035</v>
      </c>
      <c r="P812" s="31">
        <f>VLOOKUP(IF(N812-'data'!$G$24&lt;0,0,N812-'data'!$G$24),N3:O1097,2)</f>
        <v>54.2045613999006</v>
      </c>
      <c r="Q812" s="20">
        <v>2.5</v>
      </c>
      <c r="R812" s="19">
        <v>2.99223618894305</v>
      </c>
      <c r="S812" s="19">
        <v>2.90322011955634</v>
      </c>
      <c r="T812" s="19">
        <v>2.50003699147005</v>
      </c>
      <c r="U812" s="19">
        <v>2.49986350948206</v>
      </c>
      <c r="V812" s="19">
        <v>2.93477302238294</v>
      </c>
      <c r="W812" s="19">
        <v>2.7128754855032</v>
      </c>
      <c r="X812" s="19">
        <v>2.49986350948206</v>
      </c>
      <c r="Y812" s="31">
        <v>54.2038179995632</v>
      </c>
      <c r="Z812" s="31">
        <v>47.2679892621384</v>
      </c>
      <c r="AA812" s="31">
        <v>50.8177127522691</v>
      </c>
      <c r="AB812" s="31">
        <v>54.2038179995632</v>
      </c>
    </row>
    <row r="813" ht="20.05" customHeight="1">
      <c r="A813" s="17">
        <f>$A812+C812</f>
        <v>4040</v>
      </c>
      <c r="B813" s="18"/>
      <c r="C813" s="19">
        <v>5</v>
      </c>
      <c r="D813" t="b" s="20">
        <v>0</v>
      </c>
      <c r="E813" s="21"/>
      <c r="F813" s="22">
        <v>434.0885568348</v>
      </c>
      <c r="G813" s="22">
        <f>$E813+($F813/60+H813*'data'!$C$16+I813*OFFSET('data'!$C$17,0,D813)-G812*(OFFSET('data'!$C$18,0,D813)+'data'!$C$19+OFFSET('data'!$C$20,0,D813)))*$C813/60+G812</f>
        <v>16.3633802816823</v>
      </c>
      <c r="H813" s="22">
        <f>H812+('data'!$C$19*G812-'data'!$C$16*H812)*$C813/60</f>
        <v>66.8070589460368</v>
      </c>
      <c r="I813" s="22">
        <f>I812+(OFFSET('data'!$C$20,0,D813)*G812-OFFSET('data'!$C$17,0,D813)*I812)*$C813/60</f>
        <v>173.509235404917</v>
      </c>
      <c r="J813" s="23">
        <f>$A813/60</f>
        <v>67.3333333333333</v>
      </c>
      <c r="K813" s="19">
        <f>G813/'data'!$C$15*1000</f>
        <v>2.5</v>
      </c>
      <c r="L813" s="19">
        <f>L812+'data'!$G$21*(K812-L812)/60*C812</f>
        <v>2.49982243327503</v>
      </c>
      <c r="M813" s="20">
        <f>IF(L813&lt;='data'!$G$22,1.89,1.47)</f>
        <v>1.89</v>
      </c>
      <c r="N813" s="19">
        <f>$A813</f>
        <v>4040</v>
      </c>
      <c r="O813" s="31">
        <f>'data'!$G$23-'data'!$G$23*(1-('data'!$G$22^M813)/('data'!$G$22^M813+L813^M813))</f>
        <v>54.2043763129858</v>
      </c>
      <c r="P813" s="31">
        <f>VLOOKUP(IF(N813-'data'!$G$24&lt;0,0,N813-'data'!$G$24),N3:O1097,2)</f>
        <v>54.2045235009784</v>
      </c>
      <c r="Q813" s="20">
        <v>2.5</v>
      </c>
      <c r="R813" s="19">
        <v>2.99259951432282</v>
      </c>
      <c r="S813" s="19">
        <v>2.90401365064718</v>
      </c>
      <c r="T813" s="19">
        <v>2.50003693914492</v>
      </c>
      <c r="U813" s="19">
        <v>2.4998655508816</v>
      </c>
      <c r="V813" s="19">
        <v>2.935445301748</v>
      </c>
      <c r="W813" s="19">
        <v>2.71511531139801</v>
      </c>
      <c r="X813" s="19">
        <v>2.4998655508816</v>
      </c>
      <c r="Y813" s="31">
        <v>54.2037813648798</v>
      </c>
      <c r="Z813" s="31">
        <v>47.2576966646778</v>
      </c>
      <c r="AA813" s="31">
        <v>50.7805246326042</v>
      </c>
      <c r="AB813" s="31">
        <v>54.2037813648798</v>
      </c>
    </row>
    <row r="814" ht="20.05" customHeight="1">
      <c r="A814" s="17">
        <f>$A813+C813</f>
        <v>4045</v>
      </c>
      <c r="B814" s="18"/>
      <c r="C814" s="19">
        <v>5</v>
      </c>
      <c r="D814" t="b" s="20">
        <v>0</v>
      </c>
      <c r="E814" s="21"/>
      <c r="F814" s="22">
        <v>434.029036472482</v>
      </c>
      <c r="G814" s="22">
        <f>$E814+($F814/60+H814*'data'!$C$16+I814*OFFSET('data'!$C$17,0,D814)-G813*(OFFSET('data'!$C$18,0,D814)+'data'!$C$19+OFFSET('data'!$C$20,0,D814)))*$C814/60+G813</f>
        <v>16.3633802816823</v>
      </c>
      <c r="H814" s="22">
        <f>H813+('data'!$C$19*G813-'data'!$C$16*H813)*$C814/60</f>
        <v>66.8104814097758</v>
      </c>
      <c r="I814" s="22">
        <f>I813+(OFFSET('data'!$C$20,0,D814)*G813-OFFSET('data'!$C$17,0,D814)*I813)*$C814/60</f>
        <v>173.696515834526</v>
      </c>
      <c r="J814" s="23">
        <f>$A814/60</f>
        <v>67.4166666666667</v>
      </c>
      <c r="K814" s="19">
        <f>G814/'data'!$C$15*1000</f>
        <v>2.5</v>
      </c>
      <c r="L814" s="19">
        <f>L813+'data'!$G$21*(K813-L813)/60*C813</f>
        <v>2.49982452274054</v>
      </c>
      <c r="M814" s="20">
        <f>IF(L814&lt;='data'!$G$22,1.89,1.47)</f>
        <v>1.89</v>
      </c>
      <c r="N814" s="19">
        <f>$A814</f>
        <v>4045</v>
      </c>
      <c r="O814" s="31">
        <f>'data'!$G$23-'data'!$G$23*(1-('data'!$G$22^M814)/('data'!$G$22^M814+L814^M814))</f>
        <v>54.2043405921291</v>
      </c>
      <c r="P814" s="31">
        <f>VLOOKUP(IF(N814-'data'!$G$24&lt;0,0,N814-'data'!$G$24),N3:O1097,2)</f>
        <v>54.2044860480435</v>
      </c>
      <c r="Q814" s="20">
        <v>2.5</v>
      </c>
      <c r="R814" s="19">
        <v>2.99296152507616</v>
      </c>
      <c r="S814" s="19">
        <v>2.90479894469964</v>
      </c>
      <c r="T814" s="19">
        <v>2.50003688699145</v>
      </c>
      <c r="U814" s="19">
        <v>2.49986756764384</v>
      </c>
      <c r="V814" s="19">
        <v>2.93611396121985</v>
      </c>
      <c r="W814" s="19">
        <v>2.71733811843348</v>
      </c>
      <c r="X814" s="19">
        <v>2.49986756764384</v>
      </c>
      <c r="Y814" s="31">
        <v>54.2037451719711</v>
      </c>
      <c r="Z814" s="31">
        <v>47.2474622786201</v>
      </c>
      <c r="AA814" s="31">
        <v>50.7436426216901</v>
      </c>
      <c r="AB814" s="31">
        <v>54.2037451719711</v>
      </c>
    </row>
    <row r="815" ht="20.05" customHeight="1">
      <c r="A815" s="17">
        <f>$A814+C814</f>
        <v>4050</v>
      </c>
      <c r="B815" s="18"/>
      <c r="C815" s="19">
        <v>5</v>
      </c>
      <c r="D815" t="b" s="20">
        <v>0</v>
      </c>
      <c r="E815" s="21"/>
      <c r="F815" s="22">
        <v>433.969616027914</v>
      </c>
      <c r="G815" s="22">
        <f>$E815+($F815/60+H815*'data'!$C$16+I815*OFFSET('data'!$C$17,0,D815)-G814*(OFFSET('data'!$C$18,0,D815)+'data'!$C$19+OFFSET('data'!$C$20,0,D815)))*$C815/60+G814</f>
        <v>16.3633802816823</v>
      </c>
      <c r="H815" s="22">
        <f>H814+('data'!$C$19*G814-'data'!$C$16*H814)*$C815/60</f>
        <v>66.8138837892741</v>
      </c>
      <c r="I815" s="22">
        <f>I814+(OFFSET('data'!$C$20,0,D815)*G814-OFFSET('data'!$C$17,0,D815)*I814)*$C815/60</f>
        <v>173.883733681206</v>
      </c>
      <c r="J815" s="23">
        <f>$A815/60</f>
        <v>67.5</v>
      </c>
      <c r="K815" s="19">
        <f>G815/'data'!$C$15*1000</f>
        <v>2.5</v>
      </c>
      <c r="L815" s="19">
        <f>L814+'data'!$G$21*(K814-L814)/60*C814</f>
        <v>2.49982658761887</v>
      </c>
      <c r="M815" s="20">
        <f>IF(L815&lt;='data'!$G$22,1.89,1.47)</f>
        <v>1.89</v>
      </c>
      <c r="N815" s="19">
        <f>$A815</f>
        <v>4050</v>
      </c>
      <c r="O815" s="31">
        <f>'data'!$G$23-'data'!$G$23*(1-('data'!$G$22^M815)/('data'!$G$22^M815+L815^M815))</f>
        <v>54.2043052916273</v>
      </c>
      <c r="P815" s="31">
        <f>VLOOKUP(IF(N815-'data'!$G$24&lt;0,0,N815-'data'!$G$24),N3:O1097,2)</f>
        <v>54.2044490358476</v>
      </c>
      <c r="Q815" s="20">
        <v>2.5</v>
      </c>
      <c r="R815" s="19">
        <v>2.99332222550542</v>
      </c>
      <c r="S815" s="19">
        <v>2.9055763538353</v>
      </c>
      <c r="T815" s="19">
        <v>2.50003683500905</v>
      </c>
      <c r="U815" s="19">
        <v>2.49986956006071</v>
      </c>
      <c r="V815" s="19">
        <v>2.93677902787299</v>
      </c>
      <c r="W815" s="19">
        <v>2.71954400994717</v>
      </c>
      <c r="X815" s="19">
        <v>2.49986956006071</v>
      </c>
      <c r="Y815" s="31">
        <v>54.2037094156032</v>
      </c>
      <c r="Z815" s="31">
        <v>47.237285644162</v>
      </c>
      <c r="AA815" s="31">
        <v>50.7070647156476</v>
      </c>
      <c r="AB815" s="31">
        <v>54.2037094156032</v>
      </c>
    </row>
    <row r="816" ht="20.05" customHeight="1">
      <c r="A816" s="17">
        <f>$A815+C815</f>
        <v>4055</v>
      </c>
      <c r="B816" s="18"/>
      <c r="C816" s="19">
        <v>5</v>
      </c>
      <c r="D816" t="b" s="20">
        <v>0</v>
      </c>
      <c r="E816" s="21"/>
      <c r="F816" s="22">
        <v>433.910294998071</v>
      </c>
      <c r="G816" s="22">
        <f>$E816+($F816/60+H816*'data'!$C$16+I816*OFFSET('data'!$C$17,0,D816)-G815*(OFFSET('data'!$C$18,0,D816)+'data'!$C$19+OFFSET('data'!$C$20,0,D816)))*$C816/60+G815</f>
        <v>16.3633802816823</v>
      </c>
      <c r="H816" s="22">
        <f>H815+('data'!$C$19*G815-'data'!$C$16*H815)*$C816/60</f>
        <v>66.8172662023932</v>
      </c>
      <c r="I816" s="22">
        <f>I815+(OFFSET('data'!$C$20,0,D816)*G815-OFFSET('data'!$C$17,0,D816)*I815)*$C816/60</f>
        <v>174.070888965870</v>
      </c>
      <c r="J816" s="23">
        <f>$A816/60</f>
        <v>67.5833333333333</v>
      </c>
      <c r="K816" s="19">
        <f>G816/'data'!$C$15*1000</f>
        <v>2.5</v>
      </c>
      <c r="L816" s="19">
        <f>L815+'data'!$G$21*(K815-L815)/60*C815</f>
        <v>2.49982862819933</v>
      </c>
      <c r="M816" s="20">
        <f>IF(L816&lt;='data'!$G$22,1.89,1.47)</f>
        <v>1.89</v>
      </c>
      <c r="N816" s="19">
        <f>$A816</f>
        <v>4055</v>
      </c>
      <c r="O816" s="31">
        <f>'data'!$G$23-'data'!$G$23*(1-('data'!$G$22^M816)/('data'!$G$22^M816+L816^M816))</f>
        <v>54.2042704065339</v>
      </c>
      <c r="P816" s="31">
        <f>VLOOKUP(IF(N816-'data'!$G$24&lt;0,0,N816-'data'!$G$24),N3:O1097,2)</f>
        <v>54.2044124592035</v>
      </c>
      <c r="Q816" s="20">
        <v>2.5</v>
      </c>
      <c r="R816" s="19">
        <v>2.99368161989858</v>
      </c>
      <c r="S816" s="19">
        <v>2.90634620980317</v>
      </c>
      <c r="T816" s="19">
        <v>2.5000367831971</v>
      </c>
      <c r="U816" s="19">
        <v>2.49987152842069</v>
      </c>
      <c r="V816" s="19">
        <v>2.93744052851414</v>
      </c>
      <c r="W816" s="19">
        <v>2.72173309220413</v>
      </c>
      <c r="X816" s="19">
        <v>2.49987152842069</v>
      </c>
      <c r="Y816" s="31">
        <v>54.2036740906038</v>
      </c>
      <c r="Z816" s="31">
        <v>47.227166306278</v>
      </c>
      <c r="AA816" s="31">
        <v>50.6707888507442</v>
      </c>
      <c r="AB816" s="31">
        <v>54.2036740906038</v>
      </c>
    </row>
    <row r="817" ht="20.05" customHeight="1">
      <c r="A817" s="17">
        <f>$A816+C816</f>
        <v>4060</v>
      </c>
      <c r="B817" s="18"/>
      <c r="C817" s="19">
        <v>5</v>
      </c>
      <c r="D817" t="b" s="20">
        <v>0</v>
      </c>
      <c r="E817" s="21"/>
      <c r="F817" s="22">
        <v>433.851072882857</v>
      </c>
      <c r="G817" s="22">
        <f>$E817+($F817/60+H817*'data'!$C$16+I817*OFFSET('data'!$C$17,0,D817)-G816*(OFFSET('data'!$C$18,0,D817)+'data'!$C$19+OFFSET('data'!$C$20,0,D817)))*$C817/60+G816</f>
        <v>16.3633802816823</v>
      </c>
      <c r="H817" s="22">
        <f>H816+('data'!$C$19*G816-'data'!$C$16*H816)*$C817/60</f>
        <v>66.8206287663029</v>
      </c>
      <c r="I817" s="22">
        <f>I816+(OFFSET('data'!$C$20,0,D817)*G816-OFFSET('data'!$C$17,0,D817)*I816)*$C817/60</f>
        <v>174.257981709424</v>
      </c>
      <c r="J817" s="23">
        <f>$A817/60</f>
        <v>67.6666666666667</v>
      </c>
      <c r="K817" s="19">
        <f>G817/'data'!$C$15*1000</f>
        <v>2.5</v>
      </c>
      <c r="L817" s="19">
        <f>L816+'data'!$G$21*(K816-L816)/60*C816</f>
        <v>2.49983064476785</v>
      </c>
      <c r="M817" s="20">
        <f>IF(L817&lt;='data'!$G$22,1.89,1.47)</f>
        <v>1.89</v>
      </c>
      <c r="N817" s="19">
        <f>$A817</f>
        <v>4060</v>
      </c>
      <c r="O817" s="31">
        <f>'data'!$G$23-'data'!$G$23*(1-('data'!$G$22^M817)/('data'!$G$22^M817+L817^M817))</f>
        <v>54.2042359319599</v>
      </c>
      <c r="P817" s="31">
        <f>VLOOKUP(IF(N817-'data'!$G$24&lt;0,0,N817-'data'!$G$24),N3:O1097,2)</f>
        <v>54.2043763129858</v>
      </c>
      <c r="Q817" s="20">
        <v>2.5</v>
      </c>
      <c r="R817" s="19">
        <v>2.99403971252923</v>
      </c>
      <c r="S817" s="19">
        <v>2.90710882518243</v>
      </c>
      <c r="T817" s="19">
        <v>2.50003673155497</v>
      </c>
      <c r="U817" s="19">
        <v>2.49987347300888</v>
      </c>
      <c r="V817" s="19">
        <v>2.93809848968522</v>
      </c>
      <c r="W817" s="19">
        <v>2.72390547412274</v>
      </c>
      <c r="X817" s="19">
        <v>2.49987347300888</v>
      </c>
      <c r="Y817" s="31">
        <v>54.2036391918617</v>
      </c>
      <c r="Z817" s="31">
        <v>47.2171038146636</v>
      </c>
      <c r="AA817" s="31">
        <v>50.6348129092767</v>
      </c>
      <c r="AB817" s="31">
        <v>54.2036391918617</v>
      </c>
    </row>
    <row r="818" ht="20.05" customHeight="1">
      <c r="A818" s="17">
        <f>$A817+C817</f>
        <v>4065</v>
      </c>
      <c r="B818" s="18"/>
      <c r="C818" s="19">
        <v>5</v>
      </c>
      <c r="D818" t="b" s="20">
        <v>0</v>
      </c>
      <c r="E818" s="21"/>
      <c r="F818" s="22">
        <v>433.791949185078</v>
      </c>
      <c r="G818" s="22">
        <f>$E818+($F818/60+H818*'data'!$C$16+I818*OFFSET('data'!$C$17,0,D818)-G817*(OFFSET('data'!$C$18,0,D818)+'data'!$C$19+OFFSET('data'!$C$20,0,D818)))*$C818/60+G817</f>
        <v>16.3633802816823</v>
      </c>
      <c r="H818" s="22">
        <f>H817+('data'!$C$19*G817-'data'!$C$16*H817)*$C818/60</f>
        <v>66.8239715974855</v>
      </c>
      <c r="I818" s="22">
        <f>I817+(OFFSET('data'!$C$20,0,D818)*G817-OFFSET('data'!$C$17,0,D818)*I817)*$C818/60</f>
        <v>174.445011932768</v>
      </c>
      <c r="J818" s="23">
        <f>$A818/60</f>
        <v>67.75</v>
      </c>
      <c r="K818" s="19">
        <f>G818/'data'!$C$15*1000</f>
        <v>2.5</v>
      </c>
      <c r="L818" s="19">
        <f>L817+'data'!$G$21*(K817-L817)/60*C817</f>
        <v>2.49983263760698</v>
      </c>
      <c r="M818" s="20">
        <f>IF(L818&lt;='data'!$G$22,1.89,1.47)</f>
        <v>1.89</v>
      </c>
      <c r="N818" s="19">
        <f>$A818</f>
        <v>4065</v>
      </c>
      <c r="O818" s="31">
        <f>'data'!$G$23-'data'!$G$23*(1-('data'!$G$22^M818)/('data'!$G$22^M818+L818^M818))</f>
        <v>54.2042018630743</v>
      </c>
      <c r="P818" s="31">
        <f>VLOOKUP(IF(N818-'data'!$G$24&lt;0,0,N818-'data'!$G$24),N3:O1097,2)</f>
        <v>54.2043405921291</v>
      </c>
      <c r="Q818" s="20">
        <v>2.5</v>
      </c>
      <c r="R818" s="19">
        <v>2.99439650765678</v>
      </c>
      <c r="S818" s="19">
        <v>2.9078644945141</v>
      </c>
      <c r="T818" s="19">
        <v>2.50003668008208</v>
      </c>
      <c r="U818" s="19">
        <v>2.499875394107</v>
      </c>
      <c r="V818" s="19">
        <v>2.93875293766627</v>
      </c>
      <c r="W818" s="19">
        <v>2.72606126701788</v>
      </c>
      <c r="X818" s="19">
        <v>2.499875394107</v>
      </c>
      <c r="Y818" s="31">
        <v>54.2036047143258</v>
      </c>
      <c r="Z818" s="31">
        <v>47.2070977236798</v>
      </c>
      <c r="AA818" s="31">
        <v>50.5991347250676</v>
      </c>
      <c r="AB818" s="31">
        <v>54.2036047143258</v>
      </c>
    </row>
    <row r="819" ht="20.05" customHeight="1">
      <c r="A819" s="17">
        <f>$A818+C818</f>
        <v>4070</v>
      </c>
      <c r="B819" s="18"/>
      <c r="C819" s="19">
        <v>5</v>
      </c>
      <c r="D819" t="b" s="20">
        <v>0</v>
      </c>
      <c r="E819" s="21"/>
      <c r="F819" s="22">
        <v>433.732923410437</v>
      </c>
      <c r="G819" s="22">
        <f>$E819+($F819/60+H819*'data'!$C$16+I819*OFFSET('data'!$C$17,0,D819)-G818*(OFFSET('data'!$C$18,0,D819)+'data'!$C$19+OFFSET('data'!$C$20,0,D819)))*$C819/60+G818</f>
        <v>16.3633802816823</v>
      </c>
      <c r="H819" s="22">
        <f>H818+('data'!$C$19*G818-'data'!$C$16*H818)*$C819/60</f>
        <v>66.8272948117398</v>
      </c>
      <c r="I819" s="22">
        <f>I818+(OFFSET('data'!$C$20,0,D819)*G818-OFFSET('data'!$C$17,0,D819)*I818)*$C819/60</f>
        <v>174.631979656793</v>
      </c>
      <c r="J819" s="23">
        <f>$A819/60</f>
        <v>67.8333333333333</v>
      </c>
      <c r="K819" s="19">
        <f>G819/'data'!$C$15*1000</f>
        <v>2.5</v>
      </c>
      <c r="L819" s="19">
        <f>L818+'data'!$G$21*(K818-L818)/60*C818</f>
        <v>2.49983460699594</v>
      </c>
      <c r="M819" s="20">
        <f>IF(L819&lt;='data'!$G$22,1.89,1.47)</f>
        <v>1.89</v>
      </c>
      <c r="N819" s="19">
        <f>$A819</f>
        <v>4070</v>
      </c>
      <c r="O819" s="31">
        <f>'data'!$G$23-'data'!$G$23*(1-('data'!$G$22^M819)/('data'!$G$22^M819+L819^M819))</f>
        <v>54.2041681951031</v>
      </c>
      <c r="P819" s="31">
        <f>VLOOKUP(IF(N819-'data'!$G$24&lt;0,0,N819-'data'!$G$24),N3:O1097,2)</f>
        <v>54.2043052916273</v>
      </c>
      <c r="Q819" s="20">
        <v>2.5</v>
      </c>
      <c r="R819" s="19">
        <v>2.99475200952637</v>
      </c>
      <c r="S819" s="19">
        <v>2.90861349536586</v>
      </c>
      <c r="T819" s="19">
        <v>2.50003662877781</v>
      </c>
      <c r="U819" s="19">
        <v>2.49987729199346</v>
      </c>
      <c r="V819" s="19">
        <v>2.93940389847838</v>
      </c>
      <c r="W819" s="19">
        <v>2.72820058436051</v>
      </c>
      <c r="X819" s="19">
        <v>2.49987729199346</v>
      </c>
      <c r="Y819" s="31">
        <v>54.2035706530046</v>
      </c>
      <c r="Z819" s="31">
        <v>47.1971475922982</v>
      </c>
      <c r="AA819" s="31">
        <v>50.5637520886001</v>
      </c>
      <c r="AB819" s="31">
        <v>54.2035706530046</v>
      </c>
    </row>
    <row r="820" ht="20.05" customHeight="1">
      <c r="A820" s="17">
        <f>$A819+C819</f>
        <v>4075</v>
      </c>
      <c r="B820" s="18"/>
      <c r="C820" s="19">
        <v>5</v>
      </c>
      <c r="D820" t="b" s="20">
        <v>0</v>
      </c>
      <c r="E820" s="21"/>
      <c r="F820" s="22">
        <v>433.673995067502</v>
      </c>
      <c r="G820" s="22">
        <f>$E820+($F820/60+H820*'data'!$C$16+I820*OFFSET('data'!$C$17,0,D820)-G819*(OFFSET('data'!$C$18,0,D820)+'data'!$C$19+OFFSET('data'!$C$20,0,D820)))*$C820/60+G819</f>
        <v>16.3633802816823</v>
      </c>
      <c r="H820" s="22">
        <f>H819+('data'!$C$19*G819-'data'!$C$16*H819)*$C820/60</f>
        <v>66.83059852418479</v>
      </c>
      <c r="I820" s="22">
        <f>I819+(OFFSET('data'!$C$20,0,D820)*G819-OFFSET('data'!$C$17,0,D820)*I819)*$C820/60</f>
        <v>174.818884902385</v>
      </c>
      <c r="J820" s="23">
        <f>$A820/60</f>
        <v>67.9166666666667</v>
      </c>
      <c r="K820" s="19">
        <f>G820/'data'!$C$15*1000</f>
        <v>2.5</v>
      </c>
      <c r="L820" s="19">
        <f>L819+'data'!$G$21*(K819-L819)/60*C819</f>
        <v>2.49983655321068</v>
      </c>
      <c r="M820" s="20">
        <f>IF(L820&lt;='data'!$G$22,1.89,1.47)</f>
        <v>1.89</v>
      </c>
      <c r="N820" s="19">
        <f>$A820</f>
        <v>4075</v>
      </c>
      <c r="O820" s="31">
        <f>'data'!$G$23-'data'!$G$23*(1-('data'!$G$22^M820)/('data'!$G$22^M820+L820^M820))</f>
        <v>54.2041349233279</v>
      </c>
      <c r="P820" s="31">
        <f>VLOOKUP(IF(N820-'data'!$G$24&lt;0,0,N820-'data'!$G$24),N3:O1097,2)</f>
        <v>54.2042704065339</v>
      </c>
      <c r="Q820" s="20">
        <v>2.5</v>
      </c>
      <c r="R820" s="19">
        <v>2.99510622236904</v>
      </c>
      <c r="S820" s="19">
        <v>2.90935608933391</v>
      </c>
      <c r="T820" s="19">
        <v>2.50003657764155</v>
      </c>
      <c r="U820" s="19">
        <v>2.49987916694338</v>
      </c>
      <c r="V820" s="19">
        <v>2.94005139788659</v>
      </c>
      <c r="W820" s="19">
        <v>2.73032354155255</v>
      </c>
      <c r="X820" s="19">
        <v>2.49987916694338</v>
      </c>
      <c r="Y820" s="31">
        <v>54.2035370029657</v>
      </c>
      <c r="Z820" s="31">
        <v>47.1872529840458</v>
      </c>
      <c r="AA820" s="31">
        <v>50.5286627518138</v>
      </c>
      <c r="AB820" s="31">
        <v>54.2035370029657</v>
      </c>
    </row>
    <row r="821" ht="20.05" customHeight="1">
      <c r="A821" s="17">
        <f>$A820+C820</f>
        <v>4080</v>
      </c>
      <c r="B821" s="18"/>
      <c r="C821" s="19">
        <v>5</v>
      </c>
      <c r="D821" t="b" s="20">
        <v>0</v>
      </c>
      <c r="E821" s="21"/>
      <c r="F821" s="22">
        <v>433.615163667701</v>
      </c>
      <c r="G821" s="22">
        <f>$E821+($F821/60+H821*'data'!$C$16+I821*OFFSET('data'!$C$17,0,D821)-G820*(OFFSET('data'!$C$18,0,D821)+'data'!$C$19+OFFSET('data'!$C$20,0,D821)))*$C821/60+G820</f>
        <v>16.3633802816823</v>
      </c>
      <c r="H821" s="22">
        <f>H820+('data'!$C$19*G820-'data'!$C$16*H820)*$C821/60</f>
        <v>66.8338828492642</v>
      </c>
      <c r="I821" s="22">
        <f>I820+(OFFSET('data'!$C$20,0,D821)*G820-OFFSET('data'!$C$17,0,D821)*I820)*$C821/60</f>
        <v>175.005727690422</v>
      </c>
      <c r="J821" s="23">
        <f>$A821/60</f>
        <v>68</v>
      </c>
      <c r="K821" s="19">
        <f>G821/'data'!$C$15*1000</f>
        <v>2.5</v>
      </c>
      <c r="L821" s="19">
        <f>L820+'data'!$G$21*(K820-L820)/60*C820</f>
        <v>2.4998384765239</v>
      </c>
      <c r="M821" s="20">
        <f>IF(L821&lt;='data'!$G$22,1.89,1.47)</f>
        <v>1.89</v>
      </c>
      <c r="N821" s="19">
        <f>$A821</f>
        <v>4080</v>
      </c>
      <c r="O821" s="31">
        <f>'data'!$G$23-'data'!$G$23*(1-('data'!$G$22^M821)/('data'!$G$22^M821+L821^M821))</f>
        <v>54.2041020430862</v>
      </c>
      <c r="P821" s="31">
        <f>VLOOKUP(IF(N821-'data'!$G$24&lt;0,0,N821-'data'!$G$24),N3:O1097,2)</f>
        <v>54.2042359319599</v>
      </c>
      <c r="Q821" s="20">
        <v>2.5</v>
      </c>
      <c r="R821" s="19">
        <v>2.99545915040175</v>
      </c>
      <c r="S821" s="19">
        <v>2.91009252298558</v>
      </c>
      <c r="T821" s="19">
        <v>2.50003652667272</v>
      </c>
      <c r="U821" s="19">
        <v>2.49988101922863</v>
      </c>
      <c r="V821" s="19">
        <v>2.94069546140269</v>
      </c>
      <c r="W821" s="19">
        <v>2.7324302557162</v>
      </c>
      <c r="X821" s="19">
        <v>2.49988101922863</v>
      </c>
      <c r="Y821" s="31">
        <v>54.2035037593347</v>
      </c>
      <c r="Z821" s="31">
        <v>47.1774134669519</v>
      </c>
      <c r="AA821" s="31">
        <v>50.4938644325805</v>
      </c>
      <c r="AB821" s="31">
        <v>54.2035037593347</v>
      </c>
    </row>
    <row r="822" ht="20.05" customHeight="1">
      <c r="A822" s="17">
        <f>$A821+C821</f>
        <v>4085</v>
      </c>
      <c r="B822" s="18"/>
      <c r="C822" s="19">
        <v>5</v>
      </c>
      <c r="D822" t="b" s="20">
        <v>0</v>
      </c>
      <c r="E822" s="21"/>
      <c r="F822" s="22">
        <v>433.556428725302</v>
      </c>
      <c r="G822" s="22">
        <f>$E822+($F822/60+H822*'data'!$C$16+I822*OFFSET('data'!$C$17,0,D822)-G821*(OFFSET('data'!$C$18,0,D822)+'data'!$C$19+OFFSET('data'!$C$20,0,D822)))*$C822/60+G821</f>
        <v>16.3633802816823</v>
      </c>
      <c r="H822" s="22">
        <f>H821+('data'!$C$19*G821-'data'!$C$16*H821)*$C822/60</f>
        <v>66.8371479007499</v>
      </c>
      <c r="I822" s="22">
        <f>I821+(OFFSET('data'!$C$20,0,D822)*G821-OFFSET('data'!$C$17,0,D822)*I821)*$C822/60</f>
        <v>175.192508041775</v>
      </c>
      <c r="J822" s="23">
        <f>$A822/60</f>
        <v>68.0833333333333</v>
      </c>
      <c r="K822" s="19">
        <f>G822/'data'!$C$15*1000</f>
        <v>2.5</v>
      </c>
      <c r="L822" s="19">
        <f>L821+'data'!$G$21*(K821-L821)/60*C821</f>
        <v>2.49984037720508</v>
      </c>
      <c r="M822" s="20">
        <f>IF(L822&lt;='data'!$G$22,1.89,1.47)</f>
        <v>1.89</v>
      </c>
      <c r="N822" s="19">
        <f>$A822</f>
        <v>4085</v>
      </c>
      <c r="O822" s="31">
        <f>'data'!$G$23-'data'!$G$23*(1-('data'!$G$22^M822)/('data'!$G$22^M822+L822^M822))</f>
        <v>54.2040695497704</v>
      </c>
      <c r="P822" s="31">
        <f>VLOOKUP(IF(N822-'data'!$G$24&lt;0,0,N822-'data'!$G$24),N3:O1097,2)</f>
        <v>54.2042018630743</v>
      </c>
      <c r="Q822" s="20">
        <v>2.5</v>
      </c>
      <c r="R822" s="19">
        <v>2.99581079782742</v>
      </c>
      <c r="S822" s="19">
        <v>2.91082302874632</v>
      </c>
      <c r="T822" s="19">
        <v>2.5000364758707</v>
      </c>
      <c r="U822" s="19">
        <v>2.49988284911788</v>
      </c>
      <c r="V822" s="19">
        <v>2.94133611428808</v>
      </c>
      <c r="W822" s="19">
        <v>2.73452084549689</v>
      </c>
      <c r="X822" s="19">
        <v>2.49988284911788</v>
      </c>
      <c r="Y822" s="31">
        <v>54.2034709172946</v>
      </c>
      <c r="Z822" s="31">
        <v>47.1676286134948</v>
      </c>
      <c r="AA822" s="31">
        <v>50.4593548188827</v>
      </c>
      <c r="AB822" s="31">
        <v>54.2034709172946</v>
      </c>
    </row>
    <row r="823" ht="20.05" customHeight="1">
      <c r="A823" s="17">
        <f>$A822+C822</f>
        <v>4090</v>
      </c>
      <c r="B823" s="18"/>
      <c r="C823" s="19">
        <v>5</v>
      </c>
      <c r="D823" t="b" s="20">
        <v>0</v>
      </c>
      <c r="E823" s="21"/>
      <c r="F823" s="22">
        <v>433.497789757395</v>
      </c>
      <c r="G823" s="22">
        <f>$E823+($F823/60+H823*'data'!$C$16+I823*OFFSET('data'!$C$17,0,D823)-G822*(OFFSET('data'!$C$18,0,D823)+'data'!$C$19+OFFSET('data'!$C$20,0,D823)))*$C823/60+G822</f>
        <v>16.3633802816823</v>
      </c>
      <c r="H823" s="22">
        <f>H822+('data'!$C$19*G822-'data'!$C$16*H822)*$C823/60</f>
        <v>66.84039379174629</v>
      </c>
      <c r="I823" s="22">
        <f>I822+(OFFSET('data'!$C$20,0,D823)*G822-OFFSET('data'!$C$17,0,D823)*I822)*$C823/60</f>
        <v>175.379225977308</v>
      </c>
      <c r="J823" s="23">
        <f>$A823/60</f>
        <v>68.1666666666667</v>
      </c>
      <c r="K823" s="19">
        <f>G823/'data'!$C$15*1000</f>
        <v>2.5</v>
      </c>
      <c r="L823" s="19">
        <f>L822+'data'!$G$21*(K822-L822)/60*C822</f>
        <v>2.49984225552054</v>
      </c>
      <c r="M823" s="20">
        <f>IF(L823&lt;='data'!$G$22,1.89,1.47)</f>
        <v>1.89</v>
      </c>
      <c r="N823" s="19">
        <f>$A823</f>
        <v>4090</v>
      </c>
      <c r="O823" s="31">
        <f>'data'!$G$23-'data'!$G$23*(1-('data'!$G$22^M823)/('data'!$G$22^M823+L823^M823))</f>
        <v>54.2040374388271</v>
      </c>
      <c r="P823" s="31">
        <f>VLOOKUP(IF(N823-'data'!$G$24&lt;0,0,N823-'data'!$G$24),N3:O1097,2)</f>
        <v>54.2041681951031</v>
      </c>
      <c r="Q823" s="20">
        <v>2.5</v>
      </c>
      <c r="R823" s="19">
        <v>2.99616116883501</v>
      </c>
      <c r="S823" s="19">
        <v>2.91154782573418</v>
      </c>
      <c r="T823" s="19">
        <v>2.5000364252349</v>
      </c>
      <c r="U823" s="19">
        <v>2.49988465687664</v>
      </c>
      <c r="V823" s="19">
        <v>2.94197338155652</v>
      </c>
      <c r="W823" s="19">
        <v>2.73659543087892</v>
      </c>
      <c r="X823" s="19">
        <v>2.49988465687664</v>
      </c>
      <c r="Y823" s="31">
        <v>54.2034384720854</v>
      </c>
      <c r="Z823" s="31">
        <v>47.1578980005495</v>
      </c>
      <c r="AA823" s="31">
        <v>50.4251315727097</v>
      </c>
      <c r="AB823" s="31">
        <v>54.2034384720854</v>
      </c>
    </row>
    <row r="824" ht="20.05" customHeight="1">
      <c r="A824" s="17">
        <f>$A823+C823</f>
        <v>4095</v>
      </c>
      <c r="B824" s="18"/>
      <c r="C824" s="19">
        <v>5</v>
      </c>
      <c r="D824" t="b" s="20">
        <v>0</v>
      </c>
      <c r="E824" s="21"/>
      <c r="F824" s="22">
        <v>433.439246283876</v>
      </c>
      <c r="G824" s="22">
        <f>$E824+($F824/60+H824*'data'!$C$16+I824*OFFSET('data'!$C$17,0,D824)-G823*(OFFSET('data'!$C$18,0,D824)+'data'!$C$19+OFFSET('data'!$C$20,0,D824)))*$C824/60+G823</f>
        <v>16.3633802816823</v>
      </c>
      <c r="H824" s="22">
        <f>H823+('data'!$C$19*G823-'data'!$C$16*H823)*$C824/60</f>
        <v>66.84362063469391</v>
      </c>
      <c r="I824" s="22">
        <f>I823+(OFFSET('data'!$C$20,0,D824)*G823-OFFSET('data'!$C$17,0,D824)*I823)*$C824/60</f>
        <v>175.565881517879</v>
      </c>
      <c r="J824" s="23">
        <f>$A824/60</f>
        <v>68.25</v>
      </c>
      <c r="K824" s="19">
        <f>G824/'data'!$C$15*1000</f>
        <v>2.5</v>
      </c>
      <c r="L824" s="19">
        <f>L823+'data'!$G$21*(K823-L823)/60*C823</f>
        <v>2.49984411173346</v>
      </c>
      <c r="M824" s="20">
        <f>IF(L824&lt;='data'!$G$22,1.89,1.47)</f>
        <v>1.89</v>
      </c>
      <c r="N824" s="19">
        <f>$A824</f>
        <v>4095</v>
      </c>
      <c r="O824" s="31">
        <f>'data'!$G$23-'data'!$G$23*(1-('data'!$G$22^M824)/('data'!$G$22^M824+L824^M824))</f>
        <v>54.2040057057563</v>
      </c>
      <c r="P824" s="31">
        <f>VLOOKUP(IF(N824-'data'!$G$24&lt;0,0,N824-'data'!$G$24),N3:O1097,2)</f>
        <v>54.2041349233279</v>
      </c>
      <c r="Q824" s="20">
        <v>2.5</v>
      </c>
      <c r="R824" s="19">
        <v>2.9965102675996</v>
      </c>
      <c r="S824" s="19">
        <v>2.91226712054496</v>
      </c>
      <c r="T824" s="19">
        <v>2.50003637476474</v>
      </c>
      <c r="U824" s="19">
        <v>2.49988644276727</v>
      </c>
      <c r="V824" s="19">
        <v>2.94260728797689</v>
      </c>
      <c r="W824" s="19">
        <v>2.73865413301311</v>
      </c>
      <c r="X824" s="19">
        <v>2.49988644276727</v>
      </c>
      <c r="Y824" s="31">
        <v>54.2034064190032</v>
      </c>
      <c r="Z824" s="31">
        <v>47.1482212093356</v>
      </c>
      <c r="AA824" s="31">
        <v>50.391192333691</v>
      </c>
      <c r="AB824" s="31">
        <v>54.2034064190032</v>
      </c>
    </row>
    <row r="825" ht="20.05" customHeight="1">
      <c r="A825" s="17">
        <f>$A824+C824</f>
        <v>4100</v>
      </c>
      <c r="B825" s="18"/>
      <c r="C825" s="19">
        <v>5</v>
      </c>
      <c r="D825" t="b" s="20">
        <v>0</v>
      </c>
      <c r="E825" s="21"/>
      <c r="F825" s="22">
        <v>433.380797827428</v>
      </c>
      <c r="G825" s="22">
        <f>$E825+($F825/60+H825*'data'!$C$16+I825*OFFSET('data'!$C$17,0,D825)-G824*(OFFSET('data'!$C$18,0,D825)+'data'!$C$19+OFFSET('data'!$C$20,0,D825)))*$C825/60+G824</f>
        <v>16.3633802816823</v>
      </c>
      <c r="H825" s="22">
        <f>H824+('data'!$C$19*G824-'data'!$C$16*H824)*$C825/60</f>
        <v>66.8468285413736</v>
      </c>
      <c r="I825" s="22">
        <f>I824+(OFFSET('data'!$C$20,0,D825)*G824-OFFSET('data'!$C$17,0,D825)*I824)*$C825/60</f>
        <v>175.752474684338</v>
      </c>
      <c r="J825" s="23">
        <f>$A825/60</f>
        <v>68.3333333333333</v>
      </c>
      <c r="K825" s="19">
        <f>G825/'data'!$C$15*1000</f>
        <v>2.5</v>
      </c>
      <c r="L825" s="19">
        <f>L824+'data'!$G$21*(K824-L824)/60*C824</f>
        <v>2.49984594610393</v>
      </c>
      <c r="M825" s="20">
        <f>IF(L825&lt;='data'!$G$22,1.89,1.47)</f>
        <v>1.89</v>
      </c>
      <c r="N825" s="19">
        <f>$A825</f>
        <v>4100</v>
      </c>
      <c r="O825" s="31">
        <f>'data'!$G$23-'data'!$G$23*(1-('data'!$G$22^M825)/('data'!$G$22^M825+L825^M825))</f>
        <v>54.2039743461113</v>
      </c>
      <c r="P825" s="31">
        <f>VLOOKUP(IF(N825-'data'!$G$24&lt;0,0,N825-'data'!$G$24),N3:O1097,2)</f>
        <v>54.2041020430862</v>
      </c>
      <c r="Q825" s="20">
        <v>2.5</v>
      </c>
      <c r="R825" s="19">
        <v>2.99685809828241</v>
      </c>
      <c r="S825" s="19">
        <v>2.91298110799105</v>
      </c>
      <c r="T825" s="19">
        <v>2.50003632445961</v>
      </c>
      <c r="U825" s="19">
        <v>2.49988820704905</v>
      </c>
      <c r="V825" s="19">
        <v>2.94323785807591</v>
      </c>
      <c r="W825" s="19">
        <v>2.74069707405573</v>
      </c>
      <c r="X825" s="19">
        <v>2.49988820704905</v>
      </c>
      <c r="Y825" s="31">
        <v>54.2033747533995</v>
      </c>
      <c r="Z825" s="31">
        <v>47.1385978253667</v>
      </c>
      <c r="AA825" s="31">
        <v>50.3575347224841</v>
      </c>
      <c r="AB825" s="31">
        <v>54.2033747533995</v>
      </c>
    </row>
    <row r="826" ht="20.05" customHeight="1">
      <c r="A826" s="17">
        <f>$A825+C825</f>
        <v>4105</v>
      </c>
      <c r="B826" s="18"/>
      <c r="C826" s="19">
        <v>5</v>
      </c>
      <c r="D826" t="b" s="20">
        <v>0</v>
      </c>
      <c r="E826" s="21"/>
      <c r="F826" s="22">
        <v>433.322443913512</v>
      </c>
      <c r="G826" s="22">
        <f>$E826+($F826/60+H826*'data'!$C$16+I826*OFFSET('data'!$C$17,0,D826)-G825*(OFFSET('data'!$C$18,0,D826)+'data'!$C$19+OFFSET('data'!$C$20,0,D826)))*$C826/60+G825</f>
        <v>16.3633802816823</v>
      </c>
      <c r="H826" s="22">
        <f>H825+('data'!$C$19*G825-'data'!$C$16*H825)*$C826/60</f>
        <v>66.8500176229101</v>
      </c>
      <c r="I826" s="22">
        <f>I825+(OFFSET('data'!$C$20,0,D826)*G825-OFFSET('data'!$C$17,0,D826)*I825)*$C826/60</f>
        <v>175.939005497529</v>
      </c>
      <c r="J826" s="23">
        <f>$A826/60</f>
        <v>68.4166666666667</v>
      </c>
      <c r="K826" s="19">
        <f>G826/'data'!$C$15*1000</f>
        <v>2.5</v>
      </c>
      <c r="L826" s="19">
        <f>L825+'data'!$G$21*(K825-L825)/60*C825</f>
        <v>2.49984775888897</v>
      </c>
      <c r="M826" s="20">
        <f>IF(L826&lt;='data'!$G$22,1.89,1.47)</f>
        <v>1.89</v>
      </c>
      <c r="N826" s="19">
        <f>$A826</f>
        <v>4105</v>
      </c>
      <c r="O826" s="31">
        <f>'data'!$G$23-'data'!$G$23*(1-('data'!$G$22^M826)/('data'!$G$22^M826+L826^M826))</f>
        <v>54.2039433554974</v>
      </c>
      <c r="P826" s="31">
        <f>VLOOKUP(IF(N826-'data'!$G$24&lt;0,0,N826-'data'!$G$24),N3:O1097,2)</f>
        <v>54.2040695497704</v>
      </c>
      <c r="Q826" s="20">
        <v>2.5</v>
      </c>
      <c r="R826" s="19">
        <v>2.99720466503087</v>
      </c>
      <c r="S826" s="19">
        <v>2.91368997179652</v>
      </c>
      <c r="T826" s="19">
        <v>2.50003627431891</v>
      </c>
      <c r="U826" s="19">
        <v>2.4998899499782</v>
      </c>
      <c r="V826" s="19">
        <v>2.94386511614082</v>
      </c>
      <c r="W826" s="19">
        <v>2.74272437701802</v>
      </c>
      <c r="X826" s="19">
        <v>2.4998899499782</v>
      </c>
      <c r="Y826" s="31">
        <v>54.2033434706807</v>
      </c>
      <c r="Z826" s="31">
        <v>47.1290274383995</v>
      </c>
      <c r="AA826" s="31">
        <v>50.3241563439278</v>
      </c>
      <c r="AB826" s="31">
        <v>54.2033434706807</v>
      </c>
    </row>
    <row r="827" ht="20.05" customHeight="1">
      <c r="A827" s="17">
        <f>$A826+C826</f>
        <v>4110</v>
      </c>
      <c r="B827" s="18"/>
      <c r="C827" s="19">
        <v>5</v>
      </c>
      <c r="D827" t="b" s="20">
        <v>0</v>
      </c>
      <c r="E827" s="21"/>
      <c r="F827" s="22">
        <v>433.264184070343</v>
      </c>
      <c r="G827" s="22">
        <f>$E827+($F827/60+H827*'data'!$C$16+I827*OFFSET('data'!$C$17,0,D827)-G826*(OFFSET('data'!$C$18,0,D827)+'data'!$C$19+OFFSET('data'!$C$20,0,D827)))*$C827/60+G826</f>
        <v>16.3633802816823</v>
      </c>
      <c r="H827" s="22">
        <f>H826+('data'!$C$19*G826-'data'!$C$16*H826)*$C827/60</f>
        <v>66.8531879897761</v>
      </c>
      <c r="I827" s="22">
        <f>I826+(OFFSET('data'!$C$20,0,D827)*G826-OFFSET('data'!$C$17,0,D827)*I826)*$C827/60</f>
        <v>176.125473978287</v>
      </c>
      <c r="J827" s="23">
        <f>$A827/60</f>
        <v>68.5</v>
      </c>
      <c r="K827" s="19">
        <f>G827/'data'!$C$15*1000</f>
        <v>2.5</v>
      </c>
      <c r="L827" s="19">
        <f>L826+'data'!$G$21*(K826-L826)/60*C826</f>
        <v>2.49984955034258</v>
      </c>
      <c r="M827" s="20">
        <f>IF(L827&lt;='data'!$G$22,1.89,1.47)</f>
        <v>1.89</v>
      </c>
      <c r="N827" s="19">
        <f>$A827</f>
        <v>4110</v>
      </c>
      <c r="O827" s="31">
        <f>'data'!$G$23-'data'!$G$23*(1-('data'!$G$22^M827)/('data'!$G$22^M827+L827^M827))</f>
        <v>54.2039127295719</v>
      </c>
      <c r="P827" s="31">
        <f>VLOOKUP(IF(N827-'data'!$G$24&lt;0,0,N827-'data'!$G$24),N3:O1097,2)</f>
        <v>54.2040374388271</v>
      </c>
      <c r="Q827" s="20">
        <v>2.5</v>
      </c>
      <c r="R827" s="19">
        <v>2.99754997197867</v>
      </c>
      <c r="S827" s="19">
        <v>2.91439388525113</v>
      </c>
      <c r="T827" s="19">
        <v>2.50003622434207</v>
      </c>
      <c r="U827" s="19">
        <v>2.49989167180792</v>
      </c>
      <c r="V827" s="19">
        <v>2.94448908622203</v>
      </c>
      <c r="W827" s="19">
        <v>2.74473616562563</v>
      </c>
      <c r="X827" s="19">
        <v>2.49989167180792</v>
      </c>
      <c r="Y827" s="31">
        <v>54.2033125663074</v>
      </c>
      <c r="Z827" s="31">
        <v>47.1195096423842</v>
      </c>
      <c r="AA827" s="31">
        <v>50.2910547899804</v>
      </c>
      <c r="AB827" s="31">
        <v>54.2033125663074</v>
      </c>
    </row>
    <row r="828" ht="20.05" customHeight="1">
      <c r="A828" s="17">
        <f>$A827+C827</f>
        <v>4115</v>
      </c>
      <c r="B828" s="18"/>
      <c r="C828" s="19">
        <v>5</v>
      </c>
      <c r="D828" t="b" s="20">
        <v>0</v>
      </c>
      <c r="E828" s="21"/>
      <c r="F828" s="22">
        <v>433.206017828878</v>
      </c>
      <c r="G828" s="22">
        <f>$E828+($F828/60+H828*'data'!$C$16+I828*OFFSET('data'!$C$17,0,D828)-G827*(OFFSET('data'!$C$18,0,D828)+'data'!$C$19+OFFSET('data'!$C$20,0,D828)))*$C828/60+G827</f>
        <v>16.3633802816823</v>
      </c>
      <c r="H828" s="22">
        <f>H827+('data'!$C$19*G827-'data'!$C$16*H827)*$C828/60</f>
        <v>66.856339751796</v>
      </c>
      <c r="I828" s="22">
        <f>I827+(OFFSET('data'!$C$20,0,D828)*G827-OFFSET('data'!$C$17,0,D828)*I827)*$C828/60</f>
        <v>176.311880147443</v>
      </c>
      <c r="J828" s="23">
        <f>$A828/60</f>
        <v>68.5833333333333</v>
      </c>
      <c r="K828" s="19">
        <f>G828/'data'!$C$15*1000</f>
        <v>2.5</v>
      </c>
      <c r="L828" s="19">
        <f>L827+'data'!$G$21*(K827-L827)/60*C827</f>
        <v>2.49985132071578</v>
      </c>
      <c r="M828" s="20">
        <f>IF(L828&lt;='data'!$G$22,1.89,1.47)</f>
        <v>1.89</v>
      </c>
      <c r="N828" s="19">
        <f>$A828</f>
        <v>4115</v>
      </c>
      <c r="O828" s="31">
        <f>'data'!$G$23-'data'!$G$23*(1-('data'!$G$22^M828)/('data'!$G$22^M828+L828^M828))</f>
        <v>54.2038824640429</v>
      </c>
      <c r="P828" s="31">
        <f>VLOOKUP(IF(N828-'data'!$G$24&lt;0,0,N828-'data'!$G$24),N3:O1097,2)</f>
        <v>54.2040057057563</v>
      </c>
      <c r="Q828" s="20">
        <v>2.5</v>
      </c>
      <c r="R828" s="19">
        <v>2.99789402324583</v>
      </c>
      <c r="S828" s="19">
        <v>2.91509301182575</v>
      </c>
      <c r="T828" s="19">
        <v>2.5000361745285</v>
      </c>
      <c r="U828" s="19">
        <v>2.49989337278841</v>
      </c>
      <c r="V828" s="19">
        <v>2.94510979213577</v>
      </c>
      <c r="W828" s="19">
        <v>2.74673256418744</v>
      </c>
      <c r="X828" s="19">
        <v>2.49989337278841</v>
      </c>
      <c r="Y828" s="31">
        <v>54.2032820357937</v>
      </c>
      <c r="Z828" s="31">
        <v>47.1100440354153</v>
      </c>
      <c r="AA828" s="31">
        <v>50.2582276424534</v>
      </c>
      <c r="AB828" s="31">
        <v>54.2032820357937</v>
      </c>
    </row>
    <row r="829" ht="20.05" customHeight="1">
      <c r="A829" s="17">
        <f>$A828+C828</f>
        <v>4120</v>
      </c>
      <c r="B829" s="18"/>
      <c r="C829" s="19">
        <v>5</v>
      </c>
      <c r="D829" t="b" s="20">
        <v>0</v>
      </c>
      <c r="E829" s="21"/>
      <c r="F829" s="22">
        <v>433.147944722797</v>
      </c>
      <c r="G829" s="22">
        <f>$E829+($F829/60+H829*'data'!$C$16+I829*OFFSET('data'!$C$17,0,D829)-G828*(OFFSET('data'!$C$18,0,D829)+'data'!$C$19+OFFSET('data'!$C$20,0,D829)))*$C829/60+G828</f>
        <v>16.3633802816823</v>
      </c>
      <c r="H829" s="22">
        <f>H828+('data'!$C$19*G828-'data'!$C$16*H828)*$C829/60</f>
        <v>66.8594730181496</v>
      </c>
      <c r="I829" s="22">
        <f>I828+(OFFSET('data'!$C$20,0,D829)*G828-OFFSET('data'!$C$17,0,D829)*I828)*$C829/60</f>
        <v>176.498224025818</v>
      </c>
      <c r="J829" s="23">
        <f>$A829/60</f>
        <v>68.6666666666667</v>
      </c>
      <c r="K829" s="19">
        <f>G829/'data'!$C$15*1000</f>
        <v>2.5</v>
      </c>
      <c r="L829" s="19">
        <f>L828+'data'!$G$21*(K828-L828)/60*C828</f>
        <v>2.49985307025662</v>
      </c>
      <c r="M829" s="20">
        <f>IF(L829&lt;='data'!$G$22,1.89,1.47)</f>
        <v>1.89</v>
      </c>
      <c r="N829" s="19">
        <f>$A829</f>
        <v>4120</v>
      </c>
      <c r="O829" s="31">
        <f>'data'!$G$23-'data'!$G$23*(1-('data'!$G$22^M829)/('data'!$G$22^M829+L829^M829))</f>
        <v>54.2038525546693</v>
      </c>
      <c r="P829" s="31">
        <f>VLOOKUP(IF(N829-'data'!$G$24&lt;0,0,N829-'data'!$G$24),N3:O1097,2)</f>
        <v>54.2039743461113</v>
      </c>
      <c r="Q829" s="20">
        <v>2.5</v>
      </c>
      <c r="R829" s="19">
        <v>2.99823682293874</v>
      </c>
      <c r="S829" s="19">
        <v>2.91578750575131</v>
      </c>
      <c r="T829" s="19">
        <v>2.50003612487762</v>
      </c>
      <c r="U829" s="19">
        <v>2.49989505316693</v>
      </c>
      <c r="V829" s="19">
        <v>2.94572725746664</v>
      </c>
      <c r="W829" s="19">
        <v>2.74871369747317</v>
      </c>
      <c r="X829" s="19">
        <v>2.49989505316693</v>
      </c>
      <c r="Y829" s="31">
        <v>54.2032518747067</v>
      </c>
      <c r="Z829" s="31">
        <v>47.1006302196829</v>
      </c>
      <c r="AA829" s="31">
        <v>50.2256724755536</v>
      </c>
      <c r="AB829" s="31">
        <v>54.2032518747067</v>
      </c>
    </row>
    <row r="830" ht="20.05" customHeight="1">
      <c r="A830" s="17">
        <f>$A829+C829</f>
        <v>4125</v>
      </c>
      <c r="B830" s="18"/>
      <c r="C830" s="19">
        <v>5</v>
      </c>
      <c r="D830" t="b" s="20">
        <v>0</v>
      </c>
      <c r="E830" s="21"/>
      <c r="F830" s="22">
        <v>433.089964288491</v>
      </c>
      <c r="G830" s="22">
        <f>$E830+($F830/60+H830*'data'!$C$16+I830*OFFSET('data'!$C$17,0,D830)-G829*(OFFSET('data'!$C$18,0,D830)+'data'!$C$19+OFFSET('data'!$C$20,0,D830)))*$C830/60+G829</f>
        <v>16.3633802816823</v>
      </c>
      <c r="H830" s="22">
        <f>H829+('data'!$C$19*G829-'data'!$C$16*H829)*$C830/60</f>
        <v>66.8625878973762</v>
      </c>
      <c r="I830" s="22">
        <f>I829+(OFFSET('data'!$C$20,0,D830)*G829-OFFSET('data'!$C$17,0,D830)*I829)*$C830/60</f>
        <v>176.684505634229</v>
      </c>
      <c r="J830" s="23">
        <f>$A830/60</f>
        <v>68.75</v>
      </c>
      <c r="K830" s="19">
        <f>G830/'data'!$C$15*1000</f>
        <v>2.5</v>
      </c>
      <c r="L830" s="19">
        <f>L829+'data'!$G$21*(K829-L829)/60*C829</f>
        <v>2.49985479921024</v>
      </c>
      <c r="M830" s="20">
        <f>IF(L830&lt;='data'!$G$22,1.89,1.47)</f>
        <v>1.89</v>
      </c>
      <c r="N830" s="19">
        <f>$A830</f>
        <v>4125</v>
      </c>
      <c r="O830" s="31">
        <f>'data'!$G$23-'data'!$G$23*(1-('data'!$G$22^M830)/('data'!$G$22^M830+L830^M830))</f>
        <v>54.2038229972598</v>
      </c>
      <c r="P830" s="31">
        <f>VLOOKUP(IF(N830-'data'!$G$24&lt;0,0,N830-'data'!$G$24),N3:O1097,2)</f>
        <v>54.2039433554974</v>
      </c>
      <c r="Q830" s="20">
        <v>2.5</v>
      </c>
      <c r="R830" s="19">
        <v>2.99857837515022</v>
      </c>
      <c r="S830" s="19">
        <v>2.91647751256362</v>
      </c>
      <c r="T830" s="19">
        <v>2.50003607538883</v>
      </c>
      <c r="U830" s="19">
        <v>2.49989671318783</v>
      </c>
      <c r="V830" s="19">
        <v>2.94634150557022</v>
      </c>
      <c r="W830" s="19">
        <v>2.75067969059921</v>
      </c>
      <c r="X830" s="19">
        <v>2.49989671318783</v>
      </c>
      <c r="Y830" s="31">
        <v>54.2032220786655</v>
      </c>
      <c r="Z830" s="31">
        <v>47.0912678014249</v>
      </c>
      <c r="AA830" s="31">
        <v>50.1933868582463</v>
      </c>
      <c r="AB830" s="31">
        <v>54.2032220786655</v>
      </c>
    </row>
    <row r="831" ht="20.05" customHeight="1">
      <c r="A831" s="17">
        <f>$A830+C830</f>
        <v>4130</v>
      </c>
      <c r="B831" s="18"/>
      <c r="C831" s="19">
        <v>5</v>
      </c>
      <c r="D831" t="b" s="20">
        <v>0</v>
      </c>
      <c r="E831" s="21"/>
      <c r="F831" s="22">
        <v>433.032076065043</v>
      </c>
      <c r="G831" s="22">
        <f>$E831+($F831/60+H831*'data'!$C$16+I831*OFFSET('data'!$C$17,0,D831)-G830*(OFFSET('data'!$C$18,0,D831)+'data'!$C$19+OFFSET('data'!$C$20,0,D831)))*$C831/60+G830</f>
        <v>16.3633802816823</v>
      </c>
      <c r="H831" s="22">
        <f>H830+('data'!$C$19*G830-'data'!$C$16*H830)*$C831/60</f>
        <v>66.865684497378</v>
      </c>
      <c r="I831" s="22">
        <f>I830+(OFFSET('data'!$C$20,0,D831)*G830-OFFSET('data'!$C$17,0,D831)*I830)*$C831/60</f>
        <v>176.870724993484</v>
      </c>
      <c r="J831" s="23">
        <f>$A831/60</f>
        <v>68.8333333333333</v>
      </c>
      <c r="K831" s="19">
        <f>G831/'data'!$C$15*1000</f>
        <v>2.5</v>
      </c>
      <c r="L831" s="19">
        <f>L830+'data'!$G$21*(K830-L830)/60*C830</f>
        <v>2.49985650781889</v>
      </c>
      <c r="M831" s="20">
        <f>IF(L831&lt;='data'!$G$22,1.89,1.47)</f>
        <v>1.89</v>
      </c>
      <c r="N831" s="19">
        <f>$A831</f>
        <v>4130</v>
      </c>
      <c r="O831" s="31">
        <f>'data'!$G$23-'data'!$G$23*(1-('data'!$G$22^M831)/('data'!$G$22^M831+L831^M831))</f>
        <v>54.2037937876725</v>
      </c>
      <c r="P831" s="31">
        <f>VLOOKUP(IF(N831-'data'!$G$24&lt;0,0,N831-'data'!$G$24),N3:O1097,2)</f>
        <v>54.2039127295719</v>
      </c>
      <c r="Q831" s="20">
        <v>2.5</v>
      </c>
      <c r="R831" s="19">
        <v>2.99891868395955</v>
      </c>
      <c r="S831" s="19">
        <v>2.91716316961594</v>
      </c>
      <c r="T831" s="19">
        <v>2.50003602606157</v>
      </c>
      <c r="U831" s="19">
        <v>2.49989835309256</v>
      </c>
      <c r="V831" s="19">
        <v>2.94695255957558</v>
      </c>
      <c r="W831" s="19">
        <v>2.75263066892222</v>
      </c>
      <c r="X831" s="19">
        <v>2.49989835309256</v>
      </c>
      <c r="Y831" s="31">
        <v>54.2031926433413</v>
      </c>
      <c r="Z831" s="31">
        <v>47.0819563908795</v>
      </c>
      <c r="AA831" s="31">
        <v>50.1613683564501</v>
      </c>
      <c r="AB831" s="31">
        <v>54.2031926433413</v>
      </c>
    </row>
    <row r="832" ht="20.05" customHeight="1">
      <c r="A832" s="17">
        <f>$A831+C831</f>
        <v>4135</v>
      </c>
      <c r="B832" s="18"/>
      <c r="C832" s="19">
        <v>5</v>
      </c>
      <c r="D832" t="b" s="20">
        <v>0</v>
      </c>
      <c r="E832" s="21"/>
      <c r="F832" s="22">
        <v>432.974279594213</v>
      </c>
      <c r="G832" s="22">
        <f>$E832+($F832/60+H832*'data'!$C$16+I832*OFFSET('data'!$C$17,0,D832)-G831*(OFFSET('data'!$C$18,0,D832)+'data'!$C$19+OFFSET('data'!$C$20,0,D832)))*$C832/60+G831</f>
        <v>16.3633802816823</v>
      </c>
      <c r="H832" s="22">
        <f>H831+('data'!$C$19*G831-'data'!$C$16*H831)*$C832/60</f>
        <v>66.86876292542399</v>
      </c>
      <c r="I832" s="22">
        <f>I831+(OFFSET('data'!$C$20,0,D832)*G831-OFFSET('data'!$C$17,0,D832)*I831)*$C832/60</f>
        <v>177.056882124384</v>
      </c>
      <c r="J832" s="23">
        <f>$A832/60</f>
        <v>68.9166666666667</v>
      </c>
      <c r="K832" s="19">
        <f>G832/'data'!$C$15*1000</f>
        <v>2.5</v>
      </c>
      <c r="L832" s="19">
        <f>L831+'data'!$G$21*(K831-L831)/60*C831</f>
        <v>2.49985819632198</v>
      </c>
      <c r="M832" s="20">
        <f>IF(L832&lt;='data'!$G$22,1.89,1.47)</f>
        <v>1.89</v>
      </c>
      <c r="N832" s="19">
        <f>$A832</f>
        <v>4135</v>
      </c>
      <c r="O832" s="31">
        <f>'data'!$G$23-'data'!$G$23*(1-('data'!$G$22^M832)/('data'!$G$22^M832+L832^M832))</f>
        <v>54.2037649218141</v>
      </c>
      <c r="P832" s="31">
        <f>VLOOKUP(IF(N832-'data'!$G$24&lt;0,0,N832-'data'!$G$24),N3:O1097,2)</f>
        <v>54.2038824640429</v>
      </c>
      <c r="Q832" s="20">
        <v>2.5</v>
      </c>
      <c r="R832" s="19">
        <v>2.99925775343256</v>
      </c>
      <c r="S832" s="19">
        <v>2.91784460656132</v>
      </c>
      <c r="T832" s="19">
        <v>2.50003597689525</v>
      </c>
      <c r="U832" s="19">
        <v>2.49989997311974</v>
      </c>
      <c r="V832" s="19">
        <v>2.94756044238779</v>
      </c>
      <c r="W832" s="19">
        <v>2.75456675794004</v>
      </c>
      <c r="X832" s="19">
        <v>2.49989997311974</v>
      </c>
      <c r="Y832" s="31">
        <v>54.2031635644561</v>
      </c>
      <c r="Z832" s="31">
        <v>47.0726956022384</v>
      </c>
      <c r="AA832" s="31">
        <v>50.1296145350747</v>
      </c>
      <c r="AB832" s="31">
        <v>54.2031635644561</v>
      </c>
    </row>
    <row r="833" ht="20.05" customHeight="1">
      <c r="A833" s="17">
        <f>$A832+C832</f>
        <v>4140</v>
      </c>
      <c r="B833" s="18"/>
      <c r="C833" s="19">
        <v>5</v>
      </c>
      <c r="D833" t="b" s="20">
        <v>0</v>
      </c>
      <c r="E833" s="21"/>
      <c r="F833" s="22">
        <v>432.916574420424</v>
      </c>
      <c r="G833" s="22">
        <f>$E833+($F833/60+H833*'data'!$C$16+I833*OFFSET('data'!$C$17,0,D833)-G832*(OFFSET('data'!$C$18,0,D833)+'data'!$C$19+OFFSET('data'!$C$20,0,D833)))*$C833/60+G832</f>
        <v>16.3633802816823</v>
      </c>
      <c r="H833" s="22">
        <f>H832+('data'!$C$19*G832-'data'!$C$16*H832)*$C833/60</f>
        <v>66.87182328815371</v>
      </c>
      <c r="I833" s="22">
        <f>I832+(OFFSET('data'!$C$20,0,D833)*G832-OFFSET('data'!$C$17,0,D833)*I832)*$C833/60</f>
        <v>177.242977047724</v>
      </c>
      <c r="J833" s="23">
        <f>$A833/60</f>
        <v>69</v>
      </c>
      <c r="K833" s="19">
        <f>G833/'data'!$C$15*1000</f>
        <v>2.5</v>
      </c>
      <c r="L833" s="19">
        <f>L832+'data'!$G$21*(K832-L832)/60*C832</f>
        <v>2.4998598649561</v>
      </c>
      <c r="M833" s="20">
        <f>IF(L833&lt;='data'!$G$22,1.89,1.47)</f>
        <v>1.89</v>
      </c>
      <c r="N833" s="19">
        <f>$A833</f>
        <v>4140</v>
      </c>
      <c r="O833" s="31">
        <f>'data'!$G$23-'data'!$G$23*(1-('data'!$G$22^M833)/('data'!$G$22^M833+L833^M833))</f>
        <v>54.2037363956394</v>
      </c>
      <c r="P833" s="31">
        <f>VLOOKUP(IF(N833-'data'!$G$24&lt;0,0,N833-'data'!$G$24),N3:O1097,2)</f>
        <v>54.2038525546693</v>
      </c>
      <c r="Q833" s="20">
        <v>2.5</v>
      </c>
      <c r="R833" s="19">
        <v>2.99959558762165</v>
      </c>
      <c r="S833" s="19">
        <v>2.91852194580631</v>
      </c>
      <c r="T833" s="19">
        <v>2.5000359278893</v>
      </c>
      <c r="U833" s="19">
        <v>2.49990157350517</v>
      </c>
      <c r="V833" s="19">
        <v>2.9481651766904</v>
      </c>
      <c r="W833" s="19">
        <v>2.75648808319941</v>
      </c>
      <c r="X833" s="19">
        <v>2.49990157350517</v>
      </c>
      <c r="Y833" s="31">
        <v>54.2031348377824</v>
      </c>
      <c r="Z833" s="31">
        <v>47.0634850536007</v>
      </c>
      <c r="AA833" s="31">
        <v>50.0981229599101</v>
      </c>
      <c r="AB833" s="31">
        <v>54.2031348377824</v>
      </c>
    </row>
    <row r="834" ht="20.05" customHeight="1">
      <c r="A834" s="17">
        <f>$A833+C833</f>
        <v>4145</v>
      </c>
      <c r="B834" s="18"/>
      <c r="C834" s="19">
        <v>5</v>
      </c>
      <c r="D834" t="b" s="20">
        <v>0</v>
      </c>
      <c r="E834" s="21"/>
      <c r="F834" s="22">
        <v>432.858960090742</v>
      </c>
      <c r="G834" s="22">
        <f>$E834+($F834/60+H834*'data'!$C$16+I834*OFFSET('data'!$C$17,0,D834)-G833*(OFFSET('data'!$C$18,0,D834)+'data'!$C$19+OFFSET('data'!$C$20,0,D834)))*$C834/60+G833</f>
        <v>16.3633802816823</v>
      </c>
      <c r="H834" s="22">
        <f>H833+('data'!$C$19*G833-'data'!$C$16*H833)*$C834/60</f>
        <v>66.87486569158089</v>
      </c>
      <c r="I834" s="22">
        <f>I833+(OFFSET('data'!$C$20,0,D834)*G833-OFFSET('data'!$C$17,0,D834)*I833)*$C834/60</f>
        <v>177.429009784292</v>
      </c>
      <c r="J834" s="23">
        <f>$A834/60</f>
        <v>69.0833333333333</v>
      </c>
      <c r="K834" s="19">
        <f>G834/'data'!$C$15*1000</f>
        <v>2.5</v>
      </c>
      <c r="L834" s="19">
        <f>L833+'data'!$G$21*(K833-L833)/60*C833</f>
        <v>2.49986151395504</v>
      </c>
      <c r="M834" s="20">
        <f>IF(L834&lt;='data'!$G$22,1.89,1.47)</f>
        <v>1.89</v>
      </c>
      <c r="N834" s="19">
        <f>$A834</f>
        <v>4145</v>
      </c>
      <c r="O834" s="31">
        <f>'data'!$G$23-'data'!$G$23*(1-('data'!$G$22^M834)/('data'!$G$22^M834+L834^M834))</f>
        <v>54.2037082051513</v>
      </c>
      <c r="P834" s="31">
        <f>VLOOKUP(IF(N834-'data'!$G$24&lt;0,0,N834-'data'!$G$24),N3:O1097,2)</f>
        <v>54.2038229972598</v>
      </c>
      <c r="Q834" s="20">
        <v>2.5</v>
      </c>
      <c r="R834" s="19">
        <v>2.99993219056584</v>
      </c>
      <c r="S834" s="19">
        <v>2.919195302938</v>
      </c>
      <c r="T834" s="19">
        <v>2.50003587904314</v>
      </c>
      <c r="U834" s="19">
        <v>2.49990315448186</v>
      </c>
      <c r="V834" s="19">
        <v>2.94876678494788</v>
      </c>
      <c r="W834" s="19">
        <v>2.7583947702101</v>
      </c>
      <c r="X834" s="19">
        <v>2.49990315448186</v>
      </c>
      <c r="Y834" s="31">
        <v>54.2031064591427</v>
      </c>
      <c r="Z834" s="31">
        <v>47.0543243669274</v>
      </c>
      <c r="AA834" s="31">
        <v>50.0668911993778</v>
      </c>
      <c r="AB834" s="31">
        <v>54.2031064591427</v>
      </c>
    </row>
    <row r="835" ht="20.05" customHeight="1">
      <c r="A835" s="17">
        <f>$A834+C834</f>
        <v>4150</v>
      </c>
      <c r="B835" s="18"/>
      <c r="C835" s="19">
        <v>5</v>
      </c>
      <c r="D835" t="b" s="20">
        <v>0</v>
      </c>
      <c r="E835" s="21"/>
      <c r="F835" s="22">
        <v>432.801436154864</v>
      </c>
      <c r="G835" s="22">
        <f>$E835+($F835/60+H835*'data'!$C$16+I835*OFFSET('data'!$C$17,0,D835)-G834*(OFFSET('data'!$C$18,0,D835)+'data'!$C$19+OFFSET('data'!$C$20,0,D835)))*$C835/60+G834</f>
        <v>16.3633802816823</v>
      </c>
      <c r="H835" s="22">
        <f>H834+('data'!$C$19*G834-'data'!$C$16*H834)*$C835/60</f>
        <v>66.87789024109711</v>
      </c>
      <c r="I835" s="22">
        <f>I834+(OFFSET('data'!$C$20,0,D835)*G834-OFFSET('data'!$C$17,0,D835)*I834)*$C835/60</f>
        <v>177.614980354869</v>
      </c>
      <c r="J835" s="23">
        <f>$A835/60</f>
        <v>69.1666666666667</v>
      </c>
      <c r="K835" s="19">
        <f>G835/'data'!$C$15*1000</f>
        <v>2.5</v>
      </c>
      <c r="L835" s="19">
        <f>L834+'data'!$G$21*(K834-L834)/60*C834</f>
        <v>2.49986314354986</v>
      </c>
      <c r="M835" s="20">
        <f>IF(L835&lt;='data'!$G$22,1.89,1.47)</f>
        <v>1.89</v>
      </c>
      <c r="N835" s="19">
        <f>$A835</f>
        <v>4150</v>
      </c>
      <c r="O835" s="31">
        <f>'data'!$G$23-'data'!$G$23*(1-('data'!$G$22^M835)/('data'!$G$22^M835+L835^M835))</f>
        <v>54.2036803463992</v>
      </c>
      <c r="P835" s="31">
        <f>VLOOKUP(IF(N835-'data'!$G$24&lt;0,0,N835-'data'!$G$24),N3:O1097,2)</f>
        <v>54.2037937876725</v>
      </c>
      <c r="Q835" s="20">
        <v>2.5</v>
      </c>
      <c r="R835" s="19">
        <v>3.00026756629086</v>
      </c>
      <c r="S835" s="19">
        <v>2.91986478712572</v>
      </c>
      <c r="T835" s="19">
        <v>2.50003583035621</v>
      </c>
      <c r="U835" s="19">
        <v>2.49990471628007</v>
      </c>
      <c r="V835" s="19">
        <v>2.94936528940804</v>
      </c>
      <c r="W835" s="19">
        <v>2.76028694436513</v>
      </c>
      <c r="X835" s="19">
        <v>2.49990471628007</v>
      </c>
      <c r="Y835" s="31">
        <v>54.2030784244086</v>
      </c>
      <c r="Z835" s="31">
        <v>47.0452131679958</v>
      </c>
      <c r="AA835" s="31">
        <v>50.0359168261528</v>
      </c>
      <c r="AB835" s="31">
        <v>54.2030784244086</v>
      </c>
    </row>
    <row r="836" ht="20.05" customHeight="1">
      <c r="A836" s="17">
        <f>$A835+C835</f>
        <v>4155</v>
      </c>
      <c r="B836" s="18"/>
      <c r="C836" s="19">
        <v>5</v>
      </c>
      <c r="D836" t="b" s="20">
        <v>0</v>
      </c>
      <c r="E836" s="21"/>
      <c r="F836" s="22">
        <v>432.744002165105</v>
      </c>
      <c r="G836" s="22">
        <f>$E836+($F836/60+H836*'data'!$C$16+I836*OFFSET('data'!$C$17,0,D836)-G835*(OFFSET('data'!$C$18,0,D836)+'data'!$C$19+OFFSET('data'!$C$20,0,D836)))*$C836/60+G835</f>
        <v>16.3633802816823</v>
      </c>
      <c r="H836" s="22">
        <f>H835+('data'!$C$19*G835-'data'!$C$16*H835)*$C836/60</f>
        <v>66.88089704147551</v>
      </c>
      <c r="I836" s="22">
        <f>I835+(OFFSET('data'!$C$20,0,D836)*G835-OFFSET('data'!$C$17,0,D836)*I835)*$C836/60</f>
        <v>177.800888780228</v>
      </c>
      <c r="J836" s="23">
        <f>$A836/60</f>
        <v>69.25</v>
      </c>
      <c r="K836" s="19">
        <f>G836/'data'!$C$15*1000</f>
        <v>2.5</v>
      </c>
      <c r="L836" s="19">
        <f>L835+'data'!$G$21*(K835-L835)/60*C835</f>
        <v>2.49986475396889</v>
      </c>
      <c r="M836" s="20">
        <f>IF(L836&lt;='data'!$G$22,1.89,1.47)</f>
        <v>1.89</v>
      </c>
      <c r="N836" s="19">
        <f>$A836</f>
        <v>4155</v>
      </c>
      <c r="O836" s="31">
        <f>'data'!$G$23-'data'!$G$23*(1-('data'!$G$22^M836)/('data'!$G$22^M836+L836^M836))</f>
        <v>54.2036528154792</v>
      </c>
      <c r="P836" s="31">
        <f>VLOOKUP(IF(N836-'data'!$G$24&lt;0,0,N836-'data'!$G$24),N3:O1097,2)</f>
        <v>54.2037649218141</v>
      </c>
      <c r="Q836" s="20">
        <v>2.5</v>
      </c>
      <c r="R836" s="19">
        <v>3.00060171880916</v>
      </c>
      <c r="S836" s="19">
        <v>2.92053050149905</v>
      </c>
      <c r="T836" s="19">
        <v>2.50003578182793</v>
      </c>
      <c r="U836" s="19">
        <v>2.49990625912736</v>
      </c>
      <c r="V836" s="19">
        <v>2.94996071210445</v>
      </c>
      <c r="W836" s="19">
        <v>2.76216473086661</v>
      </c>
      <c r="X836" s="19">
        <v>2.49990625912736</v>
      </c>
      <c r="Y836" s="31">
        <v>54.2030507295004</v>
      </c>
      <c r="Z836" s="31">
        <v>47.0361510863557</v>
      </c>
      <c r="AA836" s="31">
        <v>50.0051974186624</v>
      </c>
      <c r="AB836" s="31">
        <v>54.2030507295004</v>
      </c>
    </row>
    <row r="837" ht="20.05" customHeight="1">
      <c r="A837" s="17">
        <f>$A836+C836</f>
        <v>4160</v>
      </c>
      <c r="B837" s="18"/>
      <c r="C837" s="19">
        <v>5</v>
      </c>
      <c r="D837" t="b" s="20">
        <v>0</v>
      </c>
      <c r="E837" s="21"/>
      <c r="F837" s="22">
        <v>432.686657676374</v>
      </c>
      <c r="G837" s="22">
        <f>$E837+($F837/60+H837*'data'!$C$16+I837*OFFSET('data'!$C$17,0,D837)-G836*(OFFSET('data'!$C$18,0,D837)+'data'!$C$19+OFFSET('data'!$C$20,0,D837)))*$C837/60+G836</f>
        <v>16.3633802816823</v>
      </c>
      <c r="H837" s="22">
        <f>H836+('data'!$C$19*G836-'data'!$C$16*H836)*$C837/60</f>
        <v>66.8838861968744</v>
      </c>
      <c r="I837" s="22">
        <f>I836+(OFFSET('data'!$C$20,0,D837)*G836-OFFSET('data'!$C$17,0,D837)*I836)*$C837/60</f>
        <v>177.986735081136</v>
      </c>
      <c r="J837" s="23">
        <f>$A837/60</f>
        <v>69.3333333333333</v>
      </c>
      <c r="K837" s="19">
        <f>G837/'data'!$C$15*1000</f>
        <v>2.5</v>
      </c>
      <c r="L837" s="19">
        <f>L836+'data'!$G$21*(K836-L836)/60*C836</f>
        <v>2.49986634543778</v>
      </c>
      <c r="M837" s="20">
        <f>IF(L837&lt;='data'!$G$22,1.89,1.47)</f>
        <v>1.89</v>
      </c>
      <c r="N837" s="19">
        <f>$A837</f>
        <v>4160</v>
      </c>
      <c r="O837" s="31">
        <f>'data'!$G$23-'data'!$G$23*(1-('data'!$G$22^M837)/('data'!$G$22^M837+L837^M837))</f>
        <v>54.2036256085333</v>
      </c>
      <c r="P837" s="31">
        <f>VLOOKUP(IF(N837-'data'!$G$24&lt;0,0,N837-'data'!$G$24),N3:O1097,2)</f>
        <v>54.2037363956394</v>
      </c>
      <c r="Q837" s="20">
        <v>2.5</v>
      </c>
      <c r="R837" s="19">
        <v>3.00093465211996</v>
      </c>
      <c r="S837" s="19">
        <v>2.92119254350346</v>
      </c>
      <c r="T837" s="19">
        <v>2.50003573345773</v>
      </c>
      <c r="U837" s="19">
        <v>2.49990778324859</v>
      </c>
      <c r="V837" s="19">
        <v>2.95055307485876</v>
      </c>
      <c r="W837" s="19">
        <v>2.76402825465691</v>
      </c>
      <c r="X837" s="19">
        <v>2.49990778324859</v>
      </c>
      <c r="Y837" s="31">
        <v>54.2030233703867</v>
      </c>
      <c r="Z837" s="31">
        <v>47.0271377552851</v>
      </c>
      <c r="AA837" s="31">
        <v>49.9747305624725</v>
      </c>
      <c r="AB837" s="31">
        <v>54.2030233703867</v>
      </c>
    </row>
    <row r="838" ht="20.05" customHeight="1">
      <c r="A838" s="17">
        <f>$A837+C837</f>
        <v>4165</v>
      </c>
      <c r="B838" s="18"/>
      <c r="C838" s="19">
        <v>5</v>
      </c>
      <c r="D838" t="b" s="20">
        <v>0</v>
      </c>
      <c r="E838" s="21"/>
      <c r="F838" s="22">
        <v>432.629402246170</v>
      </c>
      <c r="G838" s="22">
        <f>$E838+($F838/60+H838*'data'!$C$16+I838*OFFSET('data'!$C$17,0,D838)-G837*(OFFSET('data'!$C$18,0,D838)+'data'!$C$19+OFFSET('data'!$C$20,0,D838)))*$C838/60+G837</f>
        <v>16.3633802816823</v>
      </c>
      <c r="H838" s="22">
        <f>H837+('data'!$C$19*G837-'data'!$C$16*H837)*$C838/60</f>
        <v>66.88685781084089</v>
      </c>
      <c r="I838" s="22">
        <f>I837+(OFFSET('data'!$C$20,0,D838)*G837-OFFSET('data'!$C$17,0,D838)*I837)*$C838/60</f>
        <v>178.172519278353</v>
      </c>
      <c r="J838" s="23">
        <f>$A838/60</f>
        <v>69.4166666666667</v>
      </c>
      <c r="K838" s="19">
        <f>G838/'data'!$C$15*1000</f>
        <v>2.5</v>
      </c>
      <c r="L838" s="19">
        <f>L837+'data'!$G$21*(K837-L837)/60*C837</f>
        <v>2.49986791817951</v>
      </c>
      <c r="M838" s="20">
        <f>IF(L838&lt;='data'!$G$22,1.89,1.47)</f>
        <v>1.89</v>
      </c>
      <c r="N838" s="19">
        <f>$A838</f>
        <v>4165</v>
      </c>
      <c r="O838" s="31">
        <f>'data'!$G$23-'data'!$G$23*(1-('data'!$G$22^M838)/('data'!$G$22^M838+L838^M838))</f>
        <v>54.2035987217492</v>
      </c>
      <c r="P838" s="31">
        <f>VLOOKUP(IF(N838-'data'!$G$24&lt;0,0,N838-'data'!$G$24),N3:O1097,2)</f>
        <v>54.2037082051513</v>
      </c>
      <c r="Q838" s="20">
        <v>2.5</v>
      </c>
      <c r="R838" s="19">
        <v>3.0012663702093</v>
      </c>
      <c r="S838" s="19">
        <v>2.92185100523493</v>
      </c>
      <c r="T838" s="19">
        <v>2.50003568524506</v>
      </c>
      <c r="U838" s="19">
        <v>2.49990928886598</v>
      </c>
      <c r="V838" s="19">
        <v>2.95114239928307</v>
      </c>
      <c r="W838" s="19">
        <v>2.76587764035485</v>
      </c>
      <c r="X838" s="19">
        <v>2.49990928886598</v>
      </c>
      <c r="Y838" s="31">
        <v>54.2029963430835</v>
      </c>
      <c r="Z838" s="31">
        <v>47.018172811747</v>
      </c>
      <c r="AA838" s="31">
        <v>49.9445138515672</v>
      </c>
      <c r="AB838" s="31">
        <v>54.2029963430835</v>
      </c>
    </row>
    <row r="839" ht="20.05" customHeight="1">
      <c r="A839" s="17">
        <f>$A838+C838</f>
        <v>4170</v>
      </c>
      <c r="B839" s="18"/>
      <c r="C839" s="19">
        <v>5</v>
      </c>
      <c r="D839" t="b" s="20">
        <v>0</v>
      </c>
      <c r="E839" s="21"/>
      <c r="F839" s="22">
        <v>432.572235434557</v>
      </c>
      <c r="G839" s="22">
        <f>$E839+($F839/60+H839*'data'!$C$16+I839*OFFSET('data'!$C$17,0,D839)-G838*(OFFSET('data'!$C$18,0,D839)+'data'!$C$19+OFFSET('data'!$C$20,0,D839)))*$C839/60+G838</f>
        <v>16.3633802816823</v>
      </c>
      <c r="H839" s="22">
        <f>H838+('data'!$C$19*G838-'data'!$C$16*H838)*$C839/60</f>
        <v>66.8898119863143</v>
      </c>
      <c r="I839" s="22">
        <f>I838+(OFFSET('data'!$C$20,0,D839)*G838-OFFSET('data'!$C$17,0,D839)*I838)*$C839/60</f>
        <v>178.358241392633</v>
      </c>
      <c r="J839" s="23">
        <f>$A839/60</f>
        <v>69.5</v>
      </c>
      <c r="K839" s="19">
        <f>G839/'data'!$C$15*1000</f>
        <v>2.5</v>
      </c>
      <c r="L839" s="19">
        <f>L838+'data'!$G$21*(K838-L838)/60*C838</f>
        <v>2.49986947241445</v>
      </c>
      <c r="M839" s="20">
        <f>IF(L839&lt;='data'!$G$22,1.89,1.47)</f>
        <v>1.89</v>
      </c>
      <c r="N839" s="19">
        <f>$A839</f>
        <v>4170</v>
      </c>
      <c r="O839" s="31">
        <f>'data'!$G$23-'data'!$G$23*(1-('data'!$G$22^M839)/('data'!$G$22^M839+L839^M839))</f>
        <v>54.203572151359</v>
      </c>
      <c r="P839" s="31">
        <f>VLOOKUP(IF(N839-'data'!$G$24&lt;0,0,N839-'data'!$G$24),N3:O1097,2)</f>
        <v>54.2036803463992</v>
      </c>
      <c r="Q839" s="20">
        <v>2.5</v>
      </c>
      <c r="R839" s="19">
        <v>3.00159687705012</v>
      </c>
      <c r="S839" s="19">
        <v>2.92250597375489</v>
      </c>
      <c r="T839" s="19">
        <v>2.50003563718934</v>
      </c>
      <c r="U839" s="19">
        <v>2.49991077619912</v>
      </c>
      <c r="V839" s="19">
        <v>2.95172870678222</v>
      </c>
      <c r="W839" s="19">
        <v>2.76771301219655</v>
      </c>
      <c r="X839" s="19">
        <v>2.49991077619912</v>
      </c>
      <c r="Y839" s="31">
        <v>54.2029696436542</v>
      </c>
      <c r="Z839" s="31">
        <v>47.0092558963466</v>
      </c>
      <c r="AA839" s="31">
        <v>49.914544889527</v>
      </c>
      <c r="AB839" s="31">
        <v>54.2029696436542</v>
      </c>
    </row>
    <row r="840" ht="20.05" customHeight="1">
      <c r="A840" s="17">
        <f>$A839+C839</f>
        <v>4175</v>
      </c>
      <c r="B840" s="18"/>
      <c r="C840" s="19">
        <v>5</v>
      </c>
      <c r="D840" t="b" s="20">
        <v>0</v>
      </c>
      <c r="E840" s="21"/>
      <c r="F840" s="22">
        <v>432.515156804155</v>
      </c>
      <c r="G840" s="22">
        <f>$E840+($F840/60+H840*'data'!$C$16+I840*OFFSET('data'!$C$17,0,D840)-G839*(OFFSET('data'!$C$18,0,D840)+'data'!$C$19+OFFSET('data'!$C$20,0,D840)))*$C840/60+G839</f>
        <v>16.3633802816823</v>
      </c>
      <c r="H840" s="22">
        <f>H839+('data'!$C$19*G839-'data'!$C$16*H839)*$C840/60</f>
        <v>66.89274882562999</v>
      </c>
      <c r="I840" s="22">
        <f>I839+(OFFSET('data'!$C$20,0,D840)*G839-OFFSET('data'!$C$17,0,D840)*I839)*$C840/60</f>
        <v>178.543901444721</v>
      </c>
      <c r="J840" s="23">
        <f>$A840/60</f>
        <v>69.5833333333333</v>
      </c>
      <c r="K840" s="19">
        <f>G840/'data'!$C$15*1000</f>
        <v>2.5</v>
      </c>
      <c r="L840" s="19">
        <f>L839+'data'!$G$21*(K839-L839)/60*C839</f>
        <v>2.49987100836038</v>
      </c>
      <c r="M840" s="20">
        <f>IF(L840&lt;='data'!$G$22,1.89,1.47)</f>
        <v>1.89</v>
      </c>
      <c r="N840" s="19">
        <f>$A840</f>
        <v>4175</v>
      </c>
      <c r="O840" s="31">
        <f>'data'!$G$23-'data'!$G$23*(1-('data'!$G$22^M840)/('data'!$G$22^M840+L840^M840))</f>
        <v>54.2035458936393</v>
      </c>
      <c r="P840" s="31">
        <f>VLOOKUP(IF(N840-'data'!$G$24&lt;0,0,N840-'data'!$G$24),N3:O1097,2)</f>
        <v>54.2036528154792</v>
      </c>
      <c r="Q840" s="20">
        <v>2.5</v>
      </c>
      <c r="R840" s="19">
        <v>3.00192617660226</v>
      </c>
      <c r="S840" s="19">
        <v>2.9231575313864</v>
      </c>
      <c r="T840" s="19">
        <v>2.50003558929002</v>
      </c>
      <c r="U840" s="19">
        <v>2.49991224546502</v>
      </c>
      <c r="V840" s="19">
        <v>2.9523120185561</v>
      </c>
      <c r="W840" s="19">
        <v>2.76953449398067</v>
      </c>
      <c r="X840" s="19">
        <v>2.49991224546502</v>
      </c>
      <c r="Y840" s="31">
        <v>54.202943268208</v>
      </c>
      <c r="Z840" s="31">
        <v>47.0003866532883</v>
      </c>
      <c r="AA840" s="31">
        <v>49.8848212906151</v>
      </c>
      <c r="AB840" s="31">
        <v>54.202943268208</v>
      </c>
    </row>
    <row r="841" ht="20.05" customHeight="1">
      <c r="A841" s="17">
        <f>$A840+C840</f>
        <v>4180</v>
      </c>
      <c r="B841" s="18"/>
      <c r="C841" s="19">
        <v>5</v>
      </c>
      <c r="D841" t="b" s="20">
        <v>0</v>
      </c>
      <c r="E841" s="21"/>
      <c r="F841" s="22">
        <v>432.458165920123</v>
      </c>
      <c r="G841" s="22">
        <f>$E841+($F841/60+H841*'data'!$C$16+I841*OFFSET('data'!$C$17,0,D841)-G840*(OFFSET('data'!$C$18,0,D841)+'data'!$C$19+OFFSET('data'!$C$20,0,D841)))*$C841/60+G840</f>
        <v>16.3633802816823</v>
      </c>
      <c r="H841" s="22">
        <f>H840+('data'!$C$19*G840-'data'!$C$16*H840)*$C841/60</f>
        <v>66.8956684305227</v>
      </c>
      <c r="I841" s="22">
        <f>I840+(OFFSET('data'!$C$20,0,D841)*G840-OFFSET('data'!$C$17,0,D841)*I840)*$C841/60</f>
        <v>178.729499455356</v>
      </c>
      <c r="J841" s="23">
        <f>$A841/60</f>
        <v>69.6666666666667</v>
      </c>
      <c r="K841" s="19">
        <f>G841/'data'!$C$15*1000</f>
        <v>2.5</v>
      </c>
      <c r="L841" s="19">
        <f>L840+'data'!$G$21*(K840-L840)/60*C840</f>
        <v>2.49987252623251</v>
      </c>
      <c r="M841" s="20">
        <f>IF(L841&lt;='data'!$G$22,1.89,1.47)</f>
        <v>1.89</v>
      </c>
      <c r="N841" s="19">
        <f>$A841</f>
        <v>4180</v>
      </c>
      <c r="O841" s="31">
        <f>'data'!$G$23-'data'!$G$23*(1-('data'!$G$22^M841)/('data'!$G$22^M841+L841^M841))</f>
        <v>54.2035199449107</v>
      </c>
      <c r="P841" s="31">
        <f>VLOOKUP(IF(N841-'data'!$G$24&lt;0,0,N841-'data'!$G$24),N3:O1097,2)</f>
        <v>54.2036256085333</v>
      </c>
      <c r="Q841" s="20">
        <v>2.5</v>
      </c>
      <c r="R841" s="19">
        <v>3.00225427281255</v>
      </c>
      <c r="S841" s="19">
        <v>2.92380575599289</v>
      </c>
      <c r="T841" s="19">
        <v>2.50003554154654</v>
      </c>
      <c r="U841" s="19">
        <v>2.49991369687811</v>
      </c>
      <c r="V841" s="19">
        <v>2.95289235560188</v>
      </c>
      <c r="W841" s="19">
        <v>2.77134220901783</v>
      </c>
      <c r="X841" s="19">
        <v>2.49991369687811</v>
      </c>
      <c r="Y841" s="31">
        <v>54.2029172129005</v>
      </c>
      <c r="Z841" s="31">
        <v>46.991564730335</v>
      </c>
      <c r="AA841" s="31">
        <v>49.855340680775</v>
      </c>
      <c r="AB841" s="31">
        <v>54.2029172129005</v>
      </c>
    </row>
    <row r="842" ht="20.05" customHeight="1">
      <c r="A842" s="17">
        <f>$A841+C841</f>
        <v>4185</v>
      </c>
      <c r="B842" s="18"/>
      <c r="C842" s="19">
        <v>5</v>
      </c>
      <c r="D842" t="b" s="20">
        <v>0</v>
      </c>
      <c r="E842" s="21"/>
      <c r="F842" s="22">
        <v>432.401262350142</v>
      </c>
      <c r="G842" s="22">
        <f>$E842+($F842/60+H842*'data'!$C$16+I842*OFFSET('data'!$C$17,0,D842)-G841*(OFFSET('data'!$C$18,0,D842)+'data'!$C$19+OFFSET('data'!$C$20,0,D842)))*$C842/60+G841</f>
        <v>16.3633802816823</v>
      </c>
      <c r="H842" s="22">
        <f>H841+('data'!$C$19*G841-'data'!$C$16*H841)*$C842/60</f>
        <v>66.8985709021302</v>
      </c>
      <c r="I842" s="22">
        <f>I841+(OFFSET('data'!$C$20,0,D842)*G841-OFFSET('data'!$C$17,0,D842)*I841)*$C842/60</f>
        <v>178.915035445271</v>
      </c>
      <c r="J842" s="23">
        <f>$A842/60</f>
        <v>69.75</v>
      </c>
      <c r="K842" s="19">
        <f>G842/'data'!$C$15*1000</f>
        <v>2.5</v>
      </c>
      <c r="L842" s="19">
        <f>L841+'data'!$G$21*(K841-L841)/60*C841</f>
        <v>2.49987402624351</v>
      </c>
      <c r="M842" s="20">
        <f>IF(L842&lt;='data'!$G$22,1.89,1.47)</f>
        <v>1.89</v>
      </c>
      <c r="N842" s="19">
        <f>$A842</f>
        <v>4185</v>
      </c>
      <c r="O842" s="31">
        <f>'data'!$G$23-'data'!$G$23*(1-('data'!$G$22^M842)/('data'!$G$22^M842+L842^M842))</f>
        <v>54.203494301537</v>
      </c>
      <c r="P842" s="31">
        <f>VLOOKUP(IF(N842-'data'!$G$24&lt;0,0,N842-'data'!$G$24),N3:O1097,2)</f>
        <v>54.2035987217492</v>
      </c>
      <c r="Q842" s="20">
        <v>2.5</v>
      </c>
      <c r="R842" s="19">
        <v>3.00258116961483</v>
      </c>
      <c r="S842" s="19">
        <v>2.92445072124051</v>
      </c>
      <c r="T842" s="19">
        <v>2.50003549395833</v>
      </c>
      <c r="U842" s="19">
        <v>2.4999151306503</v>
      </c>
      <c r="V842" s="19">
        <v>2.95346973871625</v>
      </c>
      <c r="W842" s="19">
        <v>2.77313628008387</v>
      </c>
      <c r="X842" s="19">
        <v>2.4999151306503</v>
      </c>
      <c r="Y842" s="31">
        <v>54.2028914739324</v>
      </c>
      <c r="Z842" s="31">
        <v>46.9827897787662</v>
      </c>
      <c r="AA842" s="31">
        <v>49.826100698546</v>
      </c>
      <c r="AB842" s="31">
        <v>54.2028914739324</v>
      </c>
    </row>
    <row r="843" ht="20.05" customHeight="1">
      <c r="A843" s="17">
        <f>$A842+C842</f>
        <v>4190</v>
      </c>
      <c r="B843" s="18"/>
      <c r="C843" s="19">
        <v>5</v>
      </c>
      <c r="D843" t="b" s="20">
        <v>0</v>
      </c>
      <c r="E843" s="21"/>
      <c r="F843" s="22">
        <v>432.344445664407</v>
      </c>
      <c r="G843" s="22">
        <f>$E843+($F843/60+H843*'data'!$C$16+I843*OFFSET('data'!$C$17,0,D843)-G842*(OFFSET('data'!$C$18,0,D843)+'data'!$C$19+OFFSET('data'!$C$20,0,D843)))*$C843/60+G842</f>
        <v>16.3633802816823</v>
      </c>
      <c r="H843" s="22">
        <f>H842+('data'!$C$19*G842-'data'!$C$16*H842)*$C843/60</f>
        <v>66.9014563409967</v>
      </c>
      <c r="I843" s="22">
        <f>I842+(OFFSET('data'!$C$20,0,D843)*G842-OFFSET('data'!$C$17,0,D843)*I842)*$C843/60</f>
        <v>179.100509435191</v>
      </c>
      <c r="J843" s="23">
        <f>$A843/60</f>
        <v>69.8333333333333</v>
      </c>
      <c r="K843" s="19">
        <f>G843/'data'!$C$15*1000</f>
        <v>2.5</v>
      </c>
      <c r="L843" s="19">
        <f>L842+'data'!$G$21*(K842-L842)/60*C842</f>
        <v>2.49987550860356</v>
      </c>
      <c r="M843" s="20">
        <f>IF(L843&lt;='data'!$G$22,1.89,1.47)</f>
        <v>1.89</v>
      </c>
      <c r="N843" s="19">
        <f>$A843</f>
        <v>4190</v>
      </c>
      <c r="O843" s="31">
        <f>'data'!$G$23-'data'!$G$23*(1-('data'!$G$22^M843)/('data'!$G$22^M843+L843^M843))</f>
        <v>54.2034689599248</v>
      </c>
      <c r="P843" s="31">
        <f>VLOOKUP(IF(N843-'data'!$G$24&lt;0,0,N843-'data'!$G$24),N3:O1097,2)</f>
        <v>54.203572151359</v>
      </c>
      <c r="Q843" s="20">
        <v>2.5</v>
      </c>
      <c r="R843" s="19">
        <v>3.00290687092997</v>
      </c>
      <c r="S843" s="19">
        <v>2.92509249684483</v>
      </c>
      <c r="T843" s="19">
        <v>2.50003544652484</v>
      </c>
      <c r="U843" s="19">
        <v>2.49991654699101</v>
      </c>
      <c r="V843" s="19">
        <v>2.95404418849763</v>
      </c>
      <c r="W843" s="19">
        <v>2.77491682937672</v>
      </c>
      <c r="X843" s="19">
        <v>2.49991654699101</v>
      </c>
      <c r="Y843" s="31">
        <v>54.2028660475493</v>
      </c>
      <c r="Z843" s="31">
        <v>46.9740614533374</v>
      </c>
      <c r="AA843" s="31">
        <v>49.7970989959028</v>
      </c>
      <c r="AB843" s="31">
        <v>54.2028660475493</v>
      </c>
    </row>
    <row r="844" ht="20.05" customHeight="1">
      <c r="A844" s="17">
        <f>$A843+C843</f>
        <v>4195</v>
      </c>
      <c r="B844" s="18"/>
      <c r="C844" s="19">
        <v>5</v>
      </c>
      <c r="D844" t="b" s="20">
        <v>0</v>
      </c>
      <c r="E844" s="21"/>
      <c r="F844" s="22">
        <v>432.287715435603</v>
      </c>
      <c r="G844" s="22">
        <f>$E844+($F844/60+H844*'data'!$C$16+I844*OFFSET('data'!$C$17,0,D844)-G843*(OFFSET('data'!$C$18,0,D844)+'data'!$C$19+OFFSET('data'!$C$20,0,D844)))*$C844/60+G843</f>
        <v>16.3633802816823</v>
      </c>
      <c r="H844" s="22">
        <f>H843+('data'!$C$19*G843-'data'!$C$16*H843)*$C844/60</f>
        <v>66.9043248470764</v>
      </c>
      <c r="I844" s="22">
        <f>I843+(OFFSET('data'!$C$20,0,D844)*G843-OFFSET('data'!$C$17,0,D844)*I843)*$C844/60</f>
        <v>179.285921445834</v>
      </c>
      <c r="J844" s="23">
        <f>$A844/60</f>
        <v>69.9166666666667</v>
      </c>
      <c r="K844" s="19">
        <f>G844/'data'!$C$15*1000</f>
        <v>2.5</v>
      </c>
      <c r="L844" s="19">
        <f>L843+'data'!$G$21*(K843-L843)/60*C843</f>
        <v>2.49987697352037</v>
      </c>
      <c r="M844" s="20">
        <f>IF(L844&lt;='data'!$G$22,1.89,1.47)</f>
        <v>1.89</v>
      </c>
      <c r="N844" s="19">
        <f>$A844</f>
        <v>4195</v>
      </c>
      <c r="O844" s="31">
        <f>'data'!$G$23-'data'!$G$23*(1-('data'!$G$22^M844)/('data'!$G$22^M844+L844^M844))</f>
        <v>54.2034439165227</v>
      </c>
      <c r="P844" s="31">
        <f>VLOOKUP(IF(N844-'data'!$G$24&lt;0,0,N844-'data'!$G$24),N3:O1097,2)</f>
        <v>54.2035458936393</v>
      </c>
      <c r="Q844" s="20">
        <v>2.5</v>
      </c>
      <c r="R844" s="19">
        <v>3.00323138066602</v>
      </c>
      <c r="S844" s="19">
        <v>2.92573114880308</v>
      </c>
      <c r="T844" s="19">
        <v>2.50003539924552</v>
      </c>
      <c r="U844" s="19">
        <v>2.49991794610718</v>
      </c>
      <c r="V844" s="19">
        <v>2.95461572534836</v>
      </c>
      <c r="W844" s="19">
        <v>2.77668397847677</v>
      </c>
      <c r="X844" s="19">
        <v>2.49991794610718</v>
      </c>
      <c r="Y844" s="31">
        <v>54.202840930041</v>
      </c>
      <c r="Z844" s="31">
        <v>46.9653794122397</v>
      </c>
      <c r="AA844" s="31">
        <v>49.7683332390223</v>
      </c>
      <c r="AB844" s="31">
        <v>54.202840930041</v>
      </c>
    </row>
    <row r="845" ht="20.05" customHeight="1">
      <c r="A845" s="17">
        <f>$A844+C844</f>
        <v>4200</v>
      </c>
      <c r="B845" s="18"/>
      <c r="C845" s="19">
        <v>5</v>
      </c>
      <c r="D845" t="b" s="20">
        <v>0</v>
      </c>
      <c r="E845" s="21"/>
      <c r="F845" s="22">
        <v>432.231071238898</v>
      </c>
      <c r="G845" s="22">
        <f>$E845+($F845/60+H845*'data'!$C$16+I845*OFFSET('data'!$C$17,0,D845)-G844*(OFFSET('data'!$C$18,0,D845)+'data'!$C$19+OFFSET('data'!$C$20,0,D845)))*$C845/60+G844</f>
        <v>16.3633802816823</v>
      </c>
      <c r="H845" s="22">
        <f>H844+('data'!$C$19*G844-'data'!$C$16*H844)*$C845/60</f>
        <v>66.90717651973701</v>
      </c>
      <c r="I845" s="22">
        <f>I844+(OFFSET('data'!$C$20,0,D845)*G844-OFFSET('data'!$C$17,0,D845)*I844)*$C845/60</f>
        <v>179.471271497912</v>
      </c>
      <c r="J845" s="23">
        <f>$A845/60</f>
        <v>70</v>
      </c>
      <c r="K845" s="19">
        <f>G845/'data'!$C$15*1000</f>
        <v>2.5</v>
      </c>
      <c r="L845" s="19">
        <f>L844+'data'!$G$21*(K844-L844)/60*C844</f>
        <v>2.49987842119919</v>
      </c>
      <c r="M845" s="20">
        <f>IF(L845&lt;='data'!$G$22,1.89,1.47)</f>
        <v>1.89</v>
      </c>
      <c r="N845" s="19">
        <f>$A845</f>
        <v>4200</v>
      </c>
      <c r="O845" s="31">
        <f>'data'!$G$23-'data'!$G$23*(1-('data'!$G$22^M845)/('data'!$G$22^M845+L845^M845))</f>
        <v>54.2034191678216</v>
      </c>
      <c r="P845" s="31">
        <f>VLOOKUP(IF(N845-'data'!$G$24&lt;0,0,N845-'data'!$G$24),N3:O1097,2)</f>
        <v>54.2035199449107</v>
      </c>
      <c r="Q845" s="20">
        <v>2.5</v>
      </c>
      <c r="R845" s="19">
        <v>3.00355470271812</v>
      </c>
      <c r="S845" s="19">
        <v>2.92636673961259</v>
      </c>
      <c r="T845" s="19">
        <v>2.50003535211982</v>
      </c>
      <c r="U845" s="19">
        <v>2.4999193282033</v>
      </c>
      <c r="V845" s="19">
        <v>2.95518436947683</v>
      </c>
      <c r="W845" s="19">
        <v>2.77843784831033</v>
      </c>
      <c r="X845" s="19">
        <v>2.4999193282033</v>
      </c>
      <c r="Y845" s="31">
        <v>54.2028161177414</v>
      </c>
      <c r="Z845" s="31">
        <v>46.9567433170604</v>
      </c>
      <c r="AA845" s="31">
        <v>49.7398011089837</v>
      </c>
      <c r="AB845" s="31">
        <v>54.2028161177414</v>
      </c>
    </row>
    <row r="846" ht="20.05" customHeight="1">
      <c r="A846" s="17">
        <f>$A845+C845</f>
        <v>4205</v>
      </c>
      <c r="B846" s="18"/>
      <c r="C846" s="19">
        <v>5</v>
      </c>
      <c r="D846" t="b" s="20">
        <v>0</v>
      </c>
      <c r="E846" s="21"/>
      <c r="F846" s="22">
        <v>432.174512651923</v>
      </c>
      <c r="G846" s="22">
        <f>$E846+($F846/60+H846*'data'!$C$16+I846*OFFSET('data'!$C$17,0,D846)-G845*(OFFSET('data'!$C$18,0,D846)+'data'!$C$19+OFFSET('data'!$C$20,0,D846)))*$C846/60+G845</f>
        <v>16.3633802816823</v>
      </c>
      <c r="H846" s="22">
        <f>H845+('data'!$C$19*G845-'data'!$C$16*H845)*$C846/60</f>
        <v>66.91001145776301</v>
      </c>
      <c r="I846" s="22">
        <f>I845+(OFFSET('data'!$C$20,0,D846)*G845-OFFSET('data'!$C$17,0,D846)*I845)*$C846/60</f>
        <v>179.656559612129</v>
      </c>
      <c r="J846" s="23">
        <f>$A846/60</f>
        <v>70.0833333333333</v>
      </c>
      <c r="K846" s="19">
        <f>G846/'data'!$C$15*1000</f>
        <v>2.5</v>
      </c>
      <c r="L846" s="19">
        <f>L845+'data'!$G$21*(K845-L845)/60*C845</f>
        <v>2.49987985184286</v>
      </c>
      <c r="M846" s="20">
        <f>IF(L846&lt;='data'!$G$22,1.89,1.47)</f>
        <v>1.89</v>
      </c>
      <c r="N846" s="19">
        <f>$A846</f>
        <v>4205</v>
      </c>
      <c r="O846" s="31">
        <f>'data'!$G$23-'data'!$G$23*(1-('data'!$G$22^M846)/('data'!$G$22^M846+L846^M846))</f>
        <v>54.2033947103535</v>
      </c>
      <c r="P846" s="31">
        <f>VLOOKUP(IF(N846-'data'!$G$24&lt;0,0,N846-'data'!$G$24),N3:O1097,2)</f>
        <v>54.203494301537</v>
      </c>
      <c r="Q846" s="20">
        <v>2.5</v>
      </c>
      <c r="R846" s="19">
        <v>3.00387684096864</v>
      </c>
      <c r="S846" s="19">
        <v>2.92699932847639</v>
      </c>
      <c r="T846" s="19">
        <v>2.50003530514719</v>
      </c>
      <c r="U846" s="19">
        <v>2.49992069348146</v>
      </c>
      <c r="V846" s="19">
        <v>2.95575014089962</v>
      </c>
      <c r="W846" s="19">
        <v>2.78017855911617</v>
      </c>
      <c r="X846" s="19">
        <v>2.49992069348146</v>
      </c>
      <c r="Y846" s="31">
        <v>54.2027916070275</v>
      </c>
      <c r="Z846" s="31">
        <v>46.9481528327434</v>
      </c>
      <c r="AA846" s="31">
        <v>49.7115003024057</v>
      </c>
      <c r="AB846" s="31">
        <v>54.2027916070275</v>
      </c>
    </row>
    <row r="847" ht="20.05" customHeight="1">
      <c r="A847" s="17">
        <f>$A846+C846</f>
        <v>4210</v>
      </c>
      <c r="B847" s="18"/>
      <c r="C847" s="19">
        <v>5</v>
      </c>
      <c r="D847" t="b" s="20">
        <v>0</v>
      </c>
      <c r="E847" s="21"/>
      <c r="F847" s="22">
        <v>432.118039254764</v>
      </c>
      <c r="G847" s="22">
        <f>$E847+($F847/60+H847*'data'!$C$16+I847*OFFSET('data'!$C$17,0,D847)-G846*(OFFSET('data'!$C$18,0,D847)+'data'!$C$19+OFFSET('data'!$C$20,0,D847)))*$C847/60+G846</f>
        <v>16.3633802816823</v>
      </c>
      <c r="H847" s="22">
        <f>H846+('data'!$C$19*G846-'data'!$C$16*H846)*$C847/60</f>
        <v>66.9128297593592</v>
      </c>
      <c r="I847" s="22">
        <f>I846+(OFFSET('data'!$C$20,0,D847)*G846-OFFSET('data'!$C$17,0,D847)*I846)*$C847/60</f>
        <v>179.841785809183</v>
      </c>
      <c r="J847" s="23">
        <f>$A847/60</f>
        <v>70.1666666666667</v>
      </c>
      <c r="K847" s="19">
        <f>G847/'data'!$C$15*1000</f>
        <v>2.5</v>
      </c>
      <c r="L847" s="19">
        <f>L846+'data'!$G$21*(K846-L846)/60*C846</f>
        <v>2.49988126565184</v>
      </c>
      <c r="M847" s="20">
        <f>IF(L847&lt;='data'!$G$22,1.89,1.47)</f>
        <v>1.89</v>
      </c>
      <c r="N847" s="19">
        <f>$A847</f>
        <v>4210</v>
      </c>
      <c r="O847" s="31">
        <f>'data'!$G$23-'data'!$G$23*(1-('data'!$G$22^M847)/('data'!$G$22^M847+L847^M847))</f>
        <v>54.2033705406912</v>
      </c>
      <c r="P847" s="31">
        <f>VLOOKUP(IF(N847-'data'!$G$24&lt;0,0,N847-'data'!$G$24),N3:O1097,2)</f>
        <v>54.2034689599248</v>
      </c>
      <c r="Q847" s="20">
        <v>2.5</v>
      </c>
      <c r="R847" s="19">
        <v>3.00419779928717</v>
      </c>
      <c r="S847" s="19">
        <v>2.92762897149657</v>
      </c>
      <c r="T847" s="19">
        <v>2.50003525832708</v>
      </c>
      <c r="U847" s="19">
        <v>2.49992204214137</v>
      </c>
      <c r="V847" s="19">
        <v>2.95631305944363</v>
      </c>
      <c r="W847" s="19">
        <v>2.78190623041484</v>
      </c>
      <c r="X847" s="19">
        <v>2.49992204214137</v>
      </c>
      <c r="Y847" s="31">
        <v>54.2027673943189</v>
      </c>
      <c r="Z847" s="31">
        <v>46.9396076275508</v>
      </c>
      <c r="AA847" s="31">
        <v>49.6834285320247</v>
      </c>
      <c r="AB847" s="31">
        <v>54.2027673943189</v>
      </c>
    </row>
    <row r="848" ht="20.05" customHeight="1">
      <c r="A848" s="17">
        <f>$A847+C847</f>
        <v>4215</v>
      </c>
      <c r="B848" s="18"/>
      <c r="C848" s="19">
        <v>5</v>
      </c>
      <c r="D848" t="b" s="20">
        <v>0</v>
      </c>
      <c r="E848" s="21"/>
      <c r="F848" s="22">
        <v>432.061650629938</v>
      </c>
      <c r="G848" s="22">
        <f>$E848+($F848/60+H848*'data'!$C$16+I848*OFFSET('data'!$C$17,0,D848)-G847*(OFFSET('data'!$C$18,0,D848)+'data'!$C$19+OFFSET('data'!$C$20,0,D848)))*$C848/60+G847</f>
        <v>16.3633802816823</v>
      </c>
      <c r="H848" s="22">
        <f>H847+('data'!$C$19*G847-'data'!$C$16*H847)*$C848/60</f>
        <v>66.9156315221541</v>
      </c>
      <c r="I848" s="22">
        <f>I847+(OFFSET('data'!$C$20,0,D848)*G847-OFFSET('data'!$C$17,0,D848)*I847)*$C848/60</f>
        <v>180.026950109764</v>
      </c>
      <c r="J848" s="23">
        <f>$A848/60</f>
        <v>70.25</v>
      </c>
      <c r="K848" s="19">
        <f>G848/'data'!$C$15*1000</f>
        <v>2.5</v>
      </c>
      <c r="L848" s="19">
        <f>L847+'data'!$G$21*(K847-L847)/60*C847</f>
        <v>2.49988266282423</v>
      </c>
      <c r="M848" s="20">
        <f>IF(L848&lt;='data'!$G$22,1.89,1.47)</f>
        <v>1.89</v>
      </c>
      <c r="N848" s="19">
        <f>$A848</f>
        <v>4215</v>
      </c>
      <c r="O848" s="31">
        <f>'data'!$G$23-'data'!$G$23*(1-('data'!$G$22^M848)/('data'!$G$22^M848+L848^M848))</f>
        <v>54.2033466554475</v>
      </c>
      <c r="P848" s="31">
        <f>VLOOKUP(IF(N848-'data'!$G$24&lt;0,0,N848-'data'!$G$24),N3:O1097,2)</f>
        <v>54.2034439165227</v>
      </c>
      <c r="Q848" s="20">
        <v>2.5</v>
      </c>
      <c r="R848" s="19">
        <v>3.00451758153064</v>
      </c>
      <c r="S848" s="19">
        <v>2.92825572185637</v>
      </c>
      <c r="T848" s="19">
        <v>2.50003521165894</v>
      </c>
      <c r="U848" s="19">
        <v>2.49992337438037</v>
      </c>
      <c r="V848" s="19">
        <v>2.95687314474812</v>
      </c>
      <c r="W848" s="19">
        <v>2.78362098098063</v>
      </c>
      <c r="X848" s="19">
        <v>2.49992337438037</v>
      </c>
      <c r="Y848" s="31">
        <v>54.2027434760774</v>
      </c>
      <c r="Z848" s="31">
        <v>46.9311073730242</v>
      </c>
      <c r="AA848" s="31">
        <v>49.6555835272178</v>
      </c>
      <c r="AB848" s="31">
        <v>54.2027434760774</v>
      </c>
    </row>
    <row r="849" ht="20.05" customHeight="1">
      <c r="A849" s="17">
        <f>$A848+C848</f>
        <v>4220</v>
      </c>
      <c r="B849" s="18"/>
      <c r="C849" s="19">
        <v>5</v>
      </c>
      <c r="D849" t="b" s="20">
        <v>0</v>
      </c>
      <c r="E849" s="21"/>
      <c r="F849" s="22">
        <v>432.005346362390</v>
      </c>
      <c r="G849" s="22">
        <f>$E849+($F849/60+H849*'data'!$C$16+I849*OFFSET('data'!$C$17,0,D849)-G848*(OFFSET('data'!$C$18,0,D849)+'data'!$C$19+OFFSET('data'!$C$20,0,D849)))*$C849/60+G848</f>
        <v>16.3633802816823</v>
      </c>
      <c r="H849" s="22">
        <f>H848+('data'!$C$19*G848-'data'!$C$16*H848)*$C849/60</f>
        <v>66.9184168432034</v>
      </c>
      <c r="I849" s="22">
        <f>I848+(OFFSET('data'!$C$20,0,D849)*G848-OFFSET('data'!$C$17,0,D849)*I848)*$C849/60</f>
        <v>180.212052534556</v>
      </c>
      <c r="J849" s="23">
        <f>$A849/60</f>
        <v>70.3333333333333</v>
      </c>
      <c r="K849" s="19">
        <f>G849/'data'!$C$15*1000</f>
        <v>2.5</v>
      </c>
      <c r="L849" s="19">
        <f>L848+'data'!$G$21*(K848-L848)/60*C848</f>
        <v>2.4998840435558</v>
      </c>
      <c r="M849" s="20">
        <f>IF(L849&lt;='data'!$G$22,1.89,1.47)</f>
        <v>1.89</v>
      </c>
      <c r="N849" s="19">
        <f>$A849</f>
        <v>4220</v>
      </c>
      <c r="O849" s="31">
        <f>'data'!$G$23-'data'!$G$23*(1-('data'!$G$22^M849)/('data'!$G$22^M849+L849^M849))</f>
        <v>54.2033230512756</v>
      </c>
      <c r="P849" s="31">
        <f>VLOOKUP(IF(N849-'data'!$G$24&lt;0,0,N849-'data'!$G$24),N3:O1097,2)</f>
        <v>54.2034191678216</v>
      </c>
      <c r="Q849" s="20">
        <v>2.5</v>
      </c>
      <c r="R849" s="19">
        <v>3.00483619154326</v>
      </c>
      <c r="S849" s="19">
        <v>2.92887962999127</v>
      </c>
      <c r="T849" s="19">
        <v>2.50003516514224</v>
      </c>
      <c r="U849" s="19">
        <v>2.49992469039347</v>
      </c>
      <c r="V849" s="19">
        <v>2.95743041626681</v>
      </c>
      <c r="W849" s="19">
        <v>2.78532292881601</v>
      </c>
      <c r="X849" s="19">
        <v>2.49992469039347</v>
      </c>
      <c r="Y849" s="31">
        <v>54.202719848807</v>
      </c>
      <c r="Z849" s="31">
        <v>46.9226517439472</v>
      </c>
      <c r="AA849" s="31">
        <v>49.6279630344755</v>
      </c>
      <c r="AB849" s="31">
        <v>54.202719848807</v>
      </c>
    </row>
    <row r="850" ht="20.05" customHeight="1">
      <c r="A850" s="17">
        <f>$A849+C849</f>
        <v>4225</v>
      </c>
      <c r="B850" s="18"/>
      <c r="C850" s="19">
        <v>5</v>
      </c>
      <c r="D850" t="b" s="20">
        <v>0</v>
      </c>
      <c r="E850" s="21"/>
      <c r="F850" s="22">
        <v>431.949126039469</v>
      </c>
      <c r="G850" s="22">
        <f>$E850+($F850/60+H850*'data'!$C$16+I850*OFFSET('data'!$C$17,0,D850)-G849*(OFFSET('data'!$C$18,0,D850)+'data'!$C$19+OFFSET('data'!$C$20,0,D850)))*$C850/60+G849</f>
        <v>16.3633802816823</v>
      </c>
      <c r="H850" s="22">
        <f>H849+('data'!$C$19*G849-'data'!$C$16*H849)*$C850/60</f>
        <v>66.921185818993</v>
      </c>
      <c r="I850" s="22">
        <f>I849+(OFFSET('data'!$C$20,0,D850)*G849-OFFSET('data'!$C$17,0,D850)*I849)*$C850/60</f>
        <v>180.397093104236</v>
      </c>
      <c r="J850" s="23">
        <f>$A850/60</f>
        <v>70.4166666666667</v>
      </c>
      <c r="K850" s="19">
        <f>G850/'data'!$C$15*1000</f>
        <v>2.5</v>
      </c>
      <c r="L850" s="19">
        <f>L849+'data'!$G$21*(K849-L849)/60*C849</f>
        <v>2.499885408040</v>
      </c>
      <c r="M850" s="20">
        <f>IF(L850&lt;='data'!$G$22,1.89,1.47)</f>
        <v>1.89</v>
      </c>
      <c r="N850" s="19">
        <f>$A850</f>
        <v>4225</v>
      </c>
      <c r="O850" s="31">
        <f>'data'!$G$23-'data'!$G$23*(1-('data'!$G$22^M850)/('data'!$G$22^M850+L850^M850))</f>
        <v>54.2032997248679</v>
      </c>
      <c r="P850" s="31">
        <f>VLOOKUP(IF(N850-'data'!$G$24&lt;0,0,N850-'data'!$G$24),N3:O1097,2)</f>
        <v>54.2033947103535</v>
      </c>
      <c r="Q850" s="20">
        <v>2.5</v>
      </c>
      <c r="R850" s="19">
        <v>3.00515363315664</v>
      </c>
      <c r="S850" s="19">
        <v>2.92950074375026</v>
      </c>
      <c r="T850" s="19">
        <v>2.50003511877642</v>
      </c>
      <c r="U850" s="19">
        <v>2.49992599037339</v>
      </c>
      <c r="V850" s="19">
        <v>2.95798489326987</v>
      </c>
      <c r="W850" s="19">
        <v>2.78701219112837</v>
      </c>
      <c r="X850" s="19">
        <v>2.49992599037339</v>
      </c>
      <c r="Y850" s="31">
        <v>54.2026965090525</v>
      </c>
      <c r="Z850" s="31">
        <v>46.9142404183083</v>
      </c>
      <c r="AA850" s="31">
        <v>49.6005648178252</v>
      </c>
      <c r="AB850" s="31">
        <v>54.2026965090525</v>
      </c>
    </row>
    <row r="851" ht="20.05" customHeight="1">
      <c r="A851" s="17">
        <f>$A850+C850</f>
        <v>4230</v>
      </c>
      <c r="B851" s="18"/>
      <c r="C851" s="19">
        <v>5</v>
      </c>
      <c r="D851" t="b" s="20">
        <v>0</v>
      </c>
      <c r="E851" s="21"/>
      <c r="F851" s="22">
        <v>431.892989250921</v>
      </c>
      <c r="G851" s="22">
        <f>$E851+($F851/60+H851*'data'!$C$16+I851*OFFSET('data'!$C$17,0,D851)-G850*(OFFSET('data'!$C$18,0,D851)+'data'!$C$19+OFFSET('data'!$C$20,0,D851)))*$C851/60+G850</f>
        <v>16.3633802816823</v>
      </c>
      <c r="H851" s="22">
        <f>H850+('data'!$C$19*G850-'data'!$C$16*H850)*$C851/60</f>
        <v>66.92393854544279</v>
      </c>
      <c r="I851" s="22">
        <f>I850+(OFFSET('data'!$C$20,0,D851)*G850-OFFSET('data'!$C$17,0,D851)*I850)*$C851/60</f>
        <v>180.582071839474</v>
      </c>
      <c r="J851" s="23">
        <f>$A851/60</f>
        <v>70.5</v>
      </c>
      <c r="K851" s="19">
        <f>G851/'data'!$C$15*1000</f>
        <v>2.5</v>
      </c>
      <c r="L851" s="19">
        <f>L850+'data'!$G$21*(K850-L850)/60*C850</f>
        <v>2.49988675646803</v>
      </c>
      <c r="M851" s="20">
        <f>IF(L851&lt;='data'!$G$22,1.89,1.47)</f>
        <v>1.89</v>
      </c>
      <c r="N851" s="19">
        <f>$A851</f>
        <v>4230</v>
      </c>
      <c r="O851" s="31">
        <f>'data'!$G$23-'data'!$G$23*(1-('data'!$G$22^M851)/('data'!$G$22^M851+L851^M851))</f>
        <v>54.2032766729555</v>
      </c>
      <c r="P851" s="31">
        <f>VLOOKUP(IF(N851-'data'!$G$24&lt;0,0,N851-'data'!$G$24),N3:O1097,2)</f>
        <v>54.2033705406912</v>
      </c>
      <c r="Q851" s="20">
        <v>2.5</v>
      </c>
      <c r="R851" s="19">
        <v>3.00546991018982</v>
      </c>
      <c r="S851" s="19">
        <v>2.93011910854733</v>
      </c>
      <c r="T851" s="19">
        <v>2.50003507256095</v>
      </c>
      <c r="U851" s="19">
        <v>2.49992727451058</v>
      </c>
      <c r="V851" s="19">
        <v>2.95853659484597</v>
      </c>
      <c r="W851" s="19">
        <v>2.78868888430895</v>
      </c>
      <c r="X851" s="19">
        <v>2.49992727451058</v>
      </c>
      <c r="Y851" s="31">
        <v>54.2026734533995</v>
      </c>
      <c r="Z851" s="31">
        <v>46.9058730772631</v>
      </c>
      <c r="AA851" s="31">
        <v>49.5733866592103</v>
      </c>
      <c r="AB851" s="31">
        <v>54.2026734533995</v>
      </c>
    </row>
    <row r="852" ht="20.05" customHeight="1">
      <c r="A852" s="17">
        <f>$A851+C851</f>
        <v>4235</v>
      </c>
      <c r="B852" s="18"/>
      <c r="C852" s="19">
        <v>5</v>
      </c>
      <c r="D852" t="b" s="20">
        <v>0</v>
      </c>
      <c r="E852" s="21"/>
      <c r="F852" s="22">
        <v>431.836935588868</v>
      </c>
      <c r="G852" s="22">
        <f>$E852+($F852/60+H852*'data'!$C$16+I852*OFFSET('data'!$C$17,0,D852)-G851*(OFFSET('data'!$C$18,0,D852)+'data'!$C$19+OFFSET('data'!$C$20,0,D852)))*$C852/60+G851</f>
        <v>16.3633802816823</v>
      </c>
      <c r="H852" s="22">
        <f>H851+('data'!$C$19*G851-'data'!$C$16*H851)*$C852/60</f>
        <v>66.9266751179098</v>
      </c>
      <c r="I852" s="22">
        <f>I851+(OFFSET('data'!$C$20,0,D852)*G851-OFFSET('data'!$C$17,0,D852)*I851)*$C852/60</f>
        <v>180.766988760933</v>
      </c>
      <c r="J852" s="23">
        <f>$A852/60</f>
        <v>70.5833333333333</v>
      </c>
      <c r="K852" s="19">
        <f>G852/'data'!$C$15*1000</f>
        <v>2.5</v>
      </c>
      <c r="L852" s="19">
        <f>L851+'data'!$G$21*(K851-L851)/60*C851</f>
        <v>2.49988808902882</v>
      </c>
      <c r="M852" s="20">
        <f>IF(L852&lt;='data'!$G$22,1.89,1.47)</f>
        <v>1.89</v>
      </c>
      <c r="N852" s="19">
        <f>$A852</f>
        <v>4235</v>
      </c>
      <c r="O852" s="31">
        <f>'data'!$G$23-'data'!$G$23*(1-('data'!$G$22^M852)/('data'!$G$22^M852+L852^M852))</f>
        <v>54.2032538923082</v>
      </c>
      <c r="P852" s="31">
        <f>VLOOKUP(IF(N852-'data'!$G$24&lt;0,0,N852-'data'!$G$24),N3:O1097,2)</f>
        <v>54.2033466554475</v>
      </c>
      <c r="Q852" s="20">
        <v>2.5</v>
      </c>
      <c r="R852" s="19">
        <v>3.00578502644928</v>
      </c>
      <c r="S852" s="19">
        <v>2.93073476750416</v>
      </c>
      <c r="T852" s="19">
        <v>2.5000350264953</v>
      </c>
      <c r="U852" s="19">
        <v>2.49992854299322</v>
      </c>
      <c r="V852" s="19">
        <v>2.95908553990425</v>
      </c>
      <c r="W852" s="19">
        <v>2.79035312391378</v>
      </c>
      <c r="X852" s="19">
        <v>2.49992854299322</v>
      </c>
      <c r="Y852" s="31">
        <v>54.2026506784742</v>
      </c>
      <c r="Z852" s="31">
        <v>46.8975494050992</v>
      </c>
      <c r="AA852" s="31">
        <v>49.546426358828</v>
      </c>
      <c r="AB852" s="31">
        <v>54.2026506784742</v>
      </c>
    </row>
    <row r="853" ht="20.05" customHeight="1">
      <c r="A853" s="17">
        <f>$A852+C852</f>
        <v>4240</v>
      </c>
      <c r="B853" s="18"/>
      <c r="C853" s="19">
        <v>5</v>
      </c>
      <c r="D853" t="b" s="20">
        <v>0</v>
      </c>
      <c r="E853" s="21"/>
      <c r="F853" s="22">
        <v>431.780964647804</v>
      </c>
      <c r="G853" s="22">
        <f>$E853+($F853/60+H853*'data'!$C$16+I853*OFFSET('data'!$C$17,0,D853)-G852*(OFFSET('data'!$C$18,0,D853)+'data'!$C$19+OFFSET('data'!$C$20,0,D853)))*$C853/60+G852</f>
        <v>16.3633802816823</v>
      </c>
      <c r="H853" s="22">
        <f>H852+('data'!$C$19*G852-'data'!$C$16*H852)*$C853/60</f>
        <v>66.9293956311913</v>
      </c>
      <c r="I853" s="22">
        <f>I852+(OFFSET('data'!$C$20,0,D853)*G852-OFFSET('data'!$C$17,0,D853)*I852)*$C853/60</f>
        <v>180.951843889270</v>
      </c>
      <c r="J853" s="23">
        <f>$A853/60</f>
        <v>70.6666666666667</v>
      </c>
      <c r="K853" s="19">
        <f>G853/'data'!$C$15*1000</f>
        <v>2.5</v>
      </c>
      <c r="L853" s="19">
        <f>L852+'data'!$G$21*(K852-L852)/60*C852</f>
        <v>2.49988940590908</v>
      </c>
      <c r="M853" s="20">
        <f>IF(L853&lt;='data'!$G$22,1.89,1.47)</f>
        <v>1.89</v>
      </c>
      <c r="N853" s="19">
        <f>$A853</f>
        <v>4240</v>
      </c>
      <c r="O853" s="31">
        <f>'data'!$G$23-'data'!$G$23*(1-('data'!$G$22^M853)/('data'!$G$22^M853+L853^M853))</f>
        <v>54.2032313797339</v>
      </c>
      <c r="P853" s="31">
        <f>VLOOKUP(IF(N853-'data'!$G$24&lt;0,0,N853-'data'!$G$24),N3:O1097,2)</f>
        <v>54.2033230512756</v>
      </c>
      <c r="Q853" s="20">
        <v>2.5</v>
      </c>
      <c r="R853" s="19">
        <v>3.00609898572901</v>
      </c>
      <c r="S853" s="19">
        <v>2.93134776158431</v>
      </c>
      <c r="T853" s="19">
        <v>2.50003498057893</v>
      </c>
      <c r="U853" s="19">
        <v>2.49992979600729</v>
      </c>
      <c r="V853" s="19">
        <v>2.95963174717627</v>
      </c>
      <c r="W853" s="19">
        <v>2.79200502464654</v>
      </c>
      <c r="X853" s="19">
        <v>2.49992979600729</v>
      </c>
      <c r="Y853" s="31">
        <v>54.2026281809425</v>
      </c>
      <c r="Z853" s="31">
        <v>46.8892690891988</v>
      </c>
      <c r="AA853" s="31">
        <v>49.5196817354272</v>
      </c>
      <c r="AB853" s="31">
        <v>54.2026281809425</v>
      </c>
    </row>
    <row r="854" ht="20.05" customHeight="1">
      <c r="A854" s="17">
        <f>$A853+C853</f>
        <v>4245</v>
      </c>
      <c r="B854" s="18"/>
      <c r="C854" s="19">
        <v>5</v>
      </c>
      <c r="D854" t="b" s="20">
        <v>0</v>
      </c>
      <c r="E854" s="21"/>
      <c r="F854" s="22">
        <v>431.725076024571</v>
      </c>
      <c r="G854" s="22">
        <f>$E854+($F854/60+H854*'data'!$C$16+I854*OFFSET('data'!$C$17,0,D854)-G853*(OFFSET('data'!$C$18,0,D854)+'data'!$C$19+OFFSET('data'!$C$20,0,D854)))*$C854/60+G853</f>
        <v>16.3633802816823</v>
      </c>
      <c r="H854" s="22">
        <f>H853+('data'!$C$19*G853-'data'!$C$16*H853)*$C854/60</f>
        <v>66.93210017952831</v>
      </c>
      <c r="I854" s="22">
        <f>I853+(OFFSET('data'!$C$20,0,D854)*G853-OFFSET('data'!$C$17,0,D854)*I853)*$C854/60</f>
        <v>181.136637245133</v>
      </c>
      <c r="J854" s="23">
        <f>$A854/60</f>
        <v>70.75</v>
      </c>
      <c r="K854" s="19">
        <f>G854/'data'!$C$15*1000</f>
        <v>2.5</v>
      </c>
      <c r="L854" s="19">
        <f>L853+'data'!$G$21*(K853-L853)/60*C853</f>
        <v>2.49989070729333</v>
      </c>
      <c r="M854" s="20">
        <f>IF(L854&lt;='data'!$G$22,1.89,1.47)</f>
        <v>1.89</v>
      </c>
      <c r="N854" s="19">
        <f>$A854</f>
        <v>4245</v>
      </c>
      <c r="O854" s="31">
        <f>'data'!$G$23-'data'!$G$23*(1-('data'!$G$22^M854)/('data'!$G$22^M854+L854^M854))</f>
        <v>54.2032091320779</v>
      </c>
      <c r="P854" s="31">
        <f>VLOOKUP(IF(N854-'data'!$G$24&lt;0,0,N854-'data'!$G$24),N3:O1097,2)</f>
        <v>54.2032997248679</v>
      </c>
      <c r="Q854" s="20">
        <v>2.5</v>
      </c>
      <c r="R854" s="19">
        <v>3.00641179181059</v>
      </c>
      <c r="S854" s="19">
        <v>2.93195812971955</v>
      </c>
      <c r="T854" s="19">
        <v>2.5000349348113</v>
      </c>
      <c r="U854" s="19">
        <v>2.49993103373657</v>
      </c>
      <c r="V854" s="19">
        <v>2.96017523521799</v>
      </c>
      <c r="W854" s="19">
        <v>2.7936447003432</v>
      </c>
      <c r="X854" s="19">
        <v>2.49993103373657</v>
      </c>
      <c r="Y854" s="31">
        <v>54.2026059575095</v>
      </c>
      <c r="Z854" s="31">
        <v>46.8810318200048</v>
      </c>
      <c r="AA854" s="31">
        <v>49.4931506265704</v>
      </c>
      <c r="AB854" s="31">
        <v>54.2026059575095</v>
      </c>
    </row>
    <row r="855" ht="20.05" customHeight="1">
      <c r="A855" s="17">
        <f>$A854+C854</f>
        <v>4250</v>
      </c>
      <c r="B855" s="18"/>
      <c r="C855" s="19">
        <v>5</v>
      </c>
      <c r="D855" t="b" s="20">
        <v>0</v>
      </c>
      <c r="E855" s="21"/>
      <c r="F855" s="22">
        <v>431.669269318349</v>
      </c>
      <c r="G855" s="22">
        <f>$E855+($F855/60+H855*'data'!$C$16+I855*OFFSET('data'!$C$17,0,D855)-G854*(OFFSET('data'!$C$18,0,D855)+'data'!$C$19+OFFSET('data'!$C$20,0,D855)))*$C855/60+G854</f>
        <v>16.3633802816823</v>
      </c>
      <c r="H855" s="22">
        <f>H854+('data'!$C$19*G854-'data'!$C$16*H854)*$C855/60</f>
        <v>66.9347888566088</v>
      </c>
      <c r="I855" s="22">
        <f>I854+(OFFSET('data'!$C$20,0,D855)*G854-OFFSET('data'!$C$17,0,D855)*I854)*$C855/60</f>
        <v>181.321368849165</v>
      </c>
      <c r="J855" s="23">
        <f>$A855/60</f>
        <v>70.8333333333333</v>
      </c>
      <c r="K855" s="19">
        <f>G855/'data'!$C$15*1000</f>
        <v>2.5</v>
      </c>
      <c r="L855" s="19">
        <f>L854+'data'!$G$21*(K854-L854)/60*C854</f>
        <v>2.49989199336391</v>
      </c>
      <c r="M855" s="20">
        <f>IF(L855&lt;='data'!$G$22,1.89,1.47)</f>
        <v>1.89</v>
      </c>
      <c r="N855" s="19">
        <f>$A855</f>
        <v>4250</v>
      </c>
      <c r="O855" s="31">
        <f>'data'!$G$23-'data'!$G$23*(1-('data'!$G$22^M855)/('data'!$G$22^M855+L855^M855))</f>
        <v>54.2031871462227</v>
      </c>
      <c r="P855" s="31">
        <f>VLOOKUP(IF(N855-'data'!$G$24&lt;0,0,N855-'data'!$G$24),N3:O1097,2)</f>
        <v>54.2032766729555</v>
      </c>
      <c r="Q855" s="20">
        <v>2.5</v>
      </c>
      <c r="R855" s="19">
        <v>3.00672344846314</v>
      </c>
      <c r="S855" s="19">
        <v>2.93256590892862</v>
      </c>
      <c r="T855" s="19">
        <v>2.50003488919187</v>
      </c>
      <c r="U855" s="19">
        <v>2.49993225636267</v>
      </c>
      <c r="V855" s="19">
        <v>2.96071602241165</v>
      </c>
      <c r="W855" s="19">
        <v>2.79527226395832</v>
      </c>
      <c r="X855" s="19">
        <v>2.49993225636267</v>
      </c>
      <c r="Y855" s="31">
        <v>54.2025840049191</v>
      </c>
      <c r="Z855" s="31">
        <v>46.872837290984</v>
      </c>
      <c r="AA855" s="31">
        <v>49.4668308888618</v>
      </c>
      <c r="AB855" s="31">
        <v>54.2025840049191</v>
      </c>
    </row>
    <row r="856" ht="20.05" customHeight="1">
      <c r="A856" s="17">
        <f>$A855+C855</f>
        <v>4255</v>
      </c>
      <c r="B856" s="18"/>
      <c r="C856" s="19">
        <v>5</v>
      </c>
      <c r="D856" t="b" s="20">
        <v>0</v>
      </c>
      <c r="E856" s="21"/>
      <c r="F856" s="22">
        <v>431.613544130645</v>
      </c>
      <c r="G856" s="22">
        <f>$E856+($F856/60+H856*'data'!$C$16+I856*OFFSET('data'!$C$17,0,D856)-G855*(OFFSET('data'!$C$18,0,D856)+'data'!$C$19+OFFSET('data'!$C$20,0,D856)))*$C856/60+G855</f>
        <v>16.3633802816823</v>
      </c>
      <c r="H856" s="22">
        <f>H855+('data'!$C$19*G855-'data'!$C$16*H855)*$C856/60</f>
        <v>66.93746175557099</v>
      </c>
      <c r="I856" s="22">
        <f>I855+(OFFSET('data'!$C$20,0,D856)*G855-OFFSET('data'!$C$17,0,D856)*I855)*$C856/60</f>
        <v>181.506038722001</v>
      </c>
      <c r="J856" s="23">
        <f>$A856/60</f>
        <v>70.9166666666667</v>
      </c>
      <c r="K856" s="19">
        <f>G856/'data'!$C$15*1000</f>
        <v>2.5</v>
      </c>
      <c r="L856" s="19">
        <f>L855+'data'!$G$21*(K855-L855)/60*C855</f>
        <v>2.49989326430103</v>
      </c>
      <c r="M856" s="20">
        <f>IF(L856&lt;='data'!$G$22,1.89,1.47)</f>
        <v>1.89</v>
      </c>
      <c r="N856" s="19">
        <f>$A856</f>
        <v>4255</v>
      </c>
      <c r="O856" s="31">
        <f>'data'!$G$23-'data'!$G$23*(1-('data'!$G$22^M856)/('data'!$G$22^M856+L856^M856))</f>
        <v>54.2031654190872</v>
      </c>
      <c r="P856" s="31">
        <f>VLOOKUP(IF(N856-'data'!$G$24&lt;0,0,N856-'data'!$G$24),N3:O1097,2)</f>
        <v>54.2032538923082</v>
      </c>
      <c r="Q856" s="20">
        <v>2.5</v>
      </c>
      <c r="R856" s="19">
        <v>3.00703395944345</v>
      </c>
      <c r="S856" s="19">
        <v>2.93317113442907</v>
      </c>
      <c r="T856" s="19">
        <v>2.50003484372012</v>
      </c>
      <c r="U856" s="19">
        <v>2.49993346406505</v>
      </c>
      <c r="V856" s="19">
        <v>2.9612541269677</v>
      </c>
      <c r="W856" s="19">
        <v>2.79688782755289</v>
      </c>
      <c r="X856" s="19">
        <v>2.49993346406505</v>
      </c>
      <c r="Y856" s="31">
        <v>54.2025623199541</v>
      </c>
      <c r="Z856" s="31">
        <v>46.8646851985937</v>
      </c>
      <c r="AA856" s="31">
        <v>49.4407203981434</v>
      </c>
      <c r="AB856" s="31">
        <v>54.2025623199541</v>
      </c>
    </row>
    <row r="857" ht="20.05" customHeight="1">
      <c r="A857" s="17">
        <f>$A856+C856</f>
        <v>4260</v>
      </c>
      <c r="B857" s="18"/>
      <c r="C857" s="19">
        <v>5</v>
      </c>
      <c r="D857" t="b" s="20">
        <v>0</v>
      </c>
      <c r="E857" s="21"/>
      <c r="F857" s="22">
        <v>431.557900065276</v>
      </c>
      <c r="G857" s="22">
        <f>$E857+($F857/60+H857*'data'!$C$16+I857*OFFSET('data'!$C$17,0,D857)-G856*(OFFSET('data'!$C$18,0,D857)+'data'!$C$19+OFFSET('data'!$C$20,0,D857)))*$C857/60+G856</f>
        <v>16.3633802816823</v>
      </c>
      <c r="H857" s="22">
        <f>H856+('data'!$C$19*G856-'data'!$C$16*H856)*$C857/60</f>
        <v>66.9401189690066</v>
      </c>
      <c r="I857" s="22">
        <f>I856+(OFFSET('data'!$C$20,0,D857)*G856-OFFSET('data'!$C$17,0,D857)*I856)*$C857/60</f>
        <v>181.690646884269</v>
      </c>
      <c r="J857" s="23">
        <f>$A857/60</f>
        <v>71</v>
      </c>
      <c r="K857" s="19">
        <f>G857/'data'!$C$15*1000</f>
        <v>2.5</v>
      </c>
      <c r="L857" s="19">
        <f>L856+'data'!$G$21*(K856-L856)/60*C856</f>
        <v>2.49989452028276</v>
      </c>
      <c r="M857" s="20">
        <f>IF(L857&lt;='data'!$G$22,1.89,1.47)</f>
        <v>1.89</v>
      </c>
      <c r="N857" s="19">
        <f>$A857</f>
        <v>4260</v>
      </c>
      <c r="O857" s="31">
        <f>'data'!$G$23-'data'!$G$23*(1-('data'!$G$22^M857)/('data'!$G$22^M857+L857^M857))</f>
        <v>54.2031439476271</v>
      </c>
      <c r="P857" s="31">
        <f>VLOOKUP(IF(N857-'data'!$G$24&lt;0,0,N857-'data'!$G$24),N3:O1097,2)</f>
        <v>54.2032313797339</v>
      </c>
      <c r="Q857" s="20">
        <v>2.5</v>
      </c>
      <c r="R857" s="19">
        <v>3.00734332849599</v>
      </c>
      <c r="S857" s="19">
        <v>2.93377383974249</v>
      </c>
      <c r="T857" s="19">
        <v>2.50003479839553</v>
      </c>
      <c r="U857" s="19">
        <v>2.49993465702107</v>
      </c>
      <c r="V857" s="19">
        <v>2.96178956692664</v>
      </c>
      <c r="W857" s="19">
        <v>2.79849150228368</v>
      </c>
      <c r="X857" s="19">
        <v>2.49993465702107</v>
      </c>
      <c r="Y857" s="31">
        <v>54.2025408994348</v>
      </c>
      <c r="Z857" s="31">
        <v>46.8565752422473</v>
      </c>
      <c r="AA857" s="31">
        <v>49.4148170496617</v>
      </c>
      <c r="AB857" s="31">
        <v>54.2025408994348</v>
      </c>
    </row>
    <row r="858" ht="20.05" customHeight="1">
      <c r="A858" s="17">
        <f>$A857+C857</f>
        <v>4265</v>
      </c>
      <c r="B858" s="18"/>
      <c r="C858" s="19">
        <v>5</v>
      </c>
      <c r="D858" t="b" s="20">
        <v>0</v>
      </c>
      <c r="E858" s="21"/>
      <c r="F858" s="22">
        <v>431.502336728356</v>
      </c>
      <c r="G858" s="22">
        <f>$E858+($F858/60+H858*'data'!$C$16+I858*OFFSET('data'!$C$17,0,D858)-G857*(OFFSET('data'!$C$18,0,D858)+'data'!$C$19+OFFSET('data'!$C$20,0,D858)))*$C858/60+G857</f>
        <v>16.3633802816823</v>
      </c>
      <c r="H858" s="22">
        <f>H857+('data'!$C$19*G857-'data'!$C$16*H857)*$C858/60</f>
        <v>66.94276058896391</v>
      </c>
      <c r="I858" s="22">
        <f>I857+(OFFSET('data'!$C$20,0,D858)*G857-OFFSET('data'!$C$17,0,D858)*I857)*$C858/60</f>
        <v>181.875193356591</v>
      </c>
      <c r="J858" s="23">
        <f>$A858/60</f>
        <v>71.0833333333333</v>
      </c>
      <c r="K858" s="19">
        <f>G858/'data'!$C$15*1000</f>
        <v>2.5</v>
      </c>
      <c r="L858" s="19">
        <f>L857+'data'!$G$21*(K857-L857)/60*C857</f>
        <v>2.49989576148508</v>
      </c>
      <c r="M858" s="20">
        <f>IF(L858&lt;='data'!$G$22,1.89,1.47)</f>
        <v>1.89</v>
      </c>
      <c r="N858" s="19">
        <f>$A858</f>
        <v>4265</v>
      </c>
      <c r="O858" s="31">
        <f>'data'!$G$23-'data'!$G$23*(1-('data'!$G$22^M858)/('data'!$G$22^M858+L858^M858))</f>
        <v>54.2031227288335</v>
      </c>
      <c r="P858" s="31">
        <f>VLOOKUP(IF(N858-'data'!$G$24&lt;0,0,N858-'data'!$G$24),N3:O1097,2)</f>
        <v>54.2032091320779</v>
      </c>
      <c r="Q858" s="20">
        <v>2.5</v>
      </c>
      <c r="R858" s="19">
        <v>3.00765155935292</v>
      </c>
      <c r="S858" s="19">
        <v>2.93437405679342</v>
      </c>
      <c r="T858" s="19">
        <v>2.50003475321757</v>
      </c>
      <c r="U858" s="19">
        <v>2.49993583540598</v>
      </c>
      <c r="V858" s="19">
        <v>2.96232236016091</v>
      </c>
      <c r="W858" s="19">
        <v>2.8000833983939</v>
      </c>
      <c r="X858" s="19">
        <v>2.49993583540598</v>
      </c>
      <c r="Y858" s="31">
        <v>54.2025197402192</v>
      </c>
      <c r="Z858" s="31">
        <v>46.8485071242798</v>
      </c>
      <c r="AA858" s="31">
        <v>49.3891187582065</v>
      </c>
      <c r="AB858" s="31">
        <v>54.2025197402192</v>
      </c>
    </row>
    <row r="859" ht="20.05" customHeight="1">
      <c r="A859" s="17">
        <f>$A858+C858</f>
        <v>4270</v>
      </c>
      <c r="B859" s="18"/>
      <c r="C859" s="19">
        <v>5</v>
      </c>
      <c r="D859" t="b" s="20">
        <v>0</v>
      </c>
      <c r="E859" s="21"/>
      <c r="F859" s="22">
        <v>431.446853728284</v>
      </c>
      <c r="G859" s="22">
        <f>$E859+($F859/60+H859*'data'!$C$16+I859*OFFSET('data'!$C$17,0,D859)-G858*(OFFSET('data'!$C$18,0,D859)+'data'!$C$19+OFFSET('data'!$C$20,0,D859)))*$C859/60+G858</f>
        <v>16.3633802816823</v>
      </c>
      <c r="H859" s="22">
        <f>H858+('data'!$C$19*G858-'data'!$C$16*H858)*$C859/60</f>
        <v>66.9453867069509</v>
      </c>
      <c r="I859" s="22">
        <f>I858+(OFFSET('data'!$C$20,0,D859)*G858-OFFSET('data'!$C$17,0,D859)*I858)*$C859/60</f>
        <v>182.059678159582</v>
      </c>
      <c r="J859" s="23">
        <f>$A859/60</f>
        <v>71.1666666666667</v>
      </c>
      <c r="K859" s="19">
        <f>G859/'data'!$C$15*1000</f>
        <v>2.5</v>
      </c>
      <c r="L859" s="19">
        <f>L858+'data'!$G$21*(K858-L858)/60*C858</f>
        <v>2.49989698808191</v>
      </c>
      <c r="M859" s="20">
        <f>IF(L859&lt;='data'!$G$22,1.89,1.47)</f>
        <v>1.89</v>
      </c>
      <c r="N859" s="19">
        <f>$A859</f>
        <v>4270</v>
      </c>
      <c r="O859" s="31">
        <f>'data'!$G$23-'data'!$G$23*(1-('data'!$G$22^M859)/('data'!$G$22^M859+L859^M859))</f>
        <v>54.2031017597331</v>
      </c>
      <c r="P859" s="31">
        <f>VLOOKUP(IF(N859-'data'!$G$24&lt;0,0,N859-'data'!$G$24),N3:O1097,2)</f>
        <v>54.2031871462227</v>
      </c>
      <c r="Q859" s="20">
        <v>2.5</v>
      </c>
      <c r="R859" s="19">
        <v>3.00795865573417</v>
      </c>
      <c r="S859" s="19">
        <v>2.93497181600259</v>
      </c>
      <c r="T859" s="19">
        <v>2.5000347081857</v>
      </c>
      <c r="U859" s="19">
        <v>2.49993699939296</v>
      </c>
      <c r="V859" s="19">
        <v>2.9628525243767</v>
      </c>
      <c r="W859" s="19">
        <v>2.80166362520518</v>
      </c>
      <c r="X859" s="19">
        <v>2.49993699939296</v>
      </c>
      <c r="Y859" s="31">
        <v>54.2024988392024</v>
      </c>
      <c r="Z859" s="31">
        <v>46.840480549915</v>
      </c>
      <c r="AA859" s="31">
        <v>49.3636234582251</v>
      </c>
      <c r="AB859" s="31">
        <v>54.2024988392024</v>
      </c>
    </row>
    <row r="860" ht="20.05" customHeight="1">
      <c r="A860" s="17">
        <f>$A859+C859</f>
        <v>4275</v>
      </c>
      <c r="B860" s="18"/>
      <c r="C860" s="19">
        <v>5</v>
      </c>
      <c r="D860" t="b" s="20">
        <v>0</v>
      </c>
      <c r="E860" s="21"/>
      <c r="F860" s="22">
        <v>431.391450675729</v>
      </c>
      <c r="G860" s="22">
        <f>$E860+($F860/60+H860*'data'!$C$16+I860*OFFSET('data'!$C$17,0,D860)-G859*(OFFSET('data'!$C$18,0,D860)+'data'!$C$19+OFFSET('data'!$C$20,0,D860)))*$C860/60+G859</f>
        <v>16.3633802816823</v>
      </c>
      <c r="H860" s="22">
        <f>H859+('data'!$C$19*G859-'data'!$C$16*H859)*$C860/60</f>
        <v>66.94799741393879</v>
      </c>
      <c r="I860" s="22">
        <f>I859+(OFFSET('data'!$C$20,0,D860)*G859-OFFSET('data'!$C$17,0,D860)*I859)*$C860/60</f>
        <v>182.244101313850</v>
      </c>
      <c r="J860" s="23">
        <f>$A860/60</f>
        <v>71.25</v>
      </c>
      <c r="K860" s="19">
        <f>G860/'data'!$C$15*1000</f>
        <v>2.5</v>
      </c>
      <c r="L860" s="19">
        <f>L859+'data'!$G$21*(K859-L859)/60*C859</f>
        <v>2.49989820024511</v>
      </c>
      <c r="M860" s="20">
        <f>IF(L860&lt;='data'!$G$22,1.89,1.47)</f>
        <v>1.89</v>
      </c>
      <c r="N860" s="19">
        <f>$A860</f>
        <v>4275</v>
      </c>
      <c r="O860" s="31">
        <f>'data'!$G$23-'data'!$G$23*(1-('data'!$G$22^M860)/('data'!$G$22^M860+L860^M860))</f>
        <v>54.2030810373876</v>
      </c>
      <c r="P860" s="31">
        <f>VLOOKUP(IF(N860-'data'!$G$24&lt;0,0,N860-'data'!$G$24),N3:O1097,2)</f>
        <v>54.2031654190872</v>
      </c>
      <c r="Q860" s="20">
        <v>2.5</v>
      </c>
      <c r="R860" s="19">
        <v>3.0082646213475</v>
      </c>
      <c r="S860" s="19">
        <v>2.93556714637445</v>
      </c>
      <c r="T860" s="19">
        <v>2.50003466329943</v>
      </c>
      <c r="U860" s="19">
        <v>2.49993814915316</v>
      </c>
      <c r="V860" s="19">
        <v>2.96338007711577</v>
      </c>
      <c r="W860" s="19">
        <v>2.8032322911107</v>
      </c>
      <c r="X860" s="19">
        <v>2.49993814915316</v>
      </c>
      <c r="Y860" s="31">
        <v>54.2024781933162</v>
      </c>
      <c r="Z860" s="31">
        <v>46.8324952272325</v>
      </c>
      <c r="AA860" s="31">
        <v>49.3383291039122</v>
      </c>
      <c r="AB860" s="31">
        <v>54.2024781933162</v>
      </c>
    </row>
    <row r="861" ht="20.05" customHeight="1">
      <c r="A861" s="17">
        <f>$A860+C860</f>
        <v>4280</v>
      </c>
      <c r="B861" s="18"/>
      <c r="C861" s="19">
        <v>5</v>
      </c>
      <c r="D861" t="b" s="20">
        <v>0</v>
      </c>
      <c r="E861" s="21"/>
      <c r="F861" s="22">
        <v>431.336127183616</v>
      </c>
      <c r="G861" s="22">
        <f>$E861+($F861/60+H861*'data'!$C$16+I861*OFFSET('data'!$C$17,0,D861)-G860*(OFFSET('data'!$C$18,0,D861)+'data'!$C$19+OFFSET('data'!$C$20,0,D861)))*$C861/60+G860</f>
        <v>16.3633802816823</v>
      </c>
      <c r="H861" s="22">
        <f>H860+('data'!$C$19*G860-'data'!$C$16*H860)*$C861/60</f>
        <v>66.9505928003648</v>
      </c>
      <c r="I861" s="22">
        <f>I860+(OFFSET('data'!$C$20,0,D861)*G860-OFFSET('data'!$C$17,0,D861)*I860)*$C861/60</f>
        <v>182.428462839996</v>
      </c>
      <c r="J861" s="23">
        <f>$A861/60</f>
        <v>71.3333333333333</v>
      </c>
      <c r="K861" s="19">
        <f>G861/'data'!$C$15*1000</f>
        <v>2.5</v>
      </c>
      <c r="L861" s="19">
        <f>L860+'data'!$G$21*(K860-L860)/60*C860</f>
        <v>2.49989939814453</v>
      </c>
      <c r="M861" s="20">
        <f>IF(L861&lt;='data'!$G$22,1.89,1.47)</f>
        <v>1.89</v>
      </c>
      <c r="N861" s="19">
        <f>$A861</f>
        <v>4280</v>
      </c>
      <c r="O861" s="31">
        <f>'data'!$G$23-'data'!$G$23*(1-('data'!$G$22^M861)/('data'!$G$22^M861+L861^M861))</f>
        <v>54.2030605588931</v>
      </c>
      <c r="P861" s="31">
        <f>VLOOKUP(IF(N861-'data'!$G$24&lt;0,0,N861-'data'!$G$24),N3:O1097,2)</f>
        <v>54.2031439476271</v>
      </c>
      <c r="Q861" s="20">
        <v>2.5</v>
      </c>
      <c r="R861" s="19">
        <v>3.00856945988847</v>
      </c>
      <c r="S861" s="19">
        <v>2.93616007557972</v>
      </c>
      <c r="T861" s="19">
        <v>2.50003461855821</v>
      </c>
      <c r="U861" s="19">
        <v>2.4999392848557</v>
      </c>
      <c r="V861" s="19">
        <v>2.96390503575724</v>
      </c>
      <c r="W861" s="19">
        <v>2.80478950356946</v>
      </c>
      <c r="X861" s="19">
        <v>2.4999392848557</v>
      </c>
      <c r="Y861" s="31">
        <v>54.2024577995284</v>
      </c>
      <c r="Z861" s="31">
        <v>46.8245508671352</v>
      </c>
      <c r="AA861" s="31">
        <v>49.3132336692768</v>
      </c>
      <c r="AB861" s="31">
        <v>54.2024577995284</v>
      </c>
    </row>
    <row r="862" ht="20.05" customHeight="1">
      <c r="A862" s="17">
        <f>$A861+C861</f>
        <v>4285</v>
      </c>
      <c r="B862" s="18"/>
      <c r="C862" s="19">
        <v>5</v>
      </c>
      <c r="D862" t="b" s="20">
        <v>0</v>
      </c>
      <c r="E862" s="21"/>
      <c r="F862" s="22">
        <v>431.280882867118</v>
      </c>
      <c r="G862" s="22">
        <f>$E862+($F862/60+H862*'data'!$C$16+I862*OFFSET('data'!$C$17,0,D862)-G861*(OFFSET('data'!$C$18,0,D862)+'data'!$C$19+OFFSET('data'!$C$20,0,D862)))*$C862/60+G861</f>
        <v>16.3633802816823</v>
      </c>
      <c r="H862" s="22">
        <f>H861+('data'!$C$19*G861-'data'!$C$16*H861)*$C862/60</f>
        <v>66.9531729561354</v>
      </c>
      <c r="I862" s="22">
        <f>I861+(OFFSET('data'!$C$20,0,D862)*G861-OFFSET('data'!$C$17,0,D862)*I861)*$C862/60</f>
        <v>182.612762758614</v>
      </c>
      <c r="J862" s="23">
        <f>$A862/60</f>
        <v>71.4166666666667</v>
      </c>
      <c r="K862" s="19">
        <f>G862/'data'!$C$15*1000</f>
        <v>2.5</v>
      </c>
      <c r="L862" s="19">
        <f>L861+'data'!$G$21*(K861-L861)/60*C861</f>
        <v>2.49990058194801</v>
      </c>
      <c r="M862" s="20">
        <f>IF(L862&lt;='data'!$G$22,1.89,1.47)</f>
        <v>1.89</v>
      </c>
      <c r="N862" s="19">
        <f>$A862</f>
        <v>4285</v>
      </c>
      <c r="O862" s="31">
        <f>'data'!$G$23-'data'!$G$23*(1-('data'!$G$22^M862)/('data'!$G$22^M862+L862^M862))</f>
        <v>54.2030403213801</v>
      </c>
      <c r="P862" s="31">
        <f>VLOOKUP(IF(N862-'data'!$G$24&lt;0,0,N862-'data'!$G$24),N3:O1097,2)</f>
        <v>54.2031227288335</v>
      </c>
      <c r="Q862" s="20">
        <v>2.5</v>
      </c>
      <c r="R862" s="19">
        <v>3.00887317504056</v>
      </c>
      <c r="S862" s="19">
        <v>2.93675063003295</v>
      </c>
      <c r="T862" s="19">
        <v>2.50003457396153</v>
      </c>
      <c r="U862" s="19">
        <v>2.4999404066677</v>
      </c>
      <c r="V862" s="19">
        <v>2.96442741751936</v>
      </c>
      <c r="W862" s="19">
        <v>2.80633536910157</v>
      </c>
      <c r="X862" s="19">
        <v>2.4999404066677</v>
      </c>
      <c r="Y862" s="31">
        <v>54.2024376548427</v>
      </c>
      <c r="Z862" s="31">
        <v>46.8166471833166</v>
      </c>
      <c r="AA862" s="31">
        <v>49.2883351481902</v>
      </c>
      <c r="AB862" s="31">
        <v>54.2024376548427</v>
      </c>
    </row>
    <row r="863" ht="20.05" customHeight="1">
      <c r="A863" s="17">
        <f>$A862+C862</f>
        <v>4290</v>
      </c>
      <c r="B863" s="18"/>
      <c r="C863" s="19">
        <v>5</v>
      </c>
      <c r="D863" t="b" s="20">
        <v>0</v>
      </c>
      <c r="E863" s="21"/>
      <c r="F863" s="22">
        <v>431.225717343634</v>
      </c>
      <c r="G863" s="22">
        <f>$E863+($F863/60+H863*'data'!$C$16+I863*OFFSET('data'!$C$17,0,D863)-G862*(OFFSET('data'!$C$18,0,D863)+'data'!$C$19+OFFSET('data'!$C$20,0,D863)))*$C863/60+G862</f>
        <v>16.3633802816823</v>
      </c>
      <c r="H863" s="22">
        <f>H862+('data'!$C$19*G862-'data'!$C$16*H862)*$C863/60</f>
        <v>66.9557379706296</v>
      </c>
      <c r="I863" s="22">
        <f>I862+(OFFSET('data'!$C$20,0,D863)*G862-OFFSET('data'!$C$17,0,D863)*I862)*$C863/60</f>
        <v>182.797001090291</v>
      </c>
      <c r="J863" s="23">
        <f>$A863/60</f>
        <v>71.5</v>
      </c>
      <c r="K863" s="19">
        <f>G863/'data'!$C$15*1000</f>
        <v>2.5</v>
      </c>
      <c r="L863" s="19">
        <f>L862+'data'!$G$21*(K862-L862)/60*C862</f>
        <v>2.49990175182143</v>
      </c>
      <c r="M863" s="20">
        <f>IF(L863&lt;='data'!$G$22,1.89,1.47)</f>
        <v>1.89</v>
      </c>
      <c r="N863" s="19">
        <f>$A863</f>
        <v>4290</v>
      </c>
      <c r="O863" s="31">
        <f>'data'!$G$23-'data'!$G$23*(1-('data'!$G$22^M863)/('data'!$G$22^M863+L863^M863))</f>
        <v>54.2030203220125</v>
      </c>
      <c r="P863" s="31">
        <f>VLOOKUP(IF(N863-'data'!$G$24&lt;0,0,N863-'data'!$G$24),N3:O1097,2)</f>
        <v>54.2031017597331</v>
      </c>
      <c r="Q863" s="20">
        <v>2.5</v>
      </c>
      <c r="R863" s="19">
        <v>3.00917577047517</v>
      </c>
      <c r="S863" s="19">
        <v>2.9373388349655</v>
      </c>
      <c r="T863" s="19">
        <v>2.50003452950887</v>
      </c>
      <c r="U863" s="19">
        <v>2.49994151475433</v>
      </c>
      <c r="V863" s="19">
        <v>2.96494723946126</v>
      </c>
      <c r="W863" s="19">
        <v>2.80786999328452</v>
      </c>
      <c r="X863" s="19">
        <v>2.49994151475433</v>
      </c>
      <c r="Y863" s="31">
        <v>54.2024177562985</v>
      </c>
      <c r="Z863" s="31">
        <v>46.8087838922298</v>
      </c>
      <c r="AA863" s="31">
        <v>49.2636315544134</v>
      </c>
      <c r="AB863" s="31">
        <v>54.2024177562985</v>
      </c>
    </row>
    <row r="864" ht="20.05" customHeight="1">
      <c r="A864" s="17">
        <f>$A863+C863</f>
        <v>4295</v>
      </c>
      <c r="B864" s="18"/>
      <c r="C864" s="19">
        <v>5</v>
      </c>
      <c r="D864" t="b" s="20">
        <v>0</v>
      </c>
      <c r="E864" s="21"/>
      <c r="F864" s="22">
        <v>431.170630232784</v>
      </c>
      <c r="G864" s="22">
        <f>$E864+($F864/60+H864*'data'!$C$16+I864*OFFSET('data'!$C$17,0,D864)-G863*(OFFSET('data'!$C$18,0,D864)+'data'!$C$19+OFFSET('data'!$C$20,0,D864)))*$C864/60+G863</f>
        <v>16.3633802816823</v>
      </c>
      <c r="H864" s="22">
        <f>H863+('data'!$C$19*G863-'data'!$C$16*H863)*$C864/60</f>
        <v>66.95828793270179</v>
      </c>
      <c r="I864" s="22">
        <f>I863+(OFFSET('data'!$C$20,0,D864)*G863-OFFSET('data'!$C$17,0,D864)*I863)*$C864/60</f>
        <v>182.981177855607</v>
      </c>
      <c r="J864" s="23">
        <f>$A864/60</f>
        <v>71.5833333333333</v>
      </c>
      <c r="K864" s="19">
        <f>G864/'data'!$C$15*1000</f>
        <v>2.5</v>
      </c>
      <c r="L864" s="19">
        <f>L863+'data'!$G$21*(K863-L863)/60*C863</f>
        <v>2.4999029079287</v>
      </c>
      <c r="M864" s="20">
        <f>IF(L864&lt;='data'!$G$22,1.89,1.47)</f>
        <v>1.89</v>
      </c>
      <c r="N864" s="19">
        <f>$A864</f>
        <v>4295</v>
      </c>
      <c r="O864" s="31">
        <f>'data'!$G$23-'data'!$G$23*(1-('data'!$G$22^M864)/('data'!$G$22^M864+L864^M864))</f>
        <v>54.203000557988</v>
      </c>
      <c r="P864" s="31">
        <f>VLOOKUP(IF(N864-'data'!$G$24&lt;0,0,N864-'data'!$G$24),N3:O1097,2)</f>
        <v>54.2030810373876</v>
      </c>
      <c r="Q864" s="20">
        <v>2.5</v>
      </c>
      <c r="R864" s="19">
        <v>3.00947724985166</v>
      </c>
      <c r="S864" s="19">
        <v>2.93792471449428</v>
      </c>
      <c r="T864" s="19">
        <v>2.50003448519972</v>
      </c>
      <c r="U864" s="19">
        <v>2.49994260927878</v>
      </c>
      <c r="V864" s="19">
        <v>2.96546451848469</v>
      </c>
      <c r="W864" s="19">
        <v>2.80939348075035</v>
      </c>
      <c r="X864" s="19">
        <v>2.49994260927878</v>
      </c>
      <c r="Y864" s="31">
        <v>54.2023981009696</v>
      </c>
      <c r="Z864" s="31">
        <v>46.8009607130553</v>
      </c>
      <c r="AA864" s="31">
        <v>49.2391209216078</v>
      </c>
      <c r="AB864" s="31">
        <v>54.2023981009696</v>
      </c>
    </row>
    <row r="865" ht="20.05" customHeight="1">
      <c r="A865" s="17">
        <f>$A864+C864</f>
        <v>4300</v>
      </c>
      <c r="B865" s="18"/>
      <c r="C865" s="19">
        <v>5</v>
      </c>
      <c r="D865" t="b" s="20">
        <v>0</v>
      </c>
      <c r="E865" s="21"/>
      <c r="F865" s="22">
        <v>431.115621156392</v>
      </c>
      <c r="G865" s="22">
        <f>$E865+($F865/60+H865*'data'!$C$16+I865*OFFSET('data'!$C$17,0,D865)-G864*(OFFSET('data'!$C$18,0,D865)+'data'!$C$19+OFFSET('data'!$C$20,0,D865)))*$C865/60+G864</f>
        <v>16.3633802816823</v>
      </c>
      <c r="H865" s="22">
        <f>H864+('data'!$C$19*G864-'data'!$C$16*H864)*$C865/60</f>
        <v>66.960822930685</v>
      </c>
      <c r="I865" s="22">
        <f>I864+(OFFSET('data'!$C$20,0,D865)*G864-OFFSET('data'!$C$17,0,D865)*I864)*$C865/60</f>
        <v>183.165293075136</v>
      </c>
      <c r="J865" s="23">
        <f>$A865/60</f>
        <v>71.6666666666667</v>
      </c>
      <c r="K865" s="19">
        <f>G865/'data'!$C$15*1000</f>
        <v>2.5</v>
      </c>
      <c r="L865" s="19">
        <f>L864+'data'!$G$21*(K864-L864)/60*C864</f>
        <v>2.49990405043181</v>
      </c>
      <c r="M865" s="20">
        <f>IF(L865&lt;='data'!$G$22,1.89,1.47)</f>
        <v>1.89</v>
      </c>
      <c r="N865" s="19">
        <f>$A865</f>
        <v>4300</v>
      </c>
      <c r="O865" s="31">
        <f>'data'!$G$23-'data'!$G$23*(1-('data'!$G$22^M865)/('data'!$G$22^M865+L865^M865))</f>
        <v>54.2029810265372</v>
      </c>
      <c r="P865" s="31">
        <f>VLOOKUP(IF(N865-'data'!$G$24&lt;0,0,N865-'data'!$G$24),N3:O1097,2)</f>
        <v>54.2030605588931</v>
      </c>
      <c r="Q865" s="20">
        <v>2.5</v>
      </c>
      <c r="R865" s="19">
        <v>3.00977761681738</v>
      </c>
      <c r="S865" s="19">
        <v>2.93850829168636</v>
      </c>
      <c r="T865" s="19">
        <v>2.50003444103357</v>
      </c>
      <c r="U865" s="19">
        <v>2.49994369040233</v>
      </c>
      <c r="V865" s="19">
        <v>2.96597927133569</v>
      </c>
      <c r="W865" s="19">
        <v>2.81090593518367</v>
      </c>
      <c r="X865" s="19">
        <v>2.49994369040233</v>
      </c>
      <c r="Y865" s="31">
        <v>54.2023786859647</v>
      </c>
      <c r="Z865" s="31">
        <v>46.7931773676709</v>
      </c>
      <c r="AA865" s="31">
        <v>49.2148013033286</v>
      </c>
      <c r="AB865" s="31">
        <v>54.2023786859647</v>
      </c>
    </row>
    <row r="866" ht="20.05" customHeight="1">
      <c r="A866" s="17">
        <f>$A865+C865</f>
        <v>4305</v>
      </c>
      <c r="B866" s="18"/>
      <c r="C866" s="19">
        <v>5</v>
      </c>
      <c r="D866" t="b" s="20">
        <v>0</v>
      </c>
      <c r="E866" s="21"/>
      <c r="F866" s="22">
        <v>431.060689738473</v>
      </c>
      <c r="G866" s="22">
        <f>$E866+($F866/60+H866*'data'!$C$16+I866*OFFSET('data'!$C$17,0,D866)-G865*(OFFSET('data'!$C$18,0,D866)+'data'!$C$19+OFFSET('data'!$C$20,0,D866)))*$C866/60+G865</f>
        <v>16.3633802816823</v>
      </c>
      <c r="H866" s="22">
        <f>H865+('data'!$C$19*G865-'data'!$C$16*H865)*$C866/60</f>
        <v>66.9633430523938</v>
      </c>
      <c r="I866" s="22">
        <f>I865+(OFFSET('data'!$C$20,0,D866)*G865-OFFSET('data'!$C$17,0,D866)*I865)*$C866/60</f>
        <v>183.349346769445</v>
      </c>
      <c r="J866" s="23">
        <f>$A866/60</f>
        <v>71.75</v>
      </c>
      <c r="K866" s="19">
        <f>G866/'data'!$C$15*1000</f>
        <v>2.5</v>
      </c>
      <c r="L866" s="19">
        <f>L865+'data'!$G$21*(K865-L865)/60*C865</f>
        <v>2.49990517949084</v>
      </c>
      <c r="M866" s="20">
        <f>IF(L866&lt;='data'!$G$22,1.89,1.47)</f>
        <v>1.89</v>
      </c>
      <c r="N866" s="19">
        <f>$A866</f>
        <v>4305</v>
      </c>
      <c r="O866" s="31">
        <f>'data'!$G$23-'data'!$G$23*(1-('data'!$G$22^M866)/('data'!$G$22^M866+L866^M866))</f>
        <v>54.2029617249232</v>
      </c>
      <c r="P866" s="31">
        <f>VLOOKUP(IF(N866-'data'!$G$24&lt;0,0,N866-'data'!$G$24),N3:O1097,2)</f>
        <v>54.2030403213801</v>
      </c>
      <c r="Q866" s="20">
        <v>2.5</v>
      </c>
      <c r="R866" s="19">
        <v>3.01007687500776</v>
      </c>
      <c r="S866" s="19">
        <v>2.93908958861984</v>
      </c>
      <c r="T866" s="19">
        <v>2.5000343970099</v>
      </c>
      <c r="U866" s="19">
        <v>2.49994475828436</v>
      </c>
      <c r="V866" s="19">
        <v>2.96649151460634</v>
      </c>
      <c r="W866" s="19">
        <v>2.81240745932043</v>
      </c>
      <c r="X866" s="19">
        <v>2.49994475828436</v>
      </c>
      <c r="Y866" s="31">
        <v>54.2023595084266</v>
      </c>
      <c r="Z866" s="31">
        <v>46.7854335806203</v>
      </c>
      <c r="AA866" s="31">
        <v>49.1906707730043</v>
      </c>
      <c r="AB866" s="31">
        <v>54.2023595084266</v>
      </c>
    </row>
    <row r="867" ht="20.05" customHeight="1">
      <c r="A867" s="17">
        <f>$A866+C866</f>
        <v>4310</v>
      </c>
      <c r="B867" s="18"/>
      <c r="C867" s="19">
        <v>5</v>
      </c>
      <c r="D867" t="b" s="20">
        <v>0</v>
      </c>
      <c r="E867" s="21"/>
      <c r="F867" s="22">
        <v>431.005835605223</v>
      </c>
      <c r="G867" s="22">
        <f>$E867+($F867/60+H867*'data'!$C$16+I867*OFFSET('data'!$C$17,0,D867)-G866*(OFFSET('data'!$C$18,0,D867)+'data'!$C$19+OFFSET('data'!$C$20,0,D867)))*$C867/60+G866</f>
        <v>16.3633802816823</v>
      </c>
      <c r="H867" s="22">
        <f>H866+('data'!$C$19*G866-'data'!$C$16*H866)*$C867/60</f>
        <v>66.9658483851275</v>
      </c>
      <c r="I867" s="22">
        <f>I866+(OFFSET('data'!$C$20,0,D867)*G866-OFFSET('data'!$C$17,0,D867)*I866)*$C867/60</f>
        <v>183.533338959093</v>
      </c>
      <c r="J867" s="23">
        <f>$A867/60</f>
        <v>71.8333333333333</v>
      </c>
      <c r="K867" s="19">
        <f>G867/'data'!$C$15*1000</f>
        <v>2.5</v>
      </c>
      <c r="L867" s="19">
        <f>L866+'data'!$G$21*(K866-L866)/60*C866</f>
        <v>2.49990629526399</v>
      </c>
      <c r="M867" s="20">
        <f>IF(L867&lt;='data'!$G$22,1.89,1.47)</f>
        <v>1.89</v>
      </c>
      <c r="N867" s="19">
        <f>$A867</f>
        <v>4310</v>
      </c>
      <c r="O867" s="31">
        <f>'data'!$G$23-'data'!$G$23*(1-('data'!$G$22^M867)/('data'!$G$22^M867+L867^M867))</f>
        <v>54.2029426504414</v>
      </c>
      <c r="P867" s="31">
        <f>VLOOKUP(IF(N867-'data'!$G$24&lt;0,0,N867-'data'!$G$24),N3:O1097,2)</f>
        <v>54.2030203220125</v>
      </c>
      <c r="Q867" s="20">
        <v>2.5</v>
      </c>
      <c r="R867" s="19">
        <v>3.0103750280463</v>
      </c>
      <c r="S867" s="19">
        <v>2.93966862644102</v>
      </c>
      <c r="T867" s="19">
        <v>2.50003435312821</v>
      </c>
      <c r="U867" s="19">
        <v>2.49994581308236</v>
      </c>
      <c r="V867" s="19">
        <v>2.96700126473639</v>
      </c>
      <c r="W867" s="19">
        <v>2.81389815494748</v>
      </c>
      <c r="X867" s="19">
        <v>2.49994581308236</v>
      </c>
      <c r="Y867" s="31">
        <v>54.2023405655314</v>
      </c>
      <c r="Z867" s="31">
        <v>46.7777290790831</v>
      </c>
      <c r="AA867" s="31">
        <v>49.1667274239006</v>
      </c>
      <c r="AB867" s="31">
        <v>54.2023405655314</v>
      </c>
    </row>
    <row r="868" ht="20.05" customHeight="1">
      <c r="A868" s="17">
        <f>$A867+C867</f>
        <v>4315</v>
      </c>
      <c r="B868" s="18"/>
      <c r="C868" s="19">
        <v>5</v>
      </c>
      <c r="D868" t="b" s="20">
        <v>0</v>
      </c>
      <c r="E868" s="21"/>
      <c r="F868" s="22">
        <v>430.951058385003</v>
      </c>
      <c r="G868" s="22">
        <f>$E868+($F868/60+H868*'data'!$C$16+I868*OFFSET('data'!$C$17,0,D868)-G867*(OFFSET('data'!$C$18,0,D868)+'data'!$C$19+OFFSET('data'!$C$20,0,D868)))*$C868/60+G867</f>
        <v>16.3633802816823</v>
      </c>
      <c r="H868" s="22">
        <f>H867+('data'!$C$19*G867-'data'!$C$16*H867)*$C868/60</f>
        <v>66.9683390156731</v>
      </c>
      <c r="I868" s="22">
        <f>I867+(OFFSET('data'!$C$20,0,D868)*G867-OFFSET('data'!$C$17,0,D868)*I867)*$C868/60</f>
        <v>183.717269664633</v>
      </c>
      <c r="J868" s="23">
        <f>$A868/60</f>
        <v>71.9166666666667</v>
      </c>
      <c r="K868" s="19">
        <f>G868/'data'!$C$15*1000</f>
        <v>2.5</v>
      </c>
      <c r="L868" s="19">
        <f>L867+'data'!$G$21*(K867-L867)/60*C867</f>
        <v>2.4999073979076</v>
      </c>
      <c r="M868" s="20">
        <f>IF(L868&lt;='data'!$G$22,1.89,1.47)</f>
        <v>1.89</v>
      </c>
      <c r="N868" s="19">
        <f>$A868</f>
        <v>4315</v>
      </c>
      <c r="O868" s="31">
        <f>'data'!$G$23-'data'!$G$23*(1-('data'!$G$22^M868)/('data'!$G$22^M868+L868^M868))</f>
        <v>54.2029238004187</v>
      </c>
      <c r="P868" s="31">
        <f>VLOOKUP(IF(N868-'data'!$G$24&lt;0,0,N868-'data'!$G$24),N3:O1097,2)</f>
        <v>54.203000557988</v>
      </c>
      <c r="Q868" s="20">
        <v>2.5</v>
      </c>
      <c r="R868" s="19">
        <v>3.0106720795446</v>
      </c>
      <c r="S868" s="19">
        <v>2.94024542541831</v>
      </c>
      <c r="T868" s="19">
        <v>2.50003430938798</v>
      </c>
      <c r="U868" s="19">
        <v>2.49994685495196</v>
      </c>
      <c r="V868" s="19">
        <v>2.96750853801492</v>
      </c>
      <c r="W868" s="19">
        <v>2.81537812290274</v>
      </c>
      <c r="X868" s="19">
        <v>2.49994685495196</v>
      </c>
      <c r="Y868" s="31">
        <v>54.2023218544893</v>
      </c>
      <c r="Z868" s="31">
        <v>46.7700635928452</v>
      </c>
      <c r="AA868" s="31">
        <v>49.1429693690723</v>
      </c>
      <c r="AB868" s="31">
        <v>54.2023218544893</v>
      </c>
    </row>
    <row r="869" ht="20.05" customHeight="1">
      <c r="A869" s="17">
        <f>$A868+C868</f>
        <v>4320</v>
      </c>
      <c r="B869" s="18"/>
      <c r="C869" s="19">
        <v>5</v>
      </c>
      <c r="D869" t="b" s="20">
        <v>0</v>
      </c>
      <c r="E869" s="21"/>
      <c r="F869" s="22">
        <v>430.896357708327</v>
      </c>
      <c r="G869" s="22">
        <f>$E869+($F869/60+H869*'data'!$C$16+I869*OFFSET('data'!$C$17,0,D869)-G868*(OFFSET('data'!$C$18,0,D869)+'data'!$C$19+OFFSET('data'!$C$20,0,D869)))*$C869/60+G868</f>
        <v>16.3633802816823</v>
      </c>
      <c r="H869" s="22">
        <f>H868+('data'!$C$19*G868-'data'!$C$16*H868)*$C869/60</f>
        <v>66.9708150303083</v>
      </c>
      <c r="I869" s="22">
        <f>I868+(OFFSET('data'!$C$20,0,D869)*G868-OFFSET('data'!$C$17,0,D869)*I868)*$C869/60</f>
        <v>183.901138906610</v>
      </c>
      <c r="J869" s="23">
        <f>$A869/60</f>
        <v>72</v>
      </c>
      <c r="K869" s="19">
        <f>G869/'data'!$C$15*1000</f>
        <v>2.5</v>
      </c>
      <c r="L869" s="19">
        <f>L868+'data'!$G$21*(K868-L868)/60*C868</f>
        <v>2.49990848757617</v>
      </c>
      <c r="M869" s="20">
        <f>IF(L869&lt;='data'!$G$22,1.89,1.47)</f>
        <v>1.89</v>
      </c>
      <c r="N869" s="19">
        <f>$A869</f>
        <v>4320</v>
      </c>
      <c r="O869" s="31">
        <f>'data'!$G$23-'data'!$G$23*(1-('data'!$G$22^M869)/('data'!$G$22^M869+L869^M869))</f>
        <v>54.2029051722139</v>
      </c>
      <c r="P869" s="31">
        <f>VLOOKUP(IF(N869-'data'!$G$24&lt;0,0,N869-'data'!$G$24),N3:O1097,2)</f>
        <v>54.2029810265372</v>
      </c>
      <c r="Q869" s="20">
        <v>2.5</v>
      </c>
      <c r="R869" s="19">
        <v>3.01096803310248</v>
      </c>
      <c r="S869" s="19">
        <v>2.94082000499288</v>
      </c>
      <c r="T869" s="19">
        <v>2.50003426578873</v>
      </c>
      <c r="U869" s="19">
        <v>2.49994788404696</v>
      </c>
      <c r="V869" s="19">
        <v>2.96801335058198</v>
      </c>
      <c r="W869" s="19">
        <v>2.81684746307606</v>
      </c>
      <c r="X869" s="19">
        <v>2.49994788404696</v>
      </c>
      <c r="Y869" s="31">
        <v>54.2023033725429</v>
      </c>
      <c r="Z869" s="31">
        <v>46.7624368542691</v>
      </c>
      <c r="AA869" s="31">
        <v>49.1193947413026</v>
      </c>
      <c r="AB869" s="31">
        <v>54.2023033725429</v>
      </c>
    </row>
    <row r="870" ht="20.05" customHeight="1">
      <c r="A870" s="17">
        <f>$A869+C869</f>
        <v>4325</v>
      </c>
      <c r="B870" s="18"/>
      <c r="C870" s="19">
        <v>5</v>
      </c>
      <c r="D870" t="b" s="20">
        <v>0</v>
      </c>
      <c r="E870" s="21"/>
      <c r="F870" s="22">
        <v>430.841733207850</v>
      </c>
      <c r="G870" s="22">
        <f>$E870+($F870/60+H870*'data'!$C$16+I870*OFFSET('data'!$C$17,0,D870)-G869*(OFFSET('data'!$C$18,0,D870)+'data'!$C$19+OFFSET('data'!$C$20,0,D870)))*$C870/60+G869</f>
        <v>16.3633802816823</v>
      </c>
      <c r="H870" s="22">
        <f>H869+('data'!$C$19*G869-'data'!$C$16*H869)*$C870/60</f>
        <v>66.9732765148045</v>
      </c>
      <c r="I870" s="22">
        <f>I869+(OFFSET('data'!$C$20,0,D870)*G869-OFFSET('data'!$C$17,0,D870)*I869)*$C870/60</f>
        <v>184.084946705564</v>
      </c>
      <c r="J870" s="23">
        <f>$A870/60</f>
        <v>72.0833333333333</v>
      </c>
      <c r="K870" s="19">
        <f>G870/'data'!$C$15*1000</f>
        <v>2.5</v>
      </c>
      <c r="L870" s="19">
        <f>L869+'data'!$G$21*(K869-L869)/60*C869</f>
        <v>2.49990956442237</v>
      </c>
      <c r="M870" s="20">
        <f>IF(L870&lt;='data'!$G$22,1.89,1.47)</f>
        <v>1.89</v>
      </c>
      <c r="N870" s="19">
        <f>$A870</f>
        <v>4325</v>
      </c>
      <c r="O870" s="31">
        <f>'data'!$G$23-'data'!$G$23*(1-('data'!$G$22^M870)/('data'!$G$22^M870+L870^M870))</f>
        <v>54.2028867632167</v>
      </c>
      <c r="P870" s="31">
        <f>VLOOKUP(IF(N870-'data'!$G$24&lt;0,0,N870-'data'!$G$24),N3:O1097,2)</f>
        <v>54.2029617249232</v>
      </c>
      <c r="Q870" s="20">
        <v>2.5</v>
      </c>
      <c r="R870" s="19">
        <v>3.01126289230792</v>
      </c>
      <c r="S870" s="19">
        <v>2.94139238382633</v>
      </c>
      <c r="T870" s="19">
        <v>2.50003422232992</v>
      </c>
      <c r="U870" s="19">
        <v>2.49994890051933</v>
      </c>
      <c r="V870" s="19">
        <v>2.96851571843019</v>
      </c>
      <c r="W870" s="19">
        <v>2.81830627441063</v>
      </c>
      <c r="X870" s="19">
        <v>2.49994890051933</v>
      </c>
      <c r="Y870" s="31">
        <v>54.2022851169674</v>
      </c>
      <c r="Z870" s="31">
        <v>46.7548485982646</v>
      </c>
      <c r="AA870" s="31">
        <v>49.0960016930321</v>
      </c>
      <c r="AB870" s="31">
        <v>54.2022851169674</v>
      </c>
    </row>
    <row r="871" ht="20.05" customHeight="1">
      <c r="A871" s="17">
        <f>$A870+C870</f>
        <v>4330</v>
      </c>
      <c r="B871" s="18"/>
      <c r="C871" s="19">
        <v>5</v>
      </c>
      <c r="D871" t="b" s="20">
        <v>0</v>
      </c>
      <c r="E871" s="21"/>
      <c r="F871" s="22">
        <v>430.787184518357</v>
      </c>
      <c r="G871" s="22">
        <f>$E871+($F871/60+H871*'data'!$C$16+I871*OFFSET('data'!$C$17,0,D871)-G870*(OFFSET('data'!$C$18,0,D871)+'data'!$C$19+OFFSET('data'!$C$20,0,D871)))*$C871/60+G870</f>
        <v>16.3633802816823</v>
      </c>
      <c r="H871" s="22">
        <f>H870+('data'!$C$19*G870-'data'!$C$16*H870)*$C871/60</f>
        <v>66.97572355442971</v>
      </c>
      <c r="I871" s="22">
        <f>I870+(OFFSET('data'!$C$20,0,D871)*G870-OFFSET('data'!$C$17,0,D871)*I870)*$C871/60</f>
        <v>184.268693082028</v>
      </c>
      <c r="J871" s="23">
        <f>$A871/60</f>
        <v>72.1666666666667</v>
      </c>
      <c r="K871" s="19">
        <f>G871/'data'!$C$15*1000</f>
        <v>2.5</v>
      </c>
      <c r="L871" s="19">
        <f>L870+'data'!$G$21*(K870-L870)/60*C870</f>
        <v>2.49991062859709</v>
      </c>
      <c r="M871" s="20">
        <f>IF(L871&lt;='data'!$G$22,1.89,1.47)</f>
        <v>1.89</v>
      </c>
      <c r="N871" s="19">
        <f>$A871</f>
        <v>4330</v>
      </c>
      <c r="O871" s="31">
        <f>'data'!$G$23-'data'!$G$23*(1-('data'!$G$22^M871)/('data'!$G$22^M871+L871^M871))</f>
        <v>54.2028685708475</v>
      </c>
      <c r="P871" s="31">
        <f>VLOOKUP(IF(N871-'data'!$G$24&lt;0,0,N871-'data'!$G$24),N3:O1097,2)</f>
        <v>54.2029426504414</v>
      </c>
      <c r="Q871" s="20">
        <v>2.5</v>
      </c>
      <c r="R871" s="19">
        <v>3.01155666073718</v>
      </c>
      <c r="S871" s="19">
        <v>2.94196257984558</v>
      </c>
      <c r="T871" s="19">
        <v>2.50003417901107</v>
      </c>
      <c r="U871" s="19">
        <v>2.49994990451927</v>
      </c>
      <c r="V871" s="19">
        <v>2.96901565740636</v>
      </c>
      <c r="W871" s="19">
        <v>2.81975465490495</v>
      </c>
      <c r="X871" s="19">
        <v>2.49994990451927</v>
      </c>
      <c r="Y871" s="31">
        <v>54.2022670850702</v>
      </c>
      <c r="Z871" s="31">
        <v>46.7472985622602</v>
      </c>
      <c r="AA871" s="31">
        <v>49.0727883962762</v>
      </c>
      <c r="AB871" s="31">
        <v>54.2022670850702</v>
      </c>
    </row>
    <row r="872" ht="20.05" customHeight="1">
      <c r="A872" s="17">
        <f>$A871+C871</f>
        <v>4335</v>
      </c>
      <c r="B872" s="18"/>
      <c r="C872" s="19">
        <v>5</v>
      </c>
      <c r="D872" t="b" s="20">
        <v>0</v>
      </c>
      <c r="E872" s="21"/>
      <c r="F872" s="22">
        <v>430.732711276748</v>
      </c>
      <c r="G872" s="22">
        <f>$E872+($F872/60+H872*'data'!$C$16+I872*OFFSET('data'!$C$17,0,D872)-G871*(OFFSET('data'!$C$18,0,D872)+'data'!$C$19+OFFSET('data'!$C$20,0,D872)))*$C872/60+G871</f>
        <v>16.3633802816823</v>
      </c>
      <c r="H872" s="22">
        <f>H871+('data'!$C$19*G871-'data'!$C$16*H871)*$C872/60</f>
        <v>66.97815623395159</v>
      </c>
      <c r="I872" s="22">
        <f>I871+(OFFSET('data'!$C$20,0,D872)*G871-OFFSET('data'!$C$17,0,D872)*I871)*$C872/60</f>
        <v>184.452378056526</v>
      </c>
      <c r="J872" s="23">
        <f>$A872/60</f>
        <v>72.25</v>
      </c>
      <c r="K872" s="19">
        <f>G872/'data'!$C$15*1000</f>
        <v>2.5</v>
      </c>
      <c r="L872" s="19">
        <f>L871+'data'!$G$21*(K871-L871)/60*C871</f>
        <v>2.49991168024944</v>
      </c>
      <c r="M872" s="20">
        <f>IF(L872&lt;='data'!$G$22,1.89,1.47)</f>
        <v>1.89</v>
      </c>
      <c r="N872" s="19">
        <f>$A872</f>
        <v>4335</v>
      </c>
      <c r="O872" s="31">
        <f>'data'!$G$23-'data'!$G$23*(1-('data'!$G$22^M872)/('data'!$G$22^M872+L872^M872))</f>
        <v>54.202850592557</v>
      </c>
      <c r="P872" s="31">
        <f>VLOOKUP(IF(N872-'data'!$G$24&lt;0,0,N872-'data'!$G$24),N3:O1097,2)</f>
        <v>54.2029238004187</v>
      </c>
      <c r="Q872" s="20">
        <v>2.5</v>
      </c>
      <c r="R872" s="19">
        <v>3.01184934195479</v>
      </c>
      <c r="S872" s="19">
        <v>2.94253061028509</v>
      </c>
      <c r="T872" s="19">
        <v>2.50003413583167</v>
      </c>
      <c r="U872" s="19">
        <v>2.49995089619518</v>
      </c>
      <c r="V872" s="19">
        <v>2.96951318321303</v>
      </c>
      <c r="W872" s="19">
        <v>2.8211927016153</v>
      </c>
      <c r="X872" s="19">
        <v>2.49995089619518</v>
      </c>
      <c r="Y872" s="31">
        <v>54.2022492741907</v>
      </c>
      <c r="Z872" s="31">
        <v>46.7397864861746</v>
      </c>
      <c r="AA872" s="31">
        <v>49.049753042535</v>
      </c>
      <c r="AB872" s="31">
        <v>54.2022492741907</v>
      </c>
    </row>
    <row r="873" ht="20.05" customHeight="1">
      <c r="A873" s="17">
        <f>$A872+C872</f>
        <v>4340</v>
      </c>
      <c r="B873" s="18"/>
      <c r="C873" s="19">
        <v>5</v>
      </c>
      <c r="D873" t="b" s="20">
        <v>0</v>
      </c>
      <c r="E873" s="21"/>
      <c r="F873" s="22">
        <v>430.678313122026</v>
      </c>
      <c r="G873" s="22">
        <f>$E873+($F873/60+H873*'data'!$C$16+I873*OFFSET('data'!$C$17,0,D873)-G872*(OFFSET('data'!$C$18,0,D873)+'data'!$C$19+OFFSET('data'!$C$20,0,D873)))*$C873/60+G872</f>
        <v>16.3633802816823</v>
      </c>
      <c r="H873" s="22">
        <f>H872+('data'!$C$19*G872-'data'!$C$16*H872)*$C873/60</f>
        <v>66.9805746376404</v>
      </c>
      <c r="I873" s="22">
        <f>I872+(OFFSET('data'!$C$20,0,D873)*G872-OFFSET('data'!$C$17,0,D873)*I872)*$C873/60</f>
        <v>184.636001649577</v>
      </c>
      <c r="J873" s="23">
        <f>$A873/60</f>
        <v>72.3333333333333</v>
      </c>
      <c r="K873" s="19">
        <f>G873/'data'!$C$15*1000</f>
        <v>2.5</v>
      </c>
      <c r="L873" s="19">
        <f>L872+'data'!$G$21*(K872-L872)/60*C872</f>
        <v>2.49991271952678</v>
      </c>
      <c r="M873" s="20">
        <f>IF(L873&lt;='data'!$G$22,1.89,1.47)</f>
        <v>1.89</v>
      </c>
      <c r="N873" s="19">
        <f>$A873</f>
        <v>4340</v>
      </c>
      <c r="O873" s="31">
        <f>'data'!$G$23-'data'!$G$23*(1-('data'!$G$22^M873)/('data'!$G$22^M873+L873^M873))</f>
        <v>54.2028328258258</v>
      </c>
      <c r="P873" s="31">
        <f>VLOOKUP(IF(N873-'data'!$G$24&lt;0,0,N873-'data'!$G$24),N3:O1097,2)</f>
        <v>54.2029051722139</v>
      </c>
      <c r="Q873" s="20">
        <v>2.5</v>
      </c>
      <c r="R873" s="19">
        <v>3.01214093951358</v>
      </c>
      <c r="S873" s="19">
        <v>2.94309649172658</v>
      </c>
      <c r="T873" s="19">
        <v>2.50003409279123</v>
      </c>
      <c r="U873" s="19">
        <v>2.49995187569373</v>
      </c>
      <c r="V873" s="19">
        <v>2.97000831141007</v>
      </c>
      <c r="W873" s="19">
        <v>2.82262051065869</v>
      </c>
      <c r="X873" s="19">
        <v>2.49995187569373</v>
      </c>
      <c r="Y873" s="31">
        <v>54.2022316816995</v>
      </c>
      <c r="Z873" s="31">
        <v>46.7323121123889</v>
      </c>
      <c r="AA873" s="31">
        <v>49.0268938426927</v>
      </c>
      <c r="AB873" s="31">
        <v>54.2022316816995</v>
      </c>
    </row>
    <row r="874" ht="20.05" customHeight="1">
      <c r="A874" s="17">
        <f>$A873+C873</f>
        <v>4345</v>
      </c>
      <c r="B874" s="18"/>
      <c r="C874" s="19">
        <v>5</v>
      </c>
      <c r="D874" t="b" s="20">
        <v>0</v>
      </c>
      <c r="E874" s="21"/>
      <c r="F874" s="22">
        <v>430.623989695284</v>
      </c>
      <c r="G874" s="22">
        <f>$E874+($F874/60+H874*'data'!$C$16+I874*OFFSET('data'!$C$17,0,D874)-G873*(OFFSET('data'!$C$18,0,D874)+'data'!$C$19+OFFSET('data'!$C$20,0,D874)))*$C874/60+G873</f>
        <v>16.3633802816823</v>
      </c>
      <c r="H874" s="22">
        <f>H873+('data'!$C$19*G873-'data'!$C$16*H873)*$C874/60</f>
        <v>66.9829788492718</v>
      </c>
      <c r="I874" s="22">
        <f>I873+(OFFSET('data'!$C$20,0,D874)*G873-OFFSET('data'!$C$17,0,D874)*I873)*$C874/60</f>
        <v>184.819563881693</v>
      </c>
      <c r="J874" s="23">
        <f>$A874/60</f>
        <v>72.4166666666667</v>
      </c>
      <c r="K874" s="19">
        <f>G874/'data'!$C$15*1000</f>
        <v>2.5</v>
      </c>
      <c r="L874" s="19">
        <f>L873+'data'!$G$21*(K873-L873)/60*C873</f>
        <v>2.49991374657472</v>
      </c>
      <c r="M874" s="20">
        <f>IF(L874&lt;='data'!$G$22,1.89,1.47)</f>
        <v>1.89</v>
      </c>
      <c r="N874" s="19">
        <f>$A874</f>
        <v>4345</v>
      </c>
      <c r="O874" s="31">
        <f>'data'!$G$23-'data'!$G$23*(1-('data'!$G$22^M874)/('data'!$G$22^M874+L874^M874))</f>
        <v>54.2028152681646</v>
      </c>
      <c r="P874" s="31">
        <f>VLOOKUP(IF(N874-'data'!$G$24&lt;0,0,N874-'data'!$G$24),N3:O1097,2)</f>
        <v>54.2028867632167</v>
      </c>
      <c r="Q874" s="20">
        <v>2.5</v>
      </c>
      <c r="R874" s="19">
        <v>3.01243145695478</v>
      </c>
      <c r="S874" s="19">
        <v>2.94366024013641</v>
      </c>
      <c r="T874" s="19">
        <v>2.50003404988925</v>
      </c>
      <c r="U874" s="19">
        <v>2.49995284315985</v>
      </c>
      <c r="V874" s="19">
        <v>2.9705010574162</v>
      </c>
      <c r="W874" s="19">
        <v>2.8240381772162</v>
      </c>
      <c r="X874" s="19">
        <v>2.49995284315985</v>
      </c>
      <c r="Y874" s="31">
        <v>54.2022143049984</v>
      </c>
      <c r="Z874" s="31">
        <v>46.7248751857182</v>
      </c>
      <c r="AA874" s="31">
        <v>49.0042090269104</v>
      </c>
      <c r="AB874" s="31">
        <v>54.2022143049984</v>
      </c>
    </row>
    <row r="875" ht="20.05" customHeight="1">
      <c r="A875" s="17">
        <f>$A874+C874</f>
        <v>4350</v>
      </c>
      <c r="B875" s="18"/>
      <c r="C875" s="19">
        <v>5</v>
      </c>
      <c r="D875" t="b" s="20">
        <v>0</v>
      </c>
      <c r="E875" s="21"/>
      <c r="F875" s="22">
        <v>430.569740639696</v>
      </c>
      <c r="G875" s="22">
        <f>$E875+($F875/60+H875*'data'!$C$16+I875*OFFSET('data'!$C$17,0,D875)-G874*(OFFSET('data'!$C$18,0,D875)+'data'!$C$19+OFFSET('data'!$C$20,0,D875)))*$C875/60+G874</f>
        <v>16.3633802816823</v>
      </c>
      <c r="H875" s="22">
        <f>H874+('data'!$C$19*G874-'data'!$C$16*H874)*$C875/60</f>
        <v>66.9853689521299</v>
      </c>
      <c r="I875" s="22">
        <f>I874+(OFFSET('data'!$C$20,0,D875)*G874-OFFSET('data'!$C$17,0,D875)*I874)*$C875/60</f>
        <v>185.003064773378</v>
      </c>
      <c r="J875" s="23">
        <f>$A875/60</f>
        <v>72.5</v>
      </c>
      <c r="K875" s="19">
        <f>G875/'data'!$C$15*1000</f>
        <v>2.5</v>
      </c>
      <c r="L875" s="19">
        <f>L874+'data'!$G$21*(K874-L874)/60*C874</f>
        <v>2.49991476153717</v>
      </c>
      <c r="M875" s="20">
        <f>IF(L875&lt;='data'!$G$22,1.89,1.47)</f>
        <v>1.89</v>
      </c>
      <c r="N875" s="19">
        <f>$A875</f>
        <v>4350</v>
      </c>
      <c r="O875" s="31">
        <f>'data'!$G$23-'data'!$G$23*(1-('data'!$G$22^M875)/('data'!$G$22^M875+L875^M875))</f>
        <v>54.202797917113</v>
      </c>
      <c r="P875" s="31">
        <f>VLOOKUP(IF(N875-'data'!$G$24&lt;0,0,N875-'data'!$G$24),N3:O1097,2)</f>
        <v>54.2028685708475</v>
      </c>
      <c r="Q875" s="20">
        <v>2.5</v>
      </c>
      <c r="R875" s="19">
        <v>3.01272089780798</v>
      </c>
      <c r="S875" s="19">
        <v>2.94422187090078</v>
      </c>
      <c r="T875" s="19">
        <v>2.50003400712524</v>
      </c>
      <c r="U875" s="19">
        <v>2.49995379873675</v>
      </c>
      <c r="V875" s="19">
        <v>2.97099143651051</v>
      </c>
      <c r="W875" s="19">
        <v>2.82544579553679</v>
      </c>
      <c r="X875" s="19">
        <v>2.49995379873675</v>
      </c>
      <c r="Y875" s="31">
        <v>54.2021971415195</v>
      </c>
      <c r="Z875" s="31">
        <v>46.7174754533848</v>
      </c>
      <c r="AA875" s="31">
        <v>48.9816968445108</v>
      </c>
      <c r="AB875" s="31">
        <v>54.2021971415195</v>
      </c>
    </row>
    <row r="876" ht="20.05" customHeight="1">
      <c r="A876" s="17">
        <f>$A875+C875</f>
        <v>4355</v>
      </c>
      <c r="B876" s="18"/>
      <c r="C876" s="19">
        <v>5</v>
      </c>
      <c r="D876" t="b" s="20">
        <v>0</v>
      </c>
      <c r="E876" s="21"/>
      <c r="F876" s="22">
        <v>430.515565600504</v>
      </c>
      <c r="G876" s="22">
        <f>$E876+($F876/60+H876*'data'!$C$16+I876*OFFSET('data'!$C$17,0,D876)-G875*(OFFSET('data'!$C$18,0,D876)+'data'!$C$19+OFFSET('data'!$C$20,0,D876)))*$C876/60+G875</f>
        <v>16.3633802816823</v>
      </c>
      <c r="H876" s="22">
        <f>H875+('data'!$C$19*G875-'data'!$C$16*H875)*$C876/60</f>
        <v>66.987745029010</v>
      </c>
      <c r="I876" s="22">
        <f>I875+(OFFSET('data'!$C$20,0,D876)*G875-OFFSET('data'!$C$17,0,D876)*I875)*$C876/60</f>
        <v>185.186504345131</v>
      </c>
      <c r="J876" s="23">
        <f>$A876/60</f>
        <v>72.5833333333333</v>
      </c>
      <c r="K876" s="19">
        <f>G876/'data'!$C$15*1000</f>
        <v>2.5</v>
      </c>
      <c r="L876" s="19">
        <f>L875+'data'!$G$21*(K875-L875)/60*C875</f>
        <v>2.49991576455634</v>
      </c>
      <c r="M876" s="20">
        <f>IF(L876&lt;='data'!$G$22,1.89,1.47)</f>
        <v>1.89</v>
      </c>
      <c r="N876" s="19">
        <f>$A876</f>
        <v>4355</v>
      </c>
      <c r="O876" s="31">
        <f>'data'!$G$23-'data'!$G$23*(1-('data'!$G$22^M876)/('data'!$G$22^M876+L876^M876))</f>
        <v>54.2027807702396</v>
      </c>
      <c r="P876" s="31">
        <f>VLOOKUP(IF(N876-'data'!$G$24&lt;0,0,N876-'data'!$G$24),N3:O1097,2)</f>
        <v>54.202850592557</v>
      </c>
      <c r="Q876" s="20">
        <v>2.5</v>
      </c>
      <c r="R876" s="19">
        <v>3.01300926559126</v>
      </c>
      <c r="S876" s="19">
        <v>2.94478139885881</v>
      </c>
      <c r="T876" s="19">
        <v>2.5000339644987</v>
      </c>
      <c r="U876" s="19">
        <v>2.49995474256596</v>
      </c>
      <c r="V876" s="19">
        <v>2.97147946383397</v>
      </c>
      <c r="W876" s="19">
        <v>2.82684345894142</v>
      </c>
      <c r="X876" s="19">
        <v>2.49995474256596</v>
      </c>
      <c r="Y876" s="31">
        <v>54.2021801887258</v>
      </c>
      <c r="Z876" s="31">
        <v>46.7101126649909</v>
      </c>
      <c r="AA876" s="31">
        <v>48.9593555638569</v>
      </c>
      <c r="AB876" s="31">
        <v>54.2021801887258</v>
      </c>
    </row>
    <row r="877" ht="20.05" customHeight="1">
      <c r="A877" s="17">
        <f>$A876+C876</f>
        <v>4360</v>
      </c>
      <c r="B877" s="18"/>
      <c r="C877" s="19">
        <v>5</v>
      </c>
      <c r="D877" t="b" s="20">
        <v>0</v>
      </c>
      <c r="E877" s="21"/>
      <c r="F877" s="22">
        <v>430.461464224999</v>
      </c>
      <c r="G877" s="22">
        <f>$E877+($F877/60+H877*'data'!$C$16+I877*OFFSET('data'!$C$17,0,D877)-G876*(OFFSET('data'!$C$18,0,D877)+'data'!$C$19+OFFSET('data'!$C$20,0,D877)))*$C877/60+G876</f>
        <v>16.3633802816823</v>
      </c>
      <c r="H877" s="22">
        <f>H876+('data'!$C$19*G876-'data'!$C$16*H876)*$C877/60</f>
        <v>66.99010716222161</v>
      </c>
      <c r="I877" s="22">
        <f>I876+(OFFSET('data'!$C$20,0,D877)*G876-OFFSET('data'!$C$17,0,D877)*I876)*$C877/60</f>
        <v>185.369882617442</v>
      </c>
      <c r="J877" s="23">
        <f>$A877/60</f>
        <v>72.6666666666667</v>
      </c>
      <c r="K877" s="19">
        <f>G877/'data'!$C$15*1000</f>
        <v>2.5</v>
      </c>
      <c r="L877" s="19">
        <f>L876+'data'!$G$21*(K876-L876)/60*C876</f>
        <v>2.49991675577277</v>
      </c>
      <c r="M877" s="20">
        <f>IF(L877&lt;='data'!$G$22,1.89,1.47)</f>
        <v>1.89</v>
      </c>
      <c r="N877" s="19">
        <f>$A877</f>
        <v>4360</v>
      </c>
      <c r="O877" s="31">
        <f>'data'!$G$23-'data'!$G$23*(1-('data'!$G$22^M877)/('data'!$G$22^M877+L877^M877))</f>
        <v>54.2027638251418</v>
      </c>
      <c r="P877" s="31">
        <f>VLOOKUP(IF(N877-'data'!$G$24&lt;0,0,N877-'data'!$G$24),N3:O1097,2)</f>
        <v>54.2028328258258</v>
      </c>
      <c r="Q877" s="20">
        <v>2.5</v>
      </c>
      <c r="R877" s="19">
        <v>3.01329656381113</v>
      </c>
      <c r="S877" s="19">
        <v>2.94533883833369</v>
      </c>
      <c r="T877" s="19">
        <v>2.50003392200913</v>
      </c>
      <c r="U877" s="19">
        <v>2.49995567478733</v>
      </c>
      <c r="V877" s="19">
        <v>2.97196515439093</v>
      </c>
      <c r="W877" s="19">
        <v>2.82823125982754</v>
      </c>
      <c r="X877" s="19">
        <v>2.49995567478733</v>
      </c>
      <c r="Y877" s="31">
        <v>54.2021634441097</v>
      </c>
      <c r="Z877" s="31">
        <v>46.7027865724919</v>
      </c>
      <c r="AA877" s="31">
        <v>48.9371834722242</v>
      </c>
      <c r="AB877" s="31">
        <v>54.2021634441097</v>
      </c>
    </row>
    <row r="878" ht="20.05" customHeight="1">
      <c r="A878" s="17">
        <f>$A877+C877</f>
        <v>4365</v>
      </c>
      <c r="B878" s="18"/>
      <c r="C878" s="19">
        <v>5</v>
      </c>
      <c r="D878" t="b" s="20">
        <v>0</v>
      </c>
      <c r="E878" s="21"/>
      <c r="F878" s="22">
        <v>430.407436162521</v>
      </c>
      <c r="G878" s="22">
        <f>$E878+($F878/60+H878*'data'!$C$16+I878*OFFSET('data'!$C$17,0,D878)-G877*(OFFSET('data'!$C$18,0,D878)+'data'!$C$19+OFFSET('data'!$C$20,0,D878)))*$C878/60+G877</f>
        <v>16.3633802816823</v>
      </c>
      <c r="H878" s="22">
        <f>H877+('data'!$C$19*G877-'data'!$C$16*H877)*$C878/60</f>
        <v>66.992455433591</v>
      </c>
      <c r="I878" s="22">
        <f>I877+(OFFSET('data'!$C$20,0,D878)*G877-OFFSET('data'!$C$17,0,D878)*I877)*$C878/60</f>
        <v>185.553199610796</v>
      </c>
      <c r="J878" s="23">
        <f>$A878/60</f>
        <v>72.75</v>
      </c>
      <c r="K878" s="19">
        <f>G878/'data'!$C$15*1000</f>
        <v>2.5</v>
      </c>
      <c r="L878" s="19">
        <f>L877+'data'!$G$21*(K877-L877)/60*C877</f>
        <v>2.49991773532534</v>
      </c>
      <c r="M878" s="20">
        <f>IF(L878&lt;='data'!$G$22,1.89,1.47)</f>
        <v>1.89</v>
      </c>
      <c r="N878" s="19">
        <f>$A878</f>
        <v>4365</v>
      </c>
      <c r="O878" s="31">
        <f>'data'!$G$23-'data'!$G$23*(1-('data'!$G$22^M878)/('data'!$G$22^M878+L878^M878))</f>
        <v>54.2027470794452</v>
      </c>
      <c r="P878" s="31">
        <f>VLOOKUP(IF(N878-'data'!$G$24&lt;0,0,N878-'data'!$G$24),N3:O1097,2)</f>
        <v>54.2028152681646</v>
      </c>
      <c r="Q878" s="20">
        <v>2.5</v>
      </c>
      <c r="R878" s="19">
        <v>3.01358279596266</v>
      </c>
      <c r="S878" s="19">
        <v>2.94589420316203</v>
      </c>
      <c r="T878" s="19">
        <v>2.50003387965605</v>
      </c>
      <c r="U878" s="19">
        <v>2.49995659553907</v>
      </c>
      <c r="V878" s="19">
        <v>2.97244852305057</v>
      </c>
      <c r="W878" s="19">
        <v>2.82960928967389</v>
      </c>
      <c r="X878" s="19">
        <v>2.49995659553907</v>
      </c>
      <c r="Y878" s="31">
        <v>54.2021469051936</v>
      </c>
      <c r="Z878" s="31">
        <v>46.6954969301697</v>
      </c>
      <c r="AA878" s="31">
        <v>48.9151788756679</v>
      </c>
      <c r="AB878" s="31">
        <v>54.2021469051936</v>
      </c>
    </row>
    <row r="879" ht="20.05" customHeight="1">
      <c r="A879" s="17">
        <f>$A878+C878</f>
        <v>4370</v>
      </c>
      <c r="B879" s="18"/>
      <c r="C879" s="19">
        <v>5</v>
      </c>
      <c r="D879" t="b" s="20">
        <v>0</v>
      </c>
      <c r="E879" s="21"/>
      <c r="F879" s="22">
        <v>430.353481064435</v>
      </c>
      <c r="G879" s="22">
        <f>$E879+($F879/60+H879*'data'!$C$16+I879*OFFSET('data'!$C$17,0,D879)-G878*(OFFSET('data'!$C$18,0,D879)+'data'!$C$19+OFFSET('data'!$C$20,0,D879)))*$C879/60+G878</f>
        <v>16.3633802816823</v>
      </c>
      <c r="H879" s="22">
        <f>H878+('data'!$C$19*G878-'data'!$C$16*H878)*$C879/60</f>
        <v>66.9947899244646</v>
      </c>
      <c r="I879" s="22">
        <f>I878+(OFFSET('data'!$C$20,0,D879)*G878-OFFSET('data'!$C$17,0,D879)*I878)*$C879/60</f>
        <v>185.736455345670</v>
      </c>
      <c r="J879" s="23">
        <f>$A879/60</f>
        <v>72.8333333333333</v>
      </c>
      <c r="K879" s="19">
        <f>G879/'data'!$C$15*1000</f>
        <v>2.5</v>
      </c>
      <c r="L879" s="19">
        <f>L878+'data'!$G$21*(K878-L878)/60*C878</f>
        <v>2.49991870335131</v>
      </c>
      <c r="M879" s="20">
        <f>IF(L879&lt;='data'!$G$22,1.89,1.47)</f>
        <v>1.89</v>
      </c>
      <c r="N879" s="19">
        <f>$A879</f>
        <v>4370</v>
      </c>
      <c r="O879" s="31">
        <f>'data'!$G$23-'data'!$G$23*(1-('data'!$G$22^M879)/('data'!$G$22^M879+L879^M879))</f>
        <v>54.2027305308031</v>
      </c>
      <c r="P879" s="31">
        <f>VLOOKUP(IF(N879-'data'!$G$24&lt;0,0,N879-'data'!$G$24),N3:O1097,2)</f>
        <v>54.202797917113</v>
      </c>
      <c r="Q879" s="20">
        <v>2.5</v>
      </c>
      <c r="R879" s="19">
        <v>3.01386796552942</v>
      </c>
      <c r="S879" s="19">
        <v>2.94644750672139</v>
      </c>
      <c r="T879" s="19">
        <v>2.50003383743898</v>
      </c>
      <c r="U879" s="19">
        <v>2.49995750495775</v>
      </c>
      <c r="V879" s="19">
        <v>2.97292958454837</v>
      </c>
      <c r="W879" s="19">
        <v>2.83097763904556</v>
      </c>
      <c r="X879" s="19">
        <v>2.49995750495775</v>
      </c>
      <c r="Y879" s="31">
        <v>54.202130569529</v>
      </c>
      <c r="Z879" s="31">
        <v>46.688243494607</v>
      </c>
      <c r="AA879" s="31">
        <v>48.8933400988847</v>
      </c>
      <c r="AB879" s="31">
        <v>54.202130569529</v>
      </c>
    </row>
    <row r="880" ht="20.05" customHeight="1">
      <c r="A880" s="17">
        <f>$A879+C879</f>
        <v>4375</v>
      </c>
      <c r="B880" s="18"/>
      <c r="C880" s="19">
        <v>5</v>
      </c>
      <c r="D880" t="b" s="20">
        <v>0</v>
      </c>
      <c r="E880" s="21"/>
      <c r="F880" s="22">
        <v>430.299598584130</v>
      </c>
      <c r="G880" s="22">
        <f>$E880+($F880/60+H880*'data'!$C$16+I880*OFFSET('data'!$C$17,0,D880)-G879*(OFFSET('data'!$C$18,0,D880)+'data'!$C$19+OFFSET('data'!$C$20,0,D880)))*$C880/60+G879</f>
        <v>16.3633802816823</v>
      </c>
      <c r="H880" s="22">
        <f>H879+('data'!$C$19*G879-'data'!$C$16*H879)*$C880/60</f>
        <v>66.9971107157112</v>
      </c>
      <c r="I880" s="22">
        <f>I879+(OFFSET('data'!$C$20,0,D880)*G879-OFFSET('data'!$C$17,0,D880)*I879)*$C880/60</f>
        <v>185.919649842535</v>
      </c>
      <c r="J880" s="23">
        <f>$A880/60</f>
        <v>72.9166666666667</v>
      </c>
      <c r="K880" s="19">
        <f>G880/'data'!$C$15*1000</f>
        <v>2.5</v>
      </c>
      <c r="L880" s="19">
        <f>L879+'data'!$G$21*(K879-L879)/60*C879</f>
        <v>2.49991965998631</v>
      </c>
      <c r="M880" s="20">
        <f>IF(L880&lt;='data'!$G$22,1.89,1.47)</f>
        <v>1.89</v>
      </c>
      <c r="N880" s="19">
        <f>$A880</f>
        <v>4375</v>
      </c>
      <c r="O880" s="31">
        <f>'data'!$G$23-'data'!$G$23*(1-('data'!$G$22^M880)/('data'!$G$22^M880+L880^M880))</f>
        <v>54.2027141768968</v>
      </c>
      <c r="P880" s="31">
        <f>VLOOKUP(IF(N880-'data'!$G$24&lt;0,0,N880-'data'!$G$24),N3:O1097,2)</f>
        <v>54.2027807702396</v>
      </c>
      <c r="Q880" s="20">
        <v>2.5</v>
      </c>
      <c r="R880" s="19">
        <v>3.01415207598363</v>
      </c>
      <c r="S880" s="19">
        <v>2.94699876195628</v>
      </c>
      <c r="T880" s="19">
        <v>2.50003379535743</v>
      </c>
      <c r="U880" s="19">
        <v>2.49995840317833</v>
      </c>
      <c r="V880" s="19">
        <v>2.97340835348755</v>
      </c>
      <c r="W880" s="19">
        <v>2.83233639759937</v>
      </c>
      <c r="X880" s="19">
        <v>2.49995840317833</v>
      </c>
      <c r="Y880" s="31">
        <v>54.2021144346963</v>
      </c>
      <c r="Z880" s="31">
        <v>46.6810260246616</v>
      </c>
      <c r="AA880" s="31">
        <v>48.871665485070</v>
      </c>
      <c r="AB880" s="31">
        <v>54.2021144346963</v>
      </c>
    </row>
    <row r="881" ht="20.05" customHeight="1">
      <c r="A881" s="17">
        <f>$A880+C880</f>
        <v>4380</v>
      </c>
      <c r="B881" s="18"/>
      <c r="C881" s="19">
        <v>5</v>
      </c>
      <c r="D881" t="b" s="20">
        <v>0</v>
      </c>
      <c r="E881" s="21"/>
      <c r="F881" s="22">
        <v>430.245788376996</v>
      </c>
      <c r="G881" s="22">
        <f>$E881+($F881/60+H881*'data'!$C$16+I881*OFFSET('data'!$C$17,0,D881)-G880*(OFFSET('data'!$C$18,0,D881)+'data'!$C$19+OFFSET('data'!$C$20,0,D881)))*$C881/60+G880</f>
        <v>16.3633802816823</v>
      </c>
      <c r="H881" s="22">
        <f>H880+('data'!$C$19*G880-'data'!$C$16*H880)*$C881/60</f>
        <v>66.9994178877251</v>
      </c>
      <c r="I881" s="22">
        <f>I880+(OFFSET('data'!$C$20,0,D881)*G880-OFFSET('data'!$C$17,0,D881)*I880)*$C881/60</f>
        <v>186.102783121855</v>
      </c>
      <c r="J881" s="23">
        <f>$A881/60</f>
        <v>73</v>
      </c>
      <c r="K881" s="19">
        <f>G881/'data'!$C$15*1000</f>
        <v>2.5</v>
      </c>
      <c r="L881" s="19">
        <f>L880+'data'!$G$21*(K880-L880)/60*C880</f>
        <v>2.49992060536438</v>
      </c>
      <c r="M881" s="20">
        <f>IF(L881&lt;='data'!$G$22,1.89,1.47)</f>
        <v>1.89</v>
      </c>
      <c r="N881" s="19">
        <f>$A881</f>
        <v>4380</v>
      </c>
      <c r="O881" s="31">
        <f>'data'!$G$23-'data'!$G$23*(1-('data'!$G$22^M881)/('data'!$G$22^M881+L881^M881))</f>
        <v>54.2026980154347</v>
      </c>
      <c r="P881" s="31">
        <f>VLOOKUP(IF(N881-'data'!$G$24&lt;0,0,N881-'data'!$G$24),N3:O1097,2)</f>
        <v>54.2027638251418</v>
      </c>
      <c r="Q881" s="20">
        <v>2.5</v>
      </c>
      <c r="R881" s="19">
        <v>3.01443513078611</v>
      </c>
      <c r="S881" s="19">
        <v>2.94754798140257</v>
      </c>
      <c r="T881" s="19">
        <v>2.50003375341091</v>
      </c>
      <c r="U881" s="19">
        <v>2.49995929033418</v>
      </c>
      <c r="V881" s="19">
        <v>2.97388484434048</v>
      </c>
      <c r="W881" s="19">
        <v>2.83368565408944</v>
      </c>
      <c r="X881" s="19">
        <v>2.49995929033418</v>
      </c>
      <c r="Y881" s="31">
        <v>54.2020984983047</v>
      </c>
      <c r="Z881" s="31">
        <v>46.6738442814401</v>
      </c>
      <c r="AA881" s="31">
        <v>48.8501533957718</v>
      </c>
      <c r="AB881" s="31">
        <v>54.2020984983047</v>
      </c>
    </row>
    <row r="882" ht="20.05" customHeight="1">
      <c r="A882" s="17">
        <f>$A881+C881</f>
        <v>4385</v>
      </c>
      <c r="B882" s="18"/>
      <c r="C882" s="19">
        <v>5</v>
      </c>
      <c r="D882" t="b" s="20">
        <v>0</v>
      </c>
      <c r="E882" s="21"/>
      <c r="F882" s="22">
        <v>430.192050100423</v>
      </c>
      <c r="G882" s="22">
        <f>$E882+($F882/60+H882*'data'!$C$16+I882*OFFSET('data'!$C$17,0,D882)-G881*(OFFSET('data'!$C$18,0,D882)+'data'!$C$19+OFFSET('data'!$C$20,0,D882)))*$C882/60+G881</f>
        <v>16.3633802816823</v>
      </c>
      <c r="H882" s="22">
        <f>H881+('data'!$C$19*G881-'data'!$C$16*H881)*$C882/60</f>
        <v>67.0017115204289</v>
      </c>
      <c r="I882" s="22">
        <f>I881+(OFFSET('data'!$C$20,0,D882)*G881-OFFSET('data'!$C$17,0,D882)*I881)*$C882/60</f>
        <v>186.285855204086</v>
      </c>
      <c r="J882" s="23">
        <f>$A882/60</f>
        <v>73.0833333333333</v>
      </c>
      <c r="K882" s="19">
        <f>G882/'data'!$C$15*1000</f>
        <v>2.5</v>
      </c>
      <c r="L882" s="19">
        <f>L881+'data'!$G$21*(K881-L881)/60*C881</f>
        <v>2.49992153961799</v>
      </c>
      <c r="M882" s="20">
        <f>IF(L882&lt;='data'!$G$22,1.89,1.47)</f>
        <v>1.89</v>
      </c>
      <c r="N882" s="19">
        <f>$A882</f>
        <v>4385</v>
      </c>
      <c r="O882" s="31">
        <f>'data'!$G$23-'data'!$G$23*(1-('data'!$G$22^M882)/('data'!$G$22^M882+L882^M882))</f>
        <v>54.2026820441519</v>
      </c>
      <c r="P882" s="31">
        <f>VLOOKUP(IF(N882-'data'!$G$24&lt;0,0,N882-'data'!$G$24),N3:O1097,2)</f>
        <v>54.2027470794452</v>
      </c>
      <c r="Q882" s="20">
        <v>2.5</v>
      </c>
      <c r="R882" s="19">
        <v>3.01471713338632</v>
      </c>
      <c r="S882" s="19">
        <v>2.94809517721046</v>
      </c>
      <c r="T882" s="19">
        <v>2.50003371159894</v>
      </c>
      <c r="U882" s="19">
        <v>2.49996016655708</v>
      </c>
      <c r="V882" s="19">
        <v>2.9743590714501</v>
      </c>
      <c r="W882" s="19">
        <v>2.83502549637303</v>
      </c>
      <c r="X882" s="19">
        <v>2.49996016655708</v>
      </c>
      <c r="Y882" s="31">
        <v>54.2020827579912</v>
      </c>
      <c r="Z882" s="31">
        <v>46.666698028274</v>
      </c>
      <c r="AA882" s="31">
        <v>48.8288022107399</v>
      </c>
      <c r="AB882" s="31">
        <v>54.2020827579912</v>
      </c>
    </row>
    <row r="883" ht="20.05" customHeight="1">
      <c r="A883" s="17">
        <f>$A882+C882</f>
        <v>4390</v>
      </c>
      <c r="B883" s="18"/>
      <c r="C883" s="19">
        <v>5</v>
      </c>
      <c r="D883" t="b" s="20">
        <v>0</v>
      </c>
      <c r="E883" s="21"/>
      <c r="F883" s="22">
        <v>430.138383413783</v>
      </c>
      <c r="G883" s="22">
        <f>$E883+($F883/60+H883*'data'!$C$16+I883*OFFSET('data'!$C$17,0,D883)-G882*(OFFSET('data'!$C$18,0,D883)+'data'!$C$19+OFFSET('data'!$C$20,0,D883)))*$C883/60+G882</f>
        <v>16.3633802816823</v>
      </c>
      <c r="H883" s="22">
        <f>H882+('data'!$C$19*G882-'data'!$C$16*H882)*$C883/60</f>
        <v>67.00399169327601</v>
      </c>
      <c r="I883" s="22">
        <f>I882+(OFFSET('data'!$C$20,0,D883)*G882-OFFSET('data'!$C$17,0,D883)*I882)*$C883/60</f>
        <v>186.468866109678</v>
      </c>
      <c r="J883" s="23">
        <f>$A883/60</f>
        <v>73.1666666666667</v>
      </c>
      <c r="K883" s="19">
        <f>G883/'data'!$C$15*1000</f>
        <v>2.5</v>
      </c>
      <c r="L883" s="19">
        <f>L882+'data'!$G$21*(K882-L882)/60*C882</f>
        <v>2.49992246287803</v>
      </c>
      <c r="M883" s="20">
        <f>IF(L883&lt;='data'!$G$22,1.89,1.47)</f>
        <v>1.89</v>
      </c>
      <c r="N883" s="19">
        <f>$A883</f>
        <v>4390</v>
      </c>
      <c r="O883" s="31">
        <f>'data'!$G$23-'data'!$G$23*(1-('data'!$G$22^M883)/('data'!$G$22^M883+L883^M883))</f>
        <v>54.2026662608108</v>
      </c>
      <c r="P883" s="31">
        <f>VLOOKUP(IF(N883-'data'!$G$24&lt;0,0,N883-'data'!$G$24),N3:O1097,2)</f>
        <v>54.2027305308031</v>
      </c>
      <c r="Q883" s="20">
        <v>2.5</v>
      </c>
      <c r="R883" s="19">
        <v>3.01499808722249</v>
      </c>
      <c r="S883" s="19">
        <v>2.94864036116615</v>
      </c>
      <c r="T883" s="19">
        <v>2.50003366992104</v>
      </c>
      <c r="U883" s="19">
        <v>2.49996103197727</v>
      </c>
      <c r="V883" s="19">
        <v>2.9748310490313</v>
      </c>
      <c r="W883" s="19">
        <v>2.83635601141653</v>
      </c>
      <c r="X883" s="19">
        <v>2.49996103197727</v>
      </c>
      <c r="Y883" s="31">
        <v>54.202067211421</v>
      </c>
      <c r="Z883" s="31">
        <v>46.6595870306939</v>
      </c>
      <c r="AA883" s="31">
        <v>48.8076103277732</v>
      </c>
      <c r="AB883" s="31">
        <v>54.202067211421</v>
      </c>
    </row>
    <row r="884" ht="20.05" customHeight="1">
      <c r="A884" s="17">
        <f>$A883+C883</f>
        <v>4395</v>
      </c>
      <c r="B884" s="18"/>
      <c r="C884" s="19">
        <v>5</v>
      </c>
      <c r="D884" t="b" s="20">
        <v>0</v>
      </c>
      <c r="E884" s="21"/>
      <c r="F884" s="22">
        <v>430.084787978417</v>
      </c>
      <c r="G884" s="22">
        <f>$E884+($F884/60+H884*'data'!$C$16+I884*OFFSET('data'!$C$17,0,D884)-G883*(OFFSET('data'!$C$18,0,D884)+'data'!$C$19+OFFSET('data'!$C$20,0,D884)))*$C884/60+G883</f>
        <v>16.3633802816823</v>
      </c>
      <c r="H884" s="22">
        <f>H883+('data'!$C$19*G883-'data'!$C$16*H883)*$C884/60</f>
        <v>67.0062584852537</v>
      </c>
      <c r="I884" s="22">
        <f>I883+(OFFSET('data'!$C$20,0,D884)*G883-OFFSET('data'!$C$17,0,D884)*I883)*$C884/60</f>
        <v>186.651815859075</v>
      </c>
      <c r="J884" s="23">
        <f>$A884/60</f>
        <v>73.25</v>
      </c>
      <c r="K884" s="19">
        <f>G884/'data'!$C$15*1000</f>
        <v>2.5</v>
      </c>
      <c r="L884" s="19">
        <f>L883+'data'!$G$21*(K883-L883)/60*C883</f>
        <v>2.49992337527388</v>
      </c>
      <c r="M884" s="20">
        <f>IF(L884&lt;='data'!$G$22,1.89,1.47)</f>
        <v>1.89</v>
      </c>
      <c r="N884" s="19">
        <f>$A884</f>
        <v>4395</v>
      </c>
      <c r="O884" s="31">
        <f>'data'!$G$23-'data'!$G$23*(1-('data'!$G$22^M884)/('data'!$G$22^M884+L884^M884))</f>
        <v>54.2026506631995</v>
      </c>
      <c r="P884" s="31">
        <f>VLOOKUP(IF(N884-'data'!$G$24&lt;0,0,N884-'data'!$G$24),N3:O1097,2)</f>
        <v>54.2027141768968</v>
      </c>
      <c r="Q884" s="20">
        <v>2.5</v>
      </c>
      <c r="R884" s="19">
        <v>3.01527799572154</v>
      </c>
      <c r="S884" s="19">
        <v>2.94918354471217</v>
      </c>
      <c r="T884" s="19">
        <v>2.50003362837672</v>
      </c>
      <c r="U884" s="19">
        <v>2.49996188672344</v>
      </c>
      <c r="V884" s="19">
        <v>2.97530079117229</v>
      </c>
      <c r="W884" s="19">
        <v>2.83767728530167</v>
      </c>
      <c r="X884" s="19">
        <v>2.49996188672344</v>
      </c>
      <c r="Y884" s="31">
        <v>54.2020518562869</v>
      </c>
      <c r="Z884" s="31">
        <v>46.6525110564051</v>
      </c>
      <c r="AA884" s="31">
        <v>48.7865761625625</v>
      </c>
      <c r="AB884" s="31">
        <v>54.2020518562869</v>
      </c>
    </row>
    <row r="885" ht="20.05" customHeight="1">
      <c r="A885" s="17">
        <f>$A884+C884</f>
        <v>4400</v>
      </c>
      <c r="B885" s="18"/>
      <c r="C885" s="19">
        <v>5</v>
      </c>
      <c r="D885" t="b" s="20">
        <v>0</v>
      </c>
      <c r="E885" s="21"/>
      <c r="F885" s="22">
        <v>430.031263457629</v>
      </c>
      <c r="G885" s="22">
        <f>$E885+($F885/60+H885*'data'!$C$16+I885*OFFSET('data'!$C$17,0,D885)-G884*(OFFSET('data'!$C$18,0,D885)+'data'!$C$19+OFFSET('data'!$C$20,0,D885)))*$C885/60+G884</f>
        <v>16.3633802816823</v>
      </c>
      <c r="H885" s="22">
        <f>H884+('data'!$C$19*G884-'data'!$C$16*H884)*$C885/60</f>
        <v>67.00851197488571</v>
      </c>
      <c r="I885" s="22">
        <f>I884+(OFFSET('data'!$C$20,0,D885)*G884-OFFSET('data'!$C$17,0,D885)*I884)*$C885/60</f>
        <v>186.834704472713</v>
      </c>
      <c r="J885" s="23">
        <f>$A885/60</f>
        <v>73.3333333333333</v>
      </c>
      <c r="K885" s="19">
        <f>G885/'data'!$C$15*1000</f>
        <v>2.5</v>
      </c>
      <c r="L885" s="19">
        <f>L884+'data'!$G$21*(K884-L884)/60*C884</f>
        <v>2.49992427693337</v>
      </c>
      <c r="M885" s="20">
        <f>IF(L885&lt;='data'!$G$22,1.89,1.47)</f>
        <v>1.89</v>
      </c>
      <c r="N885" s="19">
        <f>$A885</f>
        <v>4400</v>
      </c>
      <c r="O885" s="31">
        <f>'data'!$G$23-'data'!$G$23*(1-('data'!$G$22^M885)/('data'!$G$22^M885+L885^M885))</f>
        <v>54.2026352491325</v>
      </c>
      <c r="P885" s="31">
        <f>VLOOKUP(IF(N885-'data'!$G$24&lt;0,0,N885-'data'!$G$24),N3:O1097,2)</f>
        <v>54.2026980154347</v>
      </c>
      <c r="Q885" s="20">
        <v>2.5</v>
      </c>
      <c r="R885" s="19">
        <v>3.01555686229918</v>
      </c>
      <c r="S885" s="19">
        <v>2.94972473896654</v>
      </c>
      <c r="T885" s="19">
        <v>2.50003358696552</v>
      </c>
      <c r="U885" s="19">
        <v>2.49996273092277</v>
      </c>
      <c r="V885" s="19">
        <v>2.97576831183597</v>
      </c>
      <c r="W885" s="19">
        <v>2.83898940323189</v>
      </c>
      <c r="X885" s="19">
        <v>2.49996273092277</v>
      </c>
      <c r="Y885" s="31">
        <v>54.2020366903088</v>
      </c>
      <c r="Z885" s="31">
        <v>46.6454698752637</v>
      </c>
      <c r="AA885" s="31">
        <v>48.7656981485324</v>
      </c>
      <c r="AB885" s="31">
        <v>54.2020366903088</v>
      </c>
    </row>
    <row r="886" ht="20.05" customHeight="1">
      <c r="A886" s="17">
        <f>$A885+C885</f>
        <v>4405</v>
      </c>
      <c r="B886" s="18"/>
      <c r="C886" s="19">
        <v>5</v>
      </c>
      <c r="D886" t="b" s="20">
        <v>0</v>
      </c>
      <c r="E886" s="21"/>
      <c r="F886" s="22">
        <v>429.977809516671</v>
      </c>
      <c r="G886" s="22">
        <f>$E886+($F886/60+H886*'data'!$C$16+I886*OFFSET('data'!$C$17,0,D886)-G885*(OFFSET('data'!$C$18,0,D886)+'data'!$C$19+OFFSET('data'!$C$20,0,D886)))*$C886/60+G885</f>
        <v>16.3633802816823</v>
      </c>
      <c r="H886" s="22">
        <f>H885+('data'!$C$19*G885-'data'!$C$16*H885)*$C886/60</f>
        <v>67.01075224023501</v>
      </c>
      <c r="I886" s="22">
        <f>I885+(OFFSET('data'!$C$20,0,D886)*G885-OFFSET('data'!$C$17,0,D886)*I885)*$C886/60</f>
        <v>187.017531971022</v>
      </c>
      <c r="J886" s="23">
        <f>$A886/60</f>
        <v>73.4166666666667</v>
      </c>
      <c r="K886" s="19">
        <f>G886/'data'!$C$15*1000</f>
        <v>2.5</v>
      </c>
      <c r="L886" s="19">
        <f>L885+'data'!$G$21*(K885-L885)/60*C885</f>
        <v>2.49992516798284</v>
      </c>
      <c r="M886" s="20">
        <f>IF(L886&lt;='data'!$G$22,1.89,1.47)</f>
        <v>1.89</v>
      </c>
      <c r="N886" s="19">
        <f>$A886</f>
        <v>4405</v>
      </c>
      <c r="O886" s="31">
        <f>'data'!$G$23-'data'!$G$23*(1-('data'!$G$22^M886)/('data'!$G$22^M886+L886^M886))</f>
        <v>54.2026200164498</v>
      </c>
      <c r="P886" s="31">
        <f>VLOOKUP(IF(N886-'data'!$G$24&lt;0,0,N886-'data'!$G$24),N3:O1097,2)</f>
        <v>54.2026820441519</v>
      </c>
      <c r="Q886" s="20">
        <v>2.5</v>
      </c>
      <c r="R886" s="19">
        <v>3.01583469035993</v>
      </c>
      <c r="S886" s="19">
        <v>2.95026395474081</v>
      </c>
      <c r="T886" s="19">
        <v>2.50003354568696</v>
      </c>
      <c r="U886" s="19">
        <v>2.49996356470093</v>
      </c>
      <c r="V886" s="19">
        <v>2.97623362486125</v>
      </c>
      <c r="W886" s="19">
        <v>2.84029244953883</v>
      </c>
      <c r="X886" s="19">
        <v>2.49996356470093</v>
      </c>
      <c r="Y886" s="31">
        <v>54.2020217112336</v>
      </c>
      <c r="Z886" s="31">
        <v>46.6384632592524</v>
      </c>
      <c r="AA886" s="31">
        <v>48.7449747366795</v>
      </c>
      <c r="AB886" s="31">
        <v>54.2020217112336</v>
      </c>
    </row>
    <row r="887" ht="20.05" customHeight="1">
      <c r="A887" s="17">
        <f>$A886+C886</f>
        <v>4410</v>
      </c>
      <c r="B887" s="18"/>
      <c r="C887" s="19">
        <v>5</v>
      </c>
      <c r="D887" t="b" s="20">
        <v>0</v>
      </c>
      <c r="E887" s="21"/>
      <c r="F887" s="22">
        <v>429.924425822733</v>
      </c>
      <c r="G887" s="22">
        <f>$E887+($F887/60+H887*'data'!$C$16+I887*OFFSET('data'!$C$17,0,D887)-G886*(OFFSET('data'!$C$18,0,D887)+'data'!$C$19+OFFSET('data'!$C$20,0,D887)))*$C887/60+G886</f>
        <v>16.3633802816823</v>
      </c>
      <c r="H887" s="22">
        <f>H886+('data'!$C$19*G886-'data'!$C$16*H886)*$C887/60</f>
        <v>67.01297935890641</v>
      </c>
      <c r="I887" s="22">
        <f>I886+(OFFSET('data'!$C$20,0,D887)*G886-OFFSET('data'!$C$17,0,D887)*I886)*$C887/60</f>
        <v>187.200298374424</v>
      </c>
      <c r="J887" s="23">
        <f>$A887/60</f>
        <v>73.5</v>
      </c>
      <c r="K887" s="19">
        <f>G887/'data'!$C$15*1000</f>
        <v>2.5</v>
      </c>
      <c r="L887" s="19">
        <f>L886+'data'!$G$21*(K886-L886)/60*C886</f>
        <v>2.49992604854714</v>
      </c>
      <c r="M887" s="20">
        <f>IF(L887&lt;='data'!$G$22,1.89,1.47)</f>
        <v>1.89</v>
      </c>
      <c r="N887" s="19">
        <f>$A887</f>
        <v>4410</v>
      </c>
      <c r="O887" s="31">
        <f>'data'!$G$23-'data'!$G$23*(1-('data'!$G$22^M887)/('data'!$G$22^M887+L887^M887))</f>
        <v>54.2026049630171</v>
      </c>
      <c r="P887" s="31">
        <f>VLOOKUP(IF(N887-'data'!$G$24&lt;0,0,N887-'data'!$G$24),N3:O1097,2)</f>
        <v>54.2026662608108</v>
      </c>
      <c r="Q887" s="20">
        <v>2.5</v>
      </c>
      <c r="R887" s="19">
        <v>3.01611148329719</v>
      </c>
      <c r="S887" s="19">
        <v>2.95080120255701</v>
      </c>
      <c r="T887" s="19">
        <v>2.50003350454056</v>
      </c>
      <c r="U887" s="19">
        <v>2.49996438818211</v>
      </c>
      <c r="V887" s="19">
        <v>2.97669674396441</v>
      </c>
      <c r="W887" s="19">
        <v>2.84158650768903</v>
      </c>
      <c r="X887" s="19">
        <v>2.49996438818211</v>
      </c>
      <c r="Y887" s="31">
        <v>54.2020069168349</v>
      </c>
      <c r="Z887" s="31">
        <v>46.6314909824567</v>
      </c>
      <c r="AA887" s="31">
        <v>48.724404395410</v>
      </c>
      <c r="AB887" s="31">
        <v>54.2020069168349</v>
      </c>
    </row>
    <row r="888" ht="20.05" customHeight="1">
      <c r="A888" s="17">
        <f>$A887+C887</f>
        <v>4415</v>
      </c>
      <c r="B888" s="18"/>
      <c r="C888" s="19">
        <v>5</v>
      </c>
      <c r="D888" t="b" s="20">
        <v>0</v>
      </c>
      <c r="E888" s="21"/>
      <c r="F888" s="22">
        <v>429.871112044928</v>
      </c>
      <c r="G888" s="22">
        <f>$E888+($F888/60+H888*'data'!$C$16+I888*OFFSET('data'!$C$17,0,D888)-G887*(OFFSET('data'!$C$18,0,D888)+'data'!$C$19+OFFSET('data'!$C$20,0,D888)))*$C888/60+G887</f>
        <v>16.3633802816823</v>
      </c>
      <c r="H888" s="22">
        <f>H887+('data'!$C$19*G887-'data'!$C$16*H887)*$C888/60</f>
        <v>67.0151934080492</v>
      </c>
      <c r="I888" s="22">
        <f>I887+(OFFSET('data'!$C$20,0,D888)*G887-OFFSET('data'!$C$17,0,D888)*I887)*$C888/60</f>
        <v>187.383003703335</v>
      </c>
      <c r="J888" s="23">
        <f>$A888/60</f>
        <v>73.5833333333333</v>
      </c>
      <c r="K888" s="19">
        <f>G888/'data'!$C$15*1000</f>
        <v>2.5</v>
      </c>
      <c r="L888" s="19">
        <f>L887+'data'!$G$21*(K887-L887)/60*C887</f>
        <v>2.49992691874965</v>
      </c>
      <c r="M888" s="20">
        <f>IF(L888&lt;='data'!$G$22,1.89,1.47)</f>
        <v>1.89</v>
      </c>
      <c r="N888" s="19">
        <f>$A888</f>
        <v>4415</v>
      </c>
      <c r="O888" s="31">
        <f>'data'!$G$23-'data'!$G$23*(1-('data'!$G$22^M888)/('data'!$G$22^M888+L888^M888))</f>
        <v>54.2025900867249</v>
      </c>
      <c r="P888" s="31">
        <f>VLOOKUP(IF(N888-'data'!$G$24&lt;0,0,N888-'data'!$G$24),N3:O1097,2)</f>
        <v>54.2026506631995</v>
      </c>
      <c r="Q888" s="20">
        <v>2.5</v>
      </c>
      <c r="R888" s="19">
        <v>3.01638724449323</v>
      </c>
      <c r="S888" s="19">
        <v>2.95133649266365</v>
      </c>
      <c r="T888" s="19">
        <v>2.50003346352585</v>
      </c>
      <c r="U888" s="19">
        <v>2.49996520148904</v>
      </c>
      <c r="V888" s="19">
        <v>2.97715768274038</v>
      </c>
      <c r="W888" s="19">
        <v>2.84287166029066</v>
      </c>
      <c r="X888" s="19">
        <v>2.49996520148904</v>
      </c>
      <c r="Y888" s="31">
        <v>54.2019923049125</v>
      </c>
      <c r="Z888" s="31">
        <v>46.6245528210418</v>
      </c>
      <c r="AA888" s="31">
        <v>48.7039856103744</v>
      </c>
      <c r="AB888" s="31">
        <v>54.2019923049125</v>
      </c>
    </row>
    <row r="889" ht="20.05" customHeight="1">
      <c r="A889" s="17">
        <f>$A888+C888</f>
        <v>4420</v>
      </c>
      <c r="B889" s="18"/>
      <c r="C889" s="19">
        <v>5</v>
      </c>
      <c r="D889" t="b" s="20">
        <v>0</v>
      </c>
      <c r="E889" s="21"/>
      <c r="F889" s="22">
        <v>429.817867854286</v>
      </c>
      <c r="G889" s="22">
        <f>$E889+($F889/60+H889*'data'!$C$16+I889*OFFSET('data'!$C$17,0,D889)-G888*(OFFSET('data'!$C$18,0,D889)+'data'!$C$19+OFFSET('data'!$C$20,0,D889)))*$C889/60+G888</f>
        <v>16.3633802816823</v>
      </c>
      <c r="H889" s="22">
        <f>H888+('data'!$C$19*G888-'data'!$C$16*H888)*$C889/60</f>
        <v>67.01739446436019</v>
      </c>
      <c r="I889" s="22">
        <f>I888+(OFFSET('data'!$C$20,0,D889)*G888-OFFSET('data'!$C$17,0,D889)*I888)*$C889/60</f>
        <v>187.565647978164</v>
      </c>
      <c r="J889" s="23">
        <f>$A889/60</f>
        <v>73.6666666666667</v>
      </c>
      <c r="K889" s="19">
        <f>G889/'data'!$C$15*1000</f>
        <v>2.5</v>
      </c>
      <c r="L889" s="19">
        <f>L888+'data'!$G$21*(K888-L888)/60*C888</f>
        <v>2.49992777871231</v>
      </c>
      <c r="M889" s="20">
        <f>IF(L889&lt;='data'!$G$22,1.89,1.47)</f>
        <v>1.89</v>
      </c>
      <c r="N889" s="19">
        <f>$A889</f>
        <v>4420</v>
      </c>
      <c r="O889" s="31">
        <f>'data'!$G$23-'data'!$G$23*(1-('data'!$G$22^M889)/('data'!$G$22^M889+L889^M889))</f>
        <v>54.2025753854886</v>
      </c>
      <c r="P889" s="31">
        <f>VLOOKUP(IF(N889-'data'!$G$24&lt;0,0,N889-'data'!$G$24),N3:O1097,2)</f>
        <v>54.2026352491325</v>
      </c>
      <c r="Q889" s="20">
        <v>2.5</v>
      </c>
      <c r="R889" s="19">
        <v>3.01666197731927</v>
      </c>
      <c r="S889" s="19">
        <v>2.95186983505071</v>
      </c>
      <c r="T889" s="19">
        <v>2.50003342264237</v>
      </c>
      <c r="U889" s="19">
        <v>2.49996600474298</v>
      </c>
      <c r="V889" s="19">
        <v>2.97761645466406</v>
      </c>
      <c r="W889" s="19">
        <v>2.84414798910042</v>
      </c>
      <c r="X889" s="19">
        <v>2.49996600474298</v>
      </c>
      <c r="Y889" s="31">
        <v>54.2019778732921</v>
      </c>
      <c r="Z889" s="31">
        <v>46.6176485532292</v>
      </c>
      <c r="AA889" s="31">
        <v>48.6837168843021</v>
      </c>
      <c r="AB889" s="31">
        <v>54.2019778732921</v>
      </c>
    </row>
    <row r="890" ht="20.05" customHeight="1">
      <c r="A890" s="17">
        <f>$A889+C889</f>
        <v>4425</v>
      </c>
      <c r="B890" s="18"/>
      <c r="C890" s="19">
        <v>5</v>
      </c>
      <c r="D890" t="b" s="20">
        <v>0</v>
      </c>
      <c r="E890" s="21"/>
      <c r="F890" s="22">
        <v>429.764692923742</v>
      </c>
      <c r="G890" s="22">
        <f>$E890+($F890/60+H890*'data'!$C$16+I890*OFFSET('data'!$C$17,0,D890)-G889*(OFFSET('data'!$C$18,0,D890)+'data'!$C$19+OFFSET('data'!$C$20,0,D890)))*$C890/60+G889</f>
        <v>16.3633802816823</v>
      </c>
      <c r="H890" s="22">
        <f>H889+('data'!$C$19*G889-'data'!$C$16*H889)*$C890/60</f>
        <v>67.0195826040859</v>
      </c>
      <c r="I890" s="22">
        <f>I889+(OFFSET('data'!$C$20,0,D890)*G889-OFFSET('data'!$C$17,0,D890)*I889)*$C890/60</f>
        <v>187.748231219314</v>
      </c>
      <c r="J890" s="23">
        <f>$A890/60</f>
        <v>73.75</v>
      </c>
      <c r="K890" s="19">
        <f>G890/'data'!$C$15*1000</f>
        <v>2.5</v>
      </c>
      <c r="L890" s="19">
        <f>L889+'data'!$G$21*(K889-L889)/60*C889</f>
        <v>2.4999286285556</v>
      </c>
      <c r="M890" s="20">
        <f>IF(L890&lt;='data'!$G$22,1.89,1.47)</f>
        <v>1.89</v>
      </c>
      <c r="N890" s="19">
        <f>$A890</f>
        <v>4425</v>
      </c>
      <c r="O890" s="31">
        <f>'data'!$G$23-'data'!$G$23*(1-('data'!$G$22^M890)/('data'!$G$22^M890+L890^M890))</f>
        <v>54.2025608572483</v>
      </c>
      <c r="P890" s="31">
        <f>VLOOKUP(IF(N890-'data'!$G$24&lt;0,0,N890-'data'!$G$24),N3:O1097,2)</f>
        <v>54.2026200164498</v>
      </c>
      <c r="Q890" s="20">
        <v>2.5</v>
      </c>
      <c r="R890" s="19">
        <v>3.01693568513545</v>
      </c>
      <c r="S890" s="19">
        <v>2.9524012394638</v>
      </c>
      <c r="T890" s="19">
        <v>2.50003338188963</v>
      </c>
      <c r="U890" s="19">
        <v>2.49996679806378</v>
      </c>
      <c r="V890" s="19">
        <v>2.97807307309158</v>
      </c>
      <c r="W890" s="19">
        <v>2.84541557503052</v>
      </c>
      <c r="X890" s="19">
        <v>2.49996679806378</v>
      </c>
      <c r="Y890" s="31">
        <v>54.2019636198253</v>
      </c>
      <c r="Z890" s="31">
        <v>46.6107779592743</v>
      </c>
      <c r="AA890" s="31">
        <v>48.6635967368341</v>
      </c>
      <c r="AB890" s="31">
        <v>54.2019636198253</v>
      </c>
    </row>
    <row r="891" ht="20.05" customHeight="1">
      <c r="A891" s="17">
        <f>$A890+C890</f>
        <v>4430</v>
      </c>
      <c r="B891" s="18"/>
      <c r="C891" s="19">
        <v>5</v>
      </c>
      <c r="D891" t="b" s="20">
        <v>0</v>
      </c>
      <c r="E891" s="21"/>
      <c r="F891" s="22">
        <v>429.711586928117</v>
      </c>
      <c r="G891" s="22">
        <f>$E891+($F891/60+H891*'data'!$C$16+I891*OFFSET('data'!$C$17,0,D891)-G890*(OFFSET('data'!$C$18,0,D891)+'data'!$C$19+OFFSET('data'!$C$20,0,D891)))*$C891/60+G890</f>
        <v>16.3633802816823</v>
      </c>
      <c r="H891" s="22">
        <f>H890+('data'!$C$19*G890-'data'!$C$16*H890)*$C891/60</f>
        <v>67.0217579030255</v>
      </c>
      <c r="I891" s="22">
        <f>I890+(OFFSET('data'!$C$20,0,D891)*G890-OFFSET('data'!$C$17,0,D891)*I890)*$C891/60</f>
        <v>187.930753447180</v>
      </c>
      <c r="J891" s="23">
        <f>$A891/60</f>
        <v>73.8333333333333</v>
      </c>
      <c r="K891" s="19">
        <f>G891/'data'!$C$15*1000</f>
        <v>2.5</v>
      </c>
      <c r="L891" s="19">
        <f>L890+'data'!$G$21*(K890-L890)/60*C890</f>
        <v>2.4999294683986</v>
      </c>
      <c r="M891" s="20">
        <f>IF(L891&lt;='data'!$G$22,1.89,1.47)</f>
        <v>1.89</v>
      </c>
      <c r="N891" s="19">
        <f>$A891</f>
        <v>4430</v>
      </c>
      <c r="O891" s="31">
        <f>'data'!$G$23-'data'!$G$23*(1-('data'!$G$22^M891)/('data'!$G$22^M891+L891^M891))</f>
        <v>54.2025464999684</v>
      </c>
      <c r="P891" s="31">
        <f>VLOOKUP(IF(N891-'data'!$G$24&lt;0,0,N891-'data'!$G$24),N3:O1097,2)</f>
        <v>54.2026049630171</v>
      </c>
      <c r="Q891" s="20">
        <v>2.5</v>
      </c>
      <c r="R891" s="19">
        <v>3.01720837129093</v>
      </c>
      <c r="S891" s="19">
        <v>2.95293071541748</v>
      </c>
      <c r="T891" s="19">
        <v>2.50003334126717</v>
      </c>
      <c r="U891" s="19">
        <v>2.49996758156986</v>
      </c>
      <c r="V891" s="19">
        <v>2.97852755126159</v>
      </c>
      <c r="W891" s="19">
        <v>2.84667449815574</v>
      </c>
      <c r="X891" s="19">
        <v>2.49996758156986</v>
      </c>
      <c r="Y891" s="31">
        <v>54.201949542389</v>
      </c>
      <c r="Z891" s="31">
        <v>46.6039408214435</v>
      </c>
      <c r="AA891" s="31">
        <v>48.6436237043542</v>
      </c>
      <c r="AB891" s="31">
        <v>54.201949542389</v>
      </c>
    </row>
    <row r="892" ht="20.05" customHeight="1">
      <c r="A892" s="17">
        <f>$A891+C891</f>
        <v>4435</v>
      </c>
      <c r="B892" s="18"/>
      <c r="C892" s="19">
        <v>5</v>
      </c>
      <c r="D892" t="b" s="20">
        <v>0</v>
      </c>
      <c r="E892" s="21"/>
      <c r="F892" s="22">
        <v>429.658549544121</v>
      </c>
      <c r="G892" s="22">
        <f>$E892+($F892/60+H892*'data'!$C$16+I892*OFFSET('data'!$C$17,0,D892)-G891*(OFFSET('data'!$C$18,0,D892)+'data'!$C$19+OFFSET('data'!$C$20,0,D892)))*$C892/60+G891</f>
        <v>16.3633802816823</v>
      </c>
      <c r="H892" s="22">
        <f>H891+('data'!$C$19*G891-'data'!$C$16*H891)*$C892/60</f>
        <v>67.0239204365333</v>
      </c>
      <c r="I892" s="22">
        <f>I891+(OFFSET('data'!$C$20,0,D892)*G891-OFFSET('data'!$C$17,0,D892)*I891)*$C892/60</f>
        <v>188.113214682150</v>
      </c>
      <c r="J892" s="23">
        <f>$A892/60</f>
        <v>73.9166666666667</v>
      </c>
      <c r="K892" s="19">
        <f>G892/'data'!$C$15*1000</f>
        <v>2.5</v>
      </c>
      <c r="L892" s="19">
        <f>L891+'data'!$G$21*(K891-L891)/60*C891</f>
        <v>2.49993029835899</v>
      </c>
      <c r="M892" s="20">
        <f>IF(L892&lt;='data'!$G$22,1.89,1.47)</f>
        <v>1.89</v>
      </c>
      <c r="N892" s="19">
        <f>$A892</f>
        <v>4435</v>
      </c>
      <c r="O892" s="31">
        <f>'data'!$G$23-'data'!$G$23*(1-('data'!$G$22^M892)/('data'!$G$22^M892+L892^M892))</f>
        <v>54.2025323116369</v>
      </c>
      <c r="P892" s="31">
        <f>VLOOKUP(IF(N892-'data'!$G$24&lt;0,0,N892-'data'!$G$24),N3:O1097,2)</f>
        <v>54.2025900867249</v>
      </c>
      <c r="Q892" s="20">
        <v>2.5</v>
      </c>
      <c r="R892" s="19">
        <v>3.01748003912392</v>
      </c>
      <c r="S892" s="19">
        <v>2.95345827220775</v>
      </c>
      <c r="T892" s="19">
        <v>2.50003330077453</v>
      </c>
      <c r="U892" s="19">
        <v>2.49996835537824</v>
      </c>
      <c r="V892" s="19">
        <v>2.97897990229649</v>
      </c>
      <c r="W892" s="19">
        <v>2.84792483772056</v>
      </c>
      <c r="X892" s="19">
        <v>2.49996835537824</v>
      </c>
      <c r="Y892" s="31">
        <v>54.2019356388849</v>
      </c>
      <c r="Z892" s="31">
        <v>46.5971369239919</v>
      </c>
      <c r="AA892" s="31">
        <v>48.6237963398208</v>
      </c>
      <c r="AB892" s="31">
        <v>54.2019356388849</v>
      </c>
    </row>
    <row r="893" ht="20.05" customHeight="1">
      <c r="A893" s="17">
        <f>$A892+C892</f>
        <v>4440</v>
      </c>
      <c r="B893" s="18"/>
      <c r="C893" s="19">
        <v>5</v>
      </c>
      <c r="D893" t="b" s="20">
        <v>0</v>
      </c>
      <c r="E893" s="21"/>
      <c r="F893" s="22">
        <v>429.605580450328</v>
      </c>
      <c r="G893" s="22">
        <f>$E893+($F893/60+H893*'data'!$C$16+I893*OFFSET('data'!$C$17,0,D893)-G892*(OFFSET('data'!$C$18,0,D893)+'data'!$C$19+OFFSET('data'!$C$20,0,D893)))*$C893/60+G892</f>
        <v>16.3633802816823</v>
      </c>
      <c r="H893" s="22">
        <f>H892+('data'!$C$19*G892-'data'!$C$16*H892)*$C893/60</f>
        <v>67.02607027952141</v>
      </c>
      <c r="I893" s="22">
        <f>I892+(OFFSET('data'!$C$20,0,D893)*G892-OFFSET('data'!$C$17,0,D893)*I892)*$C893/60</f>
        <v>188.295614944607</v>
      </c>
      <c r="J893" s="23">
        <f>$A893/60</f>
        <v>74</v>
      </c>
      <c r="K893" s="19">
        <f>G893/'data'!$C$15*1000</f>
        <v>2.5</v>
      </c>
      <c r="L893" s="19">
        <f>L892+'data'!$G$21*(K892-L892)/60*C892</f>
        <v>2.49993111855306</v>
      </c>
      <c r="M893" s="20">
        <f>IF(L893&lt;='data'!$G$22,1.89,1.47)</f>
        <v>1.89</v>
      </c>
      <c r="N893" s="19">
        <f>$A893</f>
        <v>4440</v>
      </c>
      <c r="O893" s="31">
        <f>'data'!$G$23-'data'!$G$23*(1-('data'!$G$22^M893)/('data'!$G$22^M893+L893^M893))</f>
        <v>54.2025182902656</v>
      </c>
      <c r="P893" s="31">
        <f>VLOOKUP(IF(N893-'data'!$G$24&lt;0,0,N893-'data'!$G$24),N3:O1097,2)</f>
        <v>54.2025753854886</v>
      </c>
      <c r="Q893" s="20">
        <v>2.5</v>
      </c>
      <c r="R893" s="19">
        <v>3.01775069196169</v>
      </c>
      <c r="S893" s="19">
        <v>2.95398391892392</v>
      </c>
      <c r="T893" s="19">
        <v>2.50003326041125</v>
      </c>
      <c r="U893" s="19">
        <v>2.49996911960457</v>
      </c>
      <c r="V893" s="19">
        <v>2.97943013920369</v>
      </c>
      <c r="W893" s="19">
        <v>2.84916667214636</v>
      </c>
      <c r="X893" s="19">
        <v>2.49996911960457</v>
      </c>
      <c r="Y893" s="31">
        <v>54.201921907240</v>
      </c>
      <c r="Z893" s="31">
        <v>46.5903660531416</v>
      </c>
      <c r="AA893" s="31">
        <v>48.6041132125974</v>
      </c>
      <c r="AB893" s="31">
        <v>54.201921907240</v>
      </c>
    </row>
    <row r="894" ht="20.05" customHeight="1">
      <c r="A894" s="17">
        <f>$A893+C893</f>
        <v>4445</v>
      </c>
      <c r="B894" s="18"/>
      <c r="C894" s="19">
        <v>5</v>
      </c>
      <c r="D894" t="b" s="20">
        <v>0</v>
      </c>
      <c r="E894" s="21"/>
      <c r="F894" s="22">
        <v>429.552679327174</v>
      </c>
      <c r="G894" s="22">
        <f>$E894+($F894/60+H894*'data'!$C$16+I894*OFFSET('data'!$C$17,0,D894)-G893*(OFFSET('data'!$C$18,0,D894)+'data'!$C$19+OFFSET('data'!$C$20,0,D894)))*$C894/60+G893</f>
        <v>16.3633802816823</v>
      </c>
      <c r="H894" s="22">
        <f>H893+('data'!$C$19*G893-'data'!$C$16*H893)*$C894/60</f>
        <v>67.02820750646229</v>
      </c>
      <c r="I894" s="22">
        <f>I893+(OFFSET('data'!$C$20,0,D894)*G893-OFFSET('data'!$C$17,0,D894)*I893)*$C894/60</f>
        <v>188.477954254925</v>
      </c>
      <c r="J894" s="23">
        <f>$A894/60</f>
        <v>74.0833333333333</v>
      </c>
      <c r="K894" s="19">
        <f>G894/'data'!$C$15*1000</f>
        <v>2.5</v>
      </c>
      <c r="L894" s="19">
        <f>L893+'data'!$G$21*(K893-L893)/60*C893</f>
        <v>2.49993192909573</v>
      </c>
      <c r="M894" s="20">
        <f>IF(L894&lt;='data'!$G$22,1.89,1.47)</f>
        <v>1.89</v>
      </c>
      <c r="N894" s="19">
        <f>$A894</f>
        <v>4445</v>
      </c>
      <c r="O894" s="31">
        <f>'data'!$G$23-'data'!$G$23*(1-('data'!$G$22^M894)/('data'!$G$22^M894+L894^M894))</f>
        <v>54.2025044338899</v>
      </c>
      <c r="P894" s="31">
        <f>VLOOKUP(IF(N894-'data'!$G$24&lt;0,0,N894-'data'!$G$24),N3:O1097,2)</f>
        <v>54.2025608572483</v>
      </c>
      <c r="Q894" s="20">
        <v>2.5</v>
      </c>
      <c r="R894" s="19">
        <v>3.01802033312061</v>
      </c>
      <c r="S894" s="19">
        <v>2.95450766445962</v>
      </c>
      <c r="T894" s="19">
        <v>2.50003322017685</v>
      </c>
      <c r="U894" s="19">
        <v>2.49996987436312</v>
      </c>
      <c r="V894" s="19">
        <v>2.97987827487681</v>
      </c>
      <c r="W894" s="19">
        <v>2.85040007903867</v>
      </c>
      <c r="X894" s="19">
        <v>2.49996987436312</v>
      </c>
      <c r="Y894" s="31">
        <v>54.2019083454054</v>
      </c>
      <c r="Z894" s="31">
        <v>46.5836279970595</v>
      </c>
      <c r="AA894" s="31">
        <v>48.5845729082827</v>
      </c>
      <c r="AB894" s="31">
        <v>54.2019083454054</v>
      </c>
    </row>
    <row r="895" ht="20.05" customHeight="1">
      <c r="A895" s="17">
        <f>$A894+C894</f>
        <v>4450</v>
      </c>
      <c r="B895" s="18"/>
      <c r="C895" s="19">
        <v>5</v>
      </c>
      <c r="D895" t="b" s="20">
        <v>0</v>
      </c>
      <c r="E895" s="21"/>
      <c r="F895" s="22">
        <v>429.499845856942</v>
      </c>
      <c r="G895" s="22">
        <f>$E895+($F895/60+H895*'data'!$C$16+I895*OFFSET('data'!$C$17,0,D895)-G894*(OFFSET('data'!$C$18,0,D895)+'data'!$C$19+OFFSET('data'!$C$20,0,D895)))*$C895/60+G894</f>
        <v>16.3633802816823</v>
      </c>
      <c r="H895" s="22">
        <f>H894+('data'!$C$19*G894-'data'!$C$16*H894)*$C895/60</f>
        <v>67.03033219139149</v>
      </c>
      <c r="I895" s="22">
        <f>I894+(OFFSET('data'!$C$20,0,D895)*G894-OFFSET('data'!$C$17,0,D895)*I894)*$C895/60</f>
        <v>188.660232633473</v>
      </c>
      <c r="J895" s="23">
        <f>$A895/60</f>
        <v>74.1666666666667</v>
      </c>
      <c r="K895" s="19">
        <f>G895/'data'!$C$15*1000</f>
        <v>2.5</v>
      </c>
      <c r="L895" s="19">
        <f>L894+'data'!$G$21*(K894-L894)/60*C894</f>
        <v>2.49993273010057</v>
      </c>
      <c r="M895" s="20">
        <f>IF(L895&lt;='data'!$G$22,1.89,1.47)</f>
        <v>1.89</v>
      </c>
      <c r="N895" s="19">
        <f>$A895</f>
        <v>4450</v>
      </c>
      <c r="O895" s="31">
        <f>'data'!$G$23-'data'!$G$23*(1-('data'!$G$22^M895)/('data'!$G$22^M895+L895^M895))</f>
        <v>54.2024907405683</v>
      </c>
      <c r="P895" s="31">
        <f>VLOOKUP(IF(N895-'data'!$G$24&lt;0,0,N895-'data'!$G$24),N3:O1097,2)</f>
        <v>54.2025464999684</v>
      </c>
      <c r="Q895" s="20">
        <v>2.5</v>
      </c>
      <c r="R895" s="19">
        <v>3.0182889659062</v>
      </c>
      <c r="S895" s="19">
        <v>2.95502951752329</v>
      </c>
      <c r="T895" s="19">
        <v>2.50003318007089</v>
      </c>
      <c r="U895" s="19">
        <v>2.49997061976682</v>
      </c>
      <c r="V895" s="19">
        <v>2.98032432209692</v>
      </c>
      <c r="W895" s="19">
        <v>2.85162513519448</v>
      </c>
      <c r="X895" s="19">
        <v>2.49997061976682</v>
      </c>
      <c r="Y895" s="31">
        <v>54.2018949513564</v>
      </c>
      <c r="Z895" s="31">
        <v>46.5769225458365</v>
      </c>
      <c r="AA895" s="31">
        <v>48.5651740285406</v>
      </c>
      <c r="AB895" s="31">
        <v>54.2018949513564</v>
      </c>
    </row>
    <row r="896" ht="20.05" customHeight="1">
      <c r="A896" s="17">
        <f>$A895+C895</f>
        <v>4455</v>
      </c>
      <c r="B896" s="18"/>
      <c r="C896" s="19">
        <v>5</v>
      </c>
      <c r="D896" t="b" s="20">
        <v>0</v>
      </c>
      <c r="E896" s="21"/>
      <c r="F896" s="22">
        <v>429.447079723753</v>
      </c>
      <c r="G896" s="22">
        <f>$E896+($F896/60+H896*'data'!$C$16+I896*OFFSET('data'!$C$17,0,D896)-G895*(OFFSET('data'!$C$18,0,D896)+'data'!$C$19+OFFSET('data'!$C$20,0,D896)))*$C896/60+G895</f>
        <v>16.3633802816823</v>
      </c>
      <c r="H896" s="22">
        <f>H895+('data'!$C$19*G895-'data'!$C$16*H895)*$C896/60</f>
        <v>67.03244440790991</v>
      </c>
      <c r="I896" s="22">
        <f>I895+(OFFSET('data'!$C$20,0,D896)*G895-OFFSET('data'!$C$17,0,D896)*I895)*$C896/60</f>
        <v>188.842450100612</v>
      </c>
      <c r="J896" s="23">
        <f>$A896/60</f>
        <v>74.25</v>
      </c>
      <c r="K896" s="19">
        <f>G896/'data'!$C$15*1000</f>
        <v>2.5</v>
      </c>
      <c r="L896" s="19">
        <f>L895+'data'!$G$21*(K895-L895)/60*C895</f>
        <v>2.49993352167982</v>
      </c>
      <c r="M896" s="20">
        <f>IF(L896&lt;='data'!$G$22,1.89,1.47)</f>
        <v>1.89</v>
      </c>
      <c r="N896" s="19">
        <f>$A896</f>
        <v>4455</v>
      </c>
      <c r="O896" s="31">
        <f>'data'!$G$23-'data'!$G$23*(1-('data'!$G$22^M896)/('data'!$G$22^M896+L896^M896))</f>
        <v>54.2024772083817</v>
      </c>
      <c r="P896" s="31">
        <f>VLOOKUP(IF(N896-'data'!$G$24&lt;0,0,N896-'data'!$G$24),N3:O1097,2)</f>
        <v>54.2025323116369</v>
      </c>
      <c r="Q896" s="20">
        <v>2.5</v>
      </c>
      <c r="R896" s="19">
        <v>3.01855659361317</v>
      </c>
      <c r="S896" s="19">
        <v>2.95554948664801</v>
      </c>
      <c r="T896" s="19">
        <v>2.50003314009291</v>
      </c>
      <c r="U896" s="19">
        <v>2.49997135592726</v>
      </c>
      <c r="V896" s="19">
        <v>2.98076829353372</v>
      </c>
      <c r="W896" s="19">
        <v>2.85284191660957</v>
      </c>
      <c r="X896" s="19">
        <v>2.49997135592726</v>
      </c>
      <c r="Y896" s="31">
        <v>54.2018817230927</v>
      </c>
      <c r="Z896" s="31">
        <v>46.5702494914656</v>
      </c>
      <c r="AA896" s="31">
        <v>48.5459151909304</v>
      </c>
      <c r="AB896" s="31">
        <v>54.2018817230927</v>
      </c>
    </row>
    <row r="897" ht="20.05" customHeight="1">
      <c r="A897" s="17">
        <f>$A896+C896</f>
        <v>4460</v>
      </c>
      <c r="B897" s="18"/>
      <c r="C897" s="19">
        <v>5</v>
      </c>
      <c r="D897" t="b" s="20">
        <v>0</v>
      </c>
      <c r="E897" s="21"/>
      <c r="F897" s="22">
        <v>429.394380613554</v>
      </c>
      <c r="G897" s="22">
        <f>$E897+($F897/60+H897*'data'!$C$16+I897*OFFSET('data'!$C$17,0,D897)-G896*(OFFSET('data'!$C$18,0,D897)+'data'!$C$19+OFFSET('data'!$C$20,0,D897)))*$C897/60+G896</f>
        <v>16.3633802816823</v>
      </c>
      <c r="H897" s="22">
        <f>H896+('data'!$C$19*G896-'data'!$C$16*H896)*$C897/60</f>
        <v>67.03454422918669</v>
      </c>
      <c r="I897" s="22">
        <f>I896+(OFFSET('data'!$C$20,0,D897)*G896-OFFSET('data'!$C$17,0,D897)*I896)*$C897/60</f>
        <v>189.024606676696</v>
      </c>
      <c r="J897" s="23">
        <f>$A897/60</f>
        <v>74.3333333333333</v>
      </c>
      <c r="K897" s="19">
        <f>G897/'data'!$C$15*1000</f>
        <v>2.5</v>
      </c>
      <c r="L897" s="19">
        <f>L896+'data'!$G$21*(K896-L896)/60*C896</f>
        <v>2.49993430394439</v>
      </c>
      <c r="M897" s="20">
        <f>IF(L897&lt;='data'!$G$22,1.89,1.47)</f>
        <v>1.89</v>
      </c>
      <c r="N897" s="19">
        <f>$A897</f>
        <v>4460</v>
      </c>
      <c r="O897" s="31">
        <f>'data'!$G$23-'data'!$G$23*(1-('data'!$G$22^M897)/('data'!$G$22^M897+L897^M897))</f>
        <v>54.2024638354341</v>
      </c>
      <c r="P897" s="31">
        <f>VLOOKUP(IF(N897-'data'!$G$24&lt;0,0,N897-'data'!$G$24),N3:O1097,2)</f>
        <v>54.2025182902656</v>
      </c>
      <c r="Q897" s="20">
        <v>2.5</v>
      </c>
      <c r="R897" s="19">
        <v>3.01882321952543</v>
      </c>
      <c r="S897" s="19">
        <v>2.95606758020075</v>
      </c>
      <c r="T897" s="19">
        <v>2.50003310024243</v>
      </c>
      <c r="U897" s="19">
        <v>2.49997208295471</v>
      </c>
      <c r="V897" s="19">
        <v>2.98121020174671</v>
      </c>
      <c r="W897" s="19">
        <v>2.85405049848586</v>
      </c>
      <c r="X897" s="19">
        <v>2.49997208295471</v>
      </c>
      <c r="Y897" s="31">
        <v>54.2018686586369</v>
      </c>
      <c r="Z897" s="31">
        <v>46.5636086278213</v>
      </c>
      <c r="AA897" s="31">
        <v>48.5267950287368</v>
      </c>
      <c r="AB897" s="31">
        <v>54.2018686586369</v>
      </c>
    </row>
    <row r="898" ht="20.05" customHeight="1">
      <c r="A898" s="17">
        <f>$A897+C897</f>
        <v>4465</v>
      </c>
      <c r="B898" s="18"/>
      <c r="C898" s="19">
        <v>5</v>
      </c>
      <c r="D898" t="b" s="20">
        <v>0</v>
      </c>
      <c r="E898" s="21"/>
      <c r="F898" s="22">
        <v>429.341748214110</v>
      </c>
      <c r="G898" s="22">
        <f>$E898+($F898/60+H898*'data'!$C$16+I898*OFFSET('data'!$C$17,0,D898)-G897*(OFFSET('data'!$C$18,0,D898)+'data'!$C$19+OFFSET('data'!$C$20,0,D898)))*$C898/60+G897</f>
        <v>16.3633802816823</v>
      </c>
      <c r="H898" s="22">
        <f>H897+('data'!$C$19*G897-'data'!$C$16*H897)*$C898/60</f>
        <v>67.03663172796161</v>
      </c>
      <c r="I898" s="22">
        <f>I897+(OFFSET('data'!$C$20,0,D898)*G897-OFFSET('data'!$C$17,0,D898)*I897)*$C898/60</f>
        <v>189.206702382073</v>
      </c>
      <c r="J898" s="23">
        <f>$A898/60</f>
        <v>74.4166666666667</v>
      </c>
      <c r="K898" s="19">
        <f>G898/'data'!$C$15*1000</f>
        <v>2.5</v>
      </c>
      <c r="L898" s="19">
        <f>L897+'data'!$G$21*(K897-L897)/60*C897</f>
        <v>2.49993507700388</v>
      </c>
      <c r="M898" s="20">
        <f>IF(L898&lt;='data'!$G$22,1.89,1.47)</f>
        <v>1.89</v>
      </c>
      <c r="N898" s="19">
        <f>$A898</f>
        <v>4465</v>
      </c>
      <c r="O898" s="31">
        <f>'data'!$G$23-'data'!$G$23*(1-('data'!$G$22^M898)/('data'!$G$22^M898+L898^M898))</f>
        <v>54.2024506198518</v>
      </c>
      <c r="P898" s="31">
        <f>VLOOKUP(IF(N898-'data'!$G$24&lt;0,0,N898-'data'!$G$24),N3:O1097,2)</f>
        <v>54.2025044338899</v>
      </c>
      <c r="Q898" s="20">
        <v>2.5</v>
      </c>
      <c r="R898" s="19">
        <v>3.01908884691614</v>
      </c>
      <c r="S898" s="19">
        <v>2.95658380639107</v>
      </c>
      <c r="T898" s="19">
        <v>2.50003306051902</v>
      </c>
      <c r="U898" s="19">
        <v>2.49997280095814</v>
      </c>
      <c r="V898" s="19">
        <v>2.98165005918638</v>
      </c>
      <c r="W898" s="19">
        <v>2.85525095523882</v>
      </c>
      <c r="X898" s="19">
        <v>2.49997280095814</v>
      </c>
      <c r="Y898" s="31">
        <v>54.2018557560357</v>
      </c>
      <c r="Z898" s="31">
        <v>46.5569997506388</v>
      </c>
      <c r="AA898" s="31">
        <v>48.5078121908006</v>
      </c>
      <c r="AB898" s="31">
        <v>54.2018557560357</v>
      </c>
    </row>
    <row r="899" ht="20.05" customHeight="1">
      <c r="A899" s="17">
        <f>$A898+C898</f>
        <v>4470</v>
      </c>
      <c r="B899" s="18"/>
      <c r="C899" s="19">
        <v>5</v>
      </c>
      <c r="D899" t="b" s="20">
        <v>0</v>
      </c>
      <c r="E899" s="21"/>
      <c r="F899" s="22">
        <v>429.289182214987</v>
      </c>
      <c r="G899" s="22">
        <f>$E899+($F899/60+H899*'data'!$C$16+I899*OFFSET('data'!$C$17,0,D899)-G898*(OFFSET('data'!$C$18,0,D899)+'data'!$C$19+OFFSET('data'!$C$20,0,D899)))*$C899/60+G898</f>
        <v>16.3633802816823</v>
      </c>
      <c r="H899" s="22">
        <f>H898+('data'!$C$19*G898-'data'!$C$16*H898)*$C899/60</f>
        <v>67.0387069765475</v>
      </c>
      <c r="I899" s="22">
        <f>I898+(OFFSET('data'!$C$20,0,D899)*G898-OFFSET('data'!$C$17,0,D899)*I898)*$C899/60</f>
        <v>189.388737237085</v>
      </c>
      <c r="J899" s="23">
        <f>$A899/60</f>
        <v>74.5</v>
      </c>
      <c r="K899" s="19">
        <f>G899/'data'!$C$15*1000</f>
        <v>2.5</v>
      </c>
      <c r="L899" s="19">
        <f>L898+'data'!$G$21*(K898-L898)/60*C898</f>
        <v>2.49993584096662</v>
      </c>
      <c r="M899" s="20">
        <f>IF(L899&lt;='data'!$G$22,1.89,1.47)</f>
        <v>1.89</v>
      </c>
      <c r="N899" s="19">
        <f>$A899</f>
        <v>4470</v>
      </c>
      <c r="O899" s="31">
        <f>'data'!$G$23-'data'!$G$23*(1-('data'!$G$22^M899)/('data'!$G$22^M899+L899^M899))</f>
        <v>54.2024375597827</v>
      </c>
      <c r="P899" s="31">
        <f>VLOOKUP(IF(N899-'data'!$G$24&lt;0,0,N899-'data'!$G$24),N3:O1097,2)</f>
        <v>54.2024907405683</v>
      </c>
      <c r="Q899" s="20">
        <v>2.5</v>
      </c>
      <c r="R899" s="19">
        <v>3.01935347904777</v>
      </c>
      <c r="S899" s="19">
        <v>2.95709817327934</v>
      </c>
      <c r="T899" s="19">
        <v>2.50003302092221</v>
      </c>
      <c r="U899" s="19">
        <v>2.49997351004524</v>
      </c>
      <c r="V899" s="19">
        <v>2.98208787819536</v>
      </c>
      <c r="W899" s="19">
        <v>2.85644336050485</v>
      </c>
      <c r="X899" s="19">
        <v>2.49997351004524</v>
      </c>
      <c r="Y899" s="31">
        <v>54.2018430133582</v>
      </c>
      <c r="Z899" s="31">
        <v>46.5504226574935</v>
      </c>
      <c r="AA899" s="31">
        <v>48.4889653413488</v>
      </c>
      <c r="AB899" s="31">
        <v>54.2018430133582</v>
      </c>
    </row>
    <row r="900" ht="20.05" customHeight="1">
      <c r="A900" s="17">
        <f>$A899+C899</f>
        <v>4475</v>
      </c>
      <c r="B900" s="18"/>
      <c r="C900" s="19">
        <v>5</v>
      </c>
      <c r="D900" t="b" s="20">
        <v>0</v>
      </c>
      <c r="E900" s="21"/>
      <c r="F900" s="22">
        <v>429.236682307549</v>
      </c>
      <c r="G900" s="22">
        <f>$E900+($F900/60+H900*'data'!$C$16+I900*OFFSET('data'!$C$17,0,D900)-G899*(OFFSET('data'!$C$18,0,D900)+'data'!$C$19+OFFSET('data'!$C$20,0,D900)))*$C900/60+G899</f>
        <v>16.3633802816823</v>
      </c>
      <c r="H900" s="22">
        <f>H899+('data'!$C$19*G899-'data'!$C$16*H899)*$C900/60</f>
        <v>67.0407700468328</v>
      </c>
      <c r="I900" s="22">
        <f>I899+(OFFSET('data'!$C$20,0,D900)*G899-OFFSET('data'!$C$17,0,D900)*I899)*$C900/60</f>
        <v>189.570711262065</v>
      </c>
      <c r="J900" s="23">
        <f>$A900/60</f>
        <v>74.5833333333333</v>
      </c>
      <c r="K900" s="19">
        <f>G900/'data'!$C$15*1000</f>
        <v>2.5</v>
      </c>
      <c r="L900" s="19">
        <f>L899+'data'!$G$21*(K899-L899)/60*C899</f>
        <v>2.49993659593965</v>
      </c>
      <c r="M900" s="20">
        <f>IF(L900&lt;='data'!$G$22,1.89,1.47)</f>
        <v>1.89</v>
      </c>
      <c r="N900" s="19">
        <f>$A900</f>
        <v>4475</v>
      </c>
      <c r="O900" s="31">
        <f>'data'!$G$23-'data'!$G$23*(1-('data'!$G$22^M900)/('data'!$G$22^M900+L900^M900))</f>
        <v>54.2024246533969</v>
      </c>
      <c r="P900" s="31">
        <f>VLOOKUP(IF(N900-'data'!$G$24&lt;0,0,N900-'data'!$G$24),N3:O1097,2)</f>
        <v>54.2024772083817</v>
      </c>
      <c r="Q900" s="20">
        <v>2.5</v>
      </c>
      <c r="R900" s="19">
        <v>3.01961711917207</v>
      </c>
      <c r="S900" s="19">
        <v>2.95761068878444</v>
      </c>
      <c r="T900" s="19">
        <v>2.50003298145156</v>
      </c>
      <c r="U900" s="19">
        <v>2.49997421032242</v>
      </c>
      <c r="V900" s="19">
        <v>2.98252367100956</v>
      </c>
      <c r="W900" s="19">
        <v>2.85762778714872</v>
      </c>
      <c r="X900" s="19">
        <v>2.49997421032242</v>
      </c>
      <c r="Y900" s="31">
        <v>54.2018304286969</v>
      </c>
      <c r="Z900" s="31">
        <v>46.5438771477808</v>
      </c>
      <c r="AA900" s="31">
        <v>48.4702531598264</v>
      </c>
      <c r="AB900" s="31">
        <v>54.2018304286969</v>
      </c>
    </row>
    <row r="901" ht="20.05" customHeight="1">
      <c r="A901" s="17">
        <f>$A900+C900</f>
        <v>4480</v>
      </c>
      <c r="B901" s="18"/>
      <c r="C901" s="19">
        <v>5</v>
      </c>
      <c r="D901" t="b" s="20">
        <v>0</v>
      </c>
      <c r="E901" s="21"/>
      <c r="F901" s="22">
        <v>429.184248184944</v>
      </c>
      <c r="G901" s="22">
        <f>$E901+($F901/60+H901*'data'!$C$16+I901*OFFSET('data'!$C$17,0,D901)-G900*(OFFSET('data'!$C$18,0,D901)+'data'!$C$19+OFFSET('data'!$C$20,0,D901)))*$C901/60+G900</f>
        <v>16.3633802816823</v>
      </c>
      <c r="H901" s="22">
        <f>H900+('data'!$C$19*G900-'data'!$C$16*H900)*$C901/60</f>
        <v>67.0428210102841</v>
      </c>
      <c r="I901" s="22">
        <f>I900+(OFFSET('data'!$C$20,0,D901)*G900-OFFSET('data'!$C$17,0,D901)*I900)*$C901/60</f>
        <v>189.752624477341</v>
      </c>
      <c r="J901" s="23">
        <f>$A901/60</f>
        <v>74.6666666666667</v>
      </c>
      <c r="K901" s="19">
        <f>G901/'data'!$C$15*1000</f>
        <v>2.5</v>
      </c>
      <c r="L901" s="19">
        <f>L900+'data'!$G$21*(K900-L900)/60*C900</f>
        <v>2.49993734202875</v>
      </c>
      <c r="M901" s="20">
        <f>IF(L901&lt;='data'!$G$22,1.89,1.47)</f>
        <v>1.89</v>
      </c>
      <c r="N901" s="19">
        <f>$A901</f>
        <v>4480</v>
      </c>
      <c r="O901" s="31">
        <f>'data'!$G$23-'data'!$G$23*(1-('data'!$G$22^M901)/('data'!$G$22^M901+L901^M901))</f>
        <v>54.2024118988859</v>
      </c>
      <c r="P901" s="31">
        <f>VLOOKUP(IF(N901-'data'!$G$24&lt;0,0,N901-'data'!$G$24),N3:O1097,2)</f>
        <v>54.2024638354341</v>
      </c>
      <c r="Q901" s="20">
        <v>2.5</v>
      </c>
      <c r="R901" s="19">
        <v>3.0198797705302</v>
      </c>
      <c r="S901" s="19">
        <v>2.95812136069105</v>
      </c>
      <c r="T901" s="19">
        <v>2.5000329421066</v>
      </c>
      <c r="U901" s="19">
        <v>2.49997490189483</v>
      </c>
      <c r="V901" s="19">
        <v>2.98295744975929</v>
      </c>
      <c r="W901" s="19">
        <v>2.85880430727095</v>
      </c>
      <c r="X901" s="19">
        <v>2.49997490189483</v>
      </c>
      <c r="Y901" s="31">
        <v>54.2018180001665</v>
      </c>
      <c r="Z901" s="31">
        <v>46.5373630226962</v>
      </c>
      <c r="AA901" s="31">
        <v>48.4516743407278</v>
      </c>
      <c r="AB901" s="31">
        <v>54.2018180001665</v>
      </c>
    </row>
    <row r="902" ht="20.05" customHeight="1">
      <c r="A902" s="17">
        <f>$A901+C901</f>
        <v>4485</v>
      </c>
      <c r="B902" s="18"/>
      <c r="C902" s="19">
        <v>5</v>
      </c>
      <c r="D902" t="b" s="20">
        <v>0</v>
      </c>
      <c r="E902" s="21"/>
      <c r="F902" s="22">
        <v>429.131879542092</v>
      </c>
      <c r="G902" s="22">
        <f>$E902+($F902/60+H902*'data'!$C$16+I902*OFFSET('data'!$C$17,0,D902)-G901*(OFFSET('data'!$C$18,0,D902)+'data'!$C$19+OFFSET('data'!$C$20,0,D902)))*$C902/60+G901</f>
        <v>16.3633802816823</v>
      </c>
      <c r="H902" s="22">
        <f>H901+('data'!$C$19*G901-'data'!$C$16*H901)*$C902/60</f>
        <v>67.0448599379487</v>
      </c>
      <c r="I902" s="22">
        <f>I901+(OFFSET('data'!$C$20,0,D902)*G901-OFFSET('data'!$C$17,0,D902)*I901)*$C902/60</f>
        <v>189.934476903233</v>
      </c>
      <c r="J902" s="23">
        <f>$A902/60</f>
        <v>74.75</v>
      </c>
      <c r="K902" s="19">
        <f>G902/'data'!$C$15*1000</f>
        <v>2.5</v>
      </c>
      <c r="L902" s="19">
        <f>L901+'data'!$G$21*(K901-L901)/60*C901</f>
        <v>2.49993807933846</v>
      </c>
      <c r="M902" s="20">
        <f>IF(L902&lt;='data'!$G$22,1.89,1.47)</f>
        <v>1.89</v>
      </c>
      <c r="N902" s="19">
        <f>$A902</f>
        <v>4485</v>
      </c>
      <c r="O902" s="31">
        <f>'data'!$G$23-'data'!$G$23*(1-('data'!$G$22^M902)/('data'!$G$22^M902+L902^M902))</f>
        <v>54.2023992944626</v>
      </c>
      <c r="P902" s="31">
        <f>VLOOKUP(IF(N902-'data'!$G$24&lt;0,0,N902-'data'!$G$24),N3:O1097,2)</f>
        <v>54.2024506198518</v>
      </c>
      <c r="Q902" s="20">
        <v>2.5</v>
      </c>
      <c r="R902" s="19">
        <v>3.02014143635265</v>
      </c>
      <c r="S902" s="19">
        <v>2.95863019665646</v>
      </c>
      <c r="T902" s="19">
        <v>2.50003290288691</v>
      </c>
      <c r="U902" s="19">
        <v>2.49997558486638</v>
      </c>
      <c r="V902" s="19">
        <v>2.98338922647041</v>
      </c>
      <c r="W902" s="19">
        <v>2.85997299221525</v>
      </c>
      <c r="X902" s="19">
        <v>2.49997558486638</v>
      </c>
      <c r="Y902" s="31">
        <v>54.2018057259042</v>
      </c>
      <c r="Z902" s="31">
        <v>46.5308800852155</v>
      </c>
      <c r="AA902" s="31">
        <v>48.4332275934294</v>
      </c>
      <c r="AB902" s="31">
        <v>54.2018057259042</v>
      </c>
    </row>
    <row r="903" ht="20.05" customHeight="1">
      <c r="A903" s="17">
        <f>$A902+C902</f>
        <v>4490</v>
      </c>
      <c r="B903" s="18"/>
      <c r="C903" s="19">
        <v>5</v>
      </c>
      <c r="D903" t="b" s="20">
        <v>0</v>
      </c>
      <c r="E903" s="21"/>
      <c r="F903" s="22">
        <v>429.079576075677</v>
      </c>
      <c r="G903" s="22">
        <f>$E903+($F903/60+H903*'data'!$C$16+I903*OFFSET('data'!$C$17,0,D903)-G902*(OFFSET('data'!$C$18,0,D903)+'data'!$C$19+OFFSET('data'!$C$20,0,D903)))*$C903/60+G902</f>
        <v>16.3633802816823</v>
      </c>
      <c r="H903" s="22">
        <f>H902+('data'!$C$19*G902-'data'!$C$16*H902)*$C903/60</f>
        <v>67.0468869004569</v>
      </c>
      <c r="I903" s="22">
        <f>I902+(OFFSET('data'!$C$20,0,D903)*G902-OFFSET('data'!$C$17,0,D903)*I902)*$C903/60</f>
        <v>190.116268560056</v>
      </c>
      <c r="J903" s="23">
        <f>$A903/60</f>
        <v>74.8333333333333</v>
      </c>
      <c r="K903" s="19">
        <f>G903/'data'!$C$15*1000</f>
        <v>2.5</v>
      </c>
      <c r="L903" s="19">
        <f>L902+'data'!$G$21*(K902-L902)/60*C902</f>
        <v>2.49993880797209</v>
      </c>
      <c r="M903" s="20">
        <f>IF(L903&lt;='data'!$G$22,1.89,1.47)</f>
        <v>1.89</v>
      </c>
      <c r="N903" s="19">
        <f>$A903</f>
        <v>4490</v>
      </c>
      <c r="O903" s="31">
        <f>'data'!$G$23-'data'!$G$23*(1-('data'!$G$22^M903)/('data'!$G$22^M903+L903^M903))</f>
        <v>54.2023868383606</v>
      </c>
      <c r="P903" s="31">
        <f>VLOOKUP(IF(N903-'data'!$G$24&lt;0,0,N903-'data'!$G$24),N3:O1097,2)</f>
        <v>54.2024375597827</v>
      </c>
      <c r="Q903" s="20">
        <v>2.5</v>
      </c>
      <c r="R903" s="19">
        <v>3.02040211985938</v>
      </c>
      <c r="S903" s="19">
        <v>2.95913720421702</v>
      </c>
      <c r="T903" s="19">
        <v>2.50003286379202</v>
      </c>
      <c r="U903" s="19">
        <v>2.49997625933975</v>
      </c>
      <c r="V903" s="19">
        <v>2.9838190130654</v>
      </c>
      <c r="W903" s="19">
        <v>2.86113391257592</v>
      </c>
      <c r="X903" s="19">
        <v>2.49997625933975</v>
      </c>
      <c r="Y903" s="31">
        <v>54.2017936040688</v>
      </c>
      <c r="Z903" s="31">
        <v>46.5244281400752</v>
      </c>
      <c r="AA903" s="31">
        <v>48.4149116420228</v>
      </c>
      <c r="AB903" s="31">
        <v>54.2017936040688</v>
      </c>
    </row>
    <row r="904" ht="20.05" customHeight="1">
      <c r="A904" s="17">
        <f>$A903+C903</f>
        <v>4495</v>
      </c>
      <c r="B904" s="18"/>
      <c r="C904" s="19">
        <v>5</v>
      </c>
      <c r="D904" t="b" s="20">
        <v>0</v>
      </c>
      <c r="E904" s="21"/>
      <c r="F904" s="22">
        <v>429.027337484137</v>
      </c>
      <c r="G904" s="22">
        <f>$E904+($F904/60+H904*'data'!$C$16+I904*OFFSET('data'!$C$17,0,D904)-G903*(OFFSET('data'!$C$18,0,D904)+'data'!$C$19+OFFSET('data'!$C$20,0,D904)))*$C904/60+G903</f>
        <v>16.3633802816823</v>
      </c>
      <c r="H904" s="22">
        <f>H903+('data'!$C$19*G903-'data'!$C$16*H903)*$C904/60</f>
        <v>67.0489019680245</v>
      </c>
      <c r="I904" s="22">
        <f>I903+(OFFSET('data'!$C$20,0,D904)*G903-OFFSET('data'!$C$17,0,D904)*I903)*$C904/60</f>
        <v>190.297999468116</v>
      </c>
      <c r="J904" s="23">
        <f>$A904/60</f>
        <v>74.9166666666667</v>
      </c>
      <c r="K904" s="19">
        <f>G904/'data'!$C$15*1000</f>
        <v>2.5</v>
      </c>
      <c r="L904" s="19">
        <f>L903+'data'!$G$21*(K903-L903)/60*C903</f>
        <v>2.49993952803173</v>
      </c>
      <c r="M904" s="20">
        <f>IF(L904&lt;='data'!$G$22,1.89,1.47)</f>
        <v>1.89</v>
      </c>
      <c r="N904" s="19">
        <f>$A904</f>
        <v>4495</v>
      </c>
      <c r="O904" s="31">
        <f>'data'!$G$23-'data'!$G$23*(1-('data'!$G$22^M904)/('data'!$G$22^M904+L904^M904))</f>
        <v>54.2023745288348</v>
      </c>
      <c r="P904" s="31">
        <f>VLOOKUP(IF(N904-'data'!$G$24&lt;0,0,N904-'data'!$G$24),N3:O1097,2)</f>
        <v>54.2024246533969</v>
      </c>
      <c r="Q904" s="20">
        <v>2.5</v>
      </c>
      <c r="R904" s="19">
        <v>3.02066182425979</v>
      </c>
      <c r="S904" s="19">
        <v>2.95964239079423</v>
      </c>
      <c r="T904" s="19">
        <v>2.50003282482148</v>
      </c>
      <c r="U904" s="19">
        <v>2.49997692541641</v>
      </c>
      <c r="V904" s="19">
        <v>2.98424682136445</v>
      </c>
      <c r="W904" s="19">
        <v>2.86228713820525</v>
      </c>
      <c r="X904" s="19">
        <v>2.49997692541641</v>
      </c>
      <c r="Y904" s="31">
        <v>54.2017816328412</v>
      </c>
      <c r="Z904" s="31">
        <v>46.5180069937536</v>
      </c>
      <c r="AA904" s="31">
        <v>48.3967252251487</v>
      </c>
      <c r="AB904" s="31">
        <v>54.2017816328412</v>
      </c>
    </row>
    <row r="905" ht="20.05" customHeight="1">
      <c r="A905" s="17">
        <f>$A904+C904</f>
        <v>4500</v>
      </c>
      <c r="B905" s="18"/>
      <c r="C905" s="19">
        <v>5</v>
      </c>
      <c r="D905" t="b" s="20">
        <v>1</v>
      </c>
      <c r="E905" s="21"/>
      <c r="F905" s="22">
        <v>428.975163467651</v>
      </c>
      <c r="G905" s="22">
        <f>$E905+($F905/60+H905*'data'!$C$16+I905*OFFSET('data'!$C$17,0,D905)-G904*(OFFSET('data'!$C$18,0,D905)+'data'!$C$19+OFFSET('data'!$C$20,0,D905)))*$C905/60+G904</f>
        <v>16.5004652541073</v>
      </c>
      <c r="H905" s="22">
        <f>H904+('data'!$C$19*G904-'data'!$C$16*H904)*$C905/60</f>
        <v>67.0509052104552</v>
      </c>
      <c r="I905" s="22">
        <f>I904+(OFFSET('data'!$C$20,0,D905)*G904-OFFSET('data'!$C$17,0,D905)*I904)*$C905/60</f>
        <v>190.3871162812</v>
      </c>
      <c r="J905" s="23">
        <f>$A905/60</f>
        <v>75</v>
      </c>
      <c r="K905" s="19">
        <f>G905/'data'!$C$15*1000</f>
        <v>2.52094386521385</v>
      </c>
      <c r="L905" s="19">
        <f>L904+'data'!$G$21*(K904-L904)/60*C904</f>
        <v>2.49994023961827</v>
      </c>
      <c r="M905" s="20">
        <f>IF(L905&lt;='data'!$G$22,1.89,1.47)</f>
        <v>1.89</v>
      </c>
      <c r="N905" s="19">
        <f>$A905</f>
        <v>4500</v>
      </c>
      <c r="O905" s="31">
        <f>'data'!$G$23-'data'!$G$23*(1-('data'!$G$22^M905)/('data'!$G$22^M905+L905^M905))</f>
        <v>54.2023623641603</v>
      </c>
      <c r="P905" s="31">
        <f>VLOOKUP(IF(N905-'data'!$G$24&lt;0,0,N905-'data'!$G$24),N3:O1097,2)</f>
        <v>54.2024118988859</v>
      </c>
      <c r="Q905" s="20">
        <v>2.5</v>
      </c>
      <c r="R905" s="19">
        <v>3.02092055275278</v>
      </c>
      <c r="S905" s="19">
        <v>2.96014576370037</v>
      </c>
      <c r="T905" s="19">
        <v>2.5209770403108</v>
      </c>
      <c r="U905" s="19">
        <v>2.49997758319663</v>
      </c>
      <c r="V905" s="19">
        <v>2.98467266308658</v>
      </c>
      <c r="W905" s="19">
        <v>2.86343273822087</v>
      </c>
      <c r="X905" s="19">
        <v>2.49997758319663</v>
      </c>
      <c r="Y905" s="31">
        <v>54.2017698104237</v>
      </c>
      <c r="Z905" s="31">
        <v>46.5116164544513</v>
      </c>
      <c r="AA905" s="31">
        <v>48.3786670958321</v>
      </c>
      <c r="AB905" s="31">
        <v>54.2017698104237</v>
      </c>
    </row>
    <row r="906" ht="20.05" customHeight="1">
      <c r="A906" s="17">
        <f>$A905+C905</f>
        <v>4505</v>
      </c>
      <c r="B906" s="18"/>
      <c r="C906" s="19">
        <v>5</v>
      </c>
      <c r="D906" t="b" s="20">
        <v>1</v>
      </c>
      <c r="E906" s="21"/>
      <c r="F906" s="22">
        <v>428.923053728132</v>
      </c>
      <c r="G906" s="22">
        <f>$E906+($F906/60+H906*'data'!$C$16+I906*OFFSET('data'!$C$17,0,D906)-G905*(OFFSET('data'!$C$18,0,D906)+'data'!$C$19+OFFSET('data'!$C$20,0,D906)))*$C906/60+G905</f>
        <v>16.6297925352594</v>
      </c>
      <c r="H906" s="22">
        <f>H905+('data'!$C$19*G905-'data'!$C$16*H905)*$C906/60</f>
        <v>67.0562097667023</v>
      </c>
      <c r="I906" s="22">
        <f>I905+(OFFSET('data'!$C$20,0,D906)*G905-OFFSET('data'!$C$17,0,D906)*I905)*$C906/60</f>
        <v>190.477557059316</v>
      </c>
      <c r="J906" s="23">
        <f>$A906/60</f>
        <v>75.0833333333333</v>
      </c>
      <c r="K906" s="19">
        <f>G906/'data'!$C$15*1000</f>
        <v>2.54070250904628</v>
      </c>
      <c r="L906" s="19">
        <f>L905+'data'!$G$21*(K905-L905)/60*C905</f>
        <v>2.50018739375912</v>
      </c>
      <c r="M906" s="20">
        <f>IF(L906&lt;='data'!$G$22,1.89,1.47)</f>
        <v>1.89</v>
      </c>
      <c r="N906" s="19">
        <f>$A906</f>
        <v>4505</v>
      </c>
      <c r="O906" s="31">
        <f>'data'!$G$23-'data'!$G$23*(1-('data'!$G$22^M906)/('data'!$G$22^M906+L906^M906))</f>
        <v>54.1981373723686</v>
      </c>
      <c r="P906" s="31">
        <f>VLOOKUP(IF(N906-'data'!$G$24&lt;0,0,N906-'data'!$G$24),N3:O1097,2)</f>
        <v>54.2023992944626</v>
      </c>
      <c r="Q906" s="20">
        <v>2.5</v>
      </c>
      <c r="R906" s="19">
        <v>3.02117830852678</v>
      </c>
      <c r="S906" s="19">
        <v>2.96064733014399</v>
      </c>
      <c r="T906" s="19">
        <v>2.54073601215864</v>
      </c>
      <c r="U906" s="19">
        <v>2.49997823277949</v>
      </c>
      <c r="V906" s="19">
        <v>2.98509654985065</v>
      </c>
      <c r="W906" s="19">
        <v>2.86457078101316</v>
      </c>
      <c r="X906" s="19">
        <v>2.50022468828607</v>
      </c>
      <c r="Y906" s="31">
        <v>54.201758135040</v>
      </c>
      <c r="Z906" s="31">
        <v>46.5052563320726</v>
      </c>
      <c r="AA906" s="31">
        <v>48.3607360213178</v>
      </c>
      <c r="AB906" s="31">
        <v>54.201758135040</v>
      </c>
    </row>
    <row r="907" ht="20.05" customHeight="1">
      <c r="A907" s="17">
        <f>$A906+C906</f>
        <v>4510</v>
      </c>
      <c r="B907" s="18"/>
      <c r="C907" s="19">
        <v>5</v>
      </c>
      <c r="D907" t="b" s="20">
        <v>1</v>
      </c>
      <c r="E907" s="21"/>
      <c r="F907" s="22">
        <v>428.871007969212</v>
      </c>
      <c r="G907" s="22">
        <f>$E907+($F907/60+H907*'data'!$C$16+I907*OFFSET('data'!$C$17,0,D907)-G906*(OFFSET('data'!$C$18,0,D907)+'data'!$C$19+OFFSET('data'!$C$20,0,D907)))*$C907/60+G906</f>
        <v>16.7518194915696</v>
      </c>
      <c r="H907" s="22">
        <f>H906+('data'!$C$19*G906-'data'!$C$16*H906)*$C907/60</f>
        <v>67.0646087755965</v>
      </c>
      <c r="I907" s="22">
        <f>I906+(OFFSET('data'!$C$20,0,D907)*G906-OFFSET('data'!$C$17,0,D907)*I906)*$C907/60</f>
        <v>190.569244436248</v>
      </c>
      <c r="J907" s="23">
        <f>$A907/60</f>
        <v>75.1666666666667</v>
      </c>
      <c r="K907" s="19">
        <f>G907/'data'!$C$15*1000</f>
        <v>2.55934580801776</v>
      </c>
      <c r="L907" s="19">
        <f>L906+'data'!$G$21*(K906-L906)/60*C906</f>
        <v>2.50066414375947</v>
      </c>
      <c r="M907" s="20">
        <f>IF(L907&lt;='data'!$G$22,1.89,1.47)</f>
        <v>1.89</v>
      </c>
      <c r="N907" s="19">
        <f>$A907</f>
        <v>4510</v>
      </c>
      <c r="O907" s="31">
        <f>'data'!$G$23-'data'!$G$23*(1-('data'!$G$22^M907)/('data'!$G$22^M907+L907^M907))</f>
        <v>54.1899883505934</v>
      </c>
      <c r="P907" s="31">
        <f>VLOOKUP(IF(N907-'data'!$G$24&lt;0,0,N907-'data'!$G$24),N3:O1097,2)</f>
        <v>54.2023868383606</v>
      </c>
      <c r="Q907" s="20">
        <v>2.5</v>
      </c>
      <c r="R907" s="19">
        <v>3.02143509475978</v>
      </c>
      <c r="S907" s="19">
        <v>2.96114709723487</v>
      </c>
      <c r="T907" s="19">
        <v>2.55937961820479</v>
      </c>
      <c r="U907" s="19">
        <v>2.49997887426291</v>
      </c>
      <c r="V907" s="19">
        <v>2.98551849317647</v>
      </c>
      <c r="W907" s="19">
        <v>2.86570133425254</v>
      </c>
      <c r="X907" s="19">
        <v>2.50070139367204</v>
      </c>
      <c r="Y907" s="31">
        <v>54.2017466049347</v>
      </c>
      <c r="Z907" s="31">
        <v>46.4991650074941</v>
      </c>
      <c r="AA907" s="31">
        <v>48.3429307829077</v>
      </c>
      <c r="AB907" s="31">
        <v>54.2017466049347</v>
      </c>
    </row>
    <row r="908" ht="20.05" customHeight="1">
      <c r="A908" s="17">
        <f>$A907+C907</f>
        <v>4515</v>
      </c>
      <c r="B908" s="18"/>
      <c r="C908" s="19">
        <v>5</v>
      </c>
      <c r="D908" t="b" s="20">
        <v>1</v>
      </c>
      <c r="E908" s="21"/>
      <c r="F908" s="22">
        <v>428.819025896240</v>
      </c>
      <c r="G908" s="22">
        <f>$E908+($F908/60+H908*'data'!$C$16+I908*OFFSET('data'!$C$17,0,D908)-G907*(OFFSET('data'!$C$18,0,D908)+'data'!$C$19+OFFSET('data'!$C$20,0,D908)))*$C908/60+G907</f>
        <v>16.8669764585002</v>
      </c>
      <c r="H908" s="22">
        <f>H907+('data'!$C$19*G907-'data'!$C$16*H907)*$C908/60</f>
        <v>67.0759076435356</v>
      </c>
      <c r="I908" s="22">
        <f>I907+(OFFSET('data'!$C$20,0,D908)*G907-OFFSET('data'!$C$17,0,D908)*I907)*$C908/60</f>
        <v>190.662105606758</v>
      </c>
      <c r="J908" s="23">
        <f>$A908/60</f>
        <v>75.25</v>
      </c>
      <c r="K908" s="19">
        <f>G908/'data'!$C$15*1000</f>
        <v>2.57693950885284</v>
      </c>
      <c r="L908" s="19">
        <f>L907+'data'!$G$21*(K907-L907)/60*C907</f>
        <v>2.5013546634151</v>
      </c>
      <c r="M908" s="20">
        <f>IF(L908&lt;='data'!$G$22,1.89,1.47)</f>
        <v>1.89</v>
      </c>
      <c r="N908" s="19">
        <f>$A908</f>
        <v>4515</v>
      </c>
      <c r="O908" s="31">
        <f>'data'!$G$23-'data'!$G$23*(1-('data'!$G$22^M908)/('data'!$G$22^M908+L908^M908))</f>
        <v>54.1781872873055</v>
      </c>
      <c r="P908" s="31">
        <f>VLOOKUP(IF(N908-'data'!$G$24&lt;0,0,N908-'data'!$G$24),N3:O1097,2)</f>
        <v>54.2023745288348</v>
      </c>
      <c r="Q908" s="20">
        <v>2.5</v>
      </c>
      <c r="R908" s="19">
        <v>3.0216909146194</v>
      </c>
      <c r="S908" s="19">
        <v>2.96164507198881</v>
      </c>
      <c r="T908" s="19">
        <v>2.57697360641513</v>
      </c>
      <c r="U908" s="19">
        <v>2.49997950774364</v>
      </c>
      <c r="V908" s="19">
        <v>2.9859385044858</v>
      </c>
      <c r="W908" s="19">
        <v>2.86682446489681</v>
      </c>
      <c r="X908" s="19">
        <v>2.50139187285168</v>
      </c>
      <c r="Y908" s="31">
        <v>54.201735218373</v>
      </c>
      <c r="Z908" s="31">
        <v>46.4942651225113</v>
      </c>
      <c r="AA908" s="31">
        <v>48.3252501757989</v>
      </c>
      <c r="AB908" s="31">
        <v>54.201735218373</v>
      </c>
    </row>
    <row r="909" ht="20.05" customHeight="1">
      <c r="A909" s="17">
        <f>$A908+C908</f>
        <v>4520</v>
      </c>
      <c r="B909" s="18"/>
      <c r="C909" s="19">
        <v>5</v>
      </c>
      <c r="D909" t="b" s="20">
        <v>1</v>
      </c>
      <c r="E909" s="21"/>
      <c r="F909" s="22">
        <v>428.767107216263</v>
      </c>
      <c r="G909" s="22">
        <f>$E909+($F909/60+H909*'data'!$C$16+I909*OFFSET('data'!$C$17,0,D909)-G908*(OFFSET('data'!$C$18,0,D909)+'data'!$C$19+OFFSET('data'!$C$20,0,D909)))*$C909/60+G908</f>
        <v>16.9756683383293</v>
      </c>
      <c r="H909" s="22">
        <f>H908+('data'!$C$19*G908-'data'!$C$16*H908)*$C909/60</f>
        <v>67.0899233192094</v>
      </c>
      <c r="I909" s="22">
        <f>I908+(OFFSET('data'!$C$20,0,D909)*G908-OFFSET('data'!$C$17,0,D909)*I908)*$C909/60</f>
        <v>190.756072057030</v>
      </c>
      <c r="J909" s="23">
        <f>$A909/60</f>
        <v>75.3333333333333</v>
      </c>
      <c r="K909" s="19">
        <f>G909/'data'!$C$15*1000</f>
        <v>2.59354547258986</v>
      </c>
      <c r="L909" s="19">
        <f>L908+'data'!$G$21*(K908-L908)/60*C908</f>
        <v>2.50224408640782</v>
      </c>
      <c r="M909" s="20">
        <f>IF(L909&lt;='data'!$G$22,1.89,1.47)</f>
        <v>1.89</v>
      </c>
      <c r="N909" s="19">
        <f>$A909</f>
        <v>4520</v>
      </c>
      <c r="O909" s="31">
        <f>'data'!$G$23-'data'!$G$23*(1-('data'!$G$22^M909)/('data'!$G$22^M909+L909^M909))</f>
        <v>54.1629902443963</v>
      </c>
      <c r="P909" s="31">
        <f>VLOOKUP(IF(N909-'data'!$G$24&lt;0,0,N909-'data'!$G$24),N3:O1097,2)</f>
        <v>54.2023623641603</v>
      </c>
      <c r="Q909" s="20">
        <v>2.5</v>
      </c>
      <c r="R909" s="19">
        <v>3.02194577126284</v>
      </c>
      <c r="S909" s="19">
        <v>2.96214126133217</v>
      </c>
      <c r="T909" s="19">
        <v>2.59357983899598</v>
      </c>
      <c r="U909" s="19">
        <v>2.49998013331729</v>
      </c>
      <c r="V909" s="19">
        <v>2.9863565951034</v>
      </c>
      <c r="W909" s="19">
        <v>2.86794023919842</v>
      </c>
      <c r="X909" s="19">
        <v>2.50228125922631</v>
      </c>
      <c r="Y909" s="31">
        <v>54.2017239736407</v>
      </c>
      <c r="Z909" s="31">
        <v>46.4893884593036</v>
      </c>
      <c r="AA909" s="31">
        <v>48.3076930089228</v>
      </c>
      <c r="AB909" s="31">
        <v>54.2017239736407</v>
      </c>
    </row>
    <row r="910" ht="20.05" customHeight="1">
      <c r="A910" s="17">
        <f>$A909+C909</f>
        <v>4525</v>
      </c>
      <c r="B910" s="18"/>
      <c r="C910" s="19">
        <v>5</v>
      </c>
      <c r="D910" t="b" s="20">
        <v>1</v>
      </c>
      <c r="E910" s="21"/>
      <c r="F910" s="22">
        <v>428.715251638024</v>
      </c>
      <c r="G910" s="22">
        <f>$E910+($F910/60+H910*'data'!$C$16+I910*OFFSET('data'!$C$17,0,D910)-G909*(OFFSET('data'!$C$18,0,D910)+'data'!$C$19+OFFSET('data'!$C$20,0,D910)))*$C910/60+G909</f>
        <v>17.078276103490</v>
      </c>
      <c r="H910" s="22">
        <f>H909+('data'!$C$19*G909-'data'!$C$16*H909)*$C910/60</f>
        <v>67.1064836111964</v>
      </c>
      <c r="I910" s="22">
        <f>I909+(OFFSET('data'!$C$20,0,D910)*G909-OFFSET('data'!$C$17,0,D910)*I909)*$C910/60</f>
        <v>190.851079311048</v>
      </c>
      <c r="J910" s="23">
        <f>$A910/60</f>
        <v>75.4166666666667</v>
      </c>
      <c r="K910" s="19">
        <f>G910/'data'!$C$15*1000</f>
        <v>2.60922190426143</v>
      </c>
      <c r="L910" s="19">
        <f>L909+'data'!$G$21*(K909-L909)/60*C909</f>
        <v>2.50331844928661</v>
      </c>
      <c r="M910" s="20">
        <f>IF(L910&lt;='data'!$G$22,1.89,1.47)</f>
        <v>1.89</v>
      </c>
      <c r="N910" s="19">
        <f>$A910</f>
        <v>4525</v>
      </c>
      <c r="O910" s="31">
        <f>'data'!$G$23-'data'!$G$23*(1-('data'!$G$22^M910)/('data'!$G$22^M910+L910^M910))</f>
        <v>54.1446382026772</v>
      </c>
      <c r="P910" s="31">
        <f>VLOOKUP(IF(N910-'data'!$G$24&lt;0,0,N910-'data'!$G$24),N3:O1097,2)</f>
        <v>54.1981373723686</v>
      </c>
      <c r="Q910" s="20">
        <v>2.5</v>
      </c>
      <c r="R910" s="19">
        <v>3.022199667837</v>
      </c>
      <c r="S910" s="19">
        <v>2.96263567210601</v>
      </c>
      <c r="T910" s="19">
        <v>2.60925652207882</v>
      </c>
      <c r="U910" s="19">
        <v>2.49998075107835</v>
      </c>
      <c r="V910" s="19">
        <v>2.98677277625805</v>
      </c>
      <c r="W910" s="19">
        <v>2.86904872271172</v>
      </c>
      <c r="X910" s="19">
        <v>2.50335558908144</v>
      </c>
      <c r="Y910" s="31">
        <v>54.2017128690441</v>
      </c>
      <c r="Z910" s="31">
        <v>46.4845348751081</v>
      </c>
      <c r="AA910" s="31">
        <v>48.2902581047855</v>
      </c>
      <c r="AB910" s="31">
        <v>54.1974998636818</v>
      </c>
    </row>
    <row r="911" ht="20.05" customHeight="1">
      <c r="A911" s="17">
        <f>$A910+C910</f>
        <v>4530</v>
      </c>
      <c r="B911" s="18"/>
      <c r="C911" s="19">
        <v>5</v>
      </c>
      <c r="D911" t="b" s="20">
        <v>1</v>
      </c>
      <c r="E911" s="21"/>
      <c r="F911" s="22">
        <v>428.663458871944</v>
      </c>
      <c r="G911" s="22">
        <f>$E911+($F911/60+H911*'data'!$C$16+I911*OFFSET('data'!$C$17,0,D911)-G910*(OFFSET('data'!$C$18,0,D911)+'data'!$C$19+OFFSET('data'!$C$20,0,D911)))*$C911/60+G910</f>
        <v>17.1751582110473</v>
      </c>
      <c r="H911" s="22">
        <f>H910+('data'!$C$19*G910-'data'!$C$16*H910)*$C911/60</f>
        <v>67.1254265458976</v>
      </c>
      <c r="I911" s="22">
        <f>I910+(OFFSET('data'!$C$20,0,D911)*G910-OFFSET('data'!$C$17,0,D911)*I910)*$C911/60</f>
        <v>190.947066691964</v>
      </c>
      <c r="J911" s="23">
        <f>$A911/60</f>
        <v>75.5</v>
      </c>
      <c r="K911" s="19">
        <f>G911/'data'!$C$15*1000</f>
        <v>2.62402356899842</v>
      </c>
      <c r="L911" s="19">
        <f>L910+'data'!$G$21*(K910-L910)/60*C910</f>
        <v>2.50456463782238</v>
      </c>
      <c r="M911" s="20">
        <f>IF(L911&lt;='data'!$G$22,1.89,1.47)</f>
        <v>1.89</v>
      </c>
      <c r="N911" s="19">
        <f>$A911</f>
        <v>4530</v>
      </c>
      <c r="O911" s="31">
        <f>'data'!$G$23-'data'!$G$23*(1-('data'!$G$22^M911)/('data'!$G$22^M911+L911^M911))</f>
        <v>54.1233578709811</v>
      </c>
      <c r="P911" s="31">
        <f>VLOOKUP(IF(N911-'data'!$G$24&lt;0,0,N911-'data'!$G$24),N3:O1097,2)</f>
        <v>54.1899883505934</v>
      </c>
      <c r="Q911" s="20">
        <v>2.5</v>
      </c>
      <c r="R911" s="19">
        <v>3.02245260747849</v>
      </c>
      <c r="S911" s="19">
        <v>2.96312831107013</v>
      </c>
      <c r="T911" s="19">
        <v>2.62405842182847</v>
      </c>
      <c r="U911" s="19">
        <v>2.49998136112018</v>
      </c>
      <c r="V911" s="19">
        <v>2.98718705908355</v>
      </c>
      <c r="W911" s="19">
        <v>2.87014998030016</v>
      </c>
      <c r="X911" s="19">
        <v>2.50460174794057</v>
      </c>
      <c r="Y911" s="31">
        <v>54.201701902909</v>
      </c>
      <c r="Z911" s="31">
        <v>46.4797042284183</v>
      </c>
      <c r="AA911" s="31">
        <v>48.2729442993093</v>
      </c>
      <c r="AB911" s="31">
        <v>54.1893516879713</v>
      </c>
    </row>
    <row r="912" ht="20.05" customHeight="1">
      <c r="A912" s="17">
        <f>$A911+C911</f>
        <v>4535</v>
      </c>
      <c r="B912" s="18"/>
      <c r="C912" s="19">
        <v>5</v>
      </c>
      <c r="D912" t="b" s="20">
        <v>1</v>
      </c>
      <c r="E912" s="21"/>
      <c r="F912" s="22">
        <v>428.611728630118</v>
      </c>
      <c r="G912" s="22">
        <f>$E912+($F912/60+H912*'data'!$C$16+I912*OFFSET('data'!$C$17,0,D912)-G911*(OFFSET('data'!$C$18,0,D912)+'data'!$C$19+OFFSET('data'!$C$20,0,D912)))*$C912/60+G911</f>
        <v>17.2666519335659</v>
      </c>
      <c r="H912" s="22">
        <f>H911+('data'!$C$19*G911-'data'!$C$16*H911)*$C912/60</f>
        <v>67.1465997634231</v>
      </c>
      <c r="I912" s="22">
        <f>I911+(OFFSET('data'!$C$20,0,D912)*G911-OFFSET('data'!$C$17,0,D912)*I911)*$C912/60</f>
        <v>191.043977097576</v>
      </c>
      <c r="J912" s="23">
        <f>$A912/60</f>
        <v>75.5833333333333</v>
      </c>
      <c r="K912" s="19">
        <f>G912/'data'!$C$15*1000</f>
        <v>2.63800199536015</v>
      </c>
      <c r="L912" s="19">
        <f>L911+'data'!$G$21*(K911-L911)/60*C911</f>
        <v>2.50597033653696</v>
      </c>
      <c r="M912" s="20">
        <f>IF(L912&lt;='data'!$G$22,1.89,1.47)</f>
        <v>1.89</v>
      </c>
      <c r="N912" s="19">
        <f>$A912</f>
        <v>4535</v>
      </c>
      <c r="O912" s="31">
        <f>'data'!$G$23-'data'!$G$23*(1-('data'!$G$22^M912)/('data'!$G$22^M912+L912^M912))</f>
        <v>54.0993624592818</v>
      </c>
      <c r="P912" s="31">
        <f>VLOOKUP(IF(N912-'data'!$G$24&lt;0,0,N912-'data'!$G$24),N3:O1097,2)</f>
        <v>54.1781872873055</v>
      </c>
      <c r="Q912" s="20">
        <v>2.5</v>
      </c>
      <c r="R912" s="19">
        <v>3.02270459331362</v>
      </c>
      <c r="S912" s="19">
        <v>2.96361918490679</v>
      </c>
      <c r="T912" s="19">
        <v>2.63803706777706</v>
      </c>
      <c r="U912" s="19">
        <v>2.49998196353504</v>
      </c>
      <c r="V912" s="19">
        <v>2.98759945461972</v>
      </c>
      <c r="W912" s="19">
        <v>2.87124407614348</v>
      </c>
      <c r="X912" s="19">
        <v>2.50600742009315</v>
      </c>
      <c r="Y912" s="31">
        <v>54.2016910735816</v>
      </c>
      <c r="Z912" s="31">
        <v>46.4748963789704</v>
      </c>
      <c r="AA912" s="31">
        <v>48.255750441676</v>
      </c>
      <c r="AB912" s="31">
        <v>54.1775514372205</v>
      </c>
    </row>
    <row r="913" ht="20.05" customHeight="1">
      <c r="A913" s="17">
        <f>$A912+C912</f>
        <v>4540</v>
      </c>
      <c r="B913" s="18"/>
      <c r="C913" s="19">
        <v>5</v>
      </c>
      <c r="D913" t="b" s="20">
        <v>1</v>
      </c>
      <c r="E913" s="21"/>
      <c r="F913" s="22">
        <v>428.560060626307</v>
      </c>
      <c r="G913" s="22">
        <f>$E913+($F913/60+H913*'data'!$C$16+I913*OFFSET('data'!$C$17,0,D913)-G912*(OFFSET('data'!$C$18,0,D913)+'data'!$C$19+OFFSET('data'!$C$20,0,D913)))*$C913/60+G912</f>
        <v>17.3530746113106</v>
      </c>
      <c r="H913" s="22">
        <f>H912+('data'!$C$19*G912-'data'!$C$16*H912)*$C913/60</f>
        <v>67.16985994918851</v>
      </c>
      <c r="I913" s="22">
        <f>I912+(OFFSET('data'!$C$20,0,D913)*G912-OFFSET('data'!$C$17,0,D913)*I912)*$C913/60</f>
        <v>191.141756789069</v>
      </c>
      <c r="J913" s="23">
        <f>$A913/60</f>
        <v>75.6666666666667</v>
      </c>
      <c r="K913" s="19">
        <f>G913/'data'!$C$15*1000</f>
        <v>2.65120566664582</v>
      </c>
      <c r="L913" s="19">
        <f>L912+'data'!$G$21*(K912-L912)/60*C912</f>
        <v>2.50752398121856</v>
      </c>
      <c r="M913" s="20">
        <f>IF(L913&lt;='data'!$G$22,1.89,1.47)</f>
        <v>1.89</v>
      </c>
      <c r="N913" s="19">
        <f>$A913</f>
        <v>4540</v>
      </c>
      <c r="O913" s="31">
        <f>'data'!$G$23-'data'!$G$23*(1-('data'!$G$22^M913)/('data'!$G$22^M913+L913^M913))</f>
        <v>54.0728524164469</v>
      </c>
      <c r="P913" s="31">
        <f>VLOOKUP(IF(N913-'data'!$G$24&lt;0,0,N913-'data'!$G$24),N3:O1097,2)</f>
        <v>54.1629902443963</v>
      </c>
      <c r="Q913" s="20">
        <v>2.5</v>
      </c>
      <c r="R913" s="19">
        <v>3.02295562845848</v>
      </c>
      <c r="S913" s="19">
        <v>2.96410830022422</v>
      </c>
      <c r="T913" s="19">
        <v>2.65124094413907</v>
      </c>
      <c r="U913" s="19">
        <v>2.4999825584141</v>
      </c>
      <c r="V913" s="19">
        <v>2.98800997381338</v>
      </c>
      <c r="W913" s="19">
        <v>2.87233107374482</v>
      </c>
      <c r="X913" s="19">
        <v>2.50756104110924</v>
      </c>
      <c r="Y913" s="31">
        <v>54.2016803794272</v>
      </c>
      <c r="Z913" s="31">
        <v>46.4701111877301</v>
      </c>
      <c r="AA913" s="31">
        <v>48.2386753941708</v>
      </c>
      <c r="AB913" s="31">
        <v>54.1623551754587</v>
      </c>
    </row>
    <row r="914" ht="20.05" customHeight="1">
      <c r="A914" s="17">
        <f>$A913+C913</f>
        <v>4545</v>
      </c>
      <c r="B914" s="18"/>
      <c r="C914" s="19">
        <v>5</v>
      </c>
      <c r="D914" t="b" s="20">
        <v>1</v>
      </c>
      <c r="E914" s="21"/>
      <c r="F914" s="22">
        <v>428.508454575918</v>
      </c>
      <c r="G914" s="22">
        <f>$E914+($F914/60+H914*'data'!$C$16+I914*OFFSET('data'!$C$17,0,D914)-G913*(OFFSET('data'!$C$18,0,D914)+'data'!$C$19+OFFSET('data'!$C$20,0,D914)))*$C914/60+G913</f>
        <v>17.434724830429</v>
      </c>
      <c r="H914" s="22">
        <f>H913+('data'!$C$19*G913-'data'!$C$16*H913)*$C914/60</f>
        <v>67.195072299110</v>
      </c>
      <c r="I914" s="22">
        <f>I913+(OFFSET('data'!$C$20,0,D914)*G913-OFFSET('data'!$C$17,0,D914)*I913)*$C914/60</f>
        <v>191.240355192252</v>
      </c>
      <c r="J914" s="23">
        <f>$A914/60</f>
        <v>75.75</v>
      </c>
      <c r="K914" s="19">
        <f>G914/'data'!$C$15*1000</f>
        <v>2.66368020089743</v>
      </c>
      <c r="L914" s="19">
        <f>L913+'data'!$G$21*(K913-L913)/60*C913</f>
        <v>2.50921471424726</v>
      </c>
      <c r="M914" s="20">
        <f>IF(L914&lt;='data'!$G$22,1.89,1.47)</f>
        <v>1.89</v>
      </c>
      <c r="N914" s="19">
        <f>$A914</f>
        <v>4545</v>
      </c>
      <c r="O914" s="31">
        <f>'data'!$G$23-'data'!$G$23*(1-('data'!$G$22^M914)/('data'!$G$22^M914+L914^M914))</f>
        <v>54.0440161333867</v>
      </c>
      <c r="P914" s="31">
        <f>VLOOKUP(IF(N914-'data'!$G$24&lt;0,0,N914-'data'!$G$24),N3:O1097,2)</f>
        <v>54.1446382026772</v>
      </c>
      <c r="Q914" s="20">
        <v>2.5</v>
      </c>
      <c r="R914" s="19">
        <v>3.02320571601899</v>
      </c>
      <c r="S914" s="19">
        <v>2.964595663560</v>
      </c>
      <c r="T914" s="19">
        <v>2.66371566981771</v>
      </c>
      <c r="U914" s="19">
        <v>2.49998314584746</v>
      </c>
      <c r="V914" s="19">
        <v>2.98841862751934</v>
      </c>
      <c r="W914" s="19">
        <v>2.87341103593785</v>
      </c>
      <c r="X914" s="19">
        <v>2.50925175316409</v>
      </c>
      <c r="Y914" s="31">
        <v>54.2016698188304</v>
      </c>
      <c r="Z914" s="31">
        <v>46.4653485168791</v>
      </c>
      <c r="AA914" s="31">
        <v>48.2217180320277</v>
      </c>
      <c r="AB914" s="31">
        <v>54.1440038855347</v>
      </c>
    </row>
    <row r="915" ht="20.05" customHeight="1">
      <c r="A915" s="17">
        <f>$A914+C914</f>
        <v>4550</v>
      </c>
      <c r="B915" s="18"/>
      <c r="C915" s="19">
        <v>5</v>
      </c>
      <c r="D915" t="b" s="20">
        <v>1</v>
      </c>
      <c r="E915" s="21"/>
      <c r="F915" s="22">
        <v>428.456910196008</v>
      </c>
      <c r="G915" s="22">
        <f>$E915+($F915/60+H915*'data'!$C$16+I915*OFFSET('data'!$C$17,0,D915)-G914*(OFFSET('data'!$C$18,0,D915)+'data'!$C$19+OFFSET('data'!$C$20,0,D915)))*$C915/60+G914</f>
        <v>17.5118835314924</v>
      </c>
      <c r="H915" s="22">
        <f>H914+('data'!$C$19*G914-'data'!$C$16*H914)*$C915/60</f>
        <v>67.2221100164123</v>
      </c>
      <c r="I915" s="22">
        <f>I914+(OFFSET('data'!$C$20,0,D915)*G914-OFFSET('data'!$C$17,0,D915)*I914)*$C915/60</f>
        <v>191.339724710539</v>
      </c>
      <c r="J915" s="23">
        <f>$A915/60</f>
        <v>75.8333333333333</v>
      </c>
      <c r="K915" s="19">
        <f>G915/'data'!$C$15*1000</f>
        <v>2.67546852026286</v>
      </c>
      <c r="L915" s="19">
        <f>L914+'data'!$G$21*(K914-L914)/60*C914</f>
        <v>2.51103234256431</v>
      </c>
      <c r="M915" s="20">
        <f>IF(L915&lt;='data'!$G$22,1.89,1.47)</f>
        <v>1.89</v>
      </c>
      <c r="N915" s="19">
        <f>$A915</f>
        <v>4550</v>
      </c>
      <c r="O915" s="31">
        <f>'data'!$G$23-'data'!$G$23*(1-('data'!$G$22^M915)/('data'!$G$22^M915+L915^M915))</f>
        <v>54.0130306124875</v>
      </c>
      <c r="P915" s="31">
        <f>VLOOKUP(IF(N915-'data'!$G$24&lt;0,0,N915-'data'!$G$24),N3:O1097,2)</f>
        <v>54.1233578709811</v>
      </c>
      <c r="Q915" s="20">
        <v>2.5</v>
      </c>
      <c r="R915" s="19">
        <v>3.02345485909087</v>
      </c>
      <c r="S915" s="19">
        <v>2.96508128138414</v>
      </c>
      <c r="T915" s="19">
        <v>2.67550416777111</v>
      </c>
      <c r="U915" s="19">
        <v>2.49998372592414</v>
      </c>
      <c r="V915" s="19">
        <v>2.98882542650134</v>
      </c>
      <c r="W915" s="19">
        <v>2.87448402489377</v>
      </c>
      <c r="X915" s="19">
        <v>2.51106936300666</v>
      </c>
      <c r="Y915" s="31">
        <v>54.2016593901954</v>
      </c>
      <c r="Z915" s="31">
        <v>46.4606082298018</v>
      </c>
      <c r="AA915" s="31">
        <v>48.2048772432773</v>
      </c>
      <c r="AB915" s="31">
        <v>54.1227242782185</v>
      </c>
    </row>
    <row r="916" ht="20.05" customHeight="1">
      <c r="A916" s="17">
        <f>$A915+C915</f>
        <v>4555</v>
      </c>
      <c r="B916" s="18"/>
      <c r="C916" s="19">
        <v>5</v>
      </c>
      <c r="D916" t="b" s="20">
        <v>1</v>
      </c>
      <c r="E916" s="21"/>
      <c r="F916" s="22">
        <v>428.405427205263</v>
      </c>
      <c r="G916" s="22">
        <f>$E916+($F916/60+H916*'data'!$C$16+I916*OFFSET('data'!$C$17,0,D916)-G915*(OFFSET('data'!$C$18,0,D916)+'data'!$C$19+OFFSET('data'!$C$20,0,D916)))*$C916/60+G915</f>
        <v>17.5848150525108</v>
      </c>
      <c r="H916" s="22">
        <f>H915+('data'!$C$19*G915-'data'!$C$16*H915)*$C916/60</f>
        <v>67.2508538381805</v>
      </c>
      <c r="I916" s="22">
        <f>I915+(OFFSET('data'!$C$20,0,D916)*G915-OFFSET('data'!$C$17,0,D916)*I915)*$C916/60</f>
        <v>191.439820548984</v>
      </c>
      <c r="J916" s="23">
        <f>$A916/60</f>
        <v>75.9166666666667</v>
      </c>
      <c r="K916" s="19">
        <f>G916/'data'!$C$15*1000</f>
        <v>2.68661101034788</v>
      </c>
      <c r="L916" s="19">
        <f>L915+'data'!$G$21*(K915-L915)/60*C915</f>
        <v>2.51296729812891</v>
      </c>
      <c r="M916" s="20">
        <f>IF(L916&lt;='data'!$G$22,1.89,1.47)</f>
        <v>1.89</v>
      </c>
      <c r="N916" s="19">
        <f>$A916</f>
        <v>4555</v>
      </c>
      <c r="O916" s="31">
        <f>'data'!$G$23-'data'!$G$23*(1-('data'!$G$22^M916)/('data'!$G$22^M916+L916^M916))</f>
        <v>53.9800621043102</v>
      </c>
      <c r="P916" s="31">
        <f>VLOOKUP(IF(N916-'data'!$G$24&lt;0,0,N916-'data'!$G$24),N3:O1097,2)</f>
        <v>54.0993624592818</v>
      </c>
      <c r="Q916" s="20">
        <v>2.5</v>
      </c>
      <c r="R916" s="19">
        <v>3.02370306075972</v>
      </c>
      <c r="S916" s="19">
        <v>2.96556516010206</v>
      </c>
      <c r="T916" s="19">
        <v>2.68664682436738</v>
      </c>
      <c r="U916" s="19">
        <v>2.49998429873212</v>
      </c>
      <c r="V916" s="19">
        <v>2.98923038143302</v>
      </c>
      <c r="W916" s="19">
        <v>2.87555010212834</v>
      </c>
      <c r="X916" s="19">
        <v>2.51300430241565</v>
      </c>
      <c r="Y916" s="31">
        <v>54.2016490919447</v>
      </c>
      <c r="Z916" s="31">
        <v>46.4558901910726</v>
      </c>
      <c r="AA916" s="31">
        <v>48.1881519285939</v>
      </c>
      <c r="AB916" s="31">
        <v>54.0987295653235</v>
      </c>
    </row>
    <row r="917" ht="20.05" customHeight="1">
      <c r="A917" s="17">
        <f>$A916+C916</f>
        <v>4560</v>
      </c>
      <c r="B917" s="18"/>
      <c r="C917" s="19">
        <v>5</v>
      </c>
      <c r="D917" t="b" s="20">
        <v>1</v>
      </c>
      <c r="E917" s="21"/>
      <c r="F917" s="22">
        <v>428.354005323993</v>
      </c>
      <c r="G917" s="22">
        <f>$E917+($F917/60+H917*'data'!$C$16+I917*OFFSET('data'!$C$17,0,D917)-G916*(OFFSET('data'!$C$18,0,D917)+'data'!$C$19+OFFSET('data'!$C$20,0,D917)))*$C917/60+G916</f>
        <v>17.6537681102957</v>
      </c>
      <c r="H917" s="22">
        <f>H916+('data'!$C$19*G916-'data'!$C$16*H916)*$C917/60</f>
        <v>67.2811915898981</v>
      </c>
      <c r="I917" s="22">
        <f>I916+(OFFSET('data'!$C$20,0,D917)*G916-OFFSET('data'!$C$17,0,D917)*I916)*$C917/60</f>
        <v>191.540600548720</v>
      </c>
      <c r="J917" s="23">
        <f>$A917/60</f>
        <v>76</v>
      </c>
      <c r="K917" s="19">
        <f>G917/'data'!$C$15*1000</f>
        <v>2.6971456701489</v>
      </c>
      <c r="L917" s="19">
        <f>L916+'data'!$G$21*(K916-L916)/60*C916</f>
        <v>2.51501060071548</v>
      </c>
      <c r="M917" s="20">
        <f>IF(L917&lt;='data'!$G$22,1.89,1.47)</f>
        <v>1.89</v>
      </c>
      <c r="N917" s="19">
        <f>$A917</f>
        <v>4560</v>
      </c>
      <c r="O917" s="31">
        <f>'data'!$G$23-'data'!$G$23*(1-('data'!$G$22^M917)/('data'!$G$22^M917+L917^M917))</f>
        <v>53.945266712599</v>
      </c>
      <c r="P917" s="31">
        <f>VLOOKUP(IF(N917-'data'!$G$24&lt;0,0,N917-'data'!$G$24),N3:O1097,2)</f>
        <v>54.0728524164469</v>
      </c>
      <c r="Q917" s="20">
        <v>2.5</v>
      </c>
      <c r="R917" s="19">
        <v>3.02395032410104</v>
      </c>
      <c r="S917" s="19">
        <v>2.96604730605732</v>
      </c>
      <c r="T917" s="19">
        <v>2.69718163932024</v>
      </c>
      <c r="U917" s="19">
        <v>2.49998486435833</v>
      </c>
      <c r="V917" s="19">
        <v>2.98963350289885</v>
      </c>
      <c r="W917" s="19">
        <v>2.87660932850882</v>
      </c>
      <c r="X917" s="19">
        <v>2.51504759099609</v>
      </c>
      <c r="Y917" s="31">
        <v>54.2016389225198</v>
      </c>
      <c r="Z917" s="31">
        <v>46.4511942664429</v>
      </c>
      <c r="AA917" s="31">
        <v>48.1715410011464</v>
      </c>
      <c r="AB917" s="31">
        <v>54.0722201974604</v>
      </c>
    </row>
    <row r="918" ht="20.05" customHeight="1">
      <c r="A918" s="17">
        <f>$A917+C917</f>
        <v>4565</v>
      </c>
      <c r="B918" s="18"/>
      <c r="C918" s="19">
        <v>5</v>
      </c>
      <c r="D918" t="b" s="20">
        <v>1</v>
      </c>
      <c r="E918" s="21"/>
      <c r="F918" s="22">
        <v>428.302644274127</v>
      </c>
      <c r="G918" s="22">
        <f>$E918+($F918/60+H918*'data'!$C$16+I918*OFFSET('data'!$C$17,0,D918)-G917*(OFFSET('data'!$C$18,0,D918)+'data'!$C$19+OFFSET('data'!$C$20,0,D918)))*$C918/60+G917</f>
        <v>17.7189767238143</v>
      </c>
      <c r="H918" s="22">
        <f>H917+('data'!$C$19*G917-'data'!$C$16*H917)*$C918/60</f>
        <v>67.31301776631651</v>
      </c>
      <c r="I918" s="22">
        <f>I917+(OFFSET('data'!$C$20,0,D918)*G917-OFFSET('data'!$C$17,0,D918)*I917)*$C918/60</f>
        <v>191.642025031183</v>
      </c>
      <c r="J918" s="23">
        <f>$A918/60</f>
        <v>76.0833333333333</v>
      </c>
      <c r="K918" s="19">
        <f>G918/'data'!$C$15*1000</f>
        <v>2.70710825312321</v>
      </c>
      <c r="L918" s="19">
        <f>L917+'data'!$G$21*(K917-L917)/60*C917</f>
        <v>2.51715382291294</v>
      </c>
      <c r="M918" s="20">
        <f>IF(L918&lt;='data'!$G$22,1.89,1.47)</f>
        <v>1.89</v>
      </c>
      <c r="N918" s="19">
        <f>$A918</f>
        <v>4565</v>
      </c>
      <c r="O918" s="31">
        <f>'data'!$G$23-'data'!$G$23*(1-('data'!$G$22^M918)/('data'!$G$22^M918+L918^M918))</f>
        <v>53.9087909687024</v>
      </c>
      <c r="P918" s="31">
        <f>VLOOKUP(IF(N918-'data'!$G$24&lt;0,0,N918-'data'!$G$24),N3:O1097,2)</f>
        <v>54.0440161333867</v>
      </c>
      <c r="Q918" s="20">
        <v>2.5</v>
      </c>
      <c r="R918" s="19">
        <v>3.02419665218027</v>
      </c>
      <c r="S918" s="19">
        <v>2.96652772553432</v>
      </c>
      <c r="T918" s="19">
        <v>2.70714436676186</v>
      </c>
      <c r="U918" s="19">
        <v>2.49998542288867</v>
      </c>
      <c r="V918" s="19">
        <v>2.99003480139505</v>
      </c>
      <c r="W918" s="19">
        <v>2.87766176426089</v>
      </c>
      <c r="X918" s="19">
        <v>2.51719080117794</v>
      </c>
      <c r="Y918" s="31">
        <v>54.2016288803804</v>
      </c>
      <c r="Z918" s="31">
        <v>46.446520322828</v>
      </c>
      <c r="AA918" s="31">
        <v>48.1550433864484</v>
      </c>
      <c r="AB918" s="31">
        <v>54.0433845671897</v>
      </c>
    </row>
    <row r="919" ht="20.05" customHeight="1">
      <c r="A919" s="17">
        <f>$A918+C918</f>
        <v>4570</v>
      </c>
      <c r="B919" s="18"/>
      <c r="C919" s="19">
        <v>5</v>
      </c>
      <c r="D919" t="b" s="20">
        <v>1</v>
      </c>
      <c r="E919" s="21"/>
      <c r="F919" s="22">
        <v>428.251343779192</v>
      </c>
      <c r="G919" s="22">
        <f>$E919+($F919/60+H919*'data'!$C$16+I919*OFFSET('data'!$C$17,0,D919)-G918*(OFFSET('data'!$C$18,0,D919)+'data'!$C$19+OFFSET('data'!$C$20,0,D919)))*$C919/60+G918</f>
        <v>17.780661082965</v>
      </c>
      <c r="H919" s="22">
        <f>H918+('data'!$C$19*G918-'data'!$C$16*H918)*$C919/60</f>
        <v>67.3462331370999</v>
      </c>
      <c r="I919" s="22">
        <f>I918+(OFFSET('data'!$C$20,0,D919)*G918-OFFSET('data'!$C$17,0,D919)*I918)*$C919/60</f>
        <v>191.744056651542</v>
      </c>
      <c r="J919" s="23">
        <f>$A919/60</f>
        <v>76.1666666666667</v>
      </c>
      <c r="K919" s="19">
        <f>G919/'data'!$C$15*1000</f>
        <v>2.71653239992064</v>
      </c>
      <c r="L919" s="19">
        <f>L918+'data'!$G$21*(K918-L918)/60*C918</f>
        <v>2.51938905719593</v>
      </c>
      <c r="M919" s="20">
        <f>IF(L919&lt;='data'!$G$22,1.89,1.47)</f>
        <v>1.89</v>
      </c>
      <c r="N919" s="19">
        <f>$A919</f>
        <v>4570</v>
      </c>
      <c r="O919" s="31">
        <f>'data'!$G$23-'data'!$G$23*(1-('data'!$G$22^M919)/('data'!$G$22^M919+L919^M919))</f>
        <v>53.8707723765314</v>
      </c>
      <c r="P919" s="31">
        <f>VLOOKUP(IF(N919-'data'!$G$24&lt;0,0,N919-'data'!$G$24),N3:O1097,2)</f>
        <v>54.0130306124875</v>
      </c>
      <c r="Q919" s="20">
        <v>2.5</v>
      </c>
      <c r="R919" s="19">
        <v>3.02444204805283</v>
      </c>
      <c r="S919" s="19">
        <v>2.96700642476066</v>
      </c>
      <c r="T919" s="19">
        <v>2.71656864797704</v>
      </c>
      <c r="U919" s="19">
        <v>2.49998597440804</v>
      </c>
      <c r="V919" s="19">
        <v>2.99043428733054</v>
      </c>
      <c r="W919" s="19">
        <v>2.87870746897549</v>
      </c>
      <c r="X919" s="19">
        <v>2.51942602528669</v>
      </c>
      <c r="Y919" s="31">
        <v>54.2016189640045</v>
      </c>
      <c r="Z919" s="31">
        <v>46.4418682282953</v>
      </c>
      <c r="AA919" s="31">
        <v>48.138658022212</v>
      </c>
      <c r="AB919" s="31">
        <v>54.012399678458</v>
      </c>
    </row>
    <row r="920" ht="20.05" customHeight="1">
      <c r="A920" s="17">
        <f>$A919+C919</f>
        <v>4575</v>
      </c>
      <c r="B920" s="18"/>
      <c r="C920" s="19">
        <v>5</v>
      </c>
      <c r="D920" t="b" s="20">
        <v>1</v>
      </c>
      <c r="E920" s="21"/>
      <c r="F920" s="22">
        <v>428.200103564317</v>
      </c>
      <c r="G920" s="22">
        <f>$E920+($F920/60+H920*'data'!$C$16+I920*OFFSET('data'!$C$17,0,D920)-G919*(OFFSET('data'!$C$18,0,D920)+'data'!$C$19+OFFSET('data'!$C$20,0,D920)))*$C920/60+G919</f>
        <v>17.8390283659993</v>
      </c>
      <c r="H920" s="22">
        <f>H919+('data'!$C$19*G919-'data'!$C$16*H919)*$C920/60</f>
        <v>67.38074437578091</v>
      </c>
      <c r="I920" s="22">
        <f>I919+(OFFSET('data'!$C$20,0,D920)*G919-OFFSET('data'!$C$17,0,D920)*I919)*$C920/60</f>
        <v>191.846660260796</v>
      </c>
      <c r="J920" s="23">
        <f>$A920/60</f>
        <v>76.25</v>
      </c>
      <c r="K920" s="19">
        <f>G920/'data'!$C$15*1000</f>
        <v>2.72544976326941</v>
      </c>
      <c r="L920" s="19">
        <f>L919+'data'!$G$21*(K919-L919)/60*C919</f>
        <v>2.52170888494532</v>
      </c>
      <c r="M920" s="20">
        <f>IF(L920&lt;='data'!$G$22,1.89,1.47)</f>
        <v>1.89</v>
      </c>
      <c r="N920" s="19">
        <f>$A920</f>
        <v>4575</v>
      </c>
      <c r="O920" s="31">
        <f>'data'!$G$23-'data'!$G$23*(1-('data'!$G$22^M920)/('data'!$G$22^M920+L920^M920))</f>
        <v>53.8313399292078</v>
      </c>
      <c r="P920" s="31">
        <f>VLOOKUP(IF(N920-'data'!$G$24&lt;0,0,N920-'data'!$G$24),N3:O1097,2)</f>
        <v>53.9800621043102</v>
      </c>
      <c r="Q920" s="20">
        <v>2.5</v>
      </c>
      <c r="R920" s="19">
        <v>3.02468651476412</v>
      </c>
      <c r="S920" s="19">
        <v>2.96748340990958</v>
      </c>
      <c r="T920" s="19">
        <v>2.72548613629141</v>
      </c>
      <c r="U920" s="19">
        <v>2.49998651900032</v>
      </c>
      <c r="V920" s="19">
        <v>2.99083197102781</v>
      </c>
      <c r="W920" s="19">
        <v>2.87974650161561</v>
      </c>
      <c r="X920" s="19">
        <v>2.52174584456329</v>
      </c>
      <c r="Y920" s="31">
        <v>54.2016091718882</v>
      </c>
      <c r="Z920" s="31">
        <v>46.4372378520512</v>
      </c>
      <c r="AA920" s="31">
        <v>48.1223838582006</v>
      </c>
      <c r="AB920" s="31">
        <v>53.9794317832986</v>
      </c>
    </row>
    <row r="921" ht="20.05" customHeight="1">
      <c r="A921" s="17">
        <f>$A920+C920</f>
        <v>4580</v>
      </c>
      <c r="B921" s="18"/>
      <c r="C921" s="19">
        <v>5</v>
      </c>
      <c r="D921" t="b" s="20">
        <v>1</v>
      </c>
      <c r="E921" s="21"/>
      <c r="F921" s="22">
        <v>428.148923356213</v>
      </c>
      <c r="G921" s="22">
        <f>$E921+($F921/60+H921*'data'!$C$16+I921*OFFSET('data'!$C$17,0,D921)-G920*(OFFSET('data'!$C$18,0,D921)+'data'!$C$19+OFFSET('data'!$C$20,0,D921)))*$C921/60+G920</f>
        <v>17.8942735086261</v>
      </c>
      <c r="H921" s="22">
        <f>H920+('data'!$C$19*G920-'data'!$C$16*H920)*$C921/60</f>
        <v>67.4164637106493</v>
      </c>
      <c r="I921" s="22">
        <f>I920+(OFFSET('data'!$C$20,0,D921)*G920-OFFSET('data'!$C$17,0,D921)*I920)*$C921/60</f>
        <v>191.949802776019</v>
      </c>
      <c r="J921" s="23">
        <f>$A921/60</f>
        <v>76.3333333333333</v>
      </c>
      <c r="K921" s="19">
        <f>G921/'data'!$C$15*1000</f>
        <v>2.733890125480</v>
      </c>
      <c r="L921" s="19">
        <f>L920+'data'!$G$21*(K920-L920)/60*C920</f>
        <v>2.52410634730286</v>
      </c>
      <c r="M921" s="20">
        <f>IF(L921&lt;='data'!$G$22,1.89,1.47)</f>
        <v>1.89</v>
      </c>
      <c r="N921" s="19">
        <f>$A921</f>
        <v>4580</v>
      </c>
      <c r="O921" s="31">
        <f>'data'!$G$23-'data'!$G$23*(1-('data'!$G$22^M921)/('data'!$G$22^M921+L921^M921))</f>
        <v>53.7906145985529</v>
      </c>
      <c r="P921" s="31">
        <f>VLOOKUP(IF(N921-'data'!$G$24&lt;0,0,N921-'data'!$G$24),N3:O1097,2)</f>
        <v>53.945266712599</v>
      </c>
      <c r="Q921" s="20">
        <v>2.5</v>
      </c>
      <c r="R921" s="19">
        <v>3.02493005534957</v>
      </c>
      <c r="S921" s="19">
        <v>2.96795868710205</v>
      </c>
      <c r="T921" s="19">
        <v>2.73392661457757</v>
      </c>
      <c r="U921" s="19">
        <v>2.49998705674841</v>
      </c>
      <c r="V921" s="19">
        <v>2.99122786272387</v>
      </c>
      <c r="W921" s="19">
        <v>2.88077892052306</v>
      </c>
      <c r="X921" s="19">
        <v>2.52414330001823</v>
      </c>
      <c r="Y921" s="31">
        <v>54.2015995025454</v>
      </c>
      <c r="Z921" s="31">
        <v>46.4326290644293</v>
      </c>
      <c r="AA921" s="31">
        <v>48.1062198560855</v>
      </c>
      <c r="AB921" s="31">
        <v>53.9446369868448</v>
      </c>
    </row>
    <row r="922" ht="20.05" customHeight="1">
      <c r="A922" s="17">
        <f>$A921+C921</f>
        <v>4585</v>
      </c>
      <c r="B922" s="18"/>
      <c r="C922" s="19">
        <v>5</v>
      </c>
      <c r="D922" t="b" s="20">
        <v>1</v>
      </c>
      <c r="E922" s="21"/>
      <c r="F922" s="22">
        <v>428.097802883169</v>
      </c>
      <c r="G922" s="22">
        <f>$E922+($F922/60+H922*'data'!$C$16+I922*OFFSET('data'!$C$17,0,D922)-G921*(OFFSET('data'!$C$18,0,D922)+'data'!$C$19+OFFSET('data'!$C$20,0,D922)))*$C922/60+G921</f>
        <v>17.9465799276546</v>
      </c>
      <c r="H922" s="22">
        <f>H921+('data'!$C$19*G921-'data'!$C$16*H921)*$C922/60</f>
        <v>67.4533085962766</v>
      </c>
      <c r="I922" s="22">
        <f>I921+(OFFSET('data'!$C$20,0,D922)*G921-OFFSET('data'!$C$17,0,D922)*I921)*$C922/60</f>
        <v>192.053453058276</v>
      </c>
      <c r="J922" s="23">
        <f>$A922/60</f>
        <v>76.4166666666667</v>
      </c>
      <c r="K922" s="19">
        <f>G922/'data'!$C$15*1000</f>
        <v>2.74188150900346</v>
      </c>
      <c r="L922" s="19">
        <f>L921+'data'!$G$21*(K921-L921)/60*C921</f>
        <v>2.52657491775146</v>
      </c>
      <c r="M922" s="20">
        <f>IF(L922&lt;='data'!$G$22,1.89,1.47)</f>
        <v>1.89</v>
      </c>
      <c r="N922" s="19">
        <f>$A922</f>
        <v>4585</v>
      </c>
      <c r="O922" s="31">
        <f>'data'!$G$23-'data'!$G$23*(1-('data'!$G$22^M922)/('data'!$G$22^M922+L922^M922))</f>
        <v>53.7487097985712</v>
      </c>
      <c r="P922" s="31">
        <f>VLOOKUP(IF(N922-'data'!$G$24&lt;0,0,N922-'data'!$G$24),N3:O1097,2)</f>
        <v>53.9087909687024</v>
      </c>
      <c r="Q922" s="20">
        <v>2.5</v>
      </c>
      <c r="R922" s="19">
        <v>3.02517267283469</v>
      </c>
      <c r="S922" s="19">
        <v>2.96843226240885</v>
      </c>
      <c r="T922" s="19">
        <v>2.74191810581546</v>
      </c>
      <c r="U922" s="19">
        <v>2.49998758773422</v>
      </c>
      <c r="V922" s="19">
        <v>2.99162197257108</v>
      </c>
      <c r="W922" s="19">
        <v>2.88180478342515</v>
      </c>
      <c r="X922" s="19">
        <v>2.52661186501134</v>
      </c>
      <c r="Y922" s="31">
        <v>54.2015899545074</v>
      </c>
      <c r="Z922" s="31">
        <v>46.4280417368783</v>
      </c>
      <c r="AA922" s="31">
        <v>48.0901649893021</v>
      </c>
      <c r="AB922" s="31">
        <v>53.9081618217529</v>
      </c>
    </row>
    <row r="923" ht="20.05" customHeight="1">
      <c r="A923" s="17">
        <f>$A922+C922</f>
        <v>4590</v>
      </c>
      <c r="B923" s="18"/>
      <c r="C923" s="19">
        <v>5</v>
      </c>
      <c r="D923" t="b" s="20">
        <v>1</v>
      </c>
      <c r="E923" s="21"/>
      <c r="F923" s="22">
        <v>428.046741875043</v>
      </c>
      <c r="G923" s="22">
        <f>$E923+($F923/60+H923*'data'!$C$16+I923*OFFSET('data'!$C$17,0,D923)-G922*(OFFSET('data'!$C$18,0,D923)+'data'!$C$19+OFFSET('data'!$C$20,0,D923)))*$C923/60+G922</f>
        <v>17.9961202018625</v>
      </c>
      <c r="H923" s="22">
        <f>H922+('data'!$C$19*G922-'data'!$C$16*H922)*$C923/60</f>
        <v>67.4912014044578</v>
      </c>
      <c r="I923" s="22">
        <f>I922+(OFFSET('data'!$C$20,0,D923)*G922-OFFSET('data'!$C$17,0,D923)*I922)*$C923/60</f>
        <v>192.157581797756</v>
      </c>
      <c r="J923" s="23">
        <f>$A923/60</f>
        <v>76.5</v>
      </c>
      <c r="K923" s="19">
        <f>G923/'data'!$C$15*1000</f>
        <v>2.74945028045458</v>
      </c>
      <c r="L923" s="19">
        <f>L922+'data'!$G$21*(K922-L922)/60*C922</f>
        <v>2.5291084763191</v>
      </c>
      <c r="M923" s="20">
        <f>IF(L923&lt;='data'!$G$22,1.89,1.47)</f>
        <v>1.89</v>
      </c>
      <c r="N923" s="19">
        <f>$A923</f>
        <v>4590</v>
      </c>
      <c r="O923" s="31">
        <f>'data'!$G$23-'data'!$G$23*(1-('data'!$G$22^M923)/('data'!$G$22^M923+L923^M923))</f>
        <v>53.7057318240672</v>
      </c>
      <c r="P923" s="31">
        <f>VLOOKUP(IF(N923-'data'!$G$24&lt;0,0,N923-'data'!$G$24),N3:O1097,2)</f>
        <v>53.8707723765314</v>
      </c>
      <c r="Q923" s="20">
        <v>2.5</v>
      </c>
      <c r="R923" s="19">
        <v>3.02541437023509</v>
      </c>
      <c r="S923" s="19">
        <v>2.9689041418526</v>
      </c>
      <c r="T923" s="19">
        <v>2.74948697711741</v>
      </c>
      <c r="U923" s="19">
        <v>2.4999881120387</v>
      </c>
      <c r="V923" s="19">
        <v>2.99201431063807</v>
      </c>
      <c r="W923" s="19">
        <v>2.88282414744135</v>
      </c>
      <c r="X923" s="19">
        <v>2.52914541945519</v>
      </c>
      <c r="Y923" s="31">
        <v>54.2015805263229</v>
      </c>
      <c r="Z923" s="31">
        <v>46.4234757419494</v>
      </c>
      <c r="AA923" s="31">
        <v>48.074218242909</v>
      </c>
      <c r="AB923" s="31">
        <v>53.8701437931649</v>
      </c>
    </row>
    <row r="924" ht="20.05" customHeight="1">
      <c r="A924" s="17">
        <f>$A923+C923</f>
        <v>4595</v>
      </c>
      <c r="B924" s="18"/>
      <c r="C924" s="19">
        <v>5</v>
      </c>
      <c r="D924" t="b" s="20">
        <v>1</v>
      </c>
      <c r="E924" s="21"/>
      <c r="F924" s="22">
        <v>427.995740063249</v>
      </c>
      <c r="G924" s="22">
        <f>$E924+($F924/60+H924*'data'!$C$16+I924*OFFSET('data'!$C$17,0,D924)-G923*(OFFSET('data'!$C$18,0,D924)+'data'!$C$19+OFFSET('data'!$C$20,0,D924)))*$C924/60+G923</f>
        <v>18.0430567126185</v>
      </c>
      <c r="H924" s="22">
        <f>H923+('data'!$C$19*G923-'data'!$C$16*H923)*$C924/60</f>
        <v>67.5300691334219</v>
      </c>
      <c r="I924" s="22">
        <f>I923+(OFFSET('data'!$C$20,0,D924)*G923-OFFSET('data'!$C$17,0,D924)*I923)*$C924/60</f>
        <v>192.262161405694</v>
      </c>
      <c r="J924" s="23">
        <f>$A924/60</f>
        <v>76.5833333333333</v>
      </c>
      <c r="K924" s="19">
        <f>G924/'data'!$C$15*1000</f>
        <v>2.75662124848625</v>
      </c>
      <c r="L924" s="19">
        <f>L923+'data'!$G$21*(K923-L923)/60*C923</f>
        <v>2.53170128531037</v>
      </c>
      <c r="M924" s="20">
        <f>IF(L924&lt;='data'!$G$22,1.89,1.47)</f>
        <v>1.89</v>
      </c>
      <c r="N924" s="19">
        <f>$A924</f>
        <v>4595</v>
      </c>
      <c r="O924" s="31">
        <f>'data'!$G$23-'data'!$G$23*(1-('data'!$G$22^M924)/('data'!$G$22^M924+L924^M924))</f>
        <v>53.6617802655193</v>
      </c>
      <c r="P924" s="31">
        <f>VLOOKUP(IF(N924-'data'!$G$24&lt;0,0,N924-'data'!$G$24),N3:O1097,2)</f>
        <v>53.8313399292078</v>
      </c>
      <c r="Q924" s="20">
        <v>2.5</v>
      </c>
      <c r="R924" s="19">
        <v>3.02565515055649</v>
      </c>
      <c r="S924" s="19">
        <v>2.96937433140949</v>
      </c>
      <c r="T924" s="19">
        <v>2.75665803760453</v>
      </c>
      <c r="U924" s="19">
        <v>2.49998862974183</v>
      </c>
      <c r="V924" s="19">
        <v>2.99240488691059</v>
      </c>
      <c r="W924" s="19">
        <v>2.88383706908985</v>
      </c>
      <c r="X924" s="19">
        <v>2.53173822554615</v>
      </c>
      <c r="Y924" s="31">
        <v>54.201571216558</v>
      </c>
      <c r="Z924" s="31">
        <v>46.4189309532854</v>
      </c>
      <c r="AA924" s="31">
        <v>48.0583786134476</v>
      </c>
      <c r="AB924" s="31">
        <v>53.8307118953591</v>
      </c>
    </row>
    <row r="925" ht="20.05" customHeight="1">
      <c r="A925" s="17">
        <f>$A924+C924</f>
        <v>4600</v>
      </c>
      <c r="B925" s="18"/>
      <c r="C925" s="19">
        <v>5</v>
      </c>
      <c r="D925" t="b" s="20">
        <v>1</v>
      </c>
      <c r="E925" s="21"/>
      <c r="F925" s="22">
        <v>427.944797180751</v>
      </c>
      <c r="G925" s="22">
        <f>$E925+($F925/60+H925*'data'!$C$16+I925*OFFSET('data'!$C$17,0,D925)-G924*(OFFSET('data'!$C$18,0,D925)+'data'!$C$19+OFFSET('data'!$C$20,0,D925)))*$C925/60+G924</f>
        <v>18.0875422466376</v>
      </c>
      <c r="H925" s="22">
        <f>H924+('data'!$C$19*G924-'data'!$C$16*H924)*$C925/60</f>
        <v>67.56984313423111</v>
      </c>
      <c r="I925" s="22">
        <f>I924+(OFFSET('data'!$C$20,0,D925)*G924-OFFSET('data'!$C$17,0,D925)*I924)*$C925/60</f>
        <v>192.367165912680</v>
      </c>
      <c r="J925" s="23">
        <f>$A925/60</f>
        <v>76.6666666666667</v>
      </c>
      <c r="K925" s="19">
        <f>G925/'data'!$C$15*1000</f>
        <v>2.76341775587857</v>
      </c>
      <c r="L925" s="19">
        <f>L924+'data'!$G$21*(K924-L924)/60*C924</f>
        <v>2.53434796647524</v>
      </c>
      <c r="M925" s="20">
        <f>IF(L925&lt;='data'!$G$22,1.89,1.47)</f>
        <v>1.89</v>
      </c>
      <c r="N925" s="19">
        <f>$A925</f>
        <v>4600</v>
      </c>
      <c r="O925" s="31">
        <f>'data'!$G$23-'data'!$G$23*(1-('data'!$G$22^M925)/('data'!$G$22^M925+L925^M925))</f>
        <v>53.6169484013111</v>
      </c>
      <c r="P925" s="31">
        <f>VLOOKUP(IF(N925-'data'!$G$24&lt;0,0,N925-'data'!$G$24),N3:O1097,2)</f>
        <v>53.7906145985529</v>
      </c>
      <c r="Q925" s="20">
        <v>2.5</v>
      </c>
      <c r="R925" s="19">
        <v>3.0258950167948</v>
      </c>
      <c r="S925" s="19">
        <v>2.96984283701104</v>
      </c>
      <c r="T925" s="19">
        <v>2.7634546304974</v>
      </c>
      <c r="U925" s="19">
        <v>2.49998914092266</v>
      </c>
      <c r="V925" s="19">
        <v>2.99279371129238</v>
      </c>
      <c r="W925" s="19">
        <v>2.8848436042941</v>
      </c>
      <c r="X925" s="19">
        <v>2.53438490493278</v>
      </c>
      <c r="Y925" s="31">
        <v>54.2015620237953</v>
      </c>
      <c r="Z925" s="31">
        <v>46.4144072456081</v>
      </c>
      <c r="AA925" s="31">
        <v>48.0426451088038</v>
      </c>
      <c r="AB925" s="31">
        <v>53.7899871012437</v>
      </c>
    </row>
    <row r="926" ht="20.05" customHeight="1">
      <c r="A926" s="17">
        <f>$A925+C925</f>
        <v>4605</v>
      </c>
      <c r="B926" s="18"/>
      <c r="C926" s="19">
        <v>5</v>
      </c>
      <c r="D926" t="b" s="20">
        <v>1</v>
      </c>
      <c r="E926" s="21"/>
      <c r="F926" s="22">
        <v>427.893912962055</v>
      </c>
      <c r="G926" s="22">
        <f>$E926+($F926/60+H926*'data'!$C$16+I926*OFFSET('data'!$C$17,0,D926)-G925*(OFFSET('data'!$C$18,0,D926)+'data'!$C$19+OFFSET('data'!$C$20,0,D926)))*$C926/60+G925</f>
        <v>18.1297205631076</v>
      </c>
      <c r="H926" s="22">
        <f>H925+('data'!$C$19*G925-'data'!$C$16*H925)*$C926/60</f>
        <v>67.61045885335341</v>
      </c>
      <c r="I926" s="22">
        <f>I925+(OFFSET('data'!$C$20,0,D926)*G925-OFFSET('data'!$C$17,0,D926)*I925)*$C926/60</f>
        <v>192.472570872982</v>
      </c>
      <c r="J926" s="23">
        <f>$A926/60</f>
        <v>76.75</v>
      </c>
      <c r="K926" s="19">
        <f>G926/'data'!$C$15*1000</f>
        <v>2.76986176618449</v>
      </c>
      <c r="L926" s="19">
        <f>L925+'data'!$G$21*(K925-L925)/60*C925</f>
        <v>2.53704347953016</v>
      </c>
      <c r="M926" s="20">
        <f>IF(L926&lt;='data'!$G$22,1.89,1.47)</f>
        <v>1.89</v>
      </c>
      <c r="N926" s="19">
        <f>$A926</f>
        <v>4605</v>
      </c>
      <c r="O926" s="31">
        <f>'data'!$G$23-'data'!$G$23*(1-('data'!$G$22^M926)/('data'!$G$22^M926+L926^M926))</f>
        <v>53.5713235683925</v>
      </c>
      <c r="P926" s="31">
        <f>VLOOKUP(IF(N926-'data'!$G$24&lt;0,0,N926-'data'!$G$24),N3:O1097,2)</f>
        <v>53.7487097985712</v>
      </c>
      <c r="Q926" s="20">
        <v>2.5</v>
      </c>
      <c r="R926" s="19">
        <v>3.02613397193613</v>
      </c>
      <c r="S926" s="19">
        <v>2.97030966454577</v>
      </c>
      <c r="T926" s="19">
        <v>2.76989871976342</v>
      </c>
      <c r="U926" s="19">
        <v>2.49998964565929</v>
      </c>
      <c r="V926" s="19">
        <v>2.99318079360601</v>
      </c>
      <c r="W926" s="19">
        <v>2.8858438083893</v>
      </c>
      <c r="X926" s="19">
        <v>2.5370804172365</v>
      </c>
      <c r="Y926" s="31">
        <v>54.2015529466347</v>
      </c>
      <c r="Z926" s="31">
        <v>46.4099044947077</v>
      </c>
      <c r="AA926" s="31">
        <v>48.0270167480712</v>
      </c>
      <c r="AB926" s="31">
        <v>53.7480828258421</v>
      </c>
    </row>
    <row r="927" ht="20.05" customHeight="1">
      <c r="A927" s="17">
        <f>$A926+C926</f>
        <v>4610</v>
      </c>
      <c r="B927" s="18"/>
      <c r="C927" s="19">
        <v>5</v>
      </c>
      <c r="D927" t="b" s="20">
        <v>1</v>
      </c>
      <c r="E927" s="21"/>
      <c r="F927" s="22">
        <v>427.843087143197</v>
      </c>
      <c r="G927" s="22">
        <f>$E927+($F927/60+H927*'data'!$C$16+I927*OFFSET('data'!$C$17,0,D927)-G926*(OFFSET('data'!$C$18,0,D927)+'data'!$C$19+OFFSET('data'!$C$20,0,D927)))*$C927/60+G926</f>
        <v>18.1697269272931</v>
      </c>
      <c r="H927" s="22">
        <f>H926+('data'!$C$19*G926-'data'!$C$16*H926)*$C927/60</f>
        <v>67.6518555904521</v>
      </c>
      <c r="I927" s="22">
        <f>I926+(OFFSET('data'!$C$20,0,D927)*G926-OFFSET('data'!$C$17,0,D927)*I926)*$C927/60</f>
        <v>192.578353274520</v>
      </c>
      <c r="J927" s="23">
        <f>$A927/60</f>
        <v>76.8333333333333</v>
      </c>
      <c r="K927" s="19">
        <f>G927/'data'!$C$15*1000</f>
        <v>2.77597394525398</v>
      </c>
      <c r="L927" s="19">
        <f>L926+'data'!$G$21*(K926-L926)/60*C926</f>
        <v>2.5397831019515</v>
      </c>
      <c r="M927" s="20">
        <f>IF(L927&lt;='data'!$G$22,1.89,1.47)</f>
        <v>1.89</v>
      </c>
      <c r="N927" s="19">
        <f>$A927</f>
        <v>4610</v>
      </c>
      <c r="O927" s="31">
        <f>'data'!$G$23-'data'!$G$23*(1-('data'!$G$22^M927)/('data'!$G$22^M927+L927^M927))</f>
        <v>53.5249875124156</v>
      </c>
      <c r="P927" s="31">
        <f>VLOOKUP(IF(N927-'data'!$G$24&lt;0,0,N927-'data'!$G$24),N3:O1097,2)</f>
        <v>53.7057318240672</v>
      </c>
      <c r="Q927" s="20">
        <v>2.5</v>
      </c>
      <c r="R927" s="19">
        <v>3.02637201895679</v>
      </c>
      <c r="S927" s="19">
        <v>2.97077481986068</v>
      </c>
      <c r="T927" s="19">
        <v>2.77601097164248</v>
      </c>
      <c r="U927" s="19">
        <v>2.49999014402891</v>
      </c>
      <c r="V927" s="19">
        <v>2.99356614359372</v>
      </c>
      <c r="W927" s="19">
        <v>2.88683773612878</v>
      </c>
      <c r="X927" s="19">
        <v>2.53982003984462</v>
      </c>
      <c r="Y927" s="31">
        <v>54.2015439836921</v>
      </c>
      <c r="Z927" s="31">
        <v>46.4054225774303</v>
      </c>
      <c r="AA927" s="31">
        <v>48.0114925614148</v>
      </c>
      <c r="AB927" s="31">
        <v>53.7051053649141</v>
      </c>
    </row>
    <row r="928" ht="20.05" customHeight="1">
      <c r="A928" s="17">
        <f>$A927+C927</f>
        <v>4615</v>
      </c>
      <c r="B928" s="18"/>
      <c r="C928" s="19">
        <v>5</v>
      </c>
      <c r="D928" t="b" s="20">
        <v>1</v>
      </c>
      <c r="E928" s="21"/>
      <c r="F928" s="22">
        <v>427.792319461734</v>
      </c>
      <c r="G928" s="22">
        <f>$E928+($F928/60+H928*'data'!$C$16+I928*OFFSET('data'!$C$17,0,D928)-G927*(OFFSET('data'!$C$18,0,D928)+'data'!$C$19+OFFSET('data'!$C$20,0,D928)))*$C928/60+G927</f>
        <v>18.207688612598</v>
      </c>
      <c r="H928" s="22">
        <f>H927+('data'!$C$19*G927-'data'!$C$16*H927)*$C928/60</f>
        <v>67.6939762704925</v>
      </c>
      <c r="I928" s="22">
        <f>I927+(OFFSET('data'!$C$20,0,D928)*G927-OFFSET('data'!$C$17,0,D928)*I927)*$C928/60</f>
        <v>192.684491454166</v>
      </c>
      <c r="J928" s="23">
        <f>$A928/60</f>
        <v>76.9166666666667</v>
      </c>
      <c r="K928" s="19">
        <f>G928/'data'!$C$15*1000</f>
        <v>2.78177373793914</v>
      </c>
      <c r="L928" s="19">
        <f>L927+'data'!$G$21*(K927-L927)/60*C927</f>
        <v>2.54256240996603</v>
      </c>
      <c r="M928" s="20">
        <f>IF(L928&lt;='data'!$G$22,1.89,1.47)</f>
        <v>1.89</v>
      </c>
      <c r="N928" s="19">
        <f>$A928</f>
        <v>4615</v>
      </c>
      <c r="O928" s="31">
        <f>'data'!$G$23-'data'!$G$23*(1-('data'!$G$22^M928)/('data'!$G$22^M928+L928^M928))</f>
        <v>53.4780167183562</v>
      </c>
      <c r="P928" s="31">
        <f>VLOOKUP(IF(N928-'data'!$G$24&lt;0,0,N928-'data'!$G$24),N3:O1097,2)</f>
        <v>53.6617802655193</v>
      </c>
      <c r="Q928" s="20">
        <v>2.5</v>
      </c>
      <c r="R928" s="19">
        <v>3.02660916082337</v>
      </c>
      <c r="S928" s="19">
        <v>2.97123830876274</v>
      </c>
      <c r="T928" s="19">
        <v>2.78181083135356</v>
      </c>
      <c r="U928" s="19">
        <v>2.49999063610779</v>
      </c>
      <c r="V928" s="19">
        <v>2.99394977091826</v>
      </c>
      <c r="W928" s="19">
        <v>2.88782544169039</v>
      </c>
      <c r="X928" s="19">
        <v>2.54259934890049</v>
      </c>
      <c r="Y928" s="31">
        <v>54.2015351336003</v>
      </c>
      <c r="Z928" s="31">
        <v>46.4009613716678</v>
      </c>
      <c r="AA928" s="31">
        <v>47.9960715899377</v>
      </c>
      <c r="AB928" s="31">
        <v>53.6611543098331</v>
      </c>
    </row>
    <row r="929" ht="20.05" customHeight="1">
      <c r="A929" s="17">
        <f>$A928+C928</f>
        <v>4620</v>
      </c>
      <c r="B929" s="18"/>
      <c r="C929" s="19">
        <v>5</v>
      </c>
      <c r="D929" t="b" s="20">
        <v>1</v>
      </c>
      <c r="E929" s="21"/>
      <c r="F929" s="22">
        <v>427.741609656738</v>
      </c>
      <c r="G929" s="22">
        <f>$E929+($F929/60+H929*'data'!$C$16+I929*OFFSET('data'!$C$17,0,D929)-G928*(OFFSET('data'!$C$18,0,D929)+'data'!$C$19+OFFSET('data'!$C$20,0,D929)))*$C929/60+G928</f>
        <v>18.2437253729514</v>
      </c>
      <c r="H929" s="22">
        <f>H928+('data'!$C$19*G928-'data'!$C$16*H928)*$C929/60</f>
        <v>67.73676722932029</v>
      </c>
      <c r="I929" s="22">
        <f>I928+(OFFSET('data'!$C$20,0,D929)*G928-OFFSET('data'!$C$17,0,D929)*I928)*$C929/60</f>
        <v>192.790965018047</v>
      </c>
      <c r="J929" s="23">
        <f>$A929/60</f>
        <v>77</v>
      </c>
      <c r="K929" s="19">
        <f>G929/'data'!$C$15*1000</f>
        <v>2.78727944026548</v>
      </c>
      <c r="L929" s="19">
        <f>L928+'data'!$G$21*(K928-L928)/60*C928</f>
        <v>2.54537726066772</v>
      </c>
      <c r="M929" s="20">
        <f>IF(L929&lt;='data'!$G$22,1.89,1.47)</f>
        <v>1.89</v>
      </c>
      <c r="N929" s="19">
        <f>$A929</f>
        <v>4620</v>
      </c>
      <c r="O929" s="31">
        <f>'data'!$G$23-'data'!$G$23*(1-('data'!$G$22^M929)/('data'!$G$22^M929+L929^M929))</f>
        <v>53.4304827225979</v>
      </c>
      <c r="P929" s="31">
        <f>VLOOKUP(IF(N929-'data'!$G$24&lt;0,0,N929-'data'!$G$24),N3:O1097,2)</f>
        <v>53.6169484013111</v>
      </c>
      <c r="Q929" s="20">
        <v>2.5</v>
      </c>
      <c r="R929" s="19">
        <v>3.02684540049273</v>
      </c>
      <c r="S929" s="19">
        <v>2.97170013702022</v>
      </c>
      <c r="T929" s="19">
        <v>2.78731659526732</v>
      </c>
      <c r="U929" s="19">
        <v>2.49999112197129</v>
      </c>
      <c r="V929" s="19">
        <v>2.99433168516369</v>
      </c>
      <c r="W929" s="19">
        <v>2.8888069786828</v>
      </c>
      <c r="X929" s="19">
        <v>2.54541420141998</v>
      </c>
      <c r="Y929" s="31">
        <v>54.201526395008</v>
      </c>
      <c r="Z929" s="31">
        <v>46.3965207563456</v>
      </c>
      <c r="AA929" s="31">
        <v>47.9807528855485</v>
      </c>
      <c r="AB929" s="31">
        <v>53.6163229398195</v>
      </c>
    </row>
    <row r="930" ht="20.05" customHeight="1">
      <c r="A930" s="17">
        <f>$A929+C929</f>
        <v>4625</v>
      </c>
      <c r="B930" s="18"/>
      <c r="C930" s="19">
        <v>5</v>
      </c>
      <c r="D930" t="b" s="20">
        <v>1</v>
      </c>
      <c r="E930" s="21"/>
      <c r="F930" s="22">
        <v>427.690957468785</v>
      </c>
      <c r="G930" s="22">
        <f>$E930+($F930/60+H930*'data'!$C$16+I930*OFFSET('data'!$C$17,0,D930)-G929*(OFFSET('data'!$C$18,0,D930)+'data'!$C$19+OFFSET('data'!$C$20,0,D930)))*$C930/60+G929</f>
        <v>18.2779498872707</v>
      </c>
      <c r="H930" s="22">
        <f>H929+('data'!$C$19*G929-'data'!$C$16*H929)*$C930/60</f>
        <v>67.7801780119144</v>
      </c>
      <c r="I930" s="22">
        <f>I929+(OFFSET('data'!$C$20,0,D930)*G929-OFFSET('data'!$C$17,0,D930)*I929)*$C930/60</f>
        <v>192.897754766559</v>
      </c>
      <c r="J930" s="23">
        <f>$A930/60</f>
        <v>77.0833333333333</v>
      </c>
      <c r="K930" s="19">
        <f>G930/'data'!$C$15*1000</f>
        <v>2.79250826733698</v>
      </c>
      <c r="L930" s="19">
        <f>L929+'data'!$G$21*(K929-L929)/60*C929</f>
        <v>2.54822377519423</v>
      </c>
      <c r="M930" s="20">
        <f>IF(L930&lt;='data'!$G$22,1.89,1.47)</f>
        <v>1.89</v>
      </c>
      <c r="N930" s="19">
        <f>$A930</f>
        <v>4625</v>
      </c>
      <c r="O930" s="31">
        <f>'data'!$G$23-'data'!$G$23*(1-('data'!$G$22^M930)/('data'!$G$22^M930+L930^M930))</f>
        <v>53.3824524074222</v>
      </c>
      <c r="P930" s="31">
        <f>VLOOKUP(IF(N930-'data'!$G$24&lt;0,0,N930-'data'!$G$24),N3:O1097,2)</f>
        <v>53.5713235683925</v>
      </c>
      <c r="Q930" s="20">
        <v>2.5</v>
      </c>
      <c r="R930" s="19">
        <v>3.0270807409121</v>
      </c>
      <c r="S930" s="19">
        <v>2.972160310364</v>
      </c>
      <c r="T930" s="19">
        <v>2.79254547881253</v>
      </c>
      <c r="U930" s="19">
        <v>2.49999160169389</v>
      </c>
      <c r="V930" s="19">
        <v>2.99471189583621</v>
      </c>
      <c r="W930" s="19">
        <v>2.88978240015171</v>
      </c>
      <c r="X930" s="19">
        <v>2.54826071846761</v>
      </c>
      <c r="Y930" s="31">
        <v>54.2015177665799</v>
      </c>
      <c r="Z930" s="31">
        <v>46.3921006114126</v>
      </c>
      <c r="AA930" s="31">
        <v>47.9655355108298</v>
      </c>
      <c r="AB930" s="31">
        <v>53.5706985926057</v>
      </c>
    </row>
    <row r="931" ht="20.05" customHeight="1">
      <c r="A931" s="17">
        <f>$A930+C930</f>
        <v>4630</v>
      </c>
      <c r="B931" s="18"/>
      <c r="C931" s="19">
        <v>5</v>
      </c>
      <c r="D931" t="b" s="20">
        <v>1</v>
      </c>
      <c r="E931" s="21"/>
      <c r="F931" s="22">
        <v>427.640362639946</v>
      </c>
      <c r="G931" s="22">
        <f>$E931+($F931/60+H931*'data'!$C$16+I931*OFFSET('data'!$C$17,0,D931)-G930*(OFFSET('data'!$C$18,0,D931)+'data'!$C$19+OFFSET('data'!$C$20,0,D931)))*$C931/60+G930</f>
        <v>18.3104681776527</v>
      </c>
      <c r="H931" s="22">
        <f>H930+('data'!$C$19*G930-'data'!$C$16*H930)*$C931/60</f>
        <v>67.824161182566</v>
      </c>
      <c r="I931" s="22">
        <f>I930+(OFFSET('data'!$C$20,0,D931)*G930-OFFSET('data'!$C$17,0,D931)*I930)*$C931/60</f>
        <v>193.004842623816</v>
      </c>
      <c r="J931" s="23">
        <f>$A931/60</f>
        <v>77.1666666666667</v>
      </c>
      <c r="K931" s="19">
        <f>G931/'data'!$C$15*1000</f>
        <v>2.79747641722751</v>
      </c>
      <c r="L931" s="19">
        <f>L930+'data'!$G$21*(K930-L930)/60*C930</f>
        <v>2.55109832290042</v>
      </c>
      <c r="M931" s="20">
        <f>IF(L931&lt;='data'!$G$22,1.89,1.47)</f>
        <v>1.89</v>
      </c>
      <c r="N931" s="19">
        <f>$A931</f>
        <v>4630</v>
      </c>
      <c r="O931" s="31">
        <f>'data'!$G$23-'data'!$G$23*(1-('data'!$G$22^M931)/('data'!$G$22^M931+L931^M931))</f>
        <v>53.3339882788091</v>
      </c>
      <c r="P931" s="31">
        <f>VLOOKUP(IF(N931-'data'!$G$24&lt;0,0,N931-'data'!$G$24),N3:O1097,2)</f>
        <v>53.5249875124156</v>
      </c>
      <c r="Q931" s="20">
        <v>2.5</v>
      </c>
      <c r="R931" s="19">
        <v>3.02731518501902</v>
      </c>
      <c r="S931" s="19">
        <v>2.97261883448881</v>
      </c>
      <c r="T931" s="19">
        <v>2.7975136803686</v>
      </c>
      <c r="U931" s="19">
        <v>2.49999207534918</v>
      </c>
      <c r="V931" s="19">
        <v>2.99509041236496</v>
      </c>
      <c r="W931" s="19">
        <v>2.89075175858607</v>
      </c>
      <c r="X931" s="19">
        <v>2.55113526932979</v>
      </c>
      <c r="Y931" s="31">
        <v>54.2015092469965</v>
      </c>
      <c r="Z931" s="31">
        <v>46.3877008178295</v>
      </c>
      <c r="AA931" s="31">
        <v>47.9504185389091</v>
      </c>
      <c r="AB931" s="31">
        <v>53.5243630145752</v>
      </c>
    </row>
    <row r="932" ht="20.05" customHeight="1">
      <c r="A932" s="17">
        <f>$A931+C931</f>
        <v>4635</v>
      </c>
      <c r="B932" s="18"/>
      <c r="C932" s="19">
        <v>5</v>
      </c>
      <c r="D932" t="b" s="20">
        <v>1</v>
      </c>
      <c r="E932" s="21"/>
      <c r="F932" s="22">
        <v>427.589824913779</v>
      </c>
      <c r="G932" s="22">
        <f>$E932+($F932/60+H932*'data'!$C$16+I932*OFFSET('data'!$C$17,0,D932)-G931*(OFFSET('data'!$C$18,0,D932)+'data'!$C$19+OFFSET('data'!$C$20,0,D932)))*$C932/60+G931</f>
        <v>18.3413800028455</v>
      </c>
      <c r="H932" s="22">
        <f>H931+('data'!$C$19*G931-'data'!$C$16*H931)*$C932/60</f>
        <v>67.868672146278</v>
      </c>
      <c r="I932" s="22">
        <f>I931+(OFFSET('data'!$C$20,0,D932)*G931-OFFSET('data'!$C$17,0,D932)*I931)*$C932/60</f>
        <v>193.112211571266</v>
      </c>
      <c r="J932" s="23">
        <f>$A932/60</f>
        <v>77.25</v>
      </c>
      <c r="K932" s="19">
        <f>G932/'data'!$C$15*1000</f>
        <v>2.8021991310954</v>
      </c>
      <c r="L932" s="19">
        <f>L931+'data'!$G$21*(K931-L931)/60*C931</f>
        <v>2.55399750646992</v>
      </c>
      <c r="M932" s="20">
        <f>IF(L932&lt;='data'!$G$22,1.89,1.47)</f>
        <v>1.89</v>
      </c>
      <c r="N932" s="19">
        <f>$A932</f>
        <v>4635</v>
      </c>
      <c r="O932" s="31">
        <f>'data'!$G$23-'data'!$G$23*(1-('data'!$G$22^M932)/('data'!$G$22^M932+L932^M932))</f>
        <v>53.2851487284207</v>
      </c>
      <c r="P932" s="31">
        <f>VLOOKUP(IF(N932-'data'!$G$24&lt;0,0,N932-'data'!$G$24),N3:O1097,2)</f>
        <v>53.4780167183562</v>
      </c>
      <c r="Q932" s="20">
        <v>2.5</v>
      </c>
      <c r="R932" s="19">
        <v>3.02754873574142</v>
      </c>
      <c r="S932" s="19">
        <v>2.97307571505432</v>
      </c>
      <c r="T932" s="19">
        <v>2.80223644138139</v>
      </c>
      <c r="U932" s="19">
        <v>2.49999254300989</v>
      </c>
      <c r="V932" s="19">
        <v>2.9954672441028</v>
      </c>
      <c r="W932" s="19">
        <v>2.89171510592419</v>
      </c>
      <c r="X932" s="19">
        <v>2.5540344566261</v>
      </c>
      <c r="Y932" s="31">
        <v>54.2015008349538</v>
      </c>
      <c r="Z932" s="31">
        <v>46.3833212575586</v>
      </c>
      <c r="AA932" s="31">
        <v>47.9354010533305</v>
      </c>
      <c r="AB932" s="31">
        <v>53.4773926913861</v>
      </c>
    </row>
    <row r="933" ht="20.05" customHeight="1">
      <c r="A933" s="17">
        <f>$A932+C932</f>
        <v>4640</v>
      </c>
      <c r="B933" s="18"/>
      <c r="C933" s="19">
        <v>5</v>
      </c>
      <c r="D933" t="b" s="20">
        <v>1</v>
      </c>
      <c r="E933" s="21"/>
      <c r="F933" s="22">
        <v>427.539344035321</v>
      </c>
      <c r="G933" s="22">
        <f>$E933+($F933/60+H933*'data'!$C$16+I933*OFFSET('data'!$C$17,0,D933)-G932*(OFFSET('data'!$C$18,0,D933)+'data'!$C$19+OFFSET('data'!$C$20,0,D933)))*$C933/60+G932</f>
        <v>18.3707792284625</v>
      </c>
      <c r="H933" s="22">
        <f>H932+('data'!$C$19*G932-'data'!$C$16*H932)*$C933/60</f>
        <v>67.91366898072189</v>
      </c>
      <c r="I933" s="22">
        <f>I932+(OFFSET('data'!$C$20,0,D933)*G932-OFFSET('data'!$C$17,0,D933)*I932)*$C933/60</f>
        <v>193.219845585232</v>
      </c>
      <c r="J933" s="23">
        <f>$A933/60</f>
        <v>77.3333333333333</v>
      </c>
      <c r="K933" s="19">
        <f>G933/'data'!$C$15*1000</f>
        <v>2.80669074974493</v>
      </c>
      <c r="L933" s="19">
        <f>L932+'data'!$G$21*(K932-L932)/60*C932</f>
        <v>2.55691814790926</v>
      </c>
      <c r="M933" s="20">
        <f>IF(L933&lt;='data'!$G$22,1.89,1.47)</f>
        <v>1.89</v>
      </c>
      <c r="N933" s="19">
        <f>$A933</f>
        <v>4640</v>
      </c>
      <c r="O933" s="31">
        <f>'data'!$G$23-'data'!$G$23*(1-('data'!$G$22^M933)/('data'!$G$22^M933+L933^M933))</f>
        <v>53.2359882805994</v>
      </c>
      <c r="P933" s="31">
        <f>VLOOKUP(IF(N933-'data'!$G$24&lt;0,0,N933-'data'!$G$24),N3:O1097,2)</f>
        <v>53.4304827225979</v>
      </c>
      <c r="Q933" s="20">
        <v>2.5</v>
      </c>
      <c r="R933" s="19">
        <v>3.02778139599769</v>
      </c>
      <c r="S933" s="19">
        <v>2.97353095768628</v>
      </c>
      <c r="T933" s="19">
        <v>2.8067281029256</v>
      </c>
      <c r="U933" s="19">
        <v>2.49999300474788</v>
      </c>
      <c r="V933" s="19">
        <v>2.99584240032711</v>
      </c>
      <c r="W933" s="19">
        <v>2.8926724935598</v>
      </c>
      <c r="X933" s="19">
        <v>2.55695510230316</v>
      </c>
      <c r="Y933" s="31">
        <v>54.2014925291636</v>
      </c>
      <c r="Z933" s="31">
        <v>46.378961813553</v>
      </c>
      <c r="AA933" s="31">
        <v>47.920482147928</v>
      </c>
      <c r="AB933" s="31">
        <v>53.4298591600583</v>
      </c>
    </row>
    <row r="934" ht="20.05" customHeight="1">
      <c r="A934" s="17">
        <f>$A933+C933</f>
        <v>4645</v>
      </c>
      <c r="B934" s="18"/>
      <c r="C934" s="19">
        <v>5</v>
      </c>
      <c r="D934" t="b" s="20">
        <v>1</v>
      </c>
      <c r="E934" s="21"/>
      <c r="F934" s="22">
        <v>427.488919751076</v>
      </c>
      <c r="G934" s="22">
        <f>$E934+($F934/60+H934*'data'!$C$16+I934*OFFSET('data'!$C$17,0,D934)-G933*(OFFSET('data'!$C$18,0,D934)+'data'!$C$19+OFFSET('data'!$C$20,0,D934)))*$C934/60+G933</f>
        <v>18.3987541753128</v>
      </c>
      <c r="H934" s="22">
        <f>H933+('data'!$C$19*G933-'data'!$C$16*H933)*$C934/60</f>
        <v>67.9591122781286</v>
      </c>
      <c r="I934" s="22">
        <f>I933+(OFFSET('data'!$C$20,0,D934)*G933-OFFSET('data'!$C$17,0,D934)*I933)*$C934/60</f>
        <v>193.327729578146</v>
      </c>
      <c r="J934" s="23">
        <f>$A934/60</f>
        <v>77.4166666666667</v>
      </c>
      <c r="K934" s="19">
        <f>G934/'data'!$C$15*1000</f>
        <v>2.8109647668442</v>
      </c>
      <c r="L934" s="19">
        <f>L933+'data'!$G$21*(K933-L933)/60*C933</f>
        <v>2.5598572753724</v>
      </c>
      <c r="M934" s="20">
        <f>IF(L934&lt;='data'!$G$22,1.89,1.47)</f>
        <v>1.89</v>
      </c>
      <c r="N934" s="19">
        <f>$A934</f>
        <v>4645</v>
      </c>
      <c r="O934" s="31">
        <f>'data'!$G$23-'data'!$G$23*(1-('data'!$G$22^M934)/('data'!$G$22^M934+L934^M934))</f>
        <v>53.1865578251806</v>
      </c>
      <c r="P934" s="31">
        <f>VLOOKUP(IF(N934-'data'!$G$24&lt;0,0,N934-'data'!$G$24),N3:O1097,2)</f>
        <v>53.3824524074222</v>
      </c>
      <c r="Q934" s="20">
        <v>2.5</v>
      </c>
      <c r="R934" s="19">
        <v>3.02801316869662</v>
      </c>
      <c r="S934" s="19">
        <v>2.97398456797751</v>
      </c>
      <c r="T934" s="19">
        <v>2.81100215892386</v>
      </c>
      <c r="U934" s="19">
        <v>2.49999346063417</v>
      </c>
      <c r="V934" s="19">
        <v>2.99621589024056</v>
      </c>
      <c r="W934" s="19">
        <v>2.89362397234808</v>
      </c>
      <c r="X934" s="19">
        <v>2.55989423445891</v>
      </c>
      <c r="Y934" s="31">
        <v>54.2014843283526</v>
      </c>
      <c r="Z934" s="31">
        <v>46.3746223697461</v>
      </c>
      <c r="AA934" s="31">
        <v>47.9056609267008</v>
      </c>
      <c r="AB934" s="31">
        <v>53.3818293034665</v>
      </c>
    </row>
    <row r="935" ht="20.05" customHeight="1">
      <c r="A935" s="17">
        <f>$A934+C934</f>
        <v>4650</v>
      </c>
      <c r="B935" s="18"/>
      <c r="C935" s="19">
        <v>5</v>
      </c>
      <c r="D935" t="b" s="20">
        <v>1</v>
      </c>
      <c r="E935" s="21"/>
      <c r="F935" s="22">
        <v>427.438551809014</v>
      </c>
      <c r="G935" s="22">
        <f>$E935+($F935/60+H935*'data'!$C$16+I935*OFFSET('data'!$C$17,0,D935)-G934*(OFFSET('data'!$C$18,0,D935)+'data'!$C$19+OFFSET('data'!$C$20,0,D935)))*$C935/60+G934</f>
        <v>18.4253879471424</v>
      </c>
      <c r="H935" s="22">
        <f>H934+('data'!$C$19*G934-'data'!$C$16*H934)*$C935/60</f>
        <v>68.0049649965252</v>
      </c>
      <c r="I935" s="22">
        <f>I934+(OFFSET('data'!$C$20,0,D935)*G934-OFFSET('data'!$C$17,0,D935)*I934)*$C935/60</f>
        <v>193.435849343255</v>
      </c>
      <c r="J935" s="23">
        <f>$A935/60</f>
        <v>77.5</v>
      </c>
      <c r="K935" s="19">
        <f>G935/'data'!$C$15*1000</f>
        <v>2.81503387899755</v>
      </c>
      <c r="L935" s="19">
        <f>L934+'data'!$G$21*(K934-L934)/60*C934</f>
        <v>2.56281211076652</v>
      </c>
      <c r="M935" s="20">
        <f>IF(L935&lt;='data'!$G$22,1.89,1.47)</f>
        <v>1.89</v>
      </c>
      <c r="N935" s="19">
        <f>$A935</f>
        <v>4650</v>
      </c>
      <c r="O935" s="31">
        <f>'data'!$G$23-'data'!$G$23*(1-('data'!$G$22^M935)/('data'!$G$22^M935+L935^M935))</f>
        <v>53.1369048368812</v>
      </c>
      <c r="P935" s="31">
        <f>VLOOKUP(IF(N935-'data'!$G$24&lt;0,0,N935-'data'!$G$24),N3:O1097,2)</f>
        <v>53.3339882788091</v>
      </c>
      <c r="Q935" s="20">
        <v>2.5</v>
      </c>
      <c r="R935" s="19">
        <v>3.0282440567375</v>
      </c>
      <c r="S935" s="19">
        <v>2.97443655148885</v>
      </c>
      <c r="T935" s="19">
        <v>2.8150713062199</v>
      </c>
      <c r="U935" s="19">
        <v>2.49999391073892</v>
      </c>
      <c r="V935" s="19">
        <v>2.99658772297186</v>
      </c>
      <c r="W935" s="19">
        <v>2.8945695926116</v>
      </c>
      <c r="X935" s="19">
        <v>2.56284907494815</v>
      </c>
      <c r="Y935" s="31">
        <v>54.2014762312627</v>
      </c>
      <c r="Z935" s="31">
        <v>46.370302811041</v>
      </c>
      <c r="AA935" s="31">
        <v>47.8909365036891</v>
      </c>
      <c r="AB935" s="31">
        <v>53.3333656281429</v>
      </c>
    </row>
    <row r="936" ht="20.05" customHeight="1">
      <c r="A936" s="17">
        <f>$A935+C935</f>
        <v>4655</v>
      </c>
      <c r="B936" s="18"/>
      <c r="C936" s="19">
        <v>5</v>
      </c>
      <c r="D936" t="b" s="20">
        <v>1</v>
      </c>
      <c r="E936" s="21"/>
      <c r="F936" s="22">
        <v>427.388239958550</v>
      </c>
      <c r="G936" s="22">
        <f>$E936+($F936/60+H936*'data'!$C$16+I936*OFFSET('data'!$C$17,0,D936)-G935*(OFFSET('data'!$C$18,0,D936)+'data'!$C$19+OFFSET('data'!$C$20,0,D936)))*$C936/60+G935</f>
        <v>18.4507587390019</v>
      </c>
      <c r="H936" s="22">
        <f>H935+('data'!$C$19*G935-'data'!$C$16*H935)*$C936/60</f>
        <v>68.0511923197656</v>
      </c>
      <c r="I936" s="22">
        <f>I935+(OFFSET('data'!$C$20,0,D936)*G935-OFFSET('data'!$C$17,0,D936)*I935)*$C936/60</f>
        <v>193.544191502595</v>
      </c>
      <c r="J936" s="23">
        <f>$A936/60</f>
        <v>77.5833333333333</v>
      </c>
      <c r="K936" s="19">
        <f>G936/'data'!$C$15*1000</f>
        <v>2.81891003285799</v>
      </c>
      <c r="L936" s="19">
        <f>L935+'data'!$G$21*(K935-L935)/60*C935</f>
        <v>2.56578005809285</v>
      </c>
      <c r="M936" s="20">
        <f>IF(L936&lt;='data'!$G$22,1.89,1.47)</f>
        <v>1.89</v>
      </c>
      <c r="N936" s="19">
        <f>$A936</f>
        <v>4655</v>
      </c>
      <c r="O936" s="31">
        <f>'data'!$G$23-'data'!$G$23*(1-('data'!$G$22^M936)/('data'!$G$22^M936+L936^M936))</f>
        <v>53.087073581992</v>
      </c>
      <c r="P936" s="31">
        <f>VLOOKUP(IF(N936-'data'!$G$24&lt;0,0,N936-'data'!$G$24),N3:O1097,2)</f>
        <v>53.2851487284207</v>
      </c>
      <c r="Q936" s="20">
        <v>2.5</v>
      </c>
      <c r="R936" s="19">
        <v>3.02847406301015</v>
      </c>
      <c r="S936" s="19">
        <v>2.97488691375013</v>
      </c>
      <c r="T936" s="19">
        <v>2.81894749169203</v>
      </c>
      <c r="U936" s="19">
        <v>2.49999435513148</v>
      </c>
      <c r="V936" s="19">
        <v>2.99695790757655</v>
      </c>
      <c r="W936" s="19">
        <v>2.8955094041462</v>
      </c>
      <c r="X936" s="19">
        <v>2.56581702772318</v>
      </c>
      <c r="Y936" s="31">
        <v>54.2014682366505</v>
      </c>
      <c r="Z936" s="31">
        <v>46.3660030233008</v>
      </c>
      <c r="AA936" s="31">
        <v>47.8763080028522</v>
      </c>
      <c r="AB936" s="31">
        <v>53.2845265262632</v>
      </c>
    </row>
    <row r="937" ht="20.05" customHeight="1">
      <c r="A937" s="17">
        <f>$A936+C936</f>
        <v>4660</v>
      </c>
      <c r="B937" s="18"/>
      <c r="C937" s="19">
        <v>5</v>
      </c>
      <c r="D937" t="b" s="20">
        <v>1</v>
      </c>
      <c r="E937" s="21"/>
      <c r="F937" s="22">
        <v>427.337983950549</v>
      </c>
      <c r="G937" s="22">
        <f>$E937+($F937/60+H937*'data'!$C$16+I937*OFFSET('data'!$C$17,0,D937)-G936*(OFFSET('data'!$C$18,0,D937)+'data'!$C$19+OFFSET('data'!$C$20,0,D937)))*$C937/60+G936</f>
        <v>18.4749401273877</v>
      </c>
      <c r="H937" s="22">
        <f>H936+('data'!$C$19*G936-'data'!$C$16*H936)*$C937/60</f>
        <v>68.0977615258352</v>
      </c>
      <c r="I937" s="22">
        <f>I936+(OFFSET('data'!$C$20,0,D937)*G936-OFFSET('data'!$C$17,0,D937)*I936)*$C937/60</f>
        <v>193.652743458042</v>
      </c>
      <c r="J937" s="23">
        <f>$A937/60</f>
        <v>77.6666666666667</v>
      </c>
      <c r="K937" s="19">
        <f>G937/'data'!$C$15*1000</f>
        <v>2.82260446945506</v>
      </c>
      <c r="L937" s="19">
        <f>L936+'data'!$G$21*(K936-L936)/60*C936</f>
        <v>2.56875869247912</v>
      </c>
      <c r="M937" s="20">
        <f>IF(L937&lt;='data'!$G$22,1.89,1.47)</f>
        <v>1.89</v>
      </c>
      <c r="N937" s="19">
        <f>$A937</f>
        <v>4660</v>
      </c>
      <c r="O937" s="31">
        <f>'data'!$G$23-'data'!$G$23*(1-('data'!$G$22^M937)/('data'!$G$22^M937+L937^M937))</f>
        <v>53.0371053130674</v>
      </c>
      <c r="P937" s="31">
        <f>VLOOKUP(IF(N937-'data'!$G$24&lt;0,0,N937-'data'!$G$24),N3:O1097,2)</f>
        <v>53.2359882805994</v>
      </c>
      <c r="Q937" s="20">
        <v>2.5</v>
      </c>
      <c r="R937" s="19">
        <v>3.02870319039492</v>
      </c>
      <c r="S937" s="19">
        <v>2.97533566026096</v>
      </c>
      <c r="T937" s="19">
        <v>2.82264195658171</v>
      </c>
      <c r="U937" s="19">
        <v>2.49999479388038</v>
      </c>
      <c r="V937" s="19">
        <v>2.99732645303772</v>
      </c>
      <c r="W937" s="19">
        <v>2.89644345622684</v>
      </c>
      <c r="X937" s="19">
        <v>2.56879566786601</v>
      </c>
      <c r="Y937" s="31">
        <v>54.2014603432877</v>
      </c>
      <c r="Z937" s="31">
        <v>46.3617228933377</v>
      </c>
      <c r="AA937" s="31">
        <v>47.8617745579477</v>
      </c>
      <c r="AB937" s="31">
        <v>53.2353665226473</v>
      </c>
    </row>
    <row r="938" ht="20.05" customHeight="1">
      <c r="A938" s="17">
        <f>$A937+C937</f>
        <v>4665</v>
      </c>
      <c r="B938" s="18"/>
      <c r="C938" s="19">
        <v>5</v>
      </c>
      <c r="D938" t="b" s="20">
        <v>1</v>
      </c>
      <c r="E938" s="21"/>
      <c r="F938" s="22">
        <v>427.287783537308</v>
      </c>
      <c r="G938" s="22">
        <f>$E938+($F938/60+H938*'data'!$C$16+I938*OFFSET('data'!$C$17,0,D938)-G937*(OFFSET('data'!$C$18,0,D938)+'data'!$C$19+OFFSET('data'!$C$20,0,D938)))*$C938/60+G937</f>
        <v>18.498001343232</v>
      </c>
      <c r="H938" s="22">
        <f>H937+('data'!$C$19*G937-'data'!$C$16*H937)*$C938/60</f>
        <v>68.1446418629407</v>
      </c>
      <c r="I938" s="22">
        <f>I937+(OFFSET('data'!$C$20,0,D938)*G937-OFFSET('data'!$C$17,0,D938)*I937)*$C938/60</f>
        <v>193.761493345254</v>
      </c>
      <c r="J938" s="23">
        <f>$A938/60</f>
        <v>77.75</v>
      </c>
      <c r="K938" s="19">
        <f>G938/'data'!$C$15*1000</f>
        <v>2.82612776590227</v>
      </c>
      <c r="L938" s="19">
        <f>L937+'data'!$G$21*(K937-L937)/60*C937</f>
        <v>2.57174574986263</v>
      </c>
      <c r="M938" s="20">
        <f>IF(L938&lt;='data'!$G$22,1.89,1.47)</f>
        <v>1.89</v>
      </c>
      <c r="N938" s="19">
        <f>$A938</f>
        <v>4665</v>
      </c>
      <c r="O938" s="31">
        <f>'data'!$G$23-'data'!$G$23*(1-('data'!$G$22^M938)/('data'!$G$22^M938+L938^M938))</f>
        <v>52.9870384522731</v>
      </c>
      <c r="P938" s="31">
        <f>VLOOKUP(IF(N938-'data'!$G$24&lt;0,0,N938-'data'!$G$24),N3:O1097,2)</f>
        <v>53.1865578251806</v>
      </c>
      <c r="Q938" s="20">
        <v>2.5</v>
      </c>
      <c r="R938" s="19">
        <v>3.02893144176273</v>
      </c>
      <c r="S938" s="19">
        <v>2.97578279649159</v>
      </c>
      <c r="T938" s="19">
        <v>2.82616527820187</v>
      </c>
      <c r="U938" s="19">
        <v>2.49999522705332</v>
      </c>
      <c r="V938" s="19">
        <v>2.99769336826677</v>
      </c>
      <c r="W938" s="19">
        <v>2.89737179761337</v>
      </c>
      <c r="X938" s="19">
        <v>2.57178273127127</v>
      </c>
      <c r="Y938" s="31">
        <v>54.2014525499601</v>
      </c>
      <c r="Z938" s="31">
        <v>46.3574623089035</v>
      </c>
      <c r="AA938" s="31">
        <v>47.8473353124122</v>
      </c>
      <c r="AB938" s="31">
        <v>53.1859365075741</v>
      </c>
    </row>
    <row r="939" ht="20.05" customHeight="1">
      <c r="A939" s="17">
        <f>$A938+C938</f>
        <v>4670</v>
      </c>
      <c r="B939" s="18"/>
      <c r="C939" s="19">
        <v>5</v>
      </c>
      <c r="D939" t="b" s="20">
        <v>1</v>
      </c>
      <c r="E939" s="21"/>
      <c r="F939" s="22">
        <v>427.237638472552</v>
      </c>
      <c r="G939" s="22">
        <f>$E939+($F939/60+H939*'data'!$C$16+I939*OFFSET('data'!$C$17,0,D939)-G938*(OFFSET('data'!$C$18,0,D939)+'data'!$C$19+OFFSET('data'!$C$20,0,D939)))*$C939/60+G938</f>
        <v>18.5200075287574</v>
      </c>
      <c r="H939" s="22">
        <f>H938+('data'!$C$19*G938-'data'!$C$16*H938)*$C939/60</f>
        <v>68.1918044329244</v>
      </c>
      <c r="I939" s="22">
        <f>I938+(OFFSET('data'!$C$20,0,D939)*G938-OFFSET('data'!$C$17,0,D939)*I938)*$C939/60</f>
        <v>193.870429990336</v>
      </c>
      <c r="J939" s="23">
        <f>$A939/60</f>
        <v>77.8333333333333</v>
      </c>
      <c r="K939" s="19">
        <f>G939/'data'!$C$15*1000</f>
        <v>2.82948987463937</v>
      </c>
      <c r="L939" s="19">
        <f>L938+'data'!$G$21*(K938-L938)/60*C938</f>
        <v>2.57473911728554</v>
      </c>
      <c r="M939" s="20">
        <f>IF(L939&lt;='data'!$G$22,1.89,1.47)</f>
        <v>1.89</v>
      </c>
      <c r="N939" s="19">
        <f>$A939</f>
        <v>4670</v>
      </c>
      <c r="O939" s="31">
        <f>'data'!$G$23-'data'!$G$23*(1-('data'!$G$22^M939)/('data'!$G$22^M939+L939^M939))</f>
        <v>52.9369087640197</v>
      </c>
      <c r="P939" s="31">
        <f>VLOOKUP(IF(N939-'data'!$G$24&lt;0,0,N939-'data'!$G$24),N3:O1097,2)</f>
        <v>53.1369048368812</v>
      </c>
      <c r="Q939" s="20">
        <v>2.5</v>
      </c>
      <c r="R939" s="19">
        <v>3.02915881997512</v>
      </c>
      <c r="S939" s="19">
        <v>2.97622832788365</v>
      </c>
      <c r="T939" s="19">
        <v>2.82952740917984</v>
      </c>
      <c r="U939" s="19">
        <v>2.49999565471721</v>
      </c>
      <c r="V939" s="19">
        <v>2.99805866210413</v>
      </c>
      <c r="W939" s="19">
        <v>2.89829447655622</v>
      </c>
      <c r="X939" s="19">
        <v>2.57477610494129</v>
      </c>
      <c r="Y939" s="31">
        <v>54.2014448554683</v>
      </c>
      <c r="Z939" s="31">
        <v>46.353221158680</v>
      </c>
      <c r="AA939" s="31">
        <v>47.8329894192429</v>
      </c>
      <c r="AB939" s="31">
        <v>53.136283956172</v>
      </c>
    </row>
    <row r="940" ht="20.05" customHeight="1">
      <c r="A940" s="17">
        <f>$A939+C939</f>
        <v>4675</v>
      </c>
      <c r="B940" s="18"/>
      <c r="C940" s="19">
        <v>5</v>
      </c>
      <c r="D940" t="b" s="20">
        <v>1</v>
      </c>
      <c r="E940" s="21"/>
      <c r="F940" s="22">
        <v>427.187548511425</v>
      </c>
      <c r="G940" s="22">
        <f>$E940+($F940/60+H940*'data'!$C$16+I940*OFFSET('data'!$C$17,0,D940)-G939*(OFFSET('data'!$C$18,0,D940)+'data'!$C$19+OFFSET('data'!$C$20,0,D940)))*$C940/60+G939</f>
        <v>18.541019979148</v>
      </c>
      <c r="H940" s="22">
        <f>H939+('data'!$C$19*G939-'data'!$C$16*H939)*$C940/60</f>
        <v>68.2392220815706</v>
      </c>
      <c r="I940" s="22">
        <f>I939+(OFFSET('data'!$C$20,0,D940)*G939-OFFSET('data'!$C$17,0,D940)*I939)*$C940/60</f>
        <v>193.979542869069</v>
      </c>
      <c r="J940" s="23">
        <f>$A940/60</f>
        <v>77.9166666666667</v>
      </c>
      <c r="K940" s="19">
        <f>G940/'data'!$C$15*1000</f>
        <v>2.83270016035493</v>
      </c>
      <c r="L940" s="19">
        <f>L939+'data'!$G$21*(K939-L939)/60*C939</f>
        <v>2.57773682376612</v>
      </c>
      <c r="M940" s="20">
        <f>IF(L940&lt;='data'!$G$22,1.89,1.47)</f>
        <v>1.89</v>
      </c>
      <c r="N940" s="19">
        <f>$A940</f>
        <v>4675</v>
      </c>
      <c r="O940" s="31">
        <f>'data'!$G$23-'data'!$G$23*(1-('data'!$G$22^M940)/('data'!$G$22^M940+L940^M940))</f>
        <v>52.8867495174796</v>
      </c>
      <c r="P940" s="31">
        <f>VLOOKUP(IF(N940-'data'!$G$24&lt;0,0,N940-'data'!$G$24),N3:O1097,2)</f>
        <v>53.087073581992</v>
      </c>
      <c r="Q940" s="20">
        <v>2.5</v>
      </c>
      <c r="R940" s="19">
        <v>3.02938532788424</v>
      </c>
      <c r="S940" s="19">
        <v>2.97667225985091</v>
      </c>
      <c r="T940" s="19">
        <v>2.83273771438072</v>
      </c>
      <c r="U940" s="19">
        <v>2.49999607693817</v>
      </c>
      <c r="V940" s="19">
        <v>2.99842234331998</v>
      </c>
      <c r="W940" s="19">
        <v>2.8992115408021</v>
      </c>
      <c r="X940" s="19">
        <v>2.57777381785718</v>
      </c>
      <c r="Y940" s="31">
        <v>54.2014372586266</v>
      </c>
      <c r="Z940" s="31">
        <v>46.3489993322683</v>
      </c>
      <c r="AA940" s="31">
        <v>47.8187360408818</v>
      </c>
      <c r="AB940" s="31">
        <v>53.0864531351133</v>
      </c>
    </row>
    <row r="941" ht="20.05" customHeight="1">
      <c r="A941" s="17">
        <f>$A940+C940</f>
        <v>4680</v>
      </c>
      <c r="B941" s="18"/>
      <c r="C941" s="19">
        <v>5</v>
      </c>
      <c r="D941" t="b" s="20">
        <v>1</v>
      </c>
      <c r="E941" s="21"/>
      <c r="F941" s="22">
        <v>427.137513410478</v>
      </c>
      <c r="G941" s="22">
        <f>$E941+($F941/60+H941*'data'!$C$16+I941*OFFSET('data'!$C$17,0,D941)-G940*(OFFSET('data'!$C$18,0,D941)+'data'!$C$19+OFFSET('data'!$C$20,0,D941)))*$C941/60+G940</f>
        <v>18.561096369936</v>
      </c>
      <c r="H941" s="22">
        <f>H940+('data'!$C$19*G940-'data'!$C$16*H940)*$C941/60</f>
        <v>68.2868692953961</v>
      </c>
      <c r="I941" s="22">
        <f>I940+(OFFSET('data'!$C$20,0,D941)*G940-OFFSET('data'!$C$17,0,D941)*I940)*$C941/60</f>
        <v>194.088822068545</v>
      </c>
      <c r="J941" s="23">
        <f>$A941/60</f>
        <v>78</v>
      </c>
      <c r="K941" s="19">
        <f>G941/'data'!$C$15*1000</f>
        <v>2.83576743472648</v>
      </c>
      <c r="L941" s="19">
        <f>L940+'data'!$G$21*(K940-L940)/60*C940</f>
        <v>2.58073703171188</v>
      </c>
      <c r="M941" s="20">
        <f>IF(L941&lt;='data'!$G$22,1.89,1.47)</f>
        <v>1.89</v>
      </c>
      <c r="N941" s="19">
        <f>$A941</f>
        <v>4680</v>
      </c>
      <c r="O941" s="31">
        <f>'data'!$G$23-'data'!$G$23*(1-('data'!$G$22^M941)/('data'!$G$22^M941+L941^M941))</f>
        <v>52.8365916395544</v>
      </c>
      <c r="P941" s="31">
        <f>VLOOKUP(IF(N941-'data'!$G$24&lt;0,0,N941-'data'!$G$24),N3:O1097,2)</f>
        <v>53.0371053130674</v>
      </c>
      <c r="Q941" s="20">
        <v>2.5</v>
      </c>
      <c r="R941" s="19">
        <v>3.02961096833294</v>
      </c>
      <c r="S941" s="19">
        <v>2.97711459777996</v>
      </c>
      <c r="T941" s="19">
        <v>2.83580500564811</v>
      </c>
      <c r="U941" s="19">
        <v>2.49999649378153</v>
      </c>
      <c r="V941" s="19">
        <v>2.99878442061499</v>
      </c>
      <c r="W941" s="19">
        <v>2.90012303759958</v>
      </c>
      <c r="X941" s="19">
        <v>2.58077403239181</v>
      </c>
      <c r="Y941" s="31">
        <v>54.2014297582636</v>
      </c>
      <c r="Z941" s="31">
        <v>46.3447967201798</v>
      </c>
      <c r="AA941" s="31">
        <v>47.8045743491002</v>
      </c>
      <c r="AB941" s="31">
        <v>53.0364852973059</v>
      </c>
    </row>
    <row r="942" ht="20.05" customHeight="1">
      <c r="A942" s="17">
        <f>$A941+C941</f>
        <v>4685</v>
      </c>
      <c r="B942" s="18"/>
      <c r="C942" s="19">
        <v>5</v>
      </c>
      <c r="D942" t="b" s="20">
        <v>1</v>
      </c>
      <c r="E942" s="21"/>
      <c r="F942" s="22">
        <v>427.087532927669</v>
      </c>
      <c r="G942" s="22">
        <f>$E942+($F942/60+H942*'data'!$C$16+I942*OFFSET('data'!$C$17,0,D942)-G941*(OFFSET('data'!$C$18,0,D942)+'data'!$C$19+OFFSET('data'!$C$20,0,D942)))*$C942/60+G941</f>
        <v>18.5802909709474</v>
      </c>
      <c r="H942" s="22">
        <f>H941+('data'!$C$19*G941-'data'!$C$16*H941)*$C942/60</f>
        <v>68.33472210454229</v>
      </c>
      <c r="I942" s="22">
        <f>I941+(OFFSET('data'!$C$20,0,D942)*G941-OFFSET('data'!$C$17,0,D942)*I941)*$C942/60</f>
        <v>194.198258251071</v>
      </c>
      <c r="J942" s="23">
        <f>$A942/60</f>
        <v>78.0833333333333</v>
      </c>
      <c r="K942" s="19">
        <f>G942/'data'!$C$15*1000</f>
        <v>2.8386999891072</v>
      </c>
      <c r="L942" s="19">
        <f>L941+'data'!$G$21*(K941-L941)/60*C941</f>
        <v>2.58373802884258</v>
      </c>
      <c r="M942" s="20">
        <f>IF(L942&lt;='data'!$G$22,1.89,1.47)</f>
        <v>1.89</v>
      </c>
      <c r="N942" s="19">
        <f>$A942</f>
        <v>4685</v>
      </c>
      <c r="O942" s="31">
        <f>'data'!$G$23-'data'!$G$23*(1-('data'!$G$22^M942)/('data'!$G$22^M942+L942^M942))</f>
        <v>52.7864638588291</v>
      </c>
      <c r="P942" s="31">
        <f>VLOOKUP(IF(N942-'data'!$G$24&lt;0,0,N942-'data'!$G$24),N3:O1097,2)</f>
        <v>52.9870384522731</v>
      </c>
      <c r="Q942" s="20">
        <v>2.5</v>
      </c>
      <c r="R942" s="19">
        <v>3.02983574415474</v>
      </c>
      <c r="S942" s="19">
        <v>2.97755534703079</v>
      </c>
      <c r="T942" s="19">
        <v>2.83873757449142</v>
      </c>
      <c r="U942" s="19">
        <v>2.49999690531186</v>
      </c>
      <c r="V942" s="19">
        <v>2.999144902621</v>
      </c>
      <c r="W942" s="19">
        <v>2.90102901370462</v>
      </c>
      <c r="X942" s="19">
        <v>2.58377503623266</v>
      </c>
      <c r="Y942" s="31">
        <v>54.2014223532219</v>
      </c>
      <c r="Z942" s="31">
        <v>46.3406132138265</v>
      </c>
      <c r="AA942" s="31">
        <v>47.790503524885</v>
      </c>
      <c r="AB942" s="31">
        <v>52.9864188652422</v>
      </c>
    </row>
    <row r="943" ht="20.05" customHeight="1">
      <c r="A943" s="17">
        <f>$A942+C942</f>
        <v>4690</v>
      </c>
      <c r="B943" s="18"/>
      <c r="C943" s="19">
        <v>5</v>
      </c>
      <c r="D943" t="b" s="20">
        <v>1</v>
      </c>
      <c r="E943" s="21"/>
      <c r="F943" s="22">
        <v>427.037606822346</v>
      </c>
      <c r="G943" s="22">
        <f>$E943+($F943/60+H943*'data'!$C$16+I943*OFFSET('data'!$C$17,0,D943)-G942*(OFFSET('data'!$C$18,0,D943)+'data'!$C$19+OFFSET('data'!$C$20,0,D943)))*$C943/60+G942</f>
        <v>18.5986548476014</v>
      </c>
      <c r="H943" s="22">
        <f>H942+('data'!$C$19*G942-'data'!$C$16*H942)*$C943/60</f>
        <v>68.3827579914074</v>
      </c>
      <c r="I943" s="22">
        <f>I942+(OFFSET('data'!$C$20,0,D943)*G942-OFFSET('data'!$C$17,0,D943)*I942)*$C943/60</f>
        <v>194.307842620208</v>
      </c>
      <c r="J943" s="23">
        <f>$A943/60</f>
        <v>78.1666666666667</v>
      </c>
      <c r="K943" s="19">
        <f>G943/'data'!$C$15*1000</f>
        <v>2.84150562528046</v>
      </c>
      <c r="L943" s="19">
        <f>L942+'data'!$G$21*(K942-L942)/60*C942</f>
        <v>2.58673822059284</v>
      </c>
      <c r="M943" s="20">
        <f>IF(L943&lt;='data'!$G$22,1.89,1.47)</f>
        <v>1.89</v>
      </c>
      <c r="N943" s="19">
        <f>$A943</f>
        <v>4690</v>
      </c>
      <c r="O943" s="31">
        <f>'data'!$G$23-'data'!$G$23*(1-('data'!$G$22^M943)/('data'!$G$22^M943+L943^M943))</f>
        <v>52.7363928410271</v>
      </c>
      <c r="P943" s="31">
        <f>VLOOKUP(IF(N943-'data'!$G$24&lt;0,0,N943-'data'!$G$24),N3:O1097,2)</f>
        <v>52.9369087640197</v>
      </c>
      <c r="Q943" s="20">
        <v>2.5</v>
      </c>
      <c r="R943" s="19">
        <v>3.03005965817392</v>
      </c>
      <c r="S943" s="19">
        <v>2.9779945129375</v>
      </c>
      <c r="T943" s="19">
        <v>2.841543222841</v>
      </c>
      <c r="U943" s="19">
        <v>2.49999731159295</v>
      </c>
      <c r="V943" s="19">
        <v>2.99950379790175</v>
      </c>
      <c r="W943" s="19">
        <v>2.90192951538607</v>
      </c>
      <c r="X943" s="19">
        <v>2.5867752347843</v>
      </c>
      <c r="Y943" s="31">
        <v>54.2014150423576</v>
      </c>
      <c r="Z943" s="31">
        <v>46.3364487055116</v>
      </c>
      <c r="AA943" s="31">
        <v>47.7765227583266</v>
      </c>
      <c r="AB943" s="31">
        <v>52.9362896036351</v>
      </c>
    </row>
    <row r="944" ht="20.05" customHeight="1">
      <c r="A944" s="17">
        <f>$A943+C943</f>
        <v>4695</v>
      </c>
      <c r="B944" s="18"/>
      <c r="C944" s="19">
        <v>5</v>
      </c>
      <c r="D944" t="b" s="20">
        <v>1</v>
      </c>
      <c r="E944" s="21"/>
      <c r="F944" s="22">
        <v>426.987734855243</v>
      </c>
      <c r="G944" s="22">
        <f>$E944+($F944/60+H944*'data'!$C$16+I944*OFFSET('data'!$C$17,0,D944)-G943*(OFFSET('data'!$C$18,0,D944)+'data'!$C$19+OFFSET('data'!$C$20,0,D944)))*$C944/60+G943</f>
        <v>18.616236050311</v>
      </c>
      <c r="H944" s="22">
        <f>H943+('data'!$C$19*G943-'data'!$C$16*H943)*$C944/60</f>
        <v>68.4309558046799</v>
      </c>
      <c r="I944" s="22">
        <f>I943+(OFFSET('data'!$C$20,0,D944)*G943-OFFSET('data'!$C$17,0,D944)*I943)*$C944/60</f>
        <v>194.417566888816</v>
      </c>
      <c r="J944" s="23">
        <f>$A944/60</f>
        <v>78.25</v>
      </c>
      <c r="K944" s="19">
        <f>G944/'data'!$C$15*1000</f>
        <v>2.84419168439645</v>
      </c>
      <c r="L944" s="19">
        <f>L943+'data'!$G$21*(K943-L943)/60*C943</f>
        <v>2.58973612296614</v>
      </c>
      <c r="M944" s="20">
        <f>IF(L944&lt;='data'!$G$22,1.89,1.47)</f>
        <v>1.89</v>
      </c>
      <c r="N944" s="19">
        <f>$A944</f>
        <v>4695</v>
      </c>
      <c r="O944" s="31">
        <f>'data'!$G$23-'data'!$G$23*(1-('data'!$G$22^M944)/('data'!$G$22^M944+L944^M944))</f>
        <v>52.686403316445</v>
      </c>
      <c r="P944" s="31">
        <f>VLOOKUP(IF(N944-'data'!$G$24&lt;0,0,N944-'data'!$G$24),N3:O1097,2)</f>
        <v>52.8867495174796</v>
      </c>
      <c r="Q944" s="20">
        <v>2.5</v>
      </c>
      <c r="R944" s="19">
        <v>3.03028271320548</v>
      </c>
      <c r="S944" s="19">
        <v>2.97843210080883</v>
      </c>
      <c r="T944" s="19">
        <v>2.84422929198532</v>
      </c>
      <c r="U944" s="19">
        <v>2.49999771268784</v>
      </c>
      <c r="V944" s="19">
        <v>2.99986111495353</v>
      </c>
      <c r="W944" s="19">
        <v>2.90282458843109</v>
      </c>
      <c r="X944" s="19">
        <v>2.58977314402223</v>
      </c>
      <c r="Y944" s="31">
        <v>54.2014078245405</v>
      </c>
      <c r="Z944" s="31">
        <v>46.3323030884201</v>
      </c>
      <c r="AA944" s="31">
        <v>47.7626312485078</v>
      </c>
      <c r="AB944" s="31">
        <v>52.8861307819363</v>
      </c>
    </row>
    <row r="945" ht="20.05" customHeight="1">
      <c r="A945" s="17">
        <f>$A944+C944</f>
        <v>4700</v>
      </c>
      <c r="B945" s="18"/>
      <c r="C945" s="19">
        <v>5</v>
      </c>
      <c r="D945" t="b" s="20">
        <v>1</v>
      </c>
      <c r="E945" s="21"/>
      <c r="F945" s="22">
        <v>426.937916788473</v>
      </c>
      <c r="G945" s="22">
        <f>$E945+($F945/60+H945*'data'!$C$16+I945*OFFSET('data'!$C$17,0,D945)-G944*(OFFSET('data'!$C$18,0,D945)+'data'!$C$19+OFFSET('data'!$C$20,0,D945)))*$C945/60+G944</f>
        <v>18.6330797926881</v>
      </c>
      <c r="H945" s="22">
        <f>H944+('data'!$C$19*G944-'data'!$C$16*H944)*$C945/60</f>
        <v>68.47929567845431</v>
      </c>
      <c r="I945" s="22">
        <f>I944+(OFFSET('data'!$C$20,0,D945)*G944-OFFSET('data'!$C$17,0,D945)*I944)*$C945/60</f>
        <v>194.527423248985</v>
      </c>
      <c r="J945" s="23">
        <f>$A945/60</f>
        <v>78.3333333333333</v>
      </c>
      <c r="K945" s="19">
        <f>G945/'data'!$C$15*1000</f>
        <v>2.84676507419842</v>
      </c>
      <c r="L945" s="19">
        <f>L944+'data'!$G$21*(K944-L944)/60*C944</f>
        <v>2.59273035581334</v>
      </c>
      <c r="M945" s="20">
        <f>IF(L945&lt;='data'!$G$22,1.89,1.47)</f>
        <v>1.89</v>
      </c>
      <c r="N945" s="19">
        <f>$A945</f>
        <v>4700</v>
      </c>
      <c r="O945" s="31">
        <f>'data'!$G$23-'data'!$G$23*(1-('data'!$G$22^M945)/('data'!$G$22^M945+L945^M945))</f>
        <v>52.6365181998286</v>
      </c>
      <c r="P945" s="31">
        <f>VLOOKUP(IF(N945-'data'!$G$24&lt;0,0,N945-'data'!$G$24),N3:O1097,2)</f>
        <v>52.8365916395544</v>
      </c>
      <c r="Q945" s="20">
        <v>2.5</v>
      </c>
      <c r="R945" s="19">
        <v>3.03050491205524</v>
      </c>
      <c r="S945" s="19">
        <v>2.97886811592872</v>
      </c>
      <c r="T945" s="19">
        <v>2.84680268979779</v>
      </c>
      <c r="U945" s="19">
        <v>2.49999810865883</v>
      </c>
      <c r="V945" s="19">
        <v>3.0002168622059</v>
      </c>
      <c r="W945" s="19">
        <v>2.90371427815052</v>
      </c>
      <c r="X945" s="19">
        <v>2.59276738377129</v>
      </c>
      <c r="Y945" s="31">
        <v>54.2014006986536</v>
      </c>
      <c r="Z945" s="31">
        <v>46.3281762566096</v>
      </c>
      <c r="AA945" s="31">
        <v>47.748828203394</v>
      </c>
      <c r="AB945" s="31">
        <v>52.8359733273045</v>
      </c>
    </row>
    <row r="946" ht="20.05" customHeight="1">
      <c r="A946" s="17">
        <f>$A945+C945</f>
        <v>4705</v>
      </c>
      <c r="B946" s="18"/>
      <c r="C946" s="19">
        <v>5</v>
      </c>
      <c r="D946" t="b" s="20">
        <v>1</v>
      </c>
      <c r="E946" s="21"/>
      <c r="F946" s="22">
        <v>426.888152385517</v>
      </c>
      <c r="G946" s="22">
        <f>$E946+($F946/60+H946*'data'!$C$16+I946*OFFSET('data'!$C$17,0,D946)-G945*(OFFSET('data'!$C$18,0,D946)+'data'!$C$19+OFFSET('data'!$C$20,0,D946)))*$C946/60+G945</f>
        <v>18.6492286192155</v>
      </c>
      <c r="H946" s="22">
        <f>H945+('data'!$C$19*G945-'data'!$C$16*H945)*$C946/60</f>
        <v>68.5277589561277</v>
      </c>
      <c r="I946" s="22">
        <f>I945+(OFFSET('data'!$C$20,0,D946)*G945-OFFSET('data'!$C$17,0,D946)*I945)*$C946/60</f>
        <v>194.637404343751</v>
      </c>
      <c r="J946" s="23">
        <f>$A946/60</f>
        <v>78.4166666666667</v>
      </c>
      <c r="K946" s="19">
        <f>G946/'data'!$C$15*1000</f>
        <v>2.84923229463965</v>
      </c>
      <c r="L946" s="19">
        <f>L945+'data'!$G$21*(K945-L945)/60*C945</f>
        <v>2.5957196365107</v>
      </c>
      <c r="M946" s="20">
        <f>IF(L946&lt;='data'!$G$22,1.89,1.47)</f>
        <v>1.89</v>
      </c>
      <c r="N946" s="19">
        <f>$A946</f>
        <v>4705</v>
      </c>
      <c r="O946" s="31">
        <f>'data'!$G$23-'data'!$G$23*(1-('data'!$G$22^M946)/('data'!$G$22^M946+L946^M946))</f>
        <v>52.5867587031223</v>
      </c>
      <c r="P946" s="31">
        <f>VLOOKUP(IF(N946-'data'!$G$24&lt;0,0,N946-'data'!$G$24),N3:O1097,2)</f>
        <v>52.7864638588291</v>
      </c>
      <c r="Q946" s="20">
        <v>2.5</v>
      </c>
      <c r="R946" s="19">
        <v>3.03072625751982</v>
      </c>
      <c r="S946" s="19">
        <v>2.9793025635568</v>
      </c>
      <c r="T946" s="19">
        <v>2.84926991635406</v>
      </c>
      <c r="U946" s="19">
        <v>2.49999849956748</v>
      </c>
      <c r="V946" s="19">
        <v>3.00057104802237</v>
      </c>
      <c r="W946" s="19">
        <v>2.90459862938421</v>
      </c>
      <c r="X946" s="19">
        <v>2.59575667138355</v>
      </c>
      <c r="Y946" s="31">
        <v>54.2013936635931</v>
      </c>
      <c r="Z946" s="31">
        <v>46.324068105001</v>
      </c>
      <c r="AA946" s="31">
        <v>47.7351128397253</v>
      </c>
      <c r="AB946" s="31">
        <v>52.7858459685619</v>
      </c>
    </row>
    <row r="947" ht="20.05" customHeight="1">
      <c r="A947" s="17">
        <f>$A946+C946</f>
        <v>4710</v>
      </c>
      <c r="B947" s="18"/>
      <c r="C947" s="19">
        <v>5</v>
      </c>
      <c r="D947" t="b" s="20">
        <v>1</v>
      </c>
      <c r="E947" s="21"/>
      <c r="F947" s="22">
        <v>426.838441411217</v>
      </c>
      <c r="G947" s="22">
        <f>$E947+($F947/60+H947*'data'!$C$16+I947*OFFSET('data'!$C$17,0,D947)-G946*(OFFSET('data'!$C$18,0,D947)+'data'!$C$19+OFFSET('data'!$C$20,0,D947)))*$C947/60+G946</f>
        <v>18.6647225630071</v>
      </c>
      <c r="H947" s="22">
        <f>H946+('data'!$C$19*G946-'data'!$C$16*H946)*$C947/60</f>
        <v>68.5763281187959</v>
      </c>
      <c r="I947" s="22">
        <f>I946+(OFFSET('data'!$C$20,0,D947)*G946-OFFSET('data'!$C$17,0,D947)*I946)*$C947/60</f>
        <v>194.747503240475</v>
      </c>
      <c r="J947" s="23">
        <f>$A947/60</f>
        <v>78.5</v>
      </c>
      <c r="K947" s="19">
        <f>G947/'data'!$C$15*1000</f>
        <v>2.85159946198602</v>
      </c>
      <c r="L947" s="19">
        <f>L946+'data'!$G$21*(K946-L946)/60*C946</f>
        <v>2.59870277401371</v>
      </c>
      <c r="M947" s="20">
        <f>IF(L947&lt;='data'!$G$22,1.89,1.47)</f>
        <v>1.89</v>
      </c>
      <c r="N947" s="19">
        <f>$A947</f>
        <v>4710</v>
      </c>
      <c r="O947" s="31">
        <f>'data'!$G$23-'data'!$G$23*(1-('data'!$G$22^M947)/('data'!$G$22^M947+L947^M947))</f>
        <v>52.5371444415023</v>
      </c>
      <c r="P947" s="31">
        <f>VLOOKUP(IF(N947-'data'!$G$24&lt;0,0,N947-'data'!$G$24),N3:O1097,2)</f>
        <v>52.7363928410271</v>
      </c>
      <c r="Q947" s="20">
        <v>2.5</v>
      </c>
      <c r="R947" s="19">
        <v>3.03094675238669</v>
      </c>
      <c r="S947" s="19">
        <v>2.97973544892894</v>
      </c>
      <c r="T947" s="19">
        <v>2.85163708803518</v>
      </c>
      <c r="U947" s="19">
        <v>2.49999888547461</v>
      </c>
      <c r="V947" s="19">
        <v>3.00092368070103</v>
      </c>
      <c r="W947" s="19">
        <v>2.90547768650624</v>
      </c>
      <c r="X947" s="19">
        <v>2.59873981579205</v>
      </c>
      <c r="Y947" s="31">
        <v>54.2013867182684</v>
      </c>
      <c r="Z947" s="31">
        <v>46.3199785293699</v>
      </c>
      <c r="AA947" s="31">
        <v>47.7214843829094</v>
      </c>
      <c r="AB947" s="31">
        <v>52.7357753716501</v>
      </c>
    </row>
    <row r="948" ht="20.05" customHeight="1">
      <c r="A948" s="17">
        <f>$A947+C947</f>
        <v>4715</v>
      </c>
      <c r="B948" s="18"/>
      <c r="C948" s="19">
        <v>5</v>
      </c>
      <c r="D948" t="b" s="20">
        <v>1</v>
      </c>
      <c r="E948" s="21"/>
      <c r="F948" s="22">
        <v>426.788783631770</v>
      </c>
      <c r="G948" s="22">
        <f>$E948+($F948/60+H948*'data'!$C$16+I948*OFFSET('data'!$C$17,0,D948)-G947*(OFFSET('data'!$C$18,0,D948)+'data'!$C$19+OFFSET('data'!$C$20,0,D948)))*$C948/60+G947</f>
        <v>18.6795992942435</v>
      </c>
      <c r="H948" s="22">
        <f>H947+('data'!$C$19*G947-'data'!$C$16*H947)*$C948/60</f>
        <v>68.62498671788219</v>
      </c>
      <c r="I948" s="22">
        <f>I947+(OFFSET('data'!$C$20,0,D948)*G947-OFFSET('data'!$C$17,0,D948)*I947)*$C948/60</f>
        <v>194.8577134058</v>
      </c>
      <c r="J948" s="23">
        <f>$A948/60</f>
        <v>78.5833333333333</v>
      </c>
      <c r="K948" s="19">
        <f>G948/'data'!$C$15*1000</f>
        <v>2.85387233149407</v>
      </c>
      <c r="L948" s="19">
        <f>L947+'data'!$G$21*(K947-L947)/60*C947</f>
        <v>2.60167866326455</v>
      </c>
      <c r="M948" s="20">
        <f>IF(L948&lt;='data'!$G$22,1.89,1.47)</f>
        <v>1.89</v>
      </c>
      <c r="N948" s="19">
        <f>$A948</f>
        <v>4715</v>
      </c>
      <c r="O948" s="31">
        <f>'data'!$G$23-'data'!$G$23*(1-('data'!$G$22^M948)/('data'!$G$22^M948+L948^M948))</f>
        <v>52.4876935330803</v>
      </c>
      <c r="P948" s="31">
        <f>VLOOKUP(IF(N948-'data'!$G$24&lt;0,0,N948-'data'!$G$24),N3:O1097,2)</f>
        <v>52.686403316445</v>
      </c>
      <c r="Q948" s="20">
        <v>2.5</v>
      </c>
      <c r="R948" s="19">
        <v>3.03116639943422</v>
      </c>
      <c r="S948" s="19">
        <v>2.98016677725767</v>
      </c>
      <c r="T948" s="19">
        <v>2.85390996020606</v>
      </c>
      <c r="U948" s="19">
        <v>2.49999926644034</v>
      </c>
      <c r="V948" s="19">
        <v>3.00127476847525</v>
      </c>
      <c r="W948" s="19">
        <v>2.90635149343015</v>
      </c>
      <c r="X948" s="19">
        <v>2.60171571191812</v>
      </c>
      <c r="Y948" s="31">
        <v>54.201379861602</v>
      </c>
      <c r="Z948" s="31">
        <v>46.3159074263373</v>
      </c>
      <c r="AA948" s="31">
        <v>47.7079420669161</v>
      </c>
      <c r="AB948" s="31">
        <v>52.6857862670659</v>
      </c>
    </row>
    <row r="949" ht="20.05" customHeight="1">
      <c r="A949" s="17">
        <f>$A948+C948</f>
        <v>4720</v>
      </c>
      <c r="B949" s="18"/>
      <c r="C949" s="19">
        <v>5</v>
      </c>
      <c r="D949" t="b" s="20">
        <v>1</v>
      </c>
      <c r="E949" s="21"/>
      <c r="F949" s="22">
        <v>426.739178814716</v>
      </c>
      <c r="G949" s="22">
        <f>$E949+($F949/60+H949*'data'!$C$16+I949*OFFSET('data'!$C$17,0,D949)-G948*(OFFSET('data'!$C$18,0,D949)+'data'!$C$19+OFFSET('data'!$C$20,0,D949)))*$C949/60+G948</f>
        <v>18.6938942598335</v>
      </c>
      <c r="H949" s="22">
        <f>H948+('data'!$C$19*G948-'data'!$C$16*H948)*$C949/60</f>
        <v>68.673719311749</v>
      </c>
      <c r="I949" s="22">
        <f>I948+(OFFSET('data'!$C$20,0,D949)*G948-OFFSET('data'!$C$17,0,D949)*I948)*$C949/60</f>
        <v>194.968028682088</v>
      </c>
      <c r="J949" s="23">
        <f>$A949/60</f>
        <v>78.6666666666667</v>
      </c>
      <c r="K949" s="19">
        <f>G949/'data'!$C$15*1000</f>
        <v>2.85605631874853</v>
      </c>
      <c r="L949" s="19">
        <f>L948+'data'!$G$21*(K948-L948)/60*C948</f>
        <v>2.60464627993217</v>
      </c>
      <c r="M949" s="20">
        <f>IF(L949&lt;='data'!$G$22,1.89,1.47)</f>
        <v>1.89</v>
      </c>
      <c r="N949" s="19">
        <f>$A949</f>
        <v>4720</v>
      </c>
      <c r="O949" s="31">
        <f>'data'!$G$23-'data'!$G$23*(1-('data'!$G$22^M949)/('data'!$G$22^M949+L949^M949))</f>
        <v>52.4384226926477</v>
      </c>
      <c r="P949" s="31">
        <f>VLOOKUP(IF(N949-'data'!$G$24&lt;0,0,N949-'data'!$G$24),N3:O1097,2)</f>
        <v>52.6365181998286</v>
      </c>
      <c r="Q949" s="20">
        <v>2.5</v>
      </c>
      <c r="R949" s="19">
        <v>3.03138520143166</v>
      </c>
      <c r="S949" s="19">
        <v>2.98059655373264</v>
      </c>
      <c r="T949" s="19">
        <v>2.85609394855332</v>
      </c>
      <c r="U949" s="19">
        <v>2.49999964252406</v>
      </c>
      <c r="V949" s="19">
        <v>3.00162431951431</v>
      </c>
      <c r="W949" s="19">
        <v>2.90722009361409</v>
      </c>
      <c r="X949" s="19">
        <v>2.60468333541141</v>
      </c>
      <c r="Y949" s="31">
        <v>54.2013730925288</v>
      </c>
      <c r="Z949" s="31">
        <v>46.3118546933612</v>
      </c>
      <c r="AA949" s="31">
        <v>47.6944851341728</v>
      </c>
      <c r="AB949" s="31">
        <v>52.635901569739</v>
      </c>
    </row>
    <row r="950" ht="20.05" customHeight="1">
      <c r="A950" s="17">
        <f>$A949+C949</f>
        <v>4725</v>
      </c>
      <c r="B950" s="18"/>
      <c r="C950" s="19">
        <v>5</v>
      </c>
      <c r="D950" t="b" s="20">
        <v>1</v>
      </c>
      <c r="E950" s="21"/>
      <c r="F950" s="22">
        <v>426.689626728936</v>
      </c>
      <c r="G950" s="22">
        <f>$E950+($F950/60+H950*'data'!$C$16+I950*OFFSET('data'!$C$17,0,D950)-G949*(OFFSET('data'!$C$18,0,D950)+'data'!$C$19+OFFSET('data'!$C$20,0,D950)))*$C950/60+G949</f>
        <v>18.7076408148202</v>
      </c>
      <c r="H950" s="22">
        <f>H949+('data'!$C$19*G949-'data'!$C$16*H949)*$C950/60</f>
        <v>68.7225114060565</v>
      </c>
      <c r="I950" s="22">
        <f>I949+(OFFSET('data'!$C$20,0,D950)*G949-OFFSET('data'!$C$17,0,D950)*I949)*$C950/60</f>
        <v>195.078443265250</v>
      </c>
      <c r="J950" s="23">
        <f>$A950/60</f>
        <v>78.75</v>
      </c>
      <c r="K950" s="19">
        <f>G950/'data'!$C$15*1000</f>
        <v>2.85815651973849</v>
      </c>
      <c r="L950" s="19">
        <f>L949+'data'!$G$21*(K949-L949)/60*C949</f>
        <v>2.6076046754654</v>
      </c>
      <c r="M950" s="20">
        <f>IF(L950&lt;='data'!$G$22,1.89,1.47)</f>
        <v>1.89</v>
      </c>
      <c r="N950" s="19">
        <f>$A950</f>
        <v>4725</v>
      </c>
      <c r="O950" s="31">
        <f>'data'!$G$23-'data'!$G$23*(1-('data'!$G$22^M950)/('data'!$G$22^M950+L950^M950))</f>
        <v>52.3893473198017</v>
      </c>
      <c r="P950" s="31">
        <f>VLOOKUP(IF(N950-'data'!$G$24&lt;0,0,N950-'data'!$G$24),N3:O1097,2)</f>
        <v>52.5867587031223</v>
      </c>
      <c r="Q950" s="20">
        <v>2.5</v>
      </c>
      <c r="R950" s="19">
        <v>3.03160316113923</v>
      </c>
      <c r="S950" s="19">
        <v>2.98102478352102</v>
      </c>
      <c r="T950" s="19">
        <v>2.85819414916198</v>
      </c>
      <c r="U950" s="19">
        <v>2.50000001378446</v>
      </c>
      <c r="V950" s="19">
        <v>3.00197234192407</v>
      </c>
      <c r="W950" s="19">
        <v>2.90808353006588</v>
      </c>
      <c r="X950" s="19">
        <v>2.60764173770285</v>
      </c>
      <c r="Y950" s="31">
        <v>54.2013664099963</v>
      </c>
      <c r="Z950" s="31">
        <v>46.3078202287272</v>
      </c>
      <c r="AA950" s="31">
        <v>47.6811128354614</v>
      </c>
      <c r="AB950" s="31">
        <v>52.5861424917825</v>
      </c>
    </row>
    <row r="951" ht="20.05" customHeight="1">
      <c r="A951" s="17">
        <f>$A950+C950</f>
        <v>4730</v>
      </c>
      <c r="B951" s="18"/>
      <c r="C951" s="19">
        <v>5</v>
      </c>
      <c r="D951" t="b" s="20">
        <v>1</v>
      </c>
      <c r="E951" s="21"/>
      <c r="F951" s="22">
        <v>426.640127144638</v>
      </c>
      <c r="G951" s="22">
        <f>$E951+($F951/60+H951*'data'!$C$16+I951*OFFSET('data'!$C$17,0,D951)-G950*(OFFSET('data'!$C$18,0,D951)+'data'!$C$19+OFFSET('data'!$C$20,0,D951)))*$C951/60+G950</f>
        <v>18.7208703460196</v>
      </c>
      <c r="H951" s="22">
        <f>H950+('data'!$C$19*G950-'data'!$C$16*H950)*$C951/60</f>
        <v>68.7713493976476</v>
      </c>
      <c r="I951" s="22">
        <f>I950+(OFFSET('data'!$C$20,0,D951)*G950-OFFSET('data'!$C$17,0,D951)*I950)*$C951/60</f>
        <v>195.188951683882</v>
      </c>
      <c r="J951" s="23">
        <f>$A951/60</f>
        <v>78.8333333333333</v>
      </c>
      <c r="K951" s="19">
        <f>G951/'data'!$C$15*1000</f>
        <v>2.86017772974701</v>
      </c>
      <c r="L951" s="19">
        <f>L950+'data'!$G$21*(K950-L950)/60*C950</f>
        <v>2.61055297244045</v>
      </c>
      <c r="M951" s="20">
        <f>IF(L951&lt;='data'!$G$22,1.89,1.47)</f>
        <v>1.89</v>
      </c>
      <c r="N951" s="19">
        <f>$A951</f>
        <v>4730</v>
      </c>
      <c r="O951" s="31">
        <f>'data'!$G$23-'data'!$G$23*(1-('data'!$G$22^M951)/('data'!$G$22^M951+L951^M951))</f>
        <v>52.3404815817862</v>
      </c>
      <c r="P951" s="31">
        <f>VLOOKUP(IF(N951-'data'!$G$24&lt;0,0,N951-'data'!$G$24),N3:O1097,2)</f>
        <v>52.5371444415023</v>
      </c>
      <c r="Q951" s="20">
        <v>2.5</v>
      </c>
      <c r="R951" s="19">
        <v>3.03182028130808</v>
      </c>
      <c r="S951" s="19">
        <v>2.98145147176795</v>
      </c>
      <c r="T951" s="19">
        <v>2.86021535740529</v>
      </c>
      <c r="U951" s="19">
        <v>2.50000038027954</v>
      </c>
      <c r="V951" s="19">
        <v>3.00231884374759</v>
      </c>
      <c r="W951" s="19">
        <v>2.90894184534806</v>
      </c>
      <c r="X951" s="19">
        <v>2.6105900413521</v>
      </c>
      <c r="Y951" s="31">
        <v>54.2013598129649</v>
      </c>
      <c r="Z951" s="31">
        <v>46.3038039315408</v>
      </c>
      <c r="AA951" s="31">
        <v>47.6678244298173</v>
      </c>
      <c r="AB951" s="31">
        <v>52.5365286485261</v>
      </c>
    </row>
    <row r="952" ht="20.05" customHeight="1">
      <c r="A952" s="17">
        <f>$A951+C951</f>
        <v>4735</v>
      </c>
      <c r="B952" s="18"/>
      <c r="C952" s="19">
        <v>5</v>
      </c>
      <c r="D952" t="b" s="20">
        <v>1</v>
      </c>
      <c r="E952" s="21"/>
      <c r="F952" s="22">
        <v>426.590679833351</v>
      </c>
      <c r="G952" s="22">
        <f>$E952+($F952/60+H952*'data'!$C$16+I952*OFFSET('data'!$C$17,0,D952)-G951*(OFFSET('data'!$C$18,0,D952)+'data'!$C$19+OFFSET('data'!$C$20,0,D952)))*$C952/60+G951</f>
        <v>18.7336123883513</v>
      </c>
      <c r="H952" s="22">
        <f>H951+('data'!$C$19*G951-'data'!$C$16*H951)*$C952/60</f>
        <v>68.820220521750</v>
      </c>
      <c r="I952" s="22">
        <f>I951+(OFFSET('data'!$C$20,0,D952)*G951-OFFSET('data'!$C$17,0,D952)*I951)*$C952/60</f>
        <v>195.299548779642</v>
      </c>
      <c r="J952" s="23">
        <f>$A952/60</f>
        <v>78.9166666666667</v>
      </c>
      <c r="K952" s="19">
        <f>G952/'data'!$C$15*1000</f>
        <v>2.86212446112408</v>
      </c>
      <c r="L952" s="19">
        <f>L951+'data'!$G$21*(K951-L951)/60*C951</f>
        <v>2.61349036018549</v>
      </c>
      <c r="M952" s="20">
        <f>IF(L952&lt;='data'!$G$22,1.89,1.47)</f>
        <v>1.89</v>
      </c>
      <c r="N952" s="19">
        <f>$A952</f>
        <v>4735</v>
      </c>
      <c r="O952" s="31">
        <f>'data'!$G$23-'data'!$G$23*(1-('data'!$G$22^M952)/('data'!$G$22^M952+L952^M952))</f>
        <v>52.2918384913516</v>
      </c>
      <c r="P952" s="31">
        <f>VLOOKUP(IF(N952-'data'!$G$24&lt;0,0,N952-'data'!$G$24),N3:O1097,2)</f>
        <v>52.4876935330803</v>
      </c>
      <c r="Q952" s="20">
        <v>2.5</v>
      </c>
      <c r="R952" s="19">
        <v>3.0320365646804</v>
      </c>
      <c r="S952" s="19">
        <v>2.98187662359683</v>
      </c>
      <c r="T952" s="19">
        <v>2.86216208571814</v>
      </c>
      <c r="U952" s="19">
        <v>2.50000074206662</v>
      </c>
      <c r="V952" s="19">
        <v>3.00266383296577</v>
      </c>
      <c r="W952" s="19">
        <v>2.90979508158288</v>
      </c>
      <c r="X952" s="19">
        <v>2.61352743567203</v>
      </c>
      <c r="Y952" s="31">
        <v>54.2013533004067</v>
      </c>
      <c r="Z952" s="31">
        <v>46.2998057017184</v>
      </c>
      <c r="AA952" s="31">
        <v>47.654619184428</v>
      </c>
      <c r="AB952" s="31">
        <v>52.4870781582226</v>
      </c>
    </row>
    <row r="953" ht="20.05" customHeight="1">
      <c r="A953" s="17">
        <f>$A952+C952</f>
        <v>4740</v>
      </c>
      <c r="B953" s="18"/>
      <c r="C953" s="19">
        <v>5</v>
      </c>
      <c r="D953" t="b" s="20">
        <v>1</v>
      </c>
      <c r="E953" s="21"/>
      <c r="F953" s="22">
        <v>426.541284567921</v>
      </c>
      <c r="G953" s="22">
        <f>$E953+($F953/60+H953*'data'!$C$16+I953*OFFSET('data'!$C$17,0,D953)-G952*(OFFSET('data'!$C$18,0,D953)+'data'!$C$19+OFFSET('data'!$C$20,0,D953)))*$C953/60+G952</f>
        <v>18.7458947342928</v>
      </c>
      <c r="H953" s="22">
        <f>H952+('data'!$C$19*G952-'data'!$C$16*H952)*$C953/60</f>
        <v>68.8691128022995</v>
      </c>
      <c r="I953" s="22">
        <f>I952+(OFFSET('data'!$C$20,0,D953)*G952-OFFSET('data'!$C$17,0,D953)*I952)*$C953/60</f>
        <v>195.410229688779</v>
      </c>
      <c r="J953" s="23">
        <f>$A953/60</f>
        <v>79</v>
      </c>
      <c r="K953" s="19">
        <f>G953/'data'!$C$15*1000</f>
        <v>2.8640009600091</v>
      </c>
      <c r="L953" s="19">
        <f>L952+'data'!$G$21*(K952-L952)/60*C952</f>
        <v>2.61641609066582</v>
      </c>
      <c r="M953" s="20">
        <f>IF(L953&lt;='data'!$G$22,1.89,1.47)</f>
        <v>1.89</v>
      </c>
      <c r="N953" s="19">
        <f>$A953</f>
        <v>4740</v>
      </c>
      <c r="O953" s="31">
        <f>'data'!$G$23-'data'!$G$23*(1-('data'!$G$22^M953)/('data'!$G$22^M953+L953^M953))</f>
        <v>52.2434299799289</v>
      </c>
      <c r="P953" s="31">
        <f>VLOOKUP(IF(N953-'data'!$G$24&lt;0,0,N953-'data'!$G$24),N3:O1097,2)</f>
        <v>52.4384226926477</v>
      </c>
      <c r="Q953" s="20">
        <v>2.5</v>
      </c>
      <c r="R953" s="19">
        <v>3.03225201398938</v>
      </c>
      <c r="S953" s="19">
        <v>2.98230024410977</v>
      </c>
      <c r="T953" s="19">
        <v>2.86403858031978</v>
      </c>
      <c r="U953" s="19">
        <v>2.50000109920233</v>
      </c>
      <c r="V953" s="19">
        <v>3.00300731749797</v>
      </c>
      <c r="W953" s="19">
        <v>2.91064328045722</v>
      </c>
      <c r="X953" s="19">
        <v>2.61645317261382</v>
      </c>
      <c r="Y953" s="31">
        <v>54.2013468713065</v>
      </c>
      <c r="Z953" s="31">
        <v>46.2958254399789</v>
      </c>
      <c r="AA953" s="31">
        <v>47.6414963745346</v>
      </c>
      <c r="AB953" s="31">
        <v>52.4378077357908</v>
      </c>
    </row>
    <row r="954" ht="20.05" customHeight="1">
      <c r="A954" s="17">
        <f>$A953+C953</f>
        <v>4745</v>
      </c>
      <c r="B954" s="18"/>
      <c r="C954" s="19">
        <v>5</v>
      </c>
      <c r="D954" t="b" s="20">
        <v>1</v>
      </c>
      <c r="E954" s="21"/>
      <c r="F954" s="22">
        <v>426.491941122498</v>
      </c>
      <c r="G954" s="22">
        <f>$E954+($F954/60+H954*'data'!$C$16+I954*OFFSET('data'!$C$17,0,D954)-G953*(OFFSET('data'!$C$18,0,D954)+'data'!$C$19+OFFSET('data'!$C$20,0,D954)))*$C954/60+G953</f>
        <v>18.757743536864</v>
      </c>
      <c r="H954" s="22">
        <f>H953+('data'!$C$19*G953-'data'!$C$16*H953)*$C954/60</f>
        <v>68.9180150052003</v>
      </c>
      <c r="I954" s="22">
        <f>I953+(OFFSET('data'!$C$20,0,D954)*G953-OFFSET('data'!$C$17,0,D954)*I953)*$C954/60</f>
        <v>195.520989824758</v>
      </c>
      <c r="J954" s="23">
        <f>$A954/60</f>
        <v>79.0833333333333</v>
      </c>
      <c r="K954" s="19">
        <f>G954/'data'!$C$15*1000</f>
        <v>2.86581122206487</v>
      </c>
      <c r="L954" s="19">
        <f>L953+'data'!$G$21*(K953-L953)/60*C953</f>
        <v>2.61932947461424</v>
      </c>
      <c r="M954" s="20">
        <f>IF(L954&lt;='data'!$G$22,1.89,1.47)</f>
        <v>1.89</v>
      </c>
      <c r="N954" s="19">
        <f>$A954</f>
        <v>4745</v>
      </c>
      <c r="O954" s="31">
        <f>'data'!$G$23-'data'!$G$23*(1-('data'!$G$22^M954)/('data'!$G$22^M954+L954^M954))</f>
        <v>52.1952669663904</v>
      </c>
      <c r="P954" s="31">
        <f>VLOOKUP(IF(N954-'data'!$G$24&lt;0,0,N954-'data'!$G$24),N3:O1097,2)</f>
        <v>52.3893473198017</v>
      </c>
      <c r="Q954" s="20">
        <v>2.5</v>
      </c>
      <c r="R954" s="19">
        <v>3.03246663195928</v>
      </c>
      <c r="S954" s="19">
        <v>2.98272233838784</v>
      </c>
      <c r="T954" s="19">
        <v>2.86584883694811</v>
      </c>
      <c r="U954" s="19">
        <v>2.50000145174262</v>
      </c>
      <c r="V954" s="19">
        <v>3.00334930520263</v>
      </c>
      <c r="W954" s="19">
        <v>2.91148648322745</v>
      </c>
      <c r="X954" s="19">
        <v>2.61936656289727</v>
      </c>
      <c r="Y954" s="31">
        <v>54.201340524661</v>
      </c>
      <c r="Z954" s="31">
        <v>46.2918630478353</v>
      </c>
      <c r="AA954" s="31">
        <v>47.6284552833333</v>
      </c>
      <c r="AB954" s="31">
        <v>52.3887327809445</v>
      </c>
    </row>
    <row r="955" ht="20.05" customHeight="1">
      <c r="A955" s="17">
        <f>$A954+C954</f>
        <v>4750</v>
      </c>
      <c r="B955" s="18"/>
      <c r="C955" s="19">
        <v>5</v>
      </c>
      <c r="D955" t="b" s="20">
        <v>1</v>
      </c>
      <c r="E955" s="21"/>
      <c r="F955" s="22">
        <v>426.442649272533</v>
      </c>
      <c r="G955" s="22">
        <f>$E955+($F955/60+H955*'data'!$C$16+I955*OFFSET('data'!$C$17,0,D955)-G954*(OFFSET('data'!$C$18,0,D955)+'data'!$C$19+OFFSET('data'!$C$20,0,D955)))*$C955/60+G954</f>
        <v>18.7691834065242</v>
      </c>
      <c r="H955" s="22">
        <f>H954+('data'!$C$19*G954-'data'!$C$16*H954)*$C955/60</f>
        <v>68.9669165943485</v>
      </c>
      <c r="I955" s="22">
        <f>I954+(OFFSET('data'!$C$20,0,D955)*G954-OFFSET('data'!$C$17,0,D955)*I954)*$C955/60</f>
        <v>195.631824861912</v>
      </c>
      <c r="J955" s="23">
        <f>$A955/60</f>
        <v>79.1666666666667</v>
      </c>
      <c r="K955" s="19">
        <f>G955/'data'!$C$15*1000</f>
        <v>2.8675590072815</v>
      </c>
      <c r="L955" s="19">
        <f>L954+'data'!$G$21*(K954-L954)/60*C954</f>
        <v>2.62222987789214</v>
      </c>
      <c r="M955" s="20">
        <f>IF(L955&lt;='data'!$G$22,1.89,1.47)</f>
        <v>1.89</v>
      </c>
      <c r="N955" s="19">
        <f>$A955</f>
        <v>4750</v>
      </c>
      <c r="O955" s="31">
        <f>'data'!$G$23-'data'!$G$23*(1-('data'!$G$22^M955)/('data'!$G$22^M955+L955^M955))</f>
        <v>52.1473594216586</v>
      </c>
      <c r="P955" s="31">
        <f>VLOOKUP(IF(N955-'data'!$G$24&lt;0,0,N955-'data'!$G$24),N3:O1097,2)</f>
        <v>52.3404815817862</v>
      </c>
      <c r="Q955" s="20">
        <v>2.5</v>
      </c>
      <c r="R955" s="19">
        <v>3.03268042130545</v>
      </c>
      <c r="S955" s="19">
        <v>2.98314291149147</v>
      </c>
      <c r="T955" s="19">
        <v>2.86759661566393</v>
      </c>
      <c r="U955" s="19">
        <v>2.5000017997428</v>
      </c>
      <c r="V955" s="19">
        <v>3.00368980387789</v>
      </c>
      <c r="W955" s="19">
        <v>2.91232473072427</v>
      </c>
      <c r="X955" s="19">
        <v>2.62226697237179</v>
      </c>
      <c r="Y955" s="31">
        <v>54.2013342594786</v>
      </c>
      <c r="Z955" s="31">
        <v>46.287918427587</v>
      </c>
      <c r="AA955" s="31">
        <v>47.6154952018792</v>
      </c>
      <c r="AB955" s="31">
        <v>52.339867461033</v>
      </c>
    </row>
    <row r="956" ht="20.05" customHeight="1">
      <c r="A956" s="17">
        <f>$A955+C955</f>
        <v>4755</v>
      </c>
      <c r="B956" s="18"/>
      <c r="C956" s="19">
        <v>5</v>
      </c>
      <c r="D956" t="b" s="20">
        <v>1</v>
      </c>
      <c r="E956" s="21"/>
      <c r="F956" s="22">
        <v>426.393408794766</v>
      </c>
      <c r="G956" s="22">
        <f>$E956+($F956/60+H956*'data'!$C$16+I956*OFFSET('data'!$C$17,0,D956)-G955*(OFFSET('data'!$C$18,0,D956)+'data'!$C$19+OFFSET('data'!$C$20,0,D956)))*$C956/60+G955</f>
        <v>18.7802375023417</v>
      </c>
      <c r="H956" s="22">
        <f>H955+('data'!$C$19*G955-'data'!$C$16*H955)*$C956/60</f>
        <v>69.0158076902554</v>
      </c>
      <c r="I956" s="22">
        <f>I955+(OFFSET('data'!$C$20,0,D956)*G955-OFFSET('data'!$C$17,0,D956)*I955)*$C956/60</f>
        <v>195.742730720057</v>
      </c>
      <c r="J956" s="23">
        <f>$A956/60</f>
        <v>79.25</v>
      </c>
      <c r="K956" s="19">
        <f>G956/'data'!$C$15*1000</f>
        <v>2.86924785390537</v>
      </c>
      <c r="L956" s="19">
        <f>L955+'data'!$G$21*(K955-L955)/60*C955</f>
        <v>2.62511671806755</v>
      </c>
      <c r="M956" s="20">
        <f>IF(L956&lt;='data'!$G$22,1.89,1.47)</f>
        <v>1.89</v>
      </c>
      <c r="N956" s="19">
        <f>$A956</f>
        <v>4755</v>
      </c>
      <c r="O956" s="31">
        <f>'data'!$G$23-'data'!$G$23*(1-('data'!$G$22^M956)/('data'!$G$22^M956+L956^M956))</f>
        <v>52.0997164294078</v>
      </c>
      <c r="P956" s="31">
        <f>VLOOKUP(IF(N956-'data'!$G$24&lt;0,0,N956-'data'!$G$24),N3:O1097,2)</f>
        <v>52.2918384913516</v>
      </c>
      <c r="Q956" s="20">
        <v>2.5</v>
      </c>
      <c r="R956" s="19">
        <v>3.03289338473434</v>
      </c>
      <c r="S956" s="19">
        <v>2.98356196846072</v>
      </c>
      <c r="T956" s="19">
        <v>2.8692854547801</v>
      </c>
      <c r="U956" s="19">
        <v>2.50000214325751</v>
      </c>
      <c r="V956" s="19">
        <v>3.00402882126218</v>
      </c>
      <c r="W956" s="19">
        <v>2.91315806335744</v>
      </c>
      <c r="X956" s="19">
        <v>2.6251538185944</v>
      </c>
      <c r="Y956" s="31">
        <v>54.2013280747794</v>
      </c>
      <c r="Z956" s="31">
        <v>46.2839914823111</v>
      </c>
      <c r="AA956" s="31">
        <v>47.6026154289903</v>
      </c>
      <c r="AB956" s="31">
        <v>52.2912247889021</v>
      </c>
    </row>
    <row r="957" ht="20.05" customHeight="1">
      <c r="A957" s="17">
        <f>$A956+C956</f>
        <v>4760</v>
      </c>
      <c r="B957" s="18"/>
      <c r="C957" s="19">
        <v>5</v>
      </c>
      <c r="D957" t="b" s="20">
        <v>1</v>
      </c>
      <c r="E957" s="21"/>
      <c r="F957" s="22">
        <v>426.344219467222</v>
      </c>
      <c r="G957" s="22">
        <f>$E957+($F957/60+H957*'data'!$C$16+I957*OFFSET('data'!$C$17,0,D957)-G956*(OFFSET('data'!$C$18,0,D957)+'data'!$C$19+OFFSET('data'!$C$20,0,D957)))*$C957/60+G956</f>
        <v>18.7909276177747</v>
      </c>
      <c r="H957" s="22">
        <f>H956+('data'!$C$19*G956-'data'!$C$16*H956)*$C957/60</f>
        <v>69.064679031117</v>
      </c>
      <c r="I957" s="22">
        <f>I956+(OFFSET('data'!$C$20,0,D957)*G956-OFFSET('data'!$C$17,0,D957)*I956)*$C957/60</f>
        <v>195.853703550021</v>
      </c>
      <c r="J957" s="23">
        <f>$A957/60</f>
        <v>79.3333333333333</v>
      </c>
      <c r="K957" s="19">
        <f>G957/'data'!$C$15*1000</f>
        <v>2.87088109154468</v>
      </c>
      <c r="L957" s="19">
        <f>L956+'data'!$G$21*(K956-L956)/60*C956</f>
        <v>2.6279894611974</v>
      </c>
      <c r="M957" s="20">
        <f>IF(L957&lt;='data'!$G$22,1.89,1.47)</f>
        <v>1.89</v>
      </c>
      <c r="N957" s="19">
        <f>$A957</f>
        <v>4760</v>
      </c>
      <c r="O957" s="31">
        <f>'data'!$G$23-'data'!$G$23*(1-('data'!$G$22^M957)/('data'!$G$22^M957+L957^M957))</f>
        <v>52.0523462430887</v>
      </c>
      <c r="P957" s="31">
        <f>VLOOKUP(IF(N957-'data'!$G$24&lt;0,0,N957-'data'!$G$24),N3:O1097,2)</f>
        <v>52.2434299799289</v>
      </c>
      <c r="Q957" s="20">
        <v>2.5</v>
      </c>
      <c r="R957" s="19">
        <v>3.03310552494354</v>
      </c>
      <c r="S957" s="19">
        <v>2.98397951431555</v>
      </c>
      <c r="T957" s="19">
        <v>2.87091868396738</v>
      </c>
      <c r="U957" s="19">
        <v>2.50000248234075</v>
      </c>
      <c r="V957" s="19">
        <v>3.00436636503483</v>
      </c>
      <c r="W957" s="19">
        <v>2.91398652112054</v>
      </c>
      <c r="X957" s="19">
        <v>2.62802656761195</v>
      </c>
      <c r="Y957" s="31">
        <v>54.2013219695953</v>
      </c>
      <c r="Z957" s="31">
        <v>46.2800821158548</v>
      </c>
      <c r="AA957" s="31">
        <v>47.5898152711535</v>
      </c>
      <c r="AB957" s="31">
        <v>52.2428166960685</v>
      </c>
    </row>
    <row r="958" ht="20.05" customHeight="1">
      <c r="A958" s="17">
        <f>$A957+C957</f>
        <v>4765</v>
      </c>
      <c r="B958" s="18"/>
      <c r="C958" s="19">
        <v>5</v>
      </c>
      <c r="D958" t="b" s="20">
        <v>1</v>
      </c>
      <c r="E958" s="21"/>
      <c r="F958" s="22">
        <v>426.295081069202</v>
      </c>
      <c r="G958" s="22">
        <f>$E958+($F958/60+H958*'data'!$C$16+I958*OFFSET('data'!$C$17,0,D958)-G957*(OFFSET('data'!$C$18,0,D958)+'data'!$C$19+OFFSET('data'!$C$20,0,D958)))*$C958/60+G957</f>
        <v>18.8012742613811</v>
      </c>
      <c r="H958" s="22">
        <f>H957+('data'!$C$19*G957-'data'!$C$16*H957)*$C958/60</f>
        <v>69.11352193618519</v>
      </c>
      <c r="I958" s="22">
        <f>I957+(OFFSET('data'!$C$20,0,D958)*G957-OFFSET('data'!$C$17,0,D958)*I957)*$C958/60</f>
        <v>195.964739720024</v>
      </c>
      <c r="J958" s="23">
        <f>$A958/60</f>
        <v>79.4166666666667</v>
      </c>
      <c r="K958" s="19">
        <f>G958/'data'!$C$15*1000</f>
        <v>2.87246185350039</v>
      </c>
      <c r="L958" s="19">
        <f>L957+'data'!$G$21*(K957-L957)/60*C957</f>
        <v>2.63084761880185</v>
      </c>
      <c r="M958" s="20">
        <f>IF(L958&lt;='data'!$G$22,1.89,1.47)</f>
        <v>1.89</v>
      </c>
      <c r="N958" s="19">
        <f>$A958</f>
        <v>4765</v>
      </c>
      <c r="O958" s="31">
        <f>'data'!$G$23-'data'!$G$23*(1-('data'!$G$22^M958)/('data'!$G$22^M958+L958^M958))</f>
        <v>52.0052563394936</v>
      </c>
      <c r="P958" s="31">
        <f>VLOOKUP(IF(N958-'data'!$G$24&lt;0,0,N958-'data'!$G$24),N3:O1097,2)</f>
        <v>52.1952669663904</v>
      </c>
      <c r="Q958" s="20">
        <v>2.5</v>
      </c>
      <c r="R958" s="19">
        <v>3.03331684462184</v>
      </c>
      <c r="S958" s="19">
        <v>2.98439555405617</v>
      </c>
      <c r="T958" s="19">
        <v>2.87249943658552</v>
      </c>
      <c r="U958" s="19">
        <v>2.50000281704588</v>
      </c>
      <c r="V958" s="19">
        <v>3.00470244281665</v>
      </c>
      <c r="W958" s="19">
        <v>2.9148101435956</v>
      </c>
      <c r="X958" s="19">
        <v>2.63088473093536</v>
      </c>
      <c r="Y958" s="31">
        <v>54.2013159429699</v>
      </c>
      <c r="Z958" s="31">
        <v>46.2761902328274</v>
      </c>
      <c r="AA958" s="31">
        <v>47.5770940424312</v>
      </c>
      <c r="AB958" s="31">
        <v>52.1946541014817</v>
      </c>
    </row>
    <row r="959" ht="20.05" customHeight="1">
      <c r="A959" s="17">
        <f>$A958+C958</f>
        <v>4770</v>
      </c>
      <c r="B959" s="18"/>
      <c r="C959" s="19">
        <v>5</v>
      </c>
      <c r="D959" t="b" s="20">
        <v>1</v>
      </c>
      <c r="E959" s="21"/>
      <c r="F959" s="22">
        <v>426.245993381274</v>
      </c>
      <c r="G959" s="22">
        <f>$E959+($F959/60+H959*'data'!$C$16+I959*OFFSET('data'!$C$17,0,D959)-G958*(OFFSET('data'!$C$18,0,D959)+'data'!$C$19+OFFSET('data'!$C$20,0,D959)))*$C959/60+G958</f>
        <v>18.8112967327581</v>
      </c>
      <c r="H959" s="22">
        <f>H958+('data'!$C$19*G958-'data'!$C$16*H958)*$C959/60</f>
        <v>69.1623282713045</v>
      </c>
      <c r="I959" s="22">
        <f>I958+(OFFSET('data'!$C$20,0,D959)*G958-OFFSET('data'!$C$17,0,D959)*I958)*$C959/60</f>
        <v>196.075835802866</v>
      </c>
      <c r="J959" s="23">
        <f>$A959/60</f>
        <v>79.5</v>
      </c>
      <c r="K959" s="19">
        <f>G959/'data'!$C$15*1000</f>
        <v>2.87399308836819</v>
      </c>
      <c r="L959" s="19">
        <f>L958+'data'!$G$21*(K958-L958)/60*C958</f>
        <v>2.63369074501933</v>
      </c>
      <c r="M959" s="20">
        <f>IF(L959&lt;='data'!$G$22,1.89,1.47)</f>
        <v>1.89</v>
      </c>
      <c r="N959" s="19">
        <f>$A959</f>
        <v>4770</v>
      </c>
      <c r="O959" s="31">
        <f>'data'!$G$23-'data'!$G$23*(1-('data'!$G$22^M959)/('data'!$G$22^M959+L959^M959))</f>
        <v>51.9584534690685</v>
      </c>
      <c r="P959" s="31">
        <f>VLOOKUP(IF(N959-'data'!$G$24&lt;0,0,N959-'data'!$G$24),N3:O1097,2)</f>
        <v>52.1473594216586</v>
      </c>
      <c r="Q959" s="20">
        <v>2.5</v>
      </c>
      <c r="R959" s="19">
        <v>3.03352734644921</v>
      </c>
      <c r="S959" s="19">
        <v>2.9848100926632</v>
      </c>
      <c r="T959" s="19">
        <v>2.87403066128561</v>
      </c>
      <c r="U959" s="19">
        <v>2.50000314742562</v>
      </c>
      <c r="V959" s="19">
        <v>3.00503706217054</v>
      </c>
      <c r="W959" s="19">
        <v>2.91562896995772</v>
      </c>
      <c r="X959" s="19">
        <v>2.63372786269463</v>
      </c>
      <c r="Y959" s="31">
        <v>54.2013099939576</v>
      </c>
      <c r="Z959" s="31">
        <v>46.2723157385921</v>
      </c>
      <c r="AA959" s="31">
        <v>47.5644510643695</v>
      </c>
      <c r="AB959" s="31">
        <v>52.1467469761333</v>
      </c>
    </row>
    <row r="960" ht="20.05" customHeight="1">
      <c r="A960" s="17">
        <f>$A959+C959</f>
        <v>4775</v>
      </c>
      <c r="B960" s="18"/>
      <c r="C960" s="19">
        <v>5</v>
      </c>
      <c r="D960" t="b" s="20">
        <v>1</v>
      </c>
      <c r="E960" s="21"/>
      <c r="F960" s="22">
        <v>426.196956185270</v>
      </c>
      <c r="G960" s="22">
        <f>$E960+($F960/60+H960*'data'!$C$16+I960*OFFSET('data'!$C$17,0,D960)-G959*(OFFSET('data'!$C$18,0,D960)+'data'!$C$19+OFFSET('data'!$C$20,0,D960)))*$C960/60+G959</f>
        <v>18.8210131939929</v>
      </c>
      <c r="H960" s="22">
        <f>H959+('data'!$C$19*G959-'data'!$C$16*H959)*$C960/60</f>
        <v>69.211090416486</v>
      </c>
      <c r="I960" s="22">
        <f>I959+(OFFSET('data'!$C$20,0,D960)*G959-OFFSET('data'!$C$17,0,D960)*I959)*$C960/60</f>
        <v>196.186988563868</v>
      </c>
      <c r="J960" s="23">
        <f>$A960/60</f>
        <v>79.5833333333333</v>
      </c>
      <c r="K960" s="19">
        <f>G960/'data'!$C$15*1000</f>
        <v>2.87547757095485</v>
      </c>
      <c r="L960" s="19">
        <f>L959+'data'!$G$21*(K959-L959)/60*C959</f>
        <v>2.63651843393157</v>
      </c>
      <c r="M960" s="20">
        <f>IF(L960&lt;='data'!$G$22,1.89,1.47)</f>
        <v>1.89</v>
      </c>
      <c r="N960" s="19">
        <f>$A960</f>
        <v>4775</v>
      </c>
      <c r="O960" s="31">
        <f>'data'!$G$23-'data'!$G$23*(1-('data'!$G$22^M960)/('data'!$G$22^M960+L960^M960))</f>
        <v>51.9119437031635</v>
      </c>
      <c r="P960" s="31">
        <f>VLOOKUP(IF(N960-'data'!$G$24&lt;0,0,N960-'data'!$G$24),N3:O1097,2)</f>
        <v>52.0997164294078</v>
      </c>
      <c r="Q960" s="20">
        <v>2.5</v>
      </c>
      <c r="R960" s="19">
        <v>3.03373703309688</v>
      </c>
      <c r="S960" s="19">
        <v>2.98522313509801</v>
      </c>
      <c r="T960" s="19">
        <v>2.87551513292646</v>
      </c>
      <c r="U960" s="19">
        <v>2.50000347353207</v>
      </c>
      <c r="V960" s="19">
        <v>3.00537023060202</v>
      </c>
      <c r="W960" s="19">
        <v>2.91644303897962</v>
      </c>
      <c r="X960" s="19">
        <v>2.6365555569638</v>
      </c>
      <c r="Y960" s="31">
        <v>54.2013041216243</v>
      </c>
      <c r="Z960" s="31">
        <v>46.2684585392589</v>
      </c>
      <c r="AA960" s="31">
        <v>47.5518856659075</v>
      </c>
      <c r="AB960" s="31">
        <v>52.0991044037591</v>
      </c>
    </row>
    <row r="961" ht="20.05" customHeight="1">
      <c r="A961" s="17">
        <f>$A960+C960</f>
        <v>4780</v>
      </c>
      <c r="B961" s="18"/>
      <c r="C961" s="19">
        <v>5</v>
      </c>
      <c r="D961" t="b" s="20">
        <v>1</v>
      </c>
      <c r="E961" s="21"/>
      <c r="F961" s="22">
        <v>426.147969264273</v>
      </c>
      <c r="G961" s="22">
        <f>$E961+($F961/60+H961*'data'!$C$16+I961*OFFSET('data'!$C$17,0,D961)-G960*(OFFSET('data'!$C$18,0,D961)+'data'!$C$19+OFFSET('data'!$C$20,0,D961)))*$C961/60+G960</f>
        <v>18.830440736890</v>
      </c>
      <c r="H961" s="22">
        <f>H960+('data'!$C$19*G960-'data'!$C$16*H960)*$C961/60</f>
        <v>69.2598012353991</v>
      </c>
      <c r="I961" s="22">
        <f>I960+(OFFSET('data'!$C$20,0,D961)*G960-OFFSET('data'!$C$17,0,D961)*I960)*$C961/60</f>
        <v>196.298194949532</v>
      </c>
      <c r="J961" s="23">
        <f>$A961/60</f>
        <v>79.6666666666667</v>
      </c>
      <c r="K961" s="19">
        <f>G961/'data'!$C$15*1000</f>
        <v>2.87691791254913</v>
      </c>
      <c r="L961" s="19">
        <f>L960+'data'!$G$21*(K960-L960)/60*C960</f>
        <v>2.63933031704858</v>
      </c>
      <c r="M961" s="20">
        <f>IF(L961&lt;='data'!$G$22,1.89,1.47)</f>
        <v>1.89</v>
      </c>
      <c r="N961" s="19">
        <f>$A961</f>
        <v>4780</v>
      </c>
      <c r="O961" s="31">
        <f>'data'!$G$23-'data'!$G$23*(1-('data'!$G$22^M961)/('data'!$G$22^M961+L961^M961))</f>
        <v>51.8657324784056</v>
      </c>
      <c r="P961" s="31">
        <f>VLOOKUP(IF(N961-'data'!$G$24&lt;0,0,N961-'data'!$G$24),N3:O1097,2)</f>
        <v>52.0523462430887</v>
      </c>
      <c r="Q961" s="20">
        <v>2.5</v>
      </c>
      <c r="R961" s="19">
        <v>3.03394590722729</v>
      </c>
      <c r="S961" s="19">
        <v>2.9856346863029</v>
      </c>
      <c r="T961" s="19">
        <v>2.8769554628458</v>
      </c>
      <c r="U961" s="19">
        <v>2.50000379541671</v>
      </c>
      <c r="V961" s="19">
        <v>3.00570195555985</v>
      </c>
      <c r="W961" s="19">
        <v>2.91725238903616</v>
      </c>
      <c r="X961" s="19">
        <v>2.6393674452459</v>
      </c>
      <c r="Y961" s="31">
        <v>54.2012983250468</v>
      </c>
      <c r="Z961" s="31">
        <v>46.2646185416764</v>
      </c>
      <c r="AA961" s="31">
        <v>47.5393971832874</v>
      </c>
      <c r="AB961" s="31">
        <v>52.0517346378641</v>
      </c>
    </row>
    <row r="962" ht="20.05" customHeight="1">
      <c r="A962" s="17">
        <f>$A961+C961</f>
        <v>4785</v>
      </c>
      <c r="B962" s="18"/>
      <c r="C962" s="19">
        <v>5</v>
      </c>
      <c r="D962" t="b" s="20">
        <v>1</v>
      </c>
      <c r="E962" s="21"/>
      <c r="F962" s="22">
        <v>426.099032402613</v>
      </c>
      <c r="G962" s="22">
        <f>$E962+($F962/60+H962*'data'!$C$16+I962*OFFSET('data'!$C$17,0,D962)-G961*(OFFSET('data'!$C$18,0,D962)+'data'!$C$19+OFFSET('data'!$C$20,0,D962)))*$C962/60+G961</f>
        <v>18.8395954462246</v>
      </c>
      <c r="H962" s="22">
        <f>H961+('data'!$C$19*G961-'data'!$C$16*H961)*$C962/60</f>
        <v>69.3084540466665</v>
      </c>
      <c r="I962" s="22">
        <f>I961+(OFFSET('data'!$C$20,0,D962)*G961-OFFSET('data'!$C$17,0,D962)*I961)*$C962/60</f>
        <v>196.409452076866</v>
      </c>
      <c r="J962" s="23">
        <f>$A962/60</f>
        <v>79.75</v>
      </c>
      <c r="K962" s="19">
        <f>G962/'data'!$C$15*1000</f>
        <v>2.87831657058571</v>
      </c>
      <c r="L962" s="19">
        <f>L961+'data'!$G$21*(K961-L961)/60*C961</f>
        <v>2.64212606094404</v>
      </c>
      <c r="M962" s="20">
        <f>IF(L962&lt;='data'!$G$22,1.89,1.47)</f>
        <v>1.89</v>
      </c>
      <c r="N962" s="19">
        <f>$A962</f>
        <v>4785</v>
      </c>
      <c r="O962" s="31">
        <f>'data'!$G$23-'data'!$G$23*(1-('data'!$G$22^M962)/('data'!$G$22^M962+L962^M962))</f>
        <v>51.8198246383641</v>
      </c>
      <c r="P962" s="31">
        <f>VLOOKUP(IF(N962-'data'!$G$24&lt;0,0,N962-'data'!$G$24),N3:O1097,2)</f>
        <v>52.0052563394936</v>
      </c>
      <c r="Q962" s="20">
        <v>2.5</v>
      </c>
      <c r="R962" s="19">
        <v>3.03415397149424</v>
      </c>
      <c r="S962" s="19">
        <v>2.98604475120136</v>
      </c>
      <c r="T962" s="19">
        <v>2.87835410852441</v>
      </c>
      <c r="U962" s="19">
        <v>2.50000411313041</v>
      </c>
      <c r="V962" s="19">
        <v>3.00603224443656</v>
      </c>
      <c r="W962" s="19">
        <v>2.9180570581088</v>
      </c>
      <c r="X962" s="19">
        <v>2.6421631941083</v>
      </c>
      <c r="Y962" s="31">
        <v>54.201292603313</v>
      </c>
      <c r="Z962" s="31">
        <v>46.2607956534246</v>
      </c>
      <c r="AA962" s="31">
        <v>47.526984959966</v>
      </c>
      <c r="AB962" s="31">
        <v>52.0046451552886</v>
      </c>
    </row>
    <row r="963" ht="20.05" customHeight="1">
      <c r="A963" s="17">
        <f>$A962+C962</f>
        <v>4790</v>
      </c>
      <c r="B963" s="18"/>
      <c r="C963" s="19">
        <v>5</v>
      </c>
      <c r="D963" t="b" s="20">
        <v>1</v>
      </c>
      <c r="E963" s="21"/>
      <c r="F963" s="22">
        <v>426.050145385861</v>
      </c>
      <c r="G963" s="22">
        <f>$E963+($F963/60+H963*'data'!$C$16+I963*OFFSET('data'!$C$17,0,D963)-G962*(OFFSET('data'!$C$18,0,D963)+'data'!$C$19+OFFSET('data'!$C$20,0,D963)))*$C963/60+G962</f>
        <v>18.8484924592575</v>
      </c>
      <c r="H963" s="22">
        <f>H962+('data'!$C$19*G962-'data'!$C$16*H962)*$C963/60</f>
        <v>69.3570425968563</v>
      </c>
      <c r="I963" s="22">
        <f>I962+(OFFSET('data'!$C$20,0,D963)*G962-OFFSET('data'!$C$17,0,D963)*I962)*$C963/60</f>
        <v>196.520757223341</v>
      </c>
      <c r="J963" s="23">
        <f>$A963/60</f>
        <v>79.8333333333333</v>
      </c>
      <c r="K963" s="19">
        <f>G963/'data'!$C$15*1000</f>
        <v>2.87967585773783</v>
      </c>
      <c r="L963" s="19">
        <f>L962+'data'!$G$21*(K962-L962)/60*C962</f>
        <v>2.64490536503231</v>
      </c>
      <c r="M963" s="20">
        <f>IF(L963&lt;='data'!$G$22,1.89,1.47)</f>
        <v>1.89</v>
      </c>
      <c r="N963" s="19">
        <f>$A963</f>
        <v>4790</v>
      </c>
      <c r="O963" s="31">
        <f>'data'!$G$23-'data'!$G$23*(1-('data'!$G$22^M963)/('data'!$G$22^M963+L963^M963))</f>
        <v>51.7742244726696</v>
      </c>
      <c r="P963" s="31">
        <f>VLOOKUP(IF(N963-'data'!$G$24&lt;0,0,N963-'data'!$G$24),N3:O1097,2)</f>
        <v>51.9584534690685</v>
      </c>
      <c r="Q963" s="20">
        <v>2.5</v>
      </c>
      <c r="R963" s="19">
        <v>3.03436122854277</v>
      </c>
      <c r="S963" s="19">
        <v>2.9864533346983</v>
      </c>
      <c r="T963" s="19">
        <v>2.87971338267887</v>
      </c>
      <c r="U963" s="19">
        <v>2.50000442672345</v>
      </c>
      <c r="V963" s="19">
        <v>3.00636110456904</v>
      </c>
      <c r="W963" s="19">
        <v>2.91885708378998</v>
      </c>
      <c r="X963" s="19">
        <v>2.64494250295964</v>
      </c>
      <c r="Y963" s="31">
        <v>54.2012869555217</v>
      </c>
      <c r="Z963" s="31">
        <v>46.256989782807</v>
      </c>
      <c r="AA963" s="31">
        <v>47.5146483465273</v>
      </c>
      <c r="AB963" s="31">
        <v>51.9578427065203</v>
      </c>
    </row>
    <row r="964" ht="20.05" customHeight="1">
      <c r="A964" s="17">
        <f>$A963+C963</f>
        <v>4795</v>
      </c>
      <c r="B964" s="18"/>
      <c r="C964" s="19">
        <v>5</v>
      </c>
      <c r="D964" t="b" s="20">
        <v>1</v>
      </c>
      <c r="E964" s="21"/>
      <c r="F964" s="22">
        <v>426.001308000818</v>
      </c>
      <c r="G964" s="22">
        <f>$E964+($F964/60+H964*'data'!$C$16+I964*OFFSET('data'!$C$17,0,D964)-G963*(OFFSET('data'!$C$18,0,D964)+'data'!$C$19+OFFSET('data'!$C$20,0,D964)))*$C964/60+G963</f>
        <v>18.8571460217316</v>
      </c>
      <c r="H964" s="22">
        <f>H963+('data'!$C$19*G963-'data'!$C$16*H963)*$C964/60</f>
        <v>69.4055610350713</v>
      </c>
      <c r="I964" s="22">
        <f>I963+(OFFSET('data'!$C$20,0,D964)*G963-OFFSET('data'!$C$17,0,D964)*I963)*$C964/60</f>
        <v>196.632107817443</v>
      </c>
      <c r="J964" s="23">
        <f>$A964/60</f>
        <v>79.9166666666667</v>
      </c>
      <c r="K964" s="19">
        <f>G964/'data'!$C$15*1000</f>
        <v>2.88099795047252</v>
      </c>
      <c r="L964" s="19">
        <f>L963+'data'!$G$21*(K963-L963)/60*C963</f>
        <v>2.64766795947851</v>
      </c>
      <c r="M964" s="20">
        <f>IF(L964&lt;='data'!$G$22,1.89,1.47)</f>
        <v>1.89</v>
      </c>
      <c r="N964" s="19">
        <f>$A964</f>
        <v>4795</v>
      </c>
      <c r="O964" s="31">
        <f>'data'!$G$23-'data'!$G$23*(1-('data'!$G$22^M964)/('data'!$G$22^M964+L964^M964))</f>
        <v>51.7289357537406</v>
      </c>
      <c r="P964" s="31">
        <f>VLOOKUP(IF(N964-'data'!$G$24&lt;0,0,N964-'data'!$G$24),N3:O1097,2)</f>
        <v>51.9119437031635</v>
      </c>
      <c r="Q964" s="20">
        <v>2.5</v>
      </c>
      <c r="R964" s="19">
        <v>3.03456768100932</v>
      </c>
      <c r="S964" s="19">
        <v>2.98686044168022</v>
      </c>
      <c r="T964" s="19">
        <v>2.88103546181697</v>
      </c>
      <c r="U964" s="19">
        <v>2.5000047362455</v>
      </c>
      <c r="V964" s="19">
        <v>3.00668854323906</v>
      </c>
      <c r="W964" s="19">
        <v>2.91965250328751</v>
      </c>
      <c r="X964" s="19">
        <v>2.64770510195992</v>
      </c>
      <c r="Y964" s="31">
        <v>54.201281380782</v>
      </c>
      <c r="Z964" s="31">
        <v>46.2532008388439</v>
      </c>
      <c r="AA964" s="31">
        <v>47.5023867005965</v>
      </c>
      <c r="AB964" s="31">
        <v>51.9113333629459</v>
      </c>
    </row>
    <row r="965" ht="20.05" customHeight="1">
      <c r="A965" s="17">
        <f>$A964+C964</f>
        <v>4800</v>
      </c>
      <c r="B965" s="18"/>
      <c r="C965" s="19">
        <v>5</v>
      </c>
      <c r="D965" t="b" s="20">
        <v>1</v>
      </c>
      <c r="E965" s="21"/>
      <c r="F965" s="22">
        <v>425.952520035509</v>
      </c>
      <c r="G965" s="22">
        <f>$E965+($F965/60+H965*'data'!$C$16+I965*OFFSET('data'!$C$17,0,D965)-G964*(OFFSET('data'!$C$18,0,D965)+'data'!$C$19+OFFSET('data'!$C$20,0,D965)))*$C965/60+G964</f>
        <v>18.865569540559</v>
      </c>
      <c r="H965" s="22">
        <f>H964+('data'!$C$19*G964-'data'!$C$16*H964)*$C965/60</f>
        <v>69.45400388904071</v>
      </c>
      <c r="I965" s="22">
        <f>I964+(OFFSET('data'!$C$20,0,D965)*G964-OFFSET('data'!$C$17,0,D965)*I964)*$C965/60</f>
        <v>196.743501429783</v>
      </c>
      <c r="J965" s="23">
        <f>$A965/60</f>
        <v>80</v>
      </c>
      <c r="K965" s="19">
        <f>G965/'data'!$C$15*1000</f>
        <v>2.88228489710004</v>
      </c>
      <c r="L965" s="19">
        <f>L964+'data'!$G$21*(K964-L964)/60*C964</f>
        <v>2.65041360323393</v>
      </c>
      <c r="M965" s="20">
        <f>IF(L965&lt;='data'!$G$22,1.89,1.47)</f>
        <v>1.89</v>
      </c>
      <c r="N965" s="19">
        <f>$A965</f>
        <v>4800</v>
      </c>
      <c r="O965" s="31">
        <f>'data'!$G$23-'data'!$G$23*(1-('data'!$G$22^M965)/('data'!$G$22^M965+L965^M965))</f>
        <v>51.6839617712593</v>
      </c>
      <c r="P965" s="31">
        <f>VLOOKUP(IF(N965-'data'!$G$24&lt;0,0,N965-'data'!$G$24),N3:O1097,2)</f>
        <v>51.8657324784056</v>
      </c>
      <c r="Q965" s="20">
        <v>2.5</v>
      </c>
      <c r="R965" s="19">
        <v>3.03477333152169</v>
      </c>
      <c r="S965" s="19">
        <v>2.98726607701542</v>
      </c>
      <c r="T965" s="19">
        <v>2.88232239428736</v>
      </c>
      <c r="U965" s="19">
        <v>2.50000504174564</v>
      </c>
      <c r="V965" s="19">
        <v>3.00701456767383</v>
      </c>
      <c r="W965" s="19">
        <v>2.92044335342888</v>
      </c>
      <c r="X965" s="19">
        <v>2.65045075005583</v>
      </c>
      <c r="Y965" s="31">
        <v>54.2012758782141</v>
      </c>
      <c r="Z965" s="31">
        <v>46.2494287312644</v>
      </c>
      <c r="AA965" s="31">
        <v>47.4901993867543</v>
      </c>
      <c r="AB965" s="31">
        <v>51.8651225612236</v>
      </c>
    </row>
    <row r="966" ht="20.05" customHeight="1">
      <c r="A966" s="17">
        <f>$A965+C965</f>
        <v>4805</v>
      </c>
      <c r="B966" s="18"/>
      <c r="C966" s="19">
        <v>5</v>
      </c>
      <c r="D966" t="b" s="20">
        <v>1</v>
      </c>
      <c r="E966" s="21"/>
      <c r="F966" s="22">
        <v>425.903781279179</v>
      </c>
      <c r="G966" s="22">
        <f>$E966+($F966/60+H966*'data'!$C$16+I966*OFFSET('data'!$C$17,0,D966)-G965*(OFFSET('data'!$C$18,0,D966)+'data'!$C$19+OFFSET('data'!$C$20,0,D966)))*$C966/60+G965</f>
        <v>18.8737756333935</v>
      </c>
      <c r="H966" s="22">
        <f>H965+('data'!$C$19*G965-'data'!$C$16*H965)*$C966/60</f>
        <v>69.5023660426251</v>
      </c>
      <c r="I966" s="22">
        <f>I965+(OFFSET('data'!$C$20,0,D966)*G965-OFFSET('data'!$C$17,0,D966)*I965)*$C966/60</f>
        <v>196.854935764731</v>
      </c>
      <c r="J966" s="23">
        <f>$A966/60</f>
        <v>80.0833333333333</v>
      </c>
      <c r="K966" s="19">
        <f>G966/'data'!$C$15*1000</f>
        <v>2.8835386253477</v>
      </c>
      <c r="L966" s="19">
        <f>L965+'data'!$G$21*(K965-L965)/60*C965</f>
        <v>2.65314208218921</v>
      </c>
      <c r="M966" s="20">
        <f>IF(L966&lt;='data'!$G$22,1.89,1.47)</f>
        <v>1.89</v>
      </c>
      <c r="N966" s="19">
        <f>$A966</f>
        <v>4805</v>
      </c>
      <c r="O966" s="31">
        <f>'data'!$G$23-'data'!$G$23*(1-('data'!$G$22^M966)/('data'!$G$22^M966+L966^M966))</f>
        <v>51.6393053645318</v>
      </c>
      <c r="P966" s="31">
        <f>VLOOKUP(IF(N966-'data'!$G$24&lt;0,0,N966-'data'!$G$24),N3:O1097,2)</f>
        <v>51.8198246383641</v>
      </c>
      <c r="Q966" s="20">
        <v>2.5</v>
      </c>
      <c r="R966" s="19">
        <v>3.03497818269906</v>
      </c>
      <c r="S966" s="19">
        <v>2.9876702455542</v>
      </c>
      <c r="T966" s="19">
        <v>2.88357610785337</v>
      </c>
      <c r="U966" s="19">
        <v>2.50000534327238</v>
      </c>
      <c r="V966" s="19">
        <v>3.00733918504656</v>
      </c>
      <c r="W966" s="19">
        <v>2.92122967066548</v>
      </c>
      <c r="X966" s="19">
        <v>2.65317923313394</v>
      </c>
      <c r="Y966" s="31">
        <v>54.2012704469482</v>
      </c>
      <c r="Z966" s="31">
        <v>46.2456733704996</v>
      </c>
      <c r="AA966" s="31">
        <v>47.478085776453</v>
      </c>
      <c r="AB966" s="31">
        <v>51.8192151449486</v>
      </c>
    </row>
    <row r="967" ht="20.05" customHeight="1">
      <c r="A967" s="17">
        <f>$A966+C966</f>
        <v>4810</v>
      </c>
      <c r="B967" s="18"/>
      <c r="C967" s="19">
        <v>5</v>
      </c>
      <c r="D967" t="b" s="20">
        <v>1</v>
      </c>
      <c r="E967" s="21"/>
      <c r="F967" s="22">
        <v>425.855091522281</v>
      </c>
      <c r="G967" s="22">
        <f>$E967+($F967/60+H967*'data'!$C$16+I967*OFFSET('data'!$C$17,0,D967)-G966*(OFFSET('data'!$C$18,0,D967)+'data'!$C$19+OFFSET('data'!$C$20,0,D967)))*$C967/60+G966</f>
        <v>18.8817761752729</v>
      </c>
      <c r="H967" s="22">
        <f>H966+('data'!$C$19*G966-'data'!$C$16*H966)*$C967/60</f>
        <v>69.5506427146519</v>
      </c>
      <c r="I967" s="22">
        <f>I966+(OFFSET('data'!$C$20,0,D967)*G966-OFFSET('data'!$C$17,0,D967)*I966)*$C967/60</f>
        <v>196.966408652546</v>
      </c>
      <c r="J967" s="23">
        <f>$A967/60</f>
        <v>80.1666666666667</v>
      </c>
      <c r="K967" s="19">
        <f>G967/'data'!$C$15*1000</f>
        <v>2.88476094948576</v>
      </c>
      <c r="L967" s="19">
        <f>L966+'data'!$G$21*(K966-L966)/60*C966</f>
        <v>2.65585320743847</v>
      </c>
      <c r="M967" s="20">
        <f>IF(L967&lt;='data'!$G$22,1.89,1.47)</f>
        <v>1.89</v>
      </c>
      <c r="N967" s="19">
        <f>$A967</f>
        <v>4810</v>
      </c>
      <c r="O967" s="31">
        <f>'data'!$G$23-'data'!$G$23*(1-('data'!$G$22^M967)/('data'!$G$22^M967+L967^M967))</f>
        <v>51.5949689528591</v>
      </c>
      <c r="P967" s="31">
        <f>VLOOKUP(IF(N967-'data'!$G$24&lt;0,0,N967-'data'!$G$24),N3:O1097,2)</f>
        <v>51.7742244726696</v>
      </c>
      <c r="Q967" s="20">
        <v>2.5</v>
      </c>
      <c r="R967" s="19">
        <v>3.03518223715209</v>
      </c>
      <c r="S967" s="19">
        <v>2.98807295212904</v>
      </c>
      <c r="T967" s="19">
        <v>2.88479841681924</v>
      </c>
      <c r="U967" s="19">
        <v>2.50000564087364</v>
      </c>
      <c r="V967" s="19">
        <v>3.00766240247696</v>
      </c>
      <c r="W967" s="19">
        <v>2.92201149107687</v>
      </c>
      <c r="X967" s="19">
        <v>2.65589036228474</v>
      </c>
      <c r="Y967" s="31">
        <v>54.2012650861248</v>
      </c>
      <c r="Z967" s="31">
        <v>46.2419346676752</v>
      </c>
      <c r="AA967" s="31">
        <v>47.4660452479335</v>
      </c>
      <c r="AB967" s="31">
        <v>51.7736154037739</v>
      </c>
    </row>
    <row r="968" ht="20.05" customHeight="1">
      <c r="A968" s="17">
        <f>$A967+C967</f>
        <v>4815</v>
      </c>
      <c r="B968" s="18"/>
      <c r="C968" s="19">
        <v>5</v>
      </c>
      <c r="D968" t="b" s="20">
        <v>1</v>
      </c>
      <c r="E968" s="21"/>
      <c r="F968" s="22">
        <v>425.806450556473</v>
      </c>
      <c r="G968" s="22">
        <f>$E968+($F968/60+H968*'data'!$C$16+I968*OFFSET('data'!$C$17,0,D968)-G967*(OFFSET('data'!$C$18,0,D968)+'data'!$C$19+OFFSET('data'!$C$20,0,D968)))*$C968/60+G967</f>
        <v>18.8895823425047</v>
      </c>
      <c r="H968" s="22">
        <f>H967+('data'!$C$19*G967-'data'!$C$16*H967)*$C968/60</f>
        <v>69.598829439002</v>
      </c>
      <c r="I968" s="22">
        <f>I967+(OFFSET('data'!$C$20,0,D968)*G967-OFFSET('data'!$C$17,0,D968)*I967)*$C968/60</f>
        <v>197.077918041968</v>
      </c>
      <c r="J968" s="23">
        <f>$A968/60</f>
        <v>80.25</v>
      </c>
      <c r="K968" s="19">
        <f>G968/'data'!$C$15*1000</f>
        <v>2.88595357703236</v>
      </c>
      <c r="L968" s="19">
        <f>L967+'data'!$G$21*(K967-L967)/60*C967</f>
        <v>2.6585468136476</v>
      </c>
      <c r="M968" s="20">
        <f>IF(L968&lt;='data'!$G$22,1.89,1.47)</f>
        <v>1.89</v>
      </c>
      <c r="N968" s="19">
        <f>$A968</f>
        <v>4815</v>
      </c>
      <c r="O968" s="31">
        <f>'data'!$G$23-'data'!$G$23*(1-('data'!$G$22^M968)/('data'!$G$22^M968+L968^M968))</f>
        <v>51.5509545640399</v>
      </c>
      <c r="P968" s="31">
        <f>VLOOKUP(IF(N968-'data'!$G$24&lt;0,0,N968-'data'!$G$24),N3:O1097,2)</f>
        <v>51.7289357537406</v>
      </c>
      <c r="Q968" s="20">
        <v>2.5</v>
      </c>
      <c r="R968" s="19">
        <v>3.03538549748285</v>
      </c>
      <c r="S968" s="19">
        <v>2.98847420155475</v>
      </c>
      <c r="T968" s="19">
        <v>2.88599102873503</v>
      </c>
      <c r="U968" s="19">
        <v>2.50000593459679</v>
      </c>
      <c r="V968" s="19">
        <v>3.0079842270318</v>
      </c>
      <c r="W968" s="19">
        <v>2.92278885037491</v>
      </c>
      <c r="X968" s="19">
        <v>2.65858397217098</v>
      </c>
      <c r="Y968" s="31">
        <v>54.2012597948948</v>
      </c>
      <c r="Z968" s="31">
        <v>46.2382125346047</v>
      </c>
      <c r="AA968" s="31">
        <v>47.4540771861434</v>
      </c>
      <c r="AB968" s="31">
        <v>51.7283271101357</v>
      </c>
    </row>
    <row r="969" ht="20.05" customHeight="1">
      <c r="A969" s="17">
        <f>$A968+C968</f>
        <v>4820</v>
      </c>
      <c r="B969" s="18"/>
      <c r="C969" s="19">
        <v>5</v>
      </c>
      <c r="D969" t="b" s="20">
        <v>1</v>
      </c>
      <c r="E969" s="21"/>
      <c r="F969" s="22">
        <v>425.757858174607</v>
      </c>
      <c r="G969" s="22">
        <f>$E969+($F969/60+H969*'data'!$C$16+I969*OFFSET('data'!$C$17,0,D969)-G968*(OFFSET('data'!$C$18,0,D969)+'data'!$C$19+OFFSET('data'!$C$20,0,D969)))*$C969/60+G968</f>
        <v>18.8972046539571</v>
      </c>
      <c r="H969" s="22">
        <f>H968+('data'!$C$19*G968-'data'!$C$16*H968)*$C969/60</f>
        <v>69.64692204587421</v>
      </c>
      <c r="I969" s="22">
        <f>I968+(OFFSET('data'!$C$20,0,D969)*G968-OFFSET('data'!$C$17,0,D969)*I968)*$C969/60</f>
        <v>197.189461993253</v>
      </c>
      <c r="J969" s="23">
        <f>$A969/60</f>
        <v>80.3333333333333</v>
      </c>
      <c r="K969" s="19">
        <f>G969/'data'!$C$15*1000</f>
        <v>2.88711811506197</v>
      </c>
      <c r="L969" s="19">
        <f>L968+'data'!$G$21*(K968-L968)/60*C968</f>
        <v>2.66122275752077</v>
      </c>
      <c r="M969" s="20">
        <f>IF(L969&lt;='data'!$G$22,1.89,1.47)</f>
        <v>1.89</v>
      </c>
      <c r="N969" s="19">
        <f>$A969</f>
        <v>4820</v>
      </c>
      <c r="O969" s="31">
        <f>'data'!$G$23-'data'!$G$23*(1-('data'!$G$22^M969)/('data'!$G$22^M969+L969^M969))</f>
        <v>51.5072638611148</v>
      </c>
      <c r="P969" s="31">
        <f>VLOOKUP(IF(N969-'data'!$G$24&lt;0,0,N969-'data'!$G$24),N3:O1097,2)</f>
        <v>51.6839617712593</v>
      </c>
      <c r="Q969" s="20">
        <v>2.5</v>
      </c>
      <c r="R969" s="19">
        <v>3.03558796628493</v>
      </c>
      <c r="S969" s="19">
        <v>2.98887399862869</v>
      </c>
      <c r="T969" s="19">
        <v>2.8871555507052</v>
      </c>
      <c r="U969" s="19">
        <v>2.50000622448862</v>
      </c>
      <c r="V969" s="19">
        <v>3.00830466572539</v>
      </c>
      <c r="W969" s="19">
        <v>2.92356178390789</v>
      </c>
      <c r="X969" s="19">
        <v>2.66125991949405</v>
      </c>
      <c r="Y969" s="31">
        <v>54.2012545724191</v>
      </c>
      <c r="Z969" s="31">
        <v>46.2345068837825</v>
      </c>
      <c r="AA969" s="31">
        <v>47.4421809826552</v>
      </c>
      <c r="AB969" s="31">
        <v>51.6833535537305</v>
      </c>
    </row>
    <row r="970" ht="20.05" customHeight="1">
      <c r="A970" s="17">
        <f>$A969+C969</f>
        <v>4825</v>
      </c>
      <c r="B970" s="18"/>
      <c r="C970" s="19">
        <v>5</v>
      </c>
      <c r="D970" t="b" s="20">
        <v>1</v>
      </c>
      <c r="E970" s="21"/>
      <c r="F970" s="22">
        <v>425.709314170726</v>
      </c>
      <c r="G970" s="22">
        <f>$E970+($F970/60+H970*'data'!$C$16+I970*OFFSET('data'!$C$17,0,D970)-G969*(OFFSET('data'!$C$18,0,D970)+'data'!$C$19+OFFSET('data'!$C$20,0,D970)))*$C970/60+G969</f>
        <v>18.9046530099099</v>
      </c>
      <c r="H970" s="22">
        <f>H969+('data'!$C$19*G969-'data'!$C$16*H969)*$C970/60</f>
        <v>69.694916644157</v>
      </c>
      <c r="I970" s="22">
        <f>I969+(OFFSET('data'!$C$20,0,D970)*G969-OFFSET('data'!$C$17,0,D970)*I969)*$C970/60</f>
        <v>197.301038671615</v>
      </c>
      <c r="J970" s="23">
        <f>$A970/60</f>
        <v>80.4166666666667</v>
      </c>
      <c r="K970" s="19">
        <f>G970/'data'!$C$15*1000</f>
        <v>2.88825607614101</v>
      </c>
      <c r="L970" s="19">
        <f>L969+'data'!$G$21*(K969-L969)/60*C969</f>
        <v>2.66388091635911</v>
      </c>
      <c r="M970" s="20">
        <f>IF(L970&lt;='data'!$G$22,1.89,1.47)</f>
        <v>1.89</v>
      </c>
      <c r="N970" s="19">
        <f>$A970</f>
        <v>4825</v>
      </c>
      <c r="O970" s="31">
        <f>'data'!$G$23-'data'!$G$23*(1-('data'!$G$22^M970)/('data'!$G$22^M970+L970^M970))</f>
        <v>51.4638981674609</v>
      </c>
      <c r="P970" s="31">
        <f>VLOOKUP(IF(N970-'data'!$G$24&lt;0,0,N970-'data'!$G$24),N3:O1097,2)</f>
        <v>51.6393053645318</v>
      </c>
      <c r="Q970" s="20">
        <v>2.5</v>
      </c>
      <c r="R970" s="19">
        <v>3.03578964614341</v>
      </c>
      <c r="S970" s="19">
        <v>2.98927234813084</v>
      </c>
      <c r="T970" s="19">
        <v>2.88829349532443</v>
      </c>
      <c r="U970" s="19">
        <v>2.50000651059538</v>
      </c>
      <c r="V970" s="19">
        <v>3.00862372552015</v>
      </c>
      <c r="W970" s="19">
        <v>2.9243303266646</v>
      </c>
      <c r="X970" s="19">
        <v>2.66391808155272</v>
      </c>
      <c r="Y970" s="31">
        <v>54.2012494178685</v>
      </c>
      <c r="Z970" s="31">
        <v>46.2308176283764</v>
      </c>
      <c r="AA970" s="31">
        <v>47.4303560355877</v>
      </c>
      <c r="AB970" s="31">
        <v>51.6386975738749</v>
      </c>
    </row>
    <row r="971" ht="20.05" customHeight="1">
      <c r="A971" s="17">
        <f>$A970+C970</f>
        <v>4830</v>
      </c>
      <c r="B971" s="18"/>
      <c r="C971" s="19">
        <v>5</v>
      </c>
      <c r="D971" t="b" s="20">
        <v>1</v>
      </c>
      <c r="E971" s="21"/>
      <c r="F971" s="22">
        <v>425.660818340055</v>
      </c>
      <c r="G971" s="22">
        <f>$E971+($F971/60+H971*'data'!$C$16+I971*OFFSET('data'!$C$17,0,D971)-G970*(OFFSET('data'!$C$18,0,D971)+'data'!$C$19+OFFSET('data'!$C$20,0,D971)))*$C971/60+G970</f>
        <v>18.9119367286086</v>
      </c>
      <c r="H971" s="22">
        <f>H970+('data'!$C$19*G970-'data'!$C$16*H970)*$C971/60</f>
        <v>69.7428096048435</v>
      </c>
      <c r="I971" s="22">
        <f>I970+(OFFSET('data'!$C$20,0,D971)*G970-OFFSET('data'!$C$17,0,D971)*I970)*$C971/60</f>
        <v>197.412646341059</v>
      </c>
      <c r="J971" s="23">
        <f>$A971/60</f>
        <v>80.5</v>
      </c>
      <c r="K971" s="19">
        <f>G971/'data'!$C$15*1000</f>
        <v>2.88936888391258</v>
      </c>
      <c r="L971" s="19">
        <f>L970+'data'!$G$21*(K970-L970)/60*C970</f>
        <v>2.66652118670627</v>
      </c>
      <c r="M971" s="20">
        <f>IF(L971&lt;='data'!$G$22,1.89,1.47)</f>
        <v>1.89</v>
      </c>
      <c r="N971" s="19">
        <f>$A971</f>
        <v>4830</v>
      </c>
      <c r="O971" s="31">
        <f>'data'!$G$23-'data'!$G$23*(1-('data'!$G$22^M971)/('data'!$G$22^M971+L971^M971))</f>
        <v>51.4208584903327</v>
      </c>
      <c r="P971" s="31">
        <f>VLOOKUP(IF(N971-'data'!$G$24&lt;0,0,N971-'data'!$G$24),N3:O1097,2)</f>
        <v>51.5949689528591</v>
      </c>
      <c r="Q971" s="20">
        <v>2.5</v>
      </c>
      <c r="R971" s="19">
        <v>3.03599053963492</v>
      </c>
      <c r="S971" s="19">
        <v>2.98966925482404</v>
      </c>
      <c r="T971" s="19">
        <v>2.8894062862624</v>
      </c>
      <c r="U971" s="19">
        <v>2.50000679296276</v>
      </c>
      <c r="V971" s="19">
        <v>3.00894141332708</v>
      </c>
      <c r="W971" s="19">
        <v>2.92509451327835</v>
      </c>
      <c r="X971" s="19">
        <v>2.66655835488864</v>
      </c>
      <c r="Y971" s="31">
        <v>54.2012443304238</v>
      </c>
      <c r="Z971" s="31">
        <v>46.2271446822216</v>
      </c>
      <c r="AA971" s="31">
        <v>47.4186017495258</v>
      </c>
      <c r="AB971" s="31">
        <v>51.5943615898775</v>
      </c>
    </row>
    <row r="972" ht="20.05" customHeight="1">
      <c r="A972" s="17">
        <f>$A971+C971</f>
        <v>4835</v>
      </c>
      <c r="B972" s="18"/>
      <c r="C972" s="19">
        <v>5</v>
      </c>
      <c r="D972" t="b" s="20">
        <v>1</v>
      </c>
      <c r="E972" s="21"/>
      <c r="F972" s="22">
        <v>425.612370478993</v>
      </c>
      <c r="G972" s="22">
        <f>$E972+($F972/60+H972*'data'!$C$16+I972*OFFSET('data'!$C$17,0,D972)-G971*(OFFSET('data'!$C$18,0,D972)+'data'!$C$19+OFFSET('data'!$C$20,0,D972)))*$C972/60+G971</f>
        <v>18.9190645806583</v>
      </c>
      <c r="H972" s="22">
        <f>H971+('data'!$C$19*G971-'data'!$C$16*H971)*$C972/60</f>
        <v>69.79059754542629</v>
      </c>
      <c r="I972" s="22">
        <f>I971+(OFFSET('data'!$C$20,0,D972)*G971-OFFSET('data'!$C$17,0,D972)*I971)*$C972/60</f>
        <v>197.524283358573</v>
      </c>
      <c r="J972" s="23">
        <f>$A972/60</f>
        <v>80.5833333333333</v>
      </c>
      <c r="K972" s="19">
        <f>G972/'data'!$C$15*1000</f>
        <v>2.89045787835123</v>
      </c>
      <c r="L972" s="19">
        <f>L971+'data'!$G$21*(K971-L971)/60*C971</f>
        <v>2.66914348307562</v>
      </c>
      <c r="M972" s="20">
        <f>IF(L972&lt;='data'!$G$22,1.89,1.47)</f>
        <v>1.89</v>
      </c>
      <c r="N972" s="19">
        <f>$A972</f>
        <v>4835</v>
      </c>
      <c r="O972" s="31">
        <f>'data'!$G$23-'data'!$G$23*(1-('data'!$G$22^M972)/('data'!$G$22^M972+L972^M972))</f>
        <v>51.3781455429458</v>
      </c>
      <c r="P972" s="31">
        <f>VLOOKUP(IF(N972-'data'!$G$24&lt;0,0,N972-'data'!$G$24),N3:O1097,2)</f>
        <v>51.5509545640399</v>
      </c>
      <c r="Q972" s="20">
        <v>2.5</v>
      </c>
      <c r="R972" s="19">
        <v>3.03619064932767</v>
      </c>
      <c r="S972" s="19">
        <v>2.99006472345413</v>
      </c>
      <c r="T972" s="19">
        <v>2.89049526351861</v>
      </c>
      <c r="U972" s="19">
        <v>2.50000707163592</v>
      </c>
      <c r="V972" s="19">
        <v>3.00925773600628</v>
      </c>
      <c r="W972" s="19">
        <v>2.92585437803096</v>
      </c>
      <c r="X972" s="19">
        <v>2.66918065401349</v>
      </c>
      <c r="Y972" s="31">
        <v>54.2012393092751</v>
      </c>
      <c r="Z972" s="31">
        <v>46.2234879598133</v>
      </c>
      <c r="AA972" s="31">
        <v>47.4069175354434</v>
      </c>
      <c r="AB972" s="31">
        <v>51.5503476295413</v>
      </c>
    </row>
    <row r="973" ht="20.05" customHeight="1">
      <c r="A973" s="17">
        <f>$A972+C972</f>
        <v>4840</v>
      </c>
      <c r="B973" s="18"/>
      <c r="C973" s="19">
        <v>5</v>
      </c>
      <c r="D973" t="b" s="20">
        <v>1</v>
      </c>
      <c r="E973" s="21"/>
      <c r="F973" s="22">
        <v>425.563970385109</v>
      </c>
      <c r="G973" s="22">
        <f>$E973+($F973/60+H973*'data'!$C$16+I973*OFFSET('data'!$C$17,0,D973)-G972*(OFFSET('data'!$C$18,0,D973)+'data'!$C$19+OFFSET('data'!$C$20,0,D973)))*$C973/60+G972</f>
        <v>18.9260448213839</v>
      </c>
      <c r="H973" s="22">
        <f>H972+('data'!$C$19*G972-'data'!$C$16*H972)*$C973/60</f>
        <v>69.83827731521581</v>
      </c>
      <c r="I973" s="22">
        <f>I972+(OFFSET('data'!$C$20,0,D973)*G972-OFFSET('data'!$C$17,0,D973)*I972)*$C973/60</f>
        <v>197.635948168670</v>
      </c>
      <c r="J973" s="23">
        <f>$A973/60</f>
        <v>80.6666666666667</v>
      </c>
      <c r="K973" s="19">
        <f>G973/'data'!$C$15*1000</f>
        <v>2.89152432070688</v>
      </c>
      <c r="L973" s="19">
        <f>L972+'data'!$G$21*(K972-L972)/60*C972</f>
        <v>2.67174773675421</v>
      </c>
      <c r="M973" s="20">
        <f>IF(L973&lt;='data'!$G$22,1.89,1.47)</f>
        <v>1.89</v>
      </c>
      <c r="N973" s="19">
        <f>$A973</f>
        <v>4840</v>
      </c>
      <c r="O973" s="31">
        <f>'data'!$G$23-'data'!$G$23*(1-('data'!$G$22^M973)/('data'!$G$22^M973+L973^M973))</f>
        <v>51.335759765190</v>
      </c>
      <c r="P973" s="31">
        <f>VLOOKUP(IF(N973-'data'!$G$24&lt;0,0,N973-'data'!$G$24),N3:O1097,2)</f>
        <v>51.5072638611148</v>
      </c>
      <c r="Q973" s="20">
        <v>2.5</v>
      </c>
      <c r="R973" s="19">
        <v>3.03638997778147</v>
      </c>
      <c r="S973" s="19">
        <v>2.99045875874998</v>
      </c>
      <c r="T973" s="19">
        <v>2.89156168836651</v>
      </c>
      <c r="U973" s="19">
        <v>2.50000734665947</v>
      </c>
      <c r="V973" s="19">
        <v>3.00957270036746</v>
      </c>
      <c r="W973" s="19">
        <v>2.9266099548567</v>
      </c>
      <c r="X973" s="19">
        <v>2.67178491021297</v>
      </c>
      <c r="Y973" s="31">
        <v>54.2012343536226</v>
      </c>
      <c r="Z973" s="31">
        <v>46.2198473763007</v>
      </c>
      <c r="AA973" s="31">
        <v>47.3953028106259</v>
      </c>
      <c r="AB973" s="31">
        <v>51.506657355909</v>
      </c>
    </row>
    <row r="974" ht="20.05" customHeight="1">
      <c r="A974" s="17">
        <f>$A973+C973</f>
        <v>4845</v>
      </c>
      <c r="B974" s="18"/>
      <c r="C974" s="19">
        <v>5</v>
      </c>
      <c r="D974" t="b" s="20">
        <v>1</v>
      </c>
      <c r="E974" s="21"/>
      <c r="F974" s="22">
        <v>425.515617857132</v>
      </c>
      <c r="G974" s="22">
        <f>$E974+($F974/60+H974*'data'!$C$16+I974*OFFSET('data'!$C$17,0,D974)-G973*(OFFSET('data'!$C$18,0,D974)+'data'!$C$19+OFFSET('data'!$C$20,0,D974)))*$C974/60+G973</f>
        <v>18.9328852212783</v>
      </c>
      <c r="H974" s="22">
        <f>H973+('data'!$C$19*G973-'data'!$C$16*H973)*$C974/60</f>
        <v>69.8858459815264</v>
      </c>
      <c r="I974" s="22">
        <f>I973+(OFFSET('data'!$C$20,0,D974)*G973-OFFSET('data'!$C$17,0,D974)*I973)*$C974/60</f>
        <v>197.747639298248</v>
      </c>
      <c r="J974" s="23">
        <f>$A974/60</f>
        <v>80.75</v>
      </c>
      <c r="K974" s="19">
        <f>G974/'data'!$C$15*1000</f>
        <v>2.89256939815675</v>
      </c>
      <c r="L974" s="19">
        <f>L973+'data'!$G$21*(K973-L973)/60*C973</f>
        <v>2.67433389467907</v>
      </c>
      <c r="M974" s="20">
        <f>IF(L974&lt;='data'!$G$22,1.89,1.47)</f>
        <v>1.89</v>
      </c>
      <c r="N974" s="19">
        <f>$A974</f>
        <v>4845</v>
      </c>
      <c r="O974" s="31">
        <f>'data'!$G$23-'data'!$G$23*(1-('data'!$G$22^M974)/('data'!$G$22^M974+L974^M974))</f>
        <v>51.2937013430543</v>
      </c>
      <c r="P974" s="31">
        <f>VLOOKUP(IF(N974-'data'!$G$24&lt;0,0,N974-'data'!$G$24),N3:O1097,2)</f>
        <v>51.4638981674609</v>
      </c>
      <c r="Q974" s="20">
        <v>2.5</v>
      </c>
      <c r="R974" s="19">
        <v>3.03658852754774</v>
      </c>
      <c r="S974" s="19">
        <v>2.9908513654238</v>
      </c>
      <c r="T974" s="19">
        <v>2.89260674800539</v>
      </c>
      <c r="U974" s="19">
        <v>2.5000076180775</v>
      </c>
      <c r="V974" s="19">
        <v>3.0098863131704</v>
      </c>
      <c r="W974" s="19">
        <v>2.92736127734616</v>
      </c>
      <c r="X974" s="19">
        <v>2.67437107042303</v>
      </c>
      <c r="Y974" s="31">
        <v>54.2012294626756</v>
      </c>
      <c r="Z974" s="31">
        <v>46.2162228474796</v>
      </c>
      <c r="AA974" s="31">
        <v>47.3837569985947</v>
      </c>
      <c r="AB974" s="31">
        <v>51.4632920923567</v>
      </c>
    </row>
    <row r="975" ht="20.05" customHeight="1">
      <c r="A975" s="17">
        <f>$A974+C974</f>
        <v>4850</v>
      </c>
      <c r="B975" s="18"/>
      <c r="C975" s="19">
        <v>5</v>
      </c>
      <c r="D975" t="b" s="20">
        <v>1</v>
      </c>
      <c r="E975" s="21"/>
      <c r="F975" s="22">
        <v>425.467312694946</v>
      </c>
      <c r="G975" s="22">
        <f>$E975+($F975/60+H975*'data'!$C$16+I975*OFFSET('data'!$C$17,0,D975)-G974*(OFFSET('data'!$C$18,0,D975)+'data'!$C$19+OFFSET('data'!$C$20,0,D975)))*$C975/60+G974</f>
        <v>18.9395930946501</v>
      </c>
      <c r="H975" s="22">
        <f>H974+('data'!$C$19*G974-'data'!$C$16*H974)*$C975/60</f>
        <v>69.933300816680</v>
      </c>
      <c r="I975" s="22">
        <f>I974+(OFFSET('data'!$C$20,0,D975)*G974-OFFSET('data'!$C$17,0,D975)*I974)*$C975/60</f>
        <v>197.859355351756</v>
      </c>
      <c r="J975" s="23">
        <f>$A975/60</f>
        <v>80.8333333333333</v>
      </c>
      <c r="K975" s="19">
        <f>G975/'data'!$C$15*1000</f>
        <v>2.89359422818214</v>
      </c>
      <c r="L975" s="19">
        <f>L974+'data'!$G$21*(K974-L974)/60*C974</f>
        <v>2.67690191838138</v>
      </c>
      <c r="M975" s="20">
        <f>IF(L975&lt;='data'!$G$22,1.89,1.47)</f>
        <v>1.89</v>
      </c>
      <c r="N975" s="19">
        <f>$A975</f>
        <v>4850</v>
      </c>
      <c r="O975" s="31">
        <f>'data'!$G$23-'data'!$G$23*(1-('data'!$G$22^M975)/('data'!$G$22^M975+L975^M975))</f>
        <v>51.2519702268426</v>
      </c>
      <c r="P975" s="31">
        <f>VLOOKUP(IF(N975-'data'!$G$24&lt;0,0,N975-'data'!$G$24),N3:O1097,2)</f>
        <v>51.4208584903327</v>
      </c>
      <c r="Q975" s="20">
        <v>2.5</v>
      </c>
      <c r="R975" s="19">
        <v>3.03678630116956</v>
      </c>
      <c r="S975" s="19">
        <v>2.9912425481711</v>
      </c>
      <c r="T975" s="19">
        <v>2.89363155993734</v>
      </c>
      <c r="U975" s="19">
        <v>2.50000788593358</v>
      </c>
      <c r="V975" s="19">
        <v>3.01019858112548</v>
      </c>
      <c r="W975" s="19">
        <v>2.92810837875014</v>
      </c>
      <c r="X975" s="19">
        <v>2.67693909617407</v>
      </c>
      <c r="Y975" s="31">
        <v>54.2012246356531</v>
      </c>
      <c r="Z975" s="31">
        <v>46.2126142897866</v>
      </c>
      <c r="AA975" s="31">
        <v>47.3722795290319</v>
      </c>
      <c r="AB975" s="31">
        <v>51.4202528461361</v>
      </c>
    </row>
    <row r="976" ht="20.05" customHeight="1">
      <c r="A976" s="17">
        <f>$A975+C975</f>
        <v>4855</v>
      </c>
      <c r="B976" s="18"/>
      <c r="C976" s="19">
        <v>5</v>
      </c>
      <c r="D976" t="b" s="20">
        <v>1</v>
      </c>
      <c r="E976" s="21"/>
      <c r="F976" s="22">
        <v>425.419054699585</v>
      </c>
      <c r="G976" s="22">
        <f>$E976+($F976/60+H976*'data'!$C$16+I976*OFFSET('data'!$C$17,0,D976)-G975*(OFFSET('data'!$C$18,0,D976)+'data'!$C$19+OFFSET('data'!$C$20,0,D976)))*$C976/60+G975</f>
        <v>18.9461753265785</v>
      </c>
      <c r="H976" s="22">
        <f>H975+('data'!$C$19*G975-'data'!$C$16*H975)*$C976/60</f>
        <v>69.9806392857775</v>
      </c>
      <c r="I976" s="22">
        <f>I975+(OFFSET('data'!$C$20,0,D976)*G975-OFFSET('data'!$C$17,0,D976)*I975)*$C976/60</f>
        <v>197.971095006644</v>
      </c>
      <c r="J976" s="23">
        <f>$A976/60</f>
        <v>80.9166666666667</v>
      </c>
      <c r="K976" s="19">
        <f>G976/'data'!$C$15*1000</f>
        <v>2.89459986268661</v>
      </c>
      <c r="L976" s="19">
        <f>L975+'data'!$G$21*(K975-L975)/60*C975</f>
        <v>2.67945178299465</v>
      </c>
      <c r="M976" s="20">
        <f>IF(L976&lt;='data'!$G$22,1.89,1.47)</f>
        <v>1.89</v>
      </c>
      <c r="N976" s="19">
        <f>$A976</f>
        <v>4855</v>
      </c>
      <c r="O976" s="31">
        <f>'data'!$G$23-'data'!$G$23*(1-('data'!$G$22^M976)/('data'!$G$22^M976+L976^M976))</f>
        <v>51.2105661482517</v>
      </c>
      <c r="P976" s="31">
        <f>VLOOKUP(IF(N976-'data'!$G$24&lt;0,0,N976-'data'!$G$24),N3:O1097,2)</f>
        <v>51.3781455429458</v>
      </c>
      <c r="Q976" s="20">
        <v>2.5</v>
      </c>
      <c r="R976" s="19">
        <v>3.03698330118169</v>
      </c>
      <c r="S976" s="19">
        <v>2.99163231167095</v>
      </c>
      <c r="T976" s="19">
        <v>2.89463717608549</v>
      </c>
      <c r="U976" s="19">
        <v>2.50000815027076</v>
      </c>
      <c r="V976" s="19">
        <v>3.01050951089413</v>
      </c>
      <c r="W976" s="19">
        <v>2.92885129198339</v>
      </c>
      <c r="X976" s="19">
        <v>2.67948896259905</v>
      </c>
      <c r="Y976" s="31">
        <v>54.201219871783</v>
      </c>
      <c r="Z976" s="31">
        <v>46.2090216202925</v>
      </c>
      <c r="AA976" s="31">
        <v>47.3608698377063</v>
      </c>
      <c r="AB976" s="31">
        <v>51.3775403304578</v>
      </c>
    </row>
    <row r="977" ht="20.05" customHeight="1">
      <c r="A977" s="17">
        <f>$A976+C976</f>
        <v>4860</v>
      </c>
      <c r="B977" s="18"/>
      <c r="C977" s="19">
        <v>5</v>
      </c>
      <c r="D977" t="b" s="20">
        <v>1</v>
      </c>
      <c r="E977" s="21"/>
      <c r="F977" s="22">
        <v>425.370843673221</v>
      </c>
      <c r="G977" s="22">
        <f>$E977+($F977/60+H977*'data'!$C$16+I977*OFFSET('data'!$C$17,0,D977)-G976*(OFFSET('data'!$C$18,0,D977)+'data'!$C$19+OFFSET('data'!$C$20,0,D977)))*$C977/60+G976</f>
        <v>18.952638398275</v>
      </c>
      <c r="H977" s="22">
        <f>H976+('data'!$C$19*G976-'data'!$C$16*H976)*$C977/60</f>
        <v>70.0278590351942</v>
      </c>
      <c r="I977" s="22">
        <f>I976+(OFFSET('data'!$C$20,0,D977)*G976-OFFSET('data'!$C$17,0,D977)*I976)*$C977/60</f>
        <v>198.082857009081</v>
      </c>
      <c r="J977" s="23">
        <f>$A977/60</f>
        <v>81</v>
      </c>
      <c r="K977" s="19">
        <f>G977/'data'!$C$15*1000</f>
        <v>2.89558729187074</v>
      </c>
      <c r="L977" s="19">
        <f>L976+'data'!$G$21*(K976-L976)/60*C976</f>
        <v>2.68198347632297</v>
      </c>
      <c r="M977" s="20">
        <f>IF(L977&lt;='data'!$G$22,1.89,1.47)</f>
        <v>1.89</v>
      </c>
      <c r="N977" s="19">
        <f>$A977</f>
        <v>4860</v>
      </c>
      <c r="O977" s="31">
        <f>'data'!$G$23-'data'!$G$23*(1-('data'!$G$22^M977)/('data'!$G$22^M977+L977^M977))</f>
        <v>51.1694886363829</v>
      </c>
      <c r="P977" s="31">
        <f>VLOOKUP(IF(N977-'data'!$G$24&lt;0,0,N977-'data'!$G$24),N3:O1097,2)</f>
        <v>51.335759765190</v>
      </c>
      <c r="Q977" s="20">
        <v>2.5</v>
      </c>
      <c r="R977" s="19">
        <v>3.0371795301106</v>
      </c>
      <c r="S977" s="19">
        <v>2.992020660586</v>
      </c>
      <c r="T977" s="19">
        <v>2.89562458666876</v>
      </c>
      <c r="U977" s="19">
        <v>2.50000841113158</v>
      </c>
      <c r="V977" s="19">
        <v>3.01081910908933</v>
      </c>
      <c r="W977" s="19">
        <v>2.92959004962843</v>
      </c>
      <c r="X977" s="19">
        <v>2.68202065750176</v>
      </c>
      <c r="Y977" s="31">
        <v>54.2012151703028</v>
      </c>
      <c r="Z977" s="31">
        <v>46.2054447566955</v>
      </c>
      <c r="AA977" s="31">
        <v>47.3495273664005</v>
      </c>
      <c r="AB977" s="31">
        <v>51.3351549852049</v>
      </c>
    </row>
    <row r="978" ht="20.05" customHeight="1">
      <c r="A978" s="17">
        <f>$A977+C977</f>
        <v>4865</v>
      </c>
      <c r="B978" s="18"/>
      <c r="C978" s="19">
        <v>5</v>
      </c>
      <c r="D978" t="b" s="20">
        <v>1</v>
      </c>
      <c r="E978" s="21"/>
      <c r="F978" s="22">
        <v>425.322679419163</v>
      </c>
      <c r="G978" s="22">
        <f>$E978+($F978/60+H978*'data'!$C$16+I978*OFFSET('data'!$C$17,0,D978)-G977*(OFFSET('data'!$C$18,0,D978)+'data'!$C$19+OFFSET('data'!$C$20,0,D978)))*$C978/60+G977</f>
        <v>18.9589884109454</v>
      </c>
      <c r="H978" s="22">
        <f>H977+('data'!$C$19*G977-'data'!$C$16*H977)*$C978/60</f>
        <v>70.0749578817551</v>
      </c>
      <c r="I978" s="22">
        <f>I977+(OFFSET('data'!$C$20,0,D978)*G977-OFFSET('data'!$C$17,0,D978)*I977)*$C978/60</f>
        <v>198.194640169929</v>
      </c>
      <c r="J978" s="23">
        <f>$A978/60</f>
        <v>81.0833333333333</v>
      </c>
      <c r="K978" s="19">
        <f>G978/'data'!$C$15*1000</f>
        <v>2.8965574478778</v>
      </c>
      <c r="L978" s="19">
        <f>L977+'data'!$G$21*(K977-L977)/60*C977</f>
        <v>2.68449699796583</v>
      </c>
      <c r="M978" s="20">
        <f>IF(L978&lt;='data'!$G$22,1.89,1.47)</f>
        <v>1.89</v>
      </c>
      <c r="N978" s="19">
        <f>$A978</f>
        <v>4865</v>
      </c>
      <c r="O978" s="31">
        <f>'data'!$G$23-'data'!$G$23*(1-('data'!$G$22^M978)/('data'!$G$22^M978+L978^M978))</f>
        <v>51.1287370327495</v>
      </c>
      <c r="P978" s="31">
        <f>VLOOKUP(IF(N978-'data'!$G$24&lt;0,0,N978-'data'!$G$24),N3:O1097,2)</f>
        <v>51.2937013430543</v>
      </c>
      <c r="Q978" s="20">
        <v>2.5</v>
      </c>
      <c r="R978" s="19">
        <v>3.0373749904745</v>
      </c>
      <c r="S978" s="19">
        <v>2.99240759956266</v>
      </c>
      <c r="T978" s="19">
        <v>2.89659472384772</v>
      </c>
      <c r="U978" s="19">
        <v>2.50000866855808</v>
      </c>
      <c r="V978" s="19">
        <v>3.01112738227607</v>
      </c>
      <c r="W978" s="19">
        <v>2.93032468393923</v>
      </c>
      <c r="X978" s="19">
        <v>2.6845341804816</v>
      </c>
      <c r="Y978" s="31">
        <v>54.2012105304586</v>
      </c>
      <c r="Z978" s="31">
        <v>46.2018836173157</v>
      </c>
      <c r="AA978" s="31">
        <v>47.3382515628382</v>
      </c>
      <c r="AB978" s="31">
        <v>51.2930969963577</v>
      </c>
    </row>
    <row r="979" ht="20.05" customHeight="1">
      <c r="A979" s="17">
        <f>$A978+C978</f>
        <v>4870</v>
      </c>
      <c r="B979" s="18"/>
      <c r="C979" s="19">
        <v>5</v>
      </c>
      <c r="D979" t="b" s="20">
        <v>1</v>
      </c>
      <c r="E979" s="21"/>
      <c r="F979" s="22">
        <v>425.274561741847</v>
      </c>
      <c r="G979" s="22">
        <f>$E979+($F979/60+H979*'data'!$C$16+I979*OFFSET('data'!$C$17,0,D979)-G978*(OFFSET('data'!$C$18,0,D979)+'data'!$C$19+OFFSET('data'!$C$20,0,D979)))*$C979/60+G978</f>
        <v>18.9652311082419</v>
      </c>
      <c r="H979" s="22">
        <f>H978+('data'!$C$19*G978-'data'!$C$16*H978)*$C979/60</f>
        <v>70.121933802551</v>
      </c>
      <c r="I979" s="22">
        <f>I978+(OFFSET('data'!$C$20,0,D979)*G978-OFFSET('data'!$C$17,0,D979)*I978)*$C979/60</f>
        <v>198.306443360955</v>
      </c>
      <c r="J979" s="23">
        <f>$A979/60</f>
        <v>81.1666666666667</v>
      </c>
      <c r="K979" s="19">
        <f>G979/'data'!$C$15*1000</f>
        <v>2.89751120822392</v>
      </c>
      <c r="L979" s="19">
        <f>L978+'data'!$G$21*(K978-L978)/60*C978</f>
        <v>2.68699235849617</v>
      </c>
      <c r="M979" s="20">
        <f>IF(L979&lt;='data'!$G$22,1.89,1.47)</f>
        <v>1.89</v>
      </c>
      <c r="N979" s="19">
        <f>$A979</f>
        <v>4870</v>
      </c>
      <c r="O979" s="31">
        <f>'data'!$G$23-'data'!$G$23*(1-('data'!$G$22^M979)/('data'!$G$22^M979+L979^M979))</f>
        <v>51.0883105053417</v>
      </c>
      <c r="P979" s="31">
        <f>VLOOKUP(IF(N979-'data'!$G$24&lt;0,0,N979-'data'!$G$24),N3:O1097,2)</f>
        <v>51.2519702268426</v>
      </c>
      <c r="Q979" s="20">
        <v>2.5</v>
      </c>
      <c r="R979" s="19">
        <v>3.03756968478334</v>
      </c>
      <c r="S979" s="19">
        <v>2.99279313323118</v>
      </c>
      <c r="T979" s="19">
        <v>2.8975484651548</v>
      </c>
      <c r="U979" s="19">
        <v>2.50000892259178</v>
      </c>
      <c r="V979" s="19">
        <v>3.01143433697182</v>
      </c>
      <c r="W979" s="19">
        <v>2.93105522684489</v>
      </c>
      <c r="X979" s="19">
        <v>2.68702954211164</v>
      </c>
      <c r="Y979" s="31">
        <v>54.2012059515057</v>
      </c>
      <c r="Z979" s="31">
        <v>46.1983381210881</v>
      </c>
      <c r="AA979" s="31">
        <v>47.3270418806134</v>
      </c>
      <c r="AB979" s="31">
        <v>51.2513663142097</v>
      </c>
    </row>
    <row r="980" ht="20.05" customHeight="1">
      <c r="A980" s="17">
        <f>$A979+C979</f>
        <v>4875</v>
      </c>
      <c r="B980" s="18"/>
      <c r="C980" s="19">
        <v>5</v>
      </c>
      <c r="D980" t="b" s="20">
        <v>1</v>
      </c>
      <c r="E980" s="21"/>
      <c r="F980" s="22">
        <v>425.226490446830</v>
      </c>
      <c r="G980" s="22">
        <f>$E980+($F980/60+H980*'data'!$C$16+I980*OFFSET('data'!$C$17,0,D980)-G979*(OFFSET('data'!$C$18,0,D980)+'data'!$C$19+OFFSET('data'!$C$20,0,D980)))*$C980/60+G979</f>
        <v>18.9713718973881</v>
      </c>
      <c r="H980" s="22">
        <f>H979+('data'!$C$19*G979-'data'!$C$16*H979)*$C980/60</f>
        <v>70.16878492535631</v>
      </c>
      <c r="I980" s="22">
        <f>I979+(OFFSET('data'!$C$20,0,D980)*G979-OFFSET('data'!$C$17,0,D980)*I979)*$C980/60</f>
        <v>198.418265511261</v>
      </c>
      <c r="J980" s="23">
        <f>$A980/60</f>
        <v>81.25</v>
      </c>
      <c r="K980" s="19">
        <f>G980/'data'!$C$15*1000</f>
        <v>2.89844939902566</v>
      </c>
      <c r="L980" s="19">
        <f>L979+'data'!$G$21*(K979-L979)/60*C979</f>
        <v>2.68946957868844</v>
      </c>
      <c r="M980" s="20">
        <f>IF(L980&lt;='data'!$G$22,1.89,1.47)</f>
        <v>1.89</v>
      </c>
      <c r="N980" s="19">
        <f>$A980</f>
        <v>4875</v>
      </c>
      <c r="O980" s="31">
        <f>'data'!$G$23-'data'!$G$23*(1-('data'!$G$22^M980)/('data'!$G$22^M980+L980^M980))</f>
        <v>51.0482080618072</v>
      </c>
      <c r="P980" s="31">
        <f>VLOOKUP(IF(N980-'data'!$G$24&lt;0,0,N980-'data'!$G$24),N3:O1097,2)</f>
        <v>51.2105661482517</v>
      </c>
      <c r="Q980" s="20">
        <v>2.5</v>
      </c>
      <c r="R980" s="19">
        <v>3.03776361553888</v>
      </c>
      <c r="S980" s="19">
        <v>2.99317726620578</v>
      </c>
      <c r="T980" s="19">
        <v>2.89848663672176</v>
      </c>
      <c r="U980" s="19">
        <v>2.50000917327374</v>
      </c>
      <c r="V980" s="19">
        <v>3.01173997964699</v>
      </c>
      <c r="W980" s="19">
        <v>2.9317817099533</v>
      </c>
      <c r="X980" s="19">
        <v>2.68950676316663</v>
      </c>
      <c r="Y980" s="31">
        <v>54.2012014327081</v>
      </c>
      <c r="Z980" s="31">
        <v>46.1948081875572</v>
      </c>
      <c r="AA980" s="31">
        <v>47.3158977791199</v>
      </c>
      <c r="AB980" s="31">
        <v>51.2099626704464</v>
      </c>
    </row>
    <row r="981" ht="20.05" customHeight="1">
      <c r="A981" s="17">
        <f>$A980+C980</f>
        <v>4880</v>
      </c>
      <c r="B981" s="18"/>
      <c r="C981" s="19">
        <v>5</v>
      </c>
      <c r="D981" t="b" s="20">
        <v>1</v>
      </c>
      <c r="E981" s="21"/>
      <c r="F981" s="22">
        <v>425.178465340784</v>
      </c>
      <c r="G981" s="22">
        <f>$E981+($F981/60+H981*'data'!$C$16+I981*OFFSET('data'!$C$17,0,D981)-G980*(OFFSET('data'!$C$18,0,D981)+'data'!$C$19+OFFSET('data'!$C$20,0,D981)))*$C981/60+G980</f>
        <v>18.9774158690548</v>
      </c>
      <c r="H981" s="22">
        <f>H980+('data'!$C$19*G980-'data'!$C$16*H980)*$C981/60</f>
        <v>70.215509519614</v>
      </c>
      <c r="I981" s="22">
        <f>I980+(OFFSET('data'!$C$20,0,D981)*G980-OFFSET('data'!$C$17,0,D981)*I980)*$C981/60</f>
        <v>198.530105603932</v>
      </c>
      <c r="J981" s="23">
        <f>$A981/60</f>
        <v>81.3333333333333</v>
      </c>
      <c r="K981" s="19">
        <f>G981/'data'!$C$15*1000</f>
        <v>2.89937279803653</v>
      </c>
      <c r="L981" s="19">
        <f>L980+'data'!$G$21*(K980-L980)/60*C980</f>
        <v>2.69192868879371</v>
      </c>
      <c r="M981" s="20">
        <f>IF(L981&lt;='data'!$G$22,1.89,1.47)</f>
        <v>1.89</v>
      </c>
      <c r="N981" s="19">
        <f>$A981</f>
        <v>4880</v>
      </c>
      <c r="O981" s="31">
        <f>'data'!$G$23-'data'!$G$23*(1-('data'!$G$22^M981)/('data'!$G$22^M981+L981^M981))</f>
        <v>51.0084285617998</v>
      </c>
      <c r="P981" s="31">
        <f>VLOOKUP(IF(N981-'data'!$G$24&lt;0,0,N981-'data'!$G$24),N3:O1097,2)</f>
        <v>51.1694886363829</v>
      </c>
      <c r="Q981" s="20">
        <v>2.5</v>
      </c>
      <c r="R981" s="19">
        <v>3.03795678523469</v>
      </c>
      <c r="S981" s="19">
        <v>2.99356000308472</v>
      </c>
      <c r="T981" s="19">
        <v>2.89941001631658</v>
      </c>
      <c r="U981" s="19">
        <v>2.5000094206445</v>
      </c>
      <c r="V981" s="19">
        <v>3.0120443167254</v>
      </c>
      <c r="W981" s="19">
        <v>2.93250416455469</v>
      </c>
      <c r="X981" s="19">
        <v>2.69196587389813</v>
      </c>
      <c r="Y981" s="31">
        <v>54.2011969733385</v>
      </c>
      <c r="Z981" s="31">
        <v>46.1912937368703</v>
      </c>
      <c r="AA981" s="31">
        <v>47.3048187234819</v>
      </c>
      <c r="AB981" s="31">
        <v>51.1688855941561</v>
      </c>
    </row>
    <row r="982" ht="20.05" customHeight="1">
      <c r="A982" s="17">
        <f>$A981+C981</f>
        <v>4885</v>
      </c>
      <c r="B982" s="18"/>
      <c r="C982" s="19">
        <v>5</v>
      </c>
      <c r="D982" t="b" s="20">
        <v>1</v>
      </c>
      <c r="E982" s="21"/>
      <c r="F982" s="22">
        <v>425.130486231488</v>
      </c>
      <c r="G982" s="22">
        <f>$E982+($F982/60+H982*'data'!$C$16+I982*OFFSET('data'!$C$17,0,D982)-G981*(OFFSET('data'!$C$18,0,D982)+'data'!$C$19+OFFSET('data'!$C$20,0,D982)))*$C982/60+G981</f>
        <v>18.9833678160617</v>
      </c>
      <c r="H982" s="22">
        <f>H981+('data'!$C$19*G981-'data'!$C$16*H981)*$C982/60</f>
        <v>70.2621059879541</v>
      </c>
      <c r="I982" s="22">
        <f>I981+(OFFSET('data'!$C$20,0,D982)*G981-OFFSET('data'!$C$17,0,D982)*I981)*$C982/60</f>
        <v>198.641962672879</v>
      </c>
      <c r="J982" s="23">
        <f>$A982/60</f>
        <v>81.4166666666667</v>
      </c>
      <c r="K982" s="19">
        <f>G982/'data'!$C$15*1000</f>
        <v>2.90028213750437</v>
      </c>
      <c r="L982" s="19">
        <f>L981+'data'!$G$21*(K981-L981)/60*C981</f>
        <v>2.69436972785909</v>
      </c>
      <c r="M982" s="20">
        <f>IF(L982&lt;='data'!$G$22,1.89,1.47)</f>
        <v>1.89</v>
      </c>
      <c r="N982" s="19">
        <f>$A982</f>
        <v>4885</v>
      </c>
      <c r="O982" s="31">
        <f>'data'!$G$23-'data'!$G$23*(1-('data'!$G$22^M982)/('data'!$G$22^M982+L982^M982))</f>
        <v>50.9689707285469</v>
      </c>
      <c r="P982" s="31">
        <f>VLOOKUP(IF(N982-'data'!$G$24&lt;0,0,N982-'data'!$G$24),N3:O1097,2)</f>
        <v>51.1287370327495</v>
      </c>
      <c r="Q982" s="20">
        <v>2.5</v>
      </c>
      <c r="R982" s="19">
        <v>3.03814919635618</v>
      </c>
      <c r="S982" s="19">
        <v>2.99394134845046</v>
      </c>
      <c r="T982" s="19">
        <v>2.90031933620054</v>
      </c>
      <c r="U982" s="19">
        <v>2.50000966474415</v>
      </c>
      <c r="V982" s="19">
        <v>3.01234735458471</v>
      </c>
      <c r="W982" s="19">
        <v>2.9332226216252</v>
      </c>
      <c r="X982" s="19">
        <v>2.69440691335389</v>
      </c>
      <c r="Y982" s="31">
        <v>54.2011925726784</v>
      </c>
      <c r="Z982" s="31">
        <v>46.1877946897718</v>
      </c>
      <c r="AA982" s="31">
        <v>47.2938041844852</v>
      </c>
      <c r="AB982" s="31">
        <v>51.1281344268379</v>
      </c>
    </row>
    <row r="983" ht="20.05" customHeight="1">
      <c r="A983" s="17">
        <f>$A982+C982</f>
        <v>4890</v>
      </c>
      <c r="B983" s="18"/>
      <c r="C983" s="19">
        <v>5</v>
      </c>
      <c r="D983" t="b" s="20">
        <v>1</v>
      </c>
      <c r="E983" s="21"/>
      <c r="F983" s="22">
        <v>425.082552927826</v>
      </c>
      <c r="G983" s="22">
        <f>$E983+($F983/60+H983*'data'!$C$16+I983*OFFSET('data'!$C$17,0,D983)-G982*(OFFSET('data'!$C$18,0,D983)+'data'!$C$19+OFFSET('data'!$C$20,0,D983)))*$C983/60+G982</f>
        <v>18.989232250973</v>
      </c>
      <c r="H983" s="22">
        <f>H982+('data'!$C$19*G982-'data'!$C$16*H982)*$C983/60</f>
        <v>70.3085728582134</v>
      </c>
      <c r="I983" s="22">
        <f>I982+(OFFSET('data'!$C$20,0,D983)*G982-OFFSET('data'!$C$17,0,D983)*I982)*$C983/60</f>
        <v>198.753835799867</v>
      </c>
      <c r="J983" s="23">
        <f>$A983/60</f>
        <v>81.5</v>
      </c>
      <c r="K983" s="19">
        <f>G983/'data'!$C$15*1000</f>
        <v>2.90117810685947</v>
      </c>
      <c r="L983" s="19">
        <f>L982+'data'!$G$21*(K982-L982)/60*C982</f>
        <v>2.69679274308871</v>
      </c>
      <c r="M983" s="20">
        <f>IF(L983&lt;='data'!$G$22,1.89,1.47)</f>
        <v>1.89</v>
      </c>
      <c r="N983" s="19">
        <f>$A983</f>
        <v>4890</v>
      </c>
      <c r="O983" s="31">
        <f>'data'!$G$23-'data'!$G$23*(1-('data'!$G$22^M983)/('data'!$G$22^M983+L983^M983))</f>
        <v>50.9298331596847</v>
      </c>
      <c r="P983" s="31">
        <f>VLOOKUP(IF(N983-'data'!$G$24&lt;0,0,N983-'data'!$G$24),N3:O1097,2)</f>
        <v>51.0883105053417</v>
      </c>
      <c r="Q983" s="20">
        <v>2.5</v>
      </c>
      <c r="R983" s="19">
        <v>3.03834085138063</v>
      </c>
      <c r="S983" s="19">
        <v>2.9943213068697</v>
      </c>
      <c r="T983" s="19">
        <v>2.90121528581669</v>
      </c>
      <c r="U983" s="19">
        <v>2.50000990561228</v>
      </c>
      <c r="V983" s="19">
        <v>3.01264909955688</v>
      </c>
      <c r="W983" s="19">
        <v>2.9339371118304</v>
      </c>
      <c r="X983" s="19">
        <v>2.69682992873885</v>
      </c>
      <c r="Y983" s="31">
        <v>54.2011882300179</v>
      </c>
      <c r="Z983" s="31">
        <v>46.1843109675972</v>
      </c>
      <c r="AA983" s="31">
        <v>47.2828536385097</v>
      </c>
      <c r="AB983" s="31">
        <v>51.0877083364671</v>
      </c>
    </row>
    <row r="984" ht="20.05" customHeight="1">
      <c r="A984" s="17">
        <f>$A983+C983</f>
        <v>4895</v>
      </c>
      <c r="B984" s="18"/>
      <c r="C984" s="19">
        <v>5</v>
      </c>
      <c r="D984" t="b" s="20">
        <v>1</v>
      </c>
      <c r="E984" s="21"/>
      <c r="F984" s="22">
        <v>425.034665239774</v>
      </c>
      <c r="G984" s="22">
        <f>$E984+($F984/60+H984*'data'!$C$16+I984*OFFSET('data'!$C$17,0,D984)-G983*(OFFSET('data'!$C$18,0,D984)+'data'!$C$19+OFFSET('data'!$C$20,0,D984)))*$C984/60+G983</f>
        <v>18.9950134226536</v>
      </c>
      <c r="H984" s="22">
        <f>H983+('data'!$C$19*G983-'data'!$C$16*H983)*$C984/60</f>
        <v>70.3549087759274</v>
      </c>
      <c r="I984" s="22">
        <f>I983+(OFFSET('data'!$C$20,0,D984)*G983-OFFSET('data'!$C$17,0,D984)*I983)*$C984/60</f>
        <v>198.865724111721</v>
      </c>
      <c r="J984" s="23">
        <f>$A984/60</f>
        <v>81.5833333333333</v>
      </c>
      <c r="K984" s="19">
        <f>G984/'data'!$C$15*1000</f>
        <v>2.90206135524413</v>
      </c>
      <c r="L984" s="19">
        <f>L983+'data'!$G$21*(K983-L983)/60*C983</f>
        <v>2.69919778924392</v>
      </c>
      <c r="M984" s="20">
        <f>IF(L984&lt;='data'!$G$22,1.89,1.47)</f>
        <v>1.89</v>
      </c>
      <c r="N984" s="19">
        <f>$A984</f>
        <v>4895</v>
      </c>
      <c r="O984" s="31">
        <f>'data'!$G$23-'data'!$G$23*(1-('data'!$G$22^M984)/('data'!$G$22^M984+L984^M984))</f>
        <v>50.8910143374036</v>
      </c>
      <c r="P984" s="31">
        <f>VLOOKUP(IF(N984-'data'!$G$24&lt;0,0,N984-'data'!$G$24),N3:O1097,2)</f>
        <v>51.0482080618072</v>
      </c>
      <c r="Q984" s="20">
        <v>2.5</v>
      </c>
      <c r="R984" s="19">
        <v>3.03853175277721</v>
      </c>
      <c r="S984" s="19">
        <v>2.99469988289349</v>
      </c>
      <c r="T984" s="19">
        <v>2.90209851431926</v>
      </c>
      <c r="U984" s="19">
        <v>2.50001014328802</v>
      </c>
      <c r="V984" s="19">
        <v>3.01294955792861</v>
      </c>
      <c r="W984" s="19">
        <v>2.93464766552874</v>
      </c>
      <c r="X984" s="19">
        <v>2.6992349748153</v>
      </c>
      <c r="Y984" s="31">
        <v>54.2011839446551</v>
      </c>
      <c r="Z984" s="31">
        <v>46.1808424922673</v>
      </c>
      <c r="AA984" s="31">
        <v>47.2719665674623</v>
      </c>
      <c r="AB984" s="31">
        <v>51.0476063306752</v>
      </c>
    </row>
    <row r="985" ht="20.05" customHeight="1">
      <c r="A985" s="17">
        <f>$A984+C984</f>
        <v>4900</v>
      </c>
      <c r="B985" s="18"/>
      <c r="C985" s="19">
        <v>5</v>
      </c>
      <c r="D985" t="b" s="20">
        <v>1</v>
      </c>
      <c r="E985" s="21"/>
      <c r="F985" s="22">
        <v>424.986822978397</v>
      </c>
      <c r="G985" s="22">
        <f>$E985+($F985/60+H985*'data'!$C$16+I985*OFFSET('data'!$C$17,0,D985)-G984*(OFFSET('data'!$C$18,0,D985)+'data'!$C$19+OFFSET('data'!$C$20,0,D985)))*$C985/60+G984</f>
        <v>19.0007153318462</v>
      </c>
      <c r="H985" s="22">
        <f>H984+('data'!$C$19*G984-'data'!$C$16*H984)*$C985/60</f>
        <v>70.40111249726679</v>
      </c>
      <c r="I985" s="22">
        <f>I984+(OFFSET('data'!$C$20,0,D985)*G984-OFFSET('data'!$C$17,0,D985)*I984)*$C985/60</f>
        <v>198.977626777696</v>
      </c>
      <c r="J985" s="23">
        <f>$A985/60</f>
        <v>81.6666666666667</v>
      </c>
      <c r="K985" s="19">
        <f>G985/'data'!$C$15*1000</f>
        <v>2.90293249389251</v>
      </c>
      <c r="L985" s="19">
        <f>L984+'data'!$G$21*(K984-L984)/60*C984</f>
        <v>2.70158492808028</v>
      </c>
      <c r="M985" s="20">
        <f>IF(L985&lt;='data'!$G$22,1.89,1.47)</f>
        <v>1.89</v>
      </c>
      <c r="N985" s="19">
        <f>$A985</f>
        <v>4900</v>
      </c>
      <c r="O985" s="31">
        <f>'data'!$G$23-'data'!$G$23*(1-('data'!$G$22^M985)/('data'!$G$22^M985+L985^M985))</f>
        <v>50.852512637947</v>
      </c>
      <c r="P985" s="31">
        <f>VLOOKUP(IF(N985-'data'!$G$24&lt;0,0,N985-'data'!$G$24),N3:O1097,2)</f>
        <v>51.0084285617998</v>
      </c>
      <c r="Q985" s="20">
        <v>2.5</v>
      </c>
      <c r="R985" s="19">
        <v>3.03872190300703</v>
      </c>
      <c r="S985" s="19">
        <v>2.99507708105733</v>
      </c>
      <c r="T985" s="19">
        <v>2.90296963295362</v>
      </c>
      <c r="U985" s="19">
        <v>2.50001037781003</v>
      </c>
      <c r="V985" s="19">
        <v>3.01324873594178</v>
      </c>
      <c r="W985" s="19">
        <v>2.935354312775</v>
      </c>
      <c r="X985" s="19">
        <v>2.70162211333988</v>
      </c>
      <c r="Y985" s="31">
        <v>54.2011797158969</v>
      </c>
      <c r="Z985" s="31">
        <v>46.1773891862823</v>
      </c>
      <c r="AA985" s="31">
        <v>47.2611424587112</v>
      </c>
      <c r="AB985" s="31">
        <v>51.0078272690991</v>
      </c>
    </row>
    <row r="986" ht="20.05" customHeight="1">
      <c r="A986" s="17">
        <f>$A985+C985</f>
        <v>4905</v>
      </c>
      <c r="B986" s="18"/>
      <c r="C986" s="19">
        <v>5</v>
      </c>
      <c r="D986" t="b" s="20">
        <v>1</v>
      </c>
      <c r="E986" s="21"/>
      <c r="F986" s="22">
        <v>424.939025955844</v>
      </c>
      <c r="G986" s="22">
        <f>$E986+($F986/60+H986*'data'!$C$16+I986*OFFSET('data'!$C$17,0,D986)-G985*(OFFSET('data'!$C$18,0,D986)+'data'!$C$19+OFFSET('data'!$C$20,0,D986)))*$C986/60+G985</f>
        <v>19.0063417458278</v>
      </c>
      <c r="H986" s="22">
        <f>H985+('data'!$C$19*G985-'data'!$C$16*H985)*$C986/60</f>
        <v>70.4471828823913</v>
      </c>
      <c r="I986" s="22">
        <f>I985+(OFFSET('data'!$C$20,0,D986)*G985-OFFSET('data'!$C$17,0,D986)*I985)*$C986/60</f>
        <v>199.089543007003</v>
      </c>
      <c r="J986" s="23">
        <f>$A986/60</f>
        <v>81.75</v>
      </c>
      <c r="K986" s="19">
        <f>G986/'data'!$C$15*1000</f>
        <v>2.90379209836982</v>
      </c>
      <c r="L986" s="19">
        <f>L985+'data'!$G$21*(K985-L985)/60*C985</f>
        <v>2.70395422781918</v>
      </c>
      <c r="M986" s="20">
        <f>IF(L986&lt;='data'!$G$22,1.89,1.47)</f>
        <v>1.89</v>
      </c>
      <c r="N986" s="19">
        <f>$A986</f>
        <v>4905</v>
      </c>
      <c r="O986" s="31">
        <f>'data'!$G$23-'data'!$G$23*(1-('data'!$G$22^M986)/('data'!$G$22^M986+L986^M986))</f>
        <v>50.8143263405037</v>
      </c>
      <c r="P986" s="31">
        <f>VLOOKUP(IF(N986-'data'!$G$24&lt;0,0,N986-'data'!$G$24),N3:O1097,2)</f>
        <v>50.9689707285469</v>
      </c>
      <c r="Q986" s="20">
        <v>2.5</v>
      </c>
      <c r="R986" s="19">
        <v>3.03891130452312</v>
      </c>
      <c r="S986" s="19">
        <v>2.99545290588127</v>
      </c>
      <c r="T986" s="19">
        <v>2.90382921729556</v>
      </c>
      <c r="U986" s="19">
        <v>2.50001060921653</v>
      </c>
      <c r="V986" s="19">
        <v>3.01354663979387</v>
      </c>
      <c r="W986" s="19">
        <v>2.93605708332366</v>
      </c>
      <c r="X986" s="19">
        <v>2.70399141253516</v>
      </c>
      <c r="Y986" s="31">
        <v>54.2011755430581</v>
      </c>
      <c r="Z986" s="31">
        <v>46.1739509727162</v>
      </c>
      <c r="AA986" s="31">
        <v>47.2503808050206</v>
      </c>
      <c r="AB986" s="31">
        <v>50.9683698749489</v>
      </c>
    </row>
    <row r="987" ht="20.05" customHeight="1">
      <c r="A987" s="17">
        <f>$A986+C986</f>
        <v>4910</v>
      </c>
      <c r="B987" s="18"/>
      <c r="C987" s="19">
        <v>5</v>
      </c>
      <c r="D987" t="b" s="20">
        <v>1</v>
      </c>
      <c r="E987" s="21"/>
      <c r="F987" s="22">
        <v>424.891273985340</v>
      </c>
      <c r="G987" s="22">
        <f>$E987+($F987/60+H987*'data'!$C$16+I987*OFFSET('data'!$C$17,0,D987)-G986*(OFFSET('data'!$C$18,0,D987)+'data'!$C$19+OFFSET('data'!$C$20,0,D987)))*$C987/60+G986</f>
        <v>19.0118962122</v>
      </c>
      <c r="H987" s="22">
        <f>H986+('data'!$C$19*G986-'data'!$C$16*H986)*$C987/60</f>
        <v>70.49311888919731</v>
      </c>
      <c r="I987" s="22">
        <f>I986+(OFFSET('data'!$C$20,0,D987)*G986-OFFSET('data'!$C$17,0,D987)*I986)*$C987/60</f>
        <v>199.201472046480</v>
      </c>
      <c r="J987" s="23">
        <f>$A987/60</f>
        <v>81.8333333333333</v>
      </c>
      <c r="K987" s="19">
        <f>G987/'data'!$C$15*1000</f>
        <v>2.90464071067922</v>
      </c>
      <c r="L987" s="19">
        <f>L986+'data'!$G$21*(K986-L986)/60*C986</f>
        <v>2.70630576265204</v>
      </c>
      <c r="M987" s="20">
        <f>IF(L987&lt;='data'!$G$22,1.89,1.47)</f>
        <v>1.89</v>
      </c>
      <c r="N987" s="19">
        <f>$A987</f>
        <v>4910</v>
      </c>
      <c r="O987" s="31">
        <f>'data'!$G$23-'data'!$G$23*(1-('data'!$G$22^M987)/('data'!$G$22^M987+L987^M987))</f>
        <v>50.7764536355285</v>
      </c>
      <c r="P987" s="31">
        <f>VLOOKUP(IF(N987-'data'!$G$24&lt;0,0,N987-'data'!$G$24),N3:O1097,2)</f>
        <v>50.9298331596847</v>
      </c>
      <c r="Q987" s="20">
        <v>2.5</v>
      </c>
      <c r="R987" s="19">
        <v>3.03909995977053</v>
      </c>
      <c r="S987" s="19">
        <v>2.995827361870</v>
      </c>
      <c r="T987" s="19">
        <v>2.90467780935817</v>
      </c>
      <c r="U987" s="19">
        <v>2.50001083754526</v>
      </c>
      <c r="V987" s="19">
        <v>3.0138432756384</v>
      </c>
      <c r="W987" s="19">
        <v>2.93675600663227</v>
      </c>
      <c r="X987" s="19">
        <v>2.70634294659385</v>
      </c>
      <c r="Y987" s="31">
        <v>54.2011714254618</v>
      </c>
      <c r="Z987" s="31">
        <v>46.170527775211</v>
      </c>
      <c r="AA987" s="31">
        <v>47.2396811044863</v>
      </c>
      <c r="AB987" s="31">
        <v>50.9292327458421</v>
      </c>
    </row>
    <row r="988" ht="20.05" customHeight="1">
      <c r="A988" s="17">
        <f>$A987+C987</f>
        <v>4915</v>
      </c>
      <c r="B988" s="18"/>
      <c r="C988" s="19">
        <v>5</v>
      </c>
      <c r="D988" t="b" s="20">
        <v>1</v>
      </c>
      <c r="E988" s="21"/>
      <c r="F988" s="22">
        <v>424.843566881178</v>
      </c>
      <c r="G988" s="22">
        <f>$E988+($F988/60+H988*'data'!$C$16+I988*OFFSET('data'!$C$17,0,D988)-G987*(OFFSET('data'!$C$18,0,D988)+'data'!$C$19+OFFSET('data'!$C$20,0,D988)))*$C988/60+G987</f>
        <v>19.0173820718642</v>
      </c>
      <c r="H988" s="22">
        <f>H987+('data'!$C$19*G987-'data'!$C$16*H987)*$C988/60</f>
        <v>70.538919567435</v>
      </c>
      <c r="I988" s="22">
        <f>I987+(OFFSET('data'!$C$20,0,D988)*G987-OFFSET('data'!$C$17,0,D988)*I987)*$C988/60</f>
        <v>199.313413178401</v>
      </c>
      <c r="J988" s="23">
        <f>$A988/60</f>
        <v>81.9166666666667</v>
      </c>
      <c r="K988" s="19">
        <f>G988/'data'!$C$15*1000</f>
        <v>2.90547884124421</v>
      </c>
      <c r="L988" s="19">
        <f>L987+'data'!$G$21*(K987-L987)/60*C987</f>
        <v>2.70863961227511</v>
      </c>
      <c r="M988" s="20">
        <f>IF(L988&lt;='data'!$G$22,1.89,1.47)</f>
        <v>1.89</v>
      </c>
      <c r="N988" s="19">
        <f>$A988</f>
        <v>4915</v>
      </c>
      <c r="O988" s="31">
        <f>'data'!$G$23-'data'!$G$23*(1-('data'!$G$22^M988)/('data'!$G$22^M988+L988^M988))</f>
        <v>50.7388926325291</v>
      </c>
      <c r="P988" s="31">
        <f>VLOOKUP(IF(N988-'data'!$G$24&lt;0,0,N988-'data'!$G$24),N3:O1097,2)</f>
        <v>50.8910143374036</v>
      </c>
      <c r="Q988" s="20">
        <v>2.5</v>
      </c>
      <c r="R988" s="19">
        <v>3.03928787118627</v>
      </c>
      <c r="S988" s="19">
        <v>2.99620045351287</v>
      </c>
      <c r="T988" s="19">
        <v>2.90551591957427</v>
      </c>
      <c r="U988" s="19">
        <v>2.50001106283353</v>
      </c>
      <c r="V988" s="19">
        <v>3.01413864958535</v>
      </c>
      <c r="W988" s="19">
        <v>2.93745111186474</v>
      </c>
      <c r="X988" s="19">
        <v>2.70867679521361</v>
      </c>
      <c r="Y988" s="31">
        <v>54.201167362439</v>
      </c>
      <c r="Z988" s="31">
        <v>46.1671195179713</v>
      </c>
      <c r="AA988" s="31">
        <v>47.2290428604719</v>
      </c>
      <c r="AB988" s="31">
        <v>50.8904143639504</v>
      </c>
    </row>
    <row r="989" ht="20.05" customHeight="1">
      <c r="A989" s="17">
        <f>$A988+C988</f>
        <v>4920</v>
      </c>
      <c r="B989" s="18"/>
      <c r="C989" s="19">
        <v>5</v>
      </c>
      <c r="D989" t="b" s="20">
        <v>1</v>
      </c>
      <c r="E989" s="21"/>
      <c r="F989" s="22">
        <v>424.795904458715</v>
      </c>
      <c r="G989" s="22">
        <f>$E989+($F989/60+H989*'data'!$C$16+I989*OFFSET('data'!$C$17,0,D989)-G988*(OFFSET('data'!$C$18,0,D989)+'data'!$C$19+OFFSET('data'!$C$20,0,D989)))*$C989/60+G988</f>
        <v>19.0228024712298</v>
      </c>
      <c r="H989" s="22">
        <f>H988+('data'!$C$19*G988-'data'!$C$16*H988)*$C989/60</f>
        <v>70.584584053174</v>
      </c>
      <c r="I989" s="22">
        <f>I988+(OFFSET('data'!$C$20,0,D989)*G988-OFFSET('data'!$C$17,0,D989)*I988)*$C989/60</f>
        <v>199.425365718415</v>
      </c>
      <c r="J989" s="23">
        <f>$A989/60</f>
        <v>82</v>
      </c>
      <c r="K989" s="19">
        <f>G989/'data'!$C$15*1000</f>
        <v>2.90630697077372</v>
      </c>
      <c r="L989" s="19">
        <f>L988+'data'!$G$21*(K988-L988)/60*C988</f>
        <v>2.7109558614531</v>
      </c>
      <c r="M989" s="20">
        <f>IF(L989&lt;='data'!$G$22,1.89,1.47)</f>
        <v>1.89</v>
      </c>
      <c r="N989" s="19">
        <f>$A989</f>
        <v>4920</v>
      </c>
      <c r="O989" s="31">
        <f>'data'!$G$23-'data'!$G$23*(1-('data'!$G$22^M989)/('data'!$G$22^M989+L989^M989))</f>
        <v>50.7016413673494</v>
      </c>
      <c r="P989" s="31">
        <f>VLOOKUP(IF(N989-'data'!$G$24&lt;0,0,N989-'data'!$G$24),N3:O1097,2)</f>
        <v>50.852512637947</v>
      </c>
      <c r="Q989" s="20">
        <v>2.5</v>
      </c>
      <c r="R989" s="19">
        <v>3.03947504119939</v>
      </c>
      <c r="S989" s="19">
        <v>2.99657218528408</v>
      </c>
      <c r="T989" s="19">
        <v>2.90634402866157</v>
      </c>
      <c r="U989" s="19">
        <v>2.5000112851182</v>
      </c>
      <c r="V989" s="19">
        <v>3.01443276770158</v>
      </c>
      <c r="W989" s="19">
        <v>2.93814242789464</v>
      </c>
      <c r="X989" s="19">
        <v>2.71099304316065</v>
      </c>
      <c r="Y989" s="31">
        <v>54.201163353329</v>
      </c>
      <c r="Z989" s="31">
        <v>46.1637261257583</v>
      </c>
      <c r="AA989" s="31">
        <v>47.2184655815468</v>
      </c>
      <c r="AB989" s="31">
        <v>50.8519131054977</v>
      </c>
    </row>
    <row r="990" ht="20.05" customHeight="1">
      <c r="A990" s="17">
        <f>$A989+C989</f>
        <v>4925</v>
      </c>
      <c r="B990" s="18"/>
      <c r="C990" s="19">
        <v>5</v>
      </c>
      <c r="D990" t="b" s="20">
        <v>1</v>
      </c>
      <c r="E990" s="21"/>
      <c r="F990" s="22">
        <v>424.748286534367</v>
      </c>
      <c r="G990" s="22">
        <f>$E990+($F990/60+H990*'data'!$C$16+I990*OFFSET('data'!$C$17,0,D990)-G989*(OFFSET('data'!$C$18,0,D990)+'data'!$C$19+OFFSET('data'!$C$20,0,D990)))*$C990/60+G989</f>
        <v>19.0281603737005</v>
      </c>
      <c r="H990" s="22">
        <f>H989+('data'!$C$19*G989-'data'!$C$16*H989)*$C990/60</f>
        <v>70.630111563596</v>
      </c>
      <c r="I990" s="22">
        <f>I989+(OFFSET('data'!$C$20,0,D990)*G989-OFFSET('data'!$C$17,0,D990)*I989)*$C990/60</f>
        <v>199.537329013607</v>
      </c>
      <c r="J990" s="23">
        <f>$A990/60</f>
        <v>82.0833333333333</v>
      </c>
      <c r="K990" s="19">
        <f>G990/'data'!$C$15*1000</f>
        <v>2.9071255520171</v>
      </c>
      <c r="L990" s="19">
        <f>L989+'data'!$G$21*(K989-L989)/60*C989</f>
        <v>2.71325459960988</v>
      </c>
      <c r="M990" s="20">
        <f>IF(L990&lt;='data'!$G$22,1.89,1.47)</f>
        <v>1.89</v>
      </c>
      <c r="N990" s="19">
        <f>$A990</f>
        <v>4925</v>
      </c>
      <c r="O990" s="31">
        <f>'data'!$G$23-'data'!$G$23*(1-('data'!$G$22^M990)/('data'!$G$22^M990+L990^M990))</f>
        <v>50.6646978089805</v>
      </c>
      <c r="P990" s="31">
        <f>VLOOKUP(IF(N990-'data'!$G$24&lt;0,0,N990-'data'!$G$24),N3:O1097,2)</f>
        <v>50.8143263405037</v>
      </c>
      <c r="Q990" s="20">
        <v>2.5</v>
      </c>
      <c r="R990" s="19">
        <v>3.039661472231</v>
      </c>
      <c r="S990" s="19">
        <v>2.99694256164265</v>
      </c>
      <c r="T990" s="19">
        <v>2.90716258937766</v>
      </c>
      <c r="U990" s="19">
        <v>2.5000115044357</v>
      </c>
      <c r="V990" s="19">
        <v>3.01472563601124</v>
      </c>
      <c r="W990" s="19">
        <v>2.93882998330843</v>
      </c>
      <c r="X990" s="19">
        <v>2.71329177986042</v>
      </c>
      <c r="Y990" s="31">
        <v>54.2011593974782</v>
      </c>
      <c r="Z990" s="31">
        <v>46.1603475238849</v>
      </c>
      <c r="AA990" s="31">
        <v>47.2079487814234</v>
      </c>
      <c r="AB990" s="31">
        <v>50.8137272496529</v>
      </c>
    </row>
    <row r="991" ht="20.05" customHeight="1">
      <c r="A991" s="17">
        <f>$A990+C990</f>
        <v>4930</v>
      </c>
      <c r="B991" s="18"/>
      <c r="C991" s="19">
        <v>5</v>
      </c>
      <c r="D991" t="b" s="20">
        <v>1</v>
      </c>
      <c r="E991" s="21"/>
      <c r="F991" s="22">
        <v>424.7007129256</v>
      </c>
      <c r="G991" s="22">
        <f>$E991+($F991/60+H991*'data'!$C$16+I991*OFFSET('data'!$C$17,0,D991)-G990*(OFFSET('data'!$C$18,0,D991)+'data'!$C$19+OFFSET('data'!$C$20,0,D991)))*$C991/60+G990</f>
        <v>19.0334585704825</v>
      </c>
      <c r="H991" s="22">
        <f>H990+('data'!$C$19*G990-'data'!$C$16*H990)*$C991/60</f>
        <v>70.67550139209619</v>
      </c>
      <c r="I991" s="22">
        <f>I990+(OFFSET('data'!$C$20,0,D991)*G990-OFFSET('data'!$C$17,0,D991)*I990)*$C991/60</f>
        <v>199.649302440670</v>
      </c>
      <c r="J991" s="23">
        <f>$A991/60</f>
        <v>82.1666666666667</v>
      </c>
      <c r="K991" s="19">
        <f>G991/'data'!$C$15*1000</f>
        <v>2.90793501141528</v>
      </c>
      <c r="L991" s="19">
        <f>L990+'data'!$G$21*(K990-L990)/60*C990</f>
        <v>2.71553592044466</v>
      </c>
      <c r="M991" s="20">
        <f>IF(L991&lt;='data'!$G$22,1.89,1.47)</f>
        <v>1.89</v>
      </c>
      <c r="N991" s="19">
        <f>$A991</f>
        <v>4930</v>
      </c>
      <c r="O991" s="31">
        <f>'data'!$G$23-'data'!$G$23*(1-('data'!$G$22^M991)/('data'!$G$22^M991+L991^M991))</f>
        <v>50.6280598659294</v>
      </c>
      <c r="P991" s="31">
        <f>VLOOKUP(IF(N991-'data'!$G$24&lt;0,0,N991-'data'!$G$24),N3:O1097,2)</f>
        <v>50.7764536355285</v>
      </c>
      <c r="Q991" s="20">
        <v>2.5</v>
      </c>
      <c r="R991" s="19">
        <v>3.03984716669427</v>
      </c>
      <c r="S991" s="19">
        <v>2.99731158703258</v>
      </c>
      <c r="T991" s="19">
        <v>2.9079720281712</v>
      </c>
      <c r="U991" s="19">
        <v>2.50001172082201</v>
      </c>
      <c r="V991" s="19">
        <v>3.01501726049616</v>
      </c>
      <c r="W991" s="19">
        <v>2.93951380640864</v>
      </c>
      <c r="X991" s="19">
        <v>2.71557309901378</v>
      </c>
      <c r="Y991" s="31">
        <v>54.2011554942417</v>
      </c>
      <c r="Z991" s="31">
        <v>46.1569836382101</v>
      </c>
      <c r="AA991" s="31">
        <v>47.1974919788965</v>
      </c>
      <c r="AB991" s="31">
        <v>50.775854986851</v>
      </c>
    </row>
    <row r="992" ht="20.05" customHeight="1">
      <c r="A992" s="17">
        <f>$A991+C991</f>
        <v>4935</v>
      </c>
      <c r="B992" s="18"/>
      <c r="C992" s="19">
        <v>5</v>
      </c>
      <c r="D992" t="b" s="20">
        <v>1</v>
      </c>
      <c r="E992" s="21"/>
      <c r="F992" s="22">
        <v>424.653183450924</v>
      </c>
      <c r="G992" s="22">
        <f>$E992+($F992/60+H992*'data'!$C$16+I992*OFFSET('data'!$C$17,0,D992)-G991*(OFFSET('data'!$C$18,0,D992)+'data'!$C$19+OFFSET('data'!$C$20,0,D992)))*$C992/60+G991</f>
        <v>19.0386996907529</v>
      </c>
      <c r="H992" s="22">
        <f>H991+('data'!$C$19*G991-'data'!$C$16*H991)*$C992/60</f>
        <v>70.7207529036743</v>
      </c>
      <c r="I992" s="22">
        <f>I991+(OFFSET('data'!$C$20,0,D992)*G991-OFFSET('data'!$C$17,0,D992)*I991)*$C992/60</f>
        <v>199.761285404192</v>
      </c>
      <c r="J992" s="23">
        <f>$A992/60</f>
        <v>82.25</v>
      </c>
      <c r="K992" s="19">
        <f>G992/'data'!$C$15*1000</f>
        <v>2.90873575065438</v>
      </c>
      <c r="L992" s="19">
        <f>L991+'data'!$G$21*(K991-L991)/60*C991</f>
        <v>2.71779992157208</v>
      </c>
      <c r="M992" s="20">
        <f>IF(L992&lt;='data'!$G$22,1.89,1.47)</f>
        <v>1.89</v>
      </c>
      <c r="N992" s="19">
        <f>$A992</f>
        <v>4935</v>
      </c>
      <c r="O992" s="31">
        <f>'data'!$G$23-'data'!$G$23*(1-('data'!$G$22^M992)/('data'!$G$22^M992+L992^M992))</f>
        <v>50.5917253921719</v>
      </c>
      <c r="P992" s="31">
        <f>VLOOKUP(IF(N992-'data'!$G$24&lt;0,0,N992-'data'!$G$24),N3:O1097,2)</f>
        <v>50.7388926325291</v>
      </c>
      <c r="Q992" s="20">
        <v>2.5</v>
      </c>
      <c r="R992" s="19">
        <v>3.0400321269945</v>
      </c>
      <c r="S992" s="19">
        <v>2.99767926588288</v>
      </c>
      <c r="T992" s="19">
        <v>2.90877274673564</v>
      </c>
      <c r="U992" s="19">
        <v>2.5000119343127</v>
      </c>
      <c r="V992" s="19">
        <v>3.01530764709629</v>
      </c>
      <c r="W992" s="19">
        <v>2.94019392521708</v>
      </c>
      <c r="X992" s="19">
        <v>2.71783709823711</v>
      </c>
      <c r="Y992" s="31">
        <v>54.2011516429814</v>
      </c>
      <c r="Z992" s="31">
        <v>46.1536343951333</v>
      </c>
      <c r="AA992" s="31">
        <v>47.1870946977831</v>
      </c>
      <c r="AB992" s="31">
        <v>50.7382944265792</v>
      </c>
    </row>
    <row r="993" ht="20.05" customHeight="1">
      <c r="A993" s="17">
        <f>$A992+C992</f>
        <v>4940</v>
      </c>
      <c r="B993" s="18"/>
      <c r="C993" s="19">
        <v>5</v>
      </c>
      <c r="D993" t="b" s="20">
        <v>1</v>
      </c>
      <c r="E993" s="21"/>
      <c r="F993" s="22">
        <v>424.605697929888</v>
      </c>
      <c r="G993" s="22">
        <f>$E993+($F993/60+H993*'data'!$C$16+I993*OFFSET('data'!$C$17,0,D993)-G992*(OFFSET('data'!$C$18,0,D993)+'data'!$C$19+OFFSET('data'!$C$20,0,D993)))*$C993/60+G992</f>
        <v>19.0438862112277</v>
      </c>
      <c r="H993" s="22">
        <f>H992+('data'!$C$19*G992-'data'!$C$16*H992)*$C993/60</f>
        <v>70.7658655305984</v>
      </c>
      <c r="I993" s="22">
        <f>I992+(OFFSET('data'!$C$20,0,D993)*G992-OFFSET('data'!$C$17,0,D993)*I992)*$C993/60</f>
        <v>199.873277335036</v>
      </c>
      <c r="J993" s="23">
        <f>$A993/60</f>
        <v>82.3333333333333</v>
      </c>
      <c r="K993" s="19">
        <f>G993/'data'!$C$15*1000</f>
        <v>2.90952814812751</v>
      </c>
      <c r="L993" s="19">
        <f>L992+'data'!$G$21*(K992-L992)/60*C992</f>
        <v>2.72004670418486</v>
      </c>
      <c r="M993" s="20">
        <f>IF(L993&lt;='data'!$G$22,1.89,1.47)</f>
        <v>1.89</v>
      </c>
      <c r="N993" s="19">
        <f>$A993</f>
        <v>4940</v>
      </c>
      <c r="O993" s="31">
        <f>'data'!$G$23-'data'!$G$23*(1-('data'!$G$22^M993)/('data'!$G$22^M993+L993^M993))</f>
        <v>50.5556921927145</v>
      </c>
      <c r="P993" s="31">
        <f>VLOOKUP(IF(N993-'data'!$G$24&lt;0,0,N993-'data'!$G$24),N3:O1097,2)</f>
        <v>50.7016413673494</v>
      </c>
      <c r="Q993" s="20">
        <v>2.5</v>
      </c>
      <c r="R993" s="19">
        <v>3.04021635552913</v>
      </c>
      <c r="S993" s="19">
        <v>2.99804560260766</v>
      </c>
      <c r="T993" s="19">
        <v>2.90956512347089</v>
      </c>
      <c r="U993" s="19">
        <v>2.50001214494291</v>
      </c>
      <c r="V993" s="19">
        <v>3.01559680171008</v>
      </c>
      <c r="W993" s="19">
        <v>2.94087036747791</v>
      </c>
      <c r="X993" s="19">
        <v>2.72008387872492</v>
      </c>
      <c r="Y993" s="31">
        <v>54.2011478430674</v>
      </c>
      <c r="Z993" s="31">
        <v>46.1502997215894</v>
      </c>
      <c r="AA993" s="31">
        <v>47.176756466862</v>
      </c>
      <c r="AB993" s="31">
        <v>50.7010436046602</v>
      </c>
    </row>
    <row r="994" ht="20.05" customHeight="1">
      <c r="A994" s="17">
        <f>$A993+C993</f>
        <v>4945</v>
      </c>
      <c r="B994" s="18"/>
      <c r="C994" s="19">
        <v>5</v>
      </c>
      <c r="D994" t="b" s="20">
        <v>1</v>
      </c>
      <c r="E994" s="21"/>
      <c r="F994" s="22">
        <v>424.558256183076</v>
      </c>
      <c r="G994" s="22">
        <f>$E994+($F994/60+H994*'data'!$C$16+I994*OFFSET('data'!$C$17,0,D994)-G993*(OFFSET('data'!$C$18,0,D994)+'data'!$C$19+OFFSET('data'!$C$20,0,D994)))*$C994/60+G993</f>
        <v>19.0490204651641</v>
      </c>
      <c r="H994" s="22">
        <f>H993+('data'!$C$19*G993-'data'!$C$16*H993)*$C994/60</f>
        <v>70.8108387683254</v>
      </c>
      <c r="I994" s="22">
        <f>I993+(OFFSET('data'!$C$20,0,D994)*G993-OFFSET('data'!$C$17,0,D994)*I993)*$C994/60</f>
        <v>199.985277688821</v>
      </c>
      <c r="J994" s="23">
        <f>$A994/60</f>
        <v>82.4166666666667</v>
      </c>
      <c r="K994" s="19">
        <f>G994/'data'!$C$15*1000</f>
        <v>2.91031256031008</v>
      </c>
      <c r="L994" s="19">
        <f>L993+'data'!$G$21*(K993-L993)/60*C993</f>
        <v>2.72227637273759</v>
      </c>
      <c r="M994" s="20">
        <f>IF(L994&lt;='data'!$G$22,1.89,1.47)</f>
        <v>1.89</v>
      </c>
      <c r="N994" s="19">
        <f>$A994</f>
        <v>4945</v>
      </c>
      <c r="O994" s="31">
        <f>'data'!$G$23-'data'!$G$23*(1-('data'!$G$22^M994)/('data'!$G$22^M994+L994^M994))</f>
        <v>50.5199580287911</v>
      </c>
      <c r="P994" s="31">
        <f>VLOOKUP(IF(N994-'data'!$G$24&lt;0,0,N994-'data'!$G$24),N3:O1097,2)</f>
        <v>50.6646978089805</v>
      </c>
      <c r="Q994" s="20">
        <v>2.5</v>
      </c>
      <c r="R994" s="19">
        <v>3.04039985468772</v>
      </c>
      <c r="S994" s="19">
        <v>2.99841060160622</v>
      </c>
      <c r="T994" s="19">
        <v>2.91034951485881</v>
      </c>
      <c r="U994" s="19">
        <v>2.50001235274737</v>
      </c>
      <c r="V994" s="19">
        <v>3.01588473019488</v>
      </c>
      <c r="W994" s="19">
        <v>2.94154316066077</v>
      </c>
      <c r="X994" s="19">
        <v>2.72231354493366</v>
      </c>
      <c r="Y994" s="31">
        <v>54.2011440938767</v>
      </c>
      <c r="Z994" s="31">
        <v>46.1469795450433</v>
      </c>
      <c r="AA994" s="31">
        <v>47.1664768198157</v>
      </c>
      <c r="AB994" s="31">
        <v>50.6641004900642</v>
      </c>
    </row>
    <row r="995" ht="20.05" customHeight="1">
      <c r="A995" s="17">
        <f>$A994+C994</f>
        <v>4950</v>
      </c>
      <c r="B995" s="18"/>
      <c r="C995" s="19">
        <v>5</v>
      </c>
      <c r="D995" t="b" s="20">
        <v>1</v>
      </c>
      <c r="E995" s="21"/>
      <c r="F995" s="22">
        <v>424.510858032097</v>
      </c>
      <c r="G995" s="22">
        <f>$E995+($F995/60+H995*'data'!$C$16+I995*OFFSET('data'!$C$17,0,D995)-G994*(OFFSET('data'!$C$18,0,D995)+'data'!$C$19+OFFSET('data'!$C$20,0,D995)))*$C995/60+G994</f>
        <v>19.0541046508308</v>
      </c>
      <c r="H995" s="22">
        <f>H994+('data'!$C$19*G994-'data'!$C$16*H994)*$C995/60</f>
        <v>70.8556721716632</v>
      </c>
      <c r="I995" s="22">
        <f>I994+(OFFSET('data'!$C$20,0,D995)*G994-OFFSET('data'!$C$17,0,D995)*I994)*$C995/60</f>
        <v>200.097285944493</v>
      </c>
      <c r="J995" s="23">
        <f>$A995/60</f>
        <v>82.5</v>
      </c>
      <c r="K995" s="19">
        <f>G995/'data'!$C$15*1000</f>
        <v>2.91108932305396</v>
      </c>
      <c r="L995" s="19">
        <f>L994+'data'!$G$21*(K994-L994)/60*C994</f>
        <v>2.72448903465045</v>
      </c>
      <c r="M995" s="20">
        <f>IF(L995&lt;='data'!$G$22,1.89,1.47)</f>
        <v>1.89</v>
      </c>
      <c r="N995" s="19">
        <f>$A995</f>
        <v>4950</v>
      </c>
      <c r="O995" s="31">
        <f>'data'!$G$23-'data'!$G$23*(1-('data'!$G$22^M995)/('data'!$G$22^M995+L995^M995))</f>
        <v>50.484520622714</v>
      </c>
      <c r="P995" s="31">
        <f>VLOOKUP(IF(N995-'data'!$G$24&lt;0,0,N995-'data'!$G$24),N3:O1097,2)</f>
        <v>50.6280598659294</v>
      </c>
      <c r="Q995" s="20">
        <v>2.5</v>
      </c>
      <c r="R995" s="19">
        <v>3.04058262685205</v>
      </c>
      <c r="S995" s="19">
        <v>2.99877426726307</v>
      </c>
      <c r="T995" s="19">
        <v>2.9111262567573</v>
      </c>
      <c r="U995" s="19">
        <v>2.50001255776039</v>
      </c>
      <c r="V995" s="19">
        <v>3.01617143836732</v>
      </c>
      <c r="W995" s="19">
        <v>2.94221233196384</v>
      </c>
      <c r="X995" s="19">
        <v>2.72452620428542</v>
      </c>
      <c r="Y995" s="31">
        <v>54.2011403947945</v>
      </c>
      <c r="Z995" s="31">
        <v>46.1436737934853</v>
      </c>
      <c r="AA995" s="31">
        <v>47.156255295172</v>
      </c>
      <c r="AB995" s="31">
        <v>50.6274629912774</v>
      </c>
    </row>
    <row r="996" ht="20.05" customHeight="1">
      <c r="A996" s="17">
        <f>$A995+C995</f>
        <v>4955</v>
      </c>
      <c r="B996" s="18"/>
      <c r="C996" s="19">
        <v>5</v>
      </c>
      <c r="D996" t="b" s="20">
        <v>1</v>
      </c>
      <c r="E996" s="21"/>
      <c r="F996" s="22">
        <v>424.463503299579</v>
      </c>
      <c r="G996" s="22">
        <f>$E996+($F996/60+H996*'data'!$C$16+I996*OFFSET('data'!$C$17,0,D996)-G995*(OFFSET('data'!$C$18,0,D996)+'data'!$C$19+OFFSET('data'!$C$20,0,D996)))*$C996/60+G995</f>
        <v>19.0591408394773</v>
      </c>
      <c r="H996" s="22">
        <f>H995+('data'!$C$19*G995-'data'!$C$16*H995)*$C996/60</f>
        <v>70.9003653511602</v>
      </c>
      <c r="I996" s="22">
        <f>I995+(OFFSET('data'!$C$20,0,D996)*G995-OFFSET('data'!$C$17,0,D996)*I995)*$C996/60</f>
        <v>200.209301602975</v>
      </c>
      <c r="J996" s="23">
        <f>$A996/60</f>
        <v>82.5833333333333</v>
      </c>
      <c r="K996" s="19">
        <f>G996/'data'!$C$15*1000</f>
        <v>2.911858752805</v>
      </c>
      <c r="L996" s="19">
        <f>L995+'data'!$G$21*(K995-L995)/60*C995</f>
        <v>2.72668480003162</v>
      </c>
      <c r="M996" s="20">
        <f>IF(L996&lt;='data'!$G$22,1.89,1.47)</f>
        <v>1.89</v>
      </c>
      <c r="N996" s="19">
        <f>$A996</f>
        <v>4955</v>
      </c>
      <c r="O996" s="31">
        <f>'data'!$G$23-'data'!$G$23*(1-('data'!$G$22^M996)/('data'!$G$22^M996+L996^M996))</f>
        <v>50.4493776624043</v>
      </c>
      <c r="P996" s="31">
        <f>VLOOKUP(IF(N996-'data'!$G$24&lt;0,0,N996-'data'!$G$24),N3:O1097,2)</f>
        <v>50.5917253921719</v>
      </c>
      <c r="Q996" s="20">
        <v>2.5</v>
      </c>
      <c r="R996" s="19">
        <v>3.04076467439609</v>
      </c>
      <c r="S996" s="19">
        <v>2.99913660394806</v>
      </c>
      <c r="T996" s="19">
        <v>2.9118956656179</v>
      </c>
      <c r="U996" s="19">
        <v>2.50001276001587</v>
      </c>
      <c r="V996" s="19">
        <v>3.01645693200371</v>
      </c>
      <c r="W996" s="19">
        <v>2.94287790831683</v>
      </c>
      <c r="X996" s="19">
        <v>2.72672196689033</v>
      </c>
      <c r="Y996" s="31">
        <v>54.2011367452125</v>
      </c>
      <c r="Z996" s="31">
        <v>46.1403823954252</v>
      </c>
      <c r="AA996" s="31">
        <v>47.1460914362463</v>
      </c>
      <c r="AB996" s="31">
        <v>50.591128962254</v>
      </c>
    </row>
    <row r="997" ht="20.05" customHeight="1">
      <c r="A997" s="17">
        <f>$A996+C996</f>
        <v>4960</v>
      </c>
      <c r="B997" s="18"/>
      <c r="C997" s="19">
        <v>5</v>
      </c>
      <c r="D997" t="b" s="20">
        <v>1</v>
      </c>
      <c r="E997" s="21"/>
      <c r="F997" s="22">
        <v>424.416191809167</v>
      </c>
      <c r="G997" s="22">
        <f>$E997+($F997/60+H997*'data'!$C$16+I997*OFFSET('data'!$C$17,0,D997)-G996*(OFFSET('data'!$C$18,0,D997)+'data'!$C$19+OFFSET('data'!$C$20,0,D997)))*$C997/60+G996</f>
        <v>19.0641309828326</v>
      </c>
      <c r="H997" s="22">
        <f>H996+('data'!$C$19*G996-'data'!$C$16*H996)*$C997/60</f>
        <v>70.944917969708</v>
      </c>
      <c r="I997" s="22">
        <f>I996+(OFFSET('data'!$C$20,0,D997)*G996-OFFSET('data'!$C$17,0,D997)*I996)*$C997/60</f>
        <v>200.321324185903</v>
      </c>
      <c r="J997" s="23">
        <f>$A997/60</f>
        <v>82.6666666666667</v>
      </c>
      <c r="K997" s="19">
        <f>G997/'data'!$C$15*1000</f>
        <v>2.91262114774868</v>
      </c>
      <c r="L997" s="19">
        <f>L996+'data'!$G$21*(K996-L996)/60*C996</f>
        <v>2.7288637814173</v>
      </c>
      <c r="M997" s="20">
        <f>IF(L997&lt;='data'!$G$22,1.89,1.47)</f>
        <v>1.89</v>
      </c>
      <c r="N997" s="19">
        <f>$A997</f>
        <v>4960</v>
      </c>
      <c r="O997" s="31">
        <f>'data'!$G$23-'data'!$G$23*(1-('data'!$G$22^M997)/('data'!$G$22^M997+L997^M997))</f>
        <v>50.4145268056184</v>
      </c>
      <c r="P997" s="31">
        <f>VLOOKUP(IF(N997-'data'!$G$24&lt;0,0,N997-'data'!$G$24),N3:O1097,2)</f>
        <v>50.5556921927145</v>
      </c>
      <c r="Q997" s="20">
        <v>2.5</v>
      </c>
      <c r="R997" s="19">
        <v>3.04094599968605</v>
      </c>
      <c r="S997" s="19">
        <v>2.99949761601642</v>
      </c>
      <c r="T997" s="19">
        <v>2.91265803963141</v>
      </c>
      <c r="U997" s="19">
        <v>2.50001295954732</v>
      </c>
      <c r="V997" s="19">
        <v>3.01674121684042</v>
      </c>
      <c r="W997" s="19">
        <v>2.94353991638399</v>
      </c>
      <c r="X997" s="19">
        <v>2.7289009452866</v>
      </c>
      <c r="Y997" s="31">
        <v>54.2011331445301</v>
      </c>
      <c r="Z997" s="31">
        <v>46.1371052798876</v>
      </c>
      <c r="AA997" s="31">
        <v>47.1359847910859</v>
      </c>
      <c r="AB997" s="31">
        <v>50.5550962079795</v>
      </c>
    </row>
    <row r="998" ht="20.05" customHeight="1">
      <c r="A998" s="17">
        <f>$A997+C997</f>
        <v>4965</v>
      </c>
      <c r="B998" s="18"/>
      <c r="C998" s="19">
        <v>5</v>
      </c>
      <c r="D998" t="b" s="20">
        <v>1</v>
      </c>
      <c r="E998" s="21"/>
      <c r="F998" s="22">
        <v>424.368923385514</v>
      </c>
      <c r="G998" s="22">
        <f>$E998+($F998/60+H998*'data'!$C$16+I998*OFFSET('data'!$C$17,0,D998)-G997*(OFFSET('data'!$C$18,0,D998)+'data'!$C$19+OFFSET('data'!$C$20,0,D998)))*$C998/60+G997</f>
        <v>19.0690769201605</v>
      </c>
      <c r="H998" s="22">
        <f>H997+('data'!$C$19*G997-'data'!$C$16*H997)*$C998/60</f>
        <v>70.98932973934591</v>
      </c>
      <c r="I998" s="22">
        <f>I997+(OFFSET('data'!$C$20,0,D998)*G997-OFFSET('data'!$C$17,0,D998)*I997)*$C998/60</f>
        <v>200.433353234433</v>
      </c>
      <c r="J998" s="23">
        <f>$A998/60</f>
        <v>82.75</v>
      </c>
      <c r="K998" s="19">
        <f>G998/'data'!$C$15*1000</f>
        <v>2.91337678888803</v>
      </c>
      <c r="L998" s="19">
        <f>L997+'data'!$G$21*(K997-L997)/60*C997</f>
        <v>2.73102609352827</v>
      </c>
      <c r="M998" s="20">
        <f>IF(L998&lt;='data'!$G$22,1.89,1.47)</f>
        <v>1.89</v>
      </c>
      <c r="N998" s="19">
        <f>$A998</f>
        <v>4965</v>
      </c>
      <c r="O998" s="31">
        <f>'data'!$G$23-'data'!$G$23*(1-('data'!$G$22^M998)/('data'!$G$22^M998+L998^M998))</f>
        <v>50.3799656838904</v>
      </c>
      <c r="P998" s="31">
        <f>VLOOKUP(IF(N998-'data'!$G$24&lt;0,0,N998-'data'!$G$24),N3:O1097,2)</f>
        <v>50.5199580287911</v>
      </c>
      <c r="Q998" s="20">
        <v>2.5</v>
      </c>
      <c r="R998" s="19">
        <v>3.04112660508037</v>
      </c>
      <c r="S998" s="19">
        <v>2.99985730780879</v>
      </c>
      <c r="T998" s="19">
        <v>2.91341365980589</v>
      </c>
      <c r="U998" s="19">
        <v>2.50001315638784</v>
      </c>
      <c r="V998" s="19">
        <v>3.01702429857426</v>
      </c>
      <c r="W998" s="19">
        <v>2.94419838256705</v>
      </c>
      <c r="X998" s="19">
        <v>2.73106325419705</v>
      </c>
      <c r="Y998" s="31">
        <v>54.2011295921535</v>
      </c>
      <c r="Z998" s="31">
        <v>46.133842376407</v>
      </c>
      <c r="AA998" s="31">
        <v>47.1259349124128</v>
      </c>
      <c r="AB998" s="31">
        <v>50.5193624896659</v>
      </c>
    </row>
    <row r="999" ht="20.05" customHeight="1">
      <c r="A999" s="17">
        <f>$A998+C998</f>
        <v>4970</v>
      </c>
      <c r="B999" s="18"/>
      <c r="C999" s="19">
        <v>5</v>
      </c>
      <c r="D999" t="b" s="20">
        <v>1</v>
      </c>
      <c r="E999" s="21"/>
      <c r="F999" s="22">
        <v>424.321697854275</v>
      </c>
      <c r="G999" s="22">
        <f>$E999+($F999/60+H999*'data'!$C$16+I999*OFFSET('data'!$C$17,0,D999)-G998*(OFFSET('data'!$C$18,0,D999)+'data'!$C$19+OFFSET('data'!$C$20,0,D999)))*$C999/60+G998</f>
        <v>19.0739803848978</v>
      </c>
      <c r="H999" s="22">
        <f>H998+('data'!$C$19*G998-'data'!$C$16*H998)*$C999/60</f>
        <v>71.03360041825439</v>
      </c>
      <c r="I999" s="22">
        <f>I998+(OFFSET('data'!$C$20,0,D999)*G998-OFFSET('data'!$C$17,0,D999)*I998)*$C999/60</f>
        <v>200.545388308120</v>
      </c>
      <c r="J999" s="23">
        <f>$A999/60</f>
        <v>82.8333333333333</v>
      </c>
      <c r="K999" s="19">
        <f>G999/'data'!$C$15*1000</f>
        <v>2.91412594105783</v>
      </c>
      <c r="L999" s="19">
        <f>L998+'data'!$G$21*(K998-L998)/60*C998</f>
        <v>2.73317185304198</v>
      </c>
      <c r="M999" s="20">
        <f>IF(L999&lt;='data'!$G$22,1.89,1.47)</f>
        <v>1.89</v>
      </c>
      <c r="N999" s="19">
        <f>$A999</f>
        <v>4970</v>
      </c>
      <c r="O999" s="31">
        <f>'data'!$G$23-'data'!$G$23*(1-('data'!$G$22^M999)/('data'!$G$22^M999+L999^M999))</f>
        <v>50.3456919062082</v>
      </c>
      <c r="P999" s="31">
        <f>VLOOKUP(IF(N999-'data'!$G$24&lt;0,0,N999-'data'!$G$24),N3:O1097,2)</f>
        <v>50.484520622714</v>
      </c>
      <c r="Q999" s="20">
        <v>2.5</v>
      </c>
      <c r="R999" s="19">
        <v>3.04130649292983</v>
      </c>
      <c r="S999" s="19">
        <v>3.00021568365134</v>
      </c>
      <c r="T999" s="19">
        <v>2.91416279098081</v>
      </c>
      <c r="U999" s="19">
        <v>2.50001335057014</v>
      </c>
      <c r="V999" s="19">
        <v>3.01730618286284</v>
      </c>
      <c r="W999" s="19">
        <v>2.94485333300815</v>
      </c>
      <c r="X999" s="19">
        <v>2.7332090103012</v>
      </c>
      <c r="Y999" s="31">
        <v>54.2011260874962</v>
      </c>
      <c r="Z999" s="31">
        <v>46.1305936150227</v>
      </c>
      <c r="AA999" s="31">
        <v>47.1159413575693</v>
      </c>
      <c r="AB999" s="31">
        <v>50.4839255296044</v>
      </c>
    </row>
    <row r="1000" ht="20.05" customHeight="1">
      <c r="A1000" s="17">
        <f>$A999+C999</f>
        <v>4975</v>
      </c>
      <c r="B1000" s="18"/>
      <c r="C1000" s="19">
        <v>5</v>
      </c>
      <c r="D1000" t="b" s="20">
        <v>1</v>
      </c>
      <c r="E1000" s="21"/>
      <c r="F1000" s="22">
        <v>424.274515042105</v>
      </c>
      <c r="G1000" s="22">
        <f>$E1000+($F1000/60+H1000*'data'!$C$16+I1000*OFFSET('data'!$C$17,0,D1000)-G999*(OFFSET('data'!$C$18,0,D1000)+'data'!$C$19+OFFSET('data'!$C$20,0,D1000)))*$C1000/60+G999</f>
        <v>19.0788430109004</v>
      </c>
      <c r="H1000" s="22">
        <f>H999+('data'!$C$19*G999-'data'!$C$16*H999)*$C1000/60</f>
        <v>71.0777298079268</v>
      </c>
      <c r="I1000" s="22">
        <f>I999+(OFFSET('data'!$C$20,0,D1000)*G999-OFFSET('data'!$C$17,0,D1000)*I999)*$C1000/60</f>
        <v>200.657428983860</v>
      </c>
      <c r="J1000" s="23">
        <f>$A1000/60</f>
        <v>82.9166666666667</v>
      </c>
      <c r="K1000" s="19">
        <f>G1000/'data'!$C$15*1000</f>
        <v>2.91486885387885</v>
      </c>
      <c r="L1000" s="19">
        <f>L999+'data'!$G$21*(K999-L999)/60*C999</f>
        <v>2.73530117837929</v>
      </c>
      <c r="M1000" s="20">
        <f>IF(L1000&lt;='data'!$G$22,1.89,1.47)</f>
        <v>1.89</v>
      </c>
      <c r="N1000" s="19">
        <f>$A1000</f>
        <v>4975</v>
      </c>
      <c r="O1000" s="31">
        <f>'data'!$G$23-'data'!$G$23*(1-('data'!$G$22^M1000)/('data'!$G$22^M1000+L1000^M1000))</f>
        <v>50.3117030624398</v>
      </c>
      <c r="P1000" s="31">
        <f>VLOOKUP(IF(N1000-'data'!$G$24&lt;0,0,N1000-'data'!$G$24),N3:O1097,2)</f>
        <v>50.4493776624043</v>
      </c>
      <c r="Q1000" s="20">
        <v>2.5</v>
      </c>
      <c r="R1000" s="19">
        <v>3.04148566557749</v>
      </c>
      <c r="S1000" s="19">
        <v>3.00057274785584</v>
      </c>
      <c r="T1000" s="19">
        <v>2.91490568278134</v>
      </c>
      <c r="U1000" s="19">
        <v>2.50001354212654</v>
      </c>
      <c r="V1000" s="19">
        <v>3.01758687532495</v>
      </c>
      <c r="W1000" s="19">
        <v>2.94550479359271</v>
      </c>
      <c r="X1000" s="19">
        <v>2.73533833202202</v>
      </c>
      <c r="Y1000" s="31">
        <v>54.2011226299788</v>
      </c>
      <c r="Z1000" s="31">
        <v>46.1273589262741</v>
      </c>
      <c r="AA1000" s="31">
        <v>47.1060036884634</v>
      </c>
      <c r="AB1000" s="31">
        <v>50.4487830156949</v>
      </c>
    </row>
    <row r="1001" ht="20.05" customHeight="1">
      <c r="A1001" s="17">
        <f>$A1000+C1000</f>
        <v>4980</v>
      </c>
      <c r="B1001" s="18"/>
      <c r="C1001" s="19">
        <v>5</v>
      </c>
      <c r="D1001" t="b" s="20">
        <v>1</v>
      </c>
      <c r="E1001" s="21"/>
      <c r="F1001" s="22">
        <v>424.227374776644</v>
      </c>
      <c r="G1001" s="22">
        <f>$E1001+($F1001/60+H1001*'data'!$C$16+I1001*OFFSET('data'!$C$17,0,D1001)-G1000*(OFFSET('data'!$C$18,0,D1001)+'data'!$C$19+OFFSET('data'!$C$20,0,D1001)))*$C1001/60+G1000</f>
        <v>19.0836663383198</v>
      </c>
      <c r="H1001" s="22">
        <f>H1000+('data'!$C$19*G1000-'data'!$C$16*H1000)*$C1001/60</f>
        <v>71.1217177505083</v>
      </c>
      <c r="I1001" s="22">
        <f>I1000+(OFFSET('data'!$C$20,0,D1001)*G1000-OFFSET('data'!$C$17,0,D1001)*I1000)*$C1001/60</f>
        <v>200.7694748549</v>
      </c>
      <c r="J1001" s="23">
        <f>$A1001/60</f>
        <v>83</v>
      </c>
      <c r="K1001" s="19">
        <f>G1001/'data'!$C$15*1000</f>
        <v>2.9156057626557</v>
      </c>
      <c r="L1001" s="19">
        <f>L1000+'data'!$G$21*(K1000-L1000)/60*C1000</f>
        <v>2.7374141895049</v>
      </c>
      <c r="M1001" s="20">
        <f>IF(L1001&lt;='data'!$G$22,1.89,1.47)</f>
        <v>1.89</v>
      </c>
      <c r="N1001" s="19">
        <f>$A1001</f>
        <v>4980</v>
      </c>
      <c r="O1001" s="31">
        <f>'data'!$G$23-'data'!$G$23*(1-('data'!$G$22^M1001)/('data'!$G$22^M1001+L1001^M1001))</f>
        <v>50.2779967265245</v>
      </c>
      <c r="P1001" s="31">
        <f>VLOOKUP(IF(N1001-'data'!$G$24&lt;0,0,N1001-'data'!$G$24),N3:O1097,2)</f>
        <v>50.4145268056184</v>
      </c>
      <c r="Q1001" s="20">
        <v>2.5</v>
      </c>
      <c r="R1001" s="19">
        <v>3.04166412535875</v>
      </c>
      <c r="S1001" s="19">
        <v>3.00092850471968</v>
      </c>
      <c r="T1001" s="19">
        <v>2.91564257051626</v>
      </c>
      <c r="U1001" s="19">
        <v>2.50001373108898</v>
      </c>
      <c r="V1001" s="19">
        <v>3.01786638154094</v>
      </c>
      <c r="W1001" s="19">
        <v>2.94615278995229</v>
      </c>
      <c r="X1001" s="19">
        <v>2.73745133932635</v>
      </c>
      <c r="Y1001" s="31">
        <v>54.2011192190283</v>
      </c>
      <c r="Z1001" s="31">
        <v>46.1241382411955</v>
      </c>
      <c r="AA1001" s="31">
        <v>47.0961214715145</v>
      </c>
      <c r="AB1001" s="31">
        <v>50.4139326056721</v>
      </c>
    </row>
    <row r="1002" ht="20.05" customHeight="1">
      <c r="A1002" s="17">
        <f>$A1001+C1001</f>
        <v>4985</v>
      </c>
      <c r="B1002" s="18"/>
      <c r="C1002" s="19">
        <v>5</v>
      </c>
      <c r="D1002" t="b" s="20">
        <v>1</v>
      </c>
      <c r="E1002" s="21"/>
      <c r="F1002" s="22">
        <v>424.180276886524</v>
      </c>
      <c r="G1002" s="22">
        <f>$E1002+($F1002/60+H1002*'data'!$C$16+I1002*OFFSET('data'!$C$17,0,D1002)-G1001*(OFFSET('data'!$C$18,0,D1002)+'data'!$C$19+OFFSET('data'!$C$20,0,D1002)))*$C1002/60+G1001</f>
        <v>19.0884518191329</v>
      </c>
      <c r="H1002" s="22">
        <f>H1001+('data'!$C$19*G1001-'data'!$C$16*H1001)*$C1002/60</f>
        <v>71.16556412629279</v>
      </c>
      <c r="I1002" s="22">
        <f>I1001+(OFFSET('data'!$C$20,0,D1002)*G1001-OFFSET('data'!$C$17,0,D1002)*I1001)*$C1002/60</f>
        <v>200.881525529901</v>
      </c>
      <c r="J1002" s="23">
        <f>$A1002/60</f>
        <v>83.0833333333333</v>
      </c>
      <c r="K1002" s="19">
        <f>G1002/'data'!$C$15*1000</f>
        <v>2.91633688922165</v>
      </c>
      <c r="L1002" s="19">
        <f>L1001+'data'!$G$21*(K1001-L1001)/60*C1001</f>
        <v>2.73951100774076</v>
      </c>
      <c r="M1002" s="20">
        <f>IF(L1002&lt;='data'!$G$22,1.89,1.47)</f>
        <v>1.89</v>
      </c>
      <c r="N1002" s="19">
        <f>$A1002</f>
        <v>4985</v>
      </c>
      <c r="O1002" s="31">
        <f>'data'!$G$23-'data'!$G$23*(1-('data'!$G$22^M1002)/('data'!$G$22^M1002+L1002^M1002))</f>
        <v>50.2445704594441</v>
      </c>
      <c r="P1002" s="31">
        <f>VLOOKUP(IF(N1002-'data'!$G$24&lt;0,0,N1002-'data'!$G$24),N3:O1097,2)</f>
        <v>50.3799656838904</v>
      </c>
      <c r="Q1002" s="20">
        <v>2.5</v>
      </c>
      <c r="R1002" s="19">
        <v>3.04184187460137</v>
      </c>
      <c r="S1002" s="19">
        <v>3.00128295852592</v>
      </c>
      <c r="T1002" s="19">
        <v>2.91637367602274</v>
      </c>
      <c r="U1002" s="19">
        <v>2.50001391748901</v>
      </c>
      <c r="V1002" s="19">
        <v>3.01814470705307</v>
      </c>
      <c r="W1002" s="19">
        <v>2.94679734746742</v>
      </c>
      <c r="X1002" s="19">
        <v>2.73954815353828</v>
      </c>
      <c r="Y1002" s="31">
        <v>54.2011158540789</v>
      </c>
      <c r="Z1002" s="31">
        <v>46.1209314913118</v>
      </c>
      <c r="AA1002" s="31">
        <v>47.0862942776007</v>
      </c>
      <c r="AB1002" s="31">
        <v>50.3793719310489</v>
      </c>
    </row>
    <row r="1003" ht="20.05" customHeight="1">
      <c r="A1003" s="17">
        <f>$A1002+C1002</f>
        <v>4990</v>
      </c>
      <c r="B1003" s="18"/>
      <c r="C1003" s="19">
        <v>5</v>
      </c>
      <c r="D1003" t="b" s="20">
        <v>1</v>
      </c>
      <c r="E1003" s="21"/>
      <c r="F1003" s="22">
        <v>424.133221201353</v>
      </c>
      <c r="G1003" s="22">
        <f>$E1003+($F1003/60+H1003*'data'!$C$16+I1003*OFFSET('data'!$C$17,0,D1003)-G1002*(OFFSET('data'!$C$18,0,D1003)+'data'!$C$19+OFFSET('data'!$C$20,0,D1003)))*$C1003/60+G1002</f>
        <v>19.0932008223444</v>
      </c>
      <c r="H1003" s="22">
        <f>H1002+('data'!$C$19*G1002-'data'!$C$16*H1002)*$C1003/60</f>
        <v>71.20926885136819</v>
      </c>
      <c r="I1003" s="22">
        <f>I1002+(OFFSET('data'!$C$20,0,D1003)*G1002-OFFSET('data'!$C$17,0,D1003)*I1002)*$C1003/60</f>
        <v>200.993580632060</v>
      </c>
      <c r="J1003" s="23">
        <f>$A1003/60</f>
        <v>83.1666666666667</v>
      </c>
      <c r="K1003" s="19">
        <f>G1003/'data'!$C$15*1000</f>
        <v>2.91706244273348</v>
      </c>
      <c r="L1003" s="19">
        <f>L1002+'data'!$G$21*(K1002-L1002)/60*C1002</f>
        <v>2.74159175559154</v>
      </c>
      <c r="M1003" s="20">
        <f>IF(L1003&lt;='data'!$G$22,1.89,1.47)</f>
        <v>1.89</v>
      </c>
      <c r="N1003" s="19">
        <f>$A1003</f>
        <v>4990</v>
      </c>
      <c r="O1003" s="31">
        <f>'data'!$G$23-'data'!$G$23*(1-('data'!$G$22^M1003)/('data'!$G$22^M1003+L1003^M1003))</f>
        <v>50.2114218119886</v>
      </c>
      <c r="P1003" s="31">
        <f>VLOOKUP(IF(N1003-'data'!$G$24&lt;0,0,N1003-'data'!$G$24),N3:O1097,2)</f>
        <v>50.3456919062082</v>
      </c>
      <c r="Q1003" s="20">
        <v>2.5</v>
      </c>
      <c r="R1003" s="19">
        <v>3.04201891562548</v>
      </c>
      <c r="S1003" s="19">
        <v>3.0016361135434</v>
      </c>
      <c r="T1003" s="19">
        <v>2.9170992084612</v>
      </c>
      <c r="U1003" s="19">
        <v>2.50001410135783</v>
      </c>
      <c r="V1003" s="19">
        <v>3.01842185736584</v>
      </c>
      <c r="W1003" s="19">
        <v>2.94743849127035</v>
      </c>
      <c r="X1003" s="19">
        <v>2.74162889716468</v>
      </c>
      <c r="Y1003" s="31">
        <v>54.2011125345714</v>
      </c>
      <c r="Z1003" s="31">
        <v>46.1177386086333</v>
      </c>
      <c r="AA1003" s="31">
        <v>47.0765216820061</v>
      </c>
      <c r="AB1003" s="31">
        <v>50.3450986007921</v>
      </c>
    </row>
    <row r="1004" ht="20.05" customHeight="1">
      <c r="A1004" s="17">
        <f>$A1003+C1003</f>
        <v>4995</v>
      </c>
      <c r="B1004" s="18"/>
      <c r="C1004" s="19">
        <v>5</v>
      </c>
      <c r="D1004" t="b" s="20">
        <v>1</v>
      </c>
      <c r="E1004" s="21"/>
      <c r="F1004" s="22">
        <v>424.086207551713</v>
      </c>
      <c r="G1004" s="22">
        <f>$E1004+($F1004/60+H1004*'data'!$C$16+I1004*OFFSET('data'!$C$17,0,D1004)-G1003*(OFFSET('data'!$C$18,0,D1004)+'data'!$C$19+OFFSET('data'!$C$20,0,D1004)))*$C1004/60+G1003</f>
        <v>19.0979146388819</v>
      </c>
      <c r="H1004" s="22">
        <f>H1003+('data'!$C$19*G1003-'data'!$C$16*H1003)*$C1004/60</f>
        <v>71.2528318754008</v>
      </c>
      <c r="I1004" s="22">
        <f>I1003+(OFFSET('data'!$C$20,0,D1004)*G1003-OFFSET('data'!$C$17,0,D1004)*I1003)*$C1004/60</f>
        <v>201.105639798281</v>
      </c>
      <c r="J1004" s="23">
        <f>$A1004/60</f>
        <v>83.25</v>
      </c>
      <c r="K1004" s="19">
        <f>G1004/'data'!$C$15*1000</f>
        <v>2.91778262041932</v>
      </c>
      <c r="L1004" s="19">
        <f>L1003+'data'!$G$21*(K1003-L1003)/60*C1003</f>
        <v>2.74365655658158</v>
      </c>
      <c r="M1004" s="20">
        <f>IF(L1004&lt;='data'!$G$22,1.89,1.47)</f>
        <v>1.89</v>
      </c>
      <c r="N1004" s="19">
        <f>$A1004</f>
        <v>4995</v>
      </c>
      <c r="O1004" s="31">
        <f>'data'!$G$23-'data'!$G$23*(1-('data'!$G$22^M1004)/('data'!$G$22^M1004+L1004^M1004))</f>
        <v>50.178548327327</v>
      </c>
      <c r="P1004" s="31">
        <f>VLOOKUP(IF(N1004-'data'!$G$24&lt;0,0,N1004-'data'!$G$24),N3:O1097,2)</f>
        <v>50.3117030624398</v>
      </c>
      <c r="Q1004" s="20">
        <v>2.5</v>
      </c>
      <c r="R1004" s="19">
        <v>3.04219525074364</v>
      </c>
      <c r="S1004" s="19">
        <v>3.0019879740268</v>
      </c>
      <c r="T1004" s="19">
        <v>2.91781936506321</v>
      </c>
      <c r="U1004" s="19">
        <v>2.50001428272624</v>
      </c>
      <c r="V1004" s="19">
        <v>3.0186978379464</v>
      </c>
      <c r="W1004" s="19">
        <v>2.94807624624783</v>
      </c>
      <c r="X1004" s="19">
        <v>2.74369369373206</v>
      </c>
      <c r="Y1004" s="31">
        <v>54.2011092599533</v>
      </c>
      <c r="Z1004" s="31">
        <v>46.1145595256515</v>
      </c>
      <c r="AA1004" s="31">
        <v>47.066803264369</v>
      </c>
      <c r="AB1004" s="31">
        <v>50.3111102047485</v>
      </c>
    </row>
    <row r="1005" ht="20.05" customHeight="1">
      <c r="A1005" s="17">
        <f>$A1004+C1004</f>
        <v>5000</v>
      </c>
      <c r="B1005" s="18"/>
      <c r="C1005" s="19">
        <v>5</v>
      </c>
      <c r="D1005" t="b" s="20">
        <v>1</v>
      </c>
      <c r="E1005" s="21"/>
      <c r="F1005" s="22">
        <v>424.039235769153</v>
      </c>
      <c r="G1005" s="22">
        <f>$E1005+($F1005/60+H1005*'data'!$C$16+I1005*OFFSET('data'!$C$17,0,D1005)-G1004*(OFFSET('data'!$C$18,0,D1005)+'data'!$C$19+OFFSET('data'!$C$20,0,D1005)))*$C1005/60+G1004</f>
        <v>19.1025944862018</v>
      </c>
      <c r="H1005" s="22">
        <f>H1004+('data'!$C$19*G1004-'data'!$C$16*H1004)*$C1005/60</f>
        <v>71.2962531795515</v>
      </c>
      <c r="I1005" s="22">
        <f>I1004+(OFFSET('data'!$C$20,0,D1005)*G1004-OFFSET('data'!$C$17,0,D1005)*I1004)*$C1005/60</f>
        <v>201.217702678398</v>
      </c>
      <c r="J1005" s="23">
        <f>$A1005/60</f>
        <v>83.3333333333333</v>
      </c>
      <c r="K1005" s="19">
        <f>G1005/'data'!$C$15*1000</f>
        <v>2.91849760828236</v>
      </c>
      <c r="L1005" s="19">
        <f>L1004+'data'!$G$21*(K1004-L1004)/60*C1004</f>
        <v>2.74570553510249</v>
      </c>
      <c r="M1005" s="20">
        <f>IF(L1005&lt;='data'!$G$22,1.89,1.47)</f>
        <v>1.89</v>
      </c>
      <c r="N1005" s="19">
        <f>$A1005</f>
        <v>5000</v>
      </c>
      <c r="O1005" s="31">
        <f>'data'!$G$23-'data'!$G$23*(1-('data'!$G$22^M1005)/('data'!$G$22^M1005+L1005^M1005))</f>
        <v>50.1459475433979</v>
      </c>
      <c r="P1005" s="31">
        <f>VLOOKUP(IF(N1005-'data'!$G$24&lt;0,0,N1005-'data'!$G$24),N3:O1097,2)</f>
        <v>50.2779967265245</v>
      </c>
      <c r="Q1005" s="20">
        <v>2.5</v>
      </c>
      <c r="R1005" s="19">
        <v>3.04237088226087</v>
      </c>
      <c r="S1005" s="19">
        <v>3.00233854421664</v>
      </c>
      <c r="T1005" s="19">
        <v>2.91853433183518</v>
      </c>
      <c r="U1005" s="19">
        <v>2.50001446162469</v>
      </c>
      <c r="V1005" s="19">
        <v>3.01897265422486</v>
      </c>
      <c r="W1005" s="19">
        <v>2.94871063704384</v>
      </c>
      <c r="X1005" s="19">
        <v>2.74574266763426</v>
      </c>
      <c r="Y1005" s="31">
        <v>54.2011060296786</v>
      </c>
      <c r="Z1005" s="31">
        <v>46.111394175334</v>
      </c>
      <c r="AA1005" s="31">
        <v>47.0571386086306</v>
      </c>
      <c r="AB1005" s="31">
        <v>50.2774043168364</v>
      </c>
    </row>
    <row r="1006" ht="20.05" customHeight="1">
      <c r="A1006" s="17">
        <f>$A1005+C1005</f>
        <v>5005</v>
      </c>
      <c r="B1006" s="18"/>
      <c r="C1006" s="19">
        <v>5</v>
      </c>
      <c r="D1006" t="b" s="20">
        <v>1</v>
      </c>
      <c r="E1006" s="21"/>
      <c r="F1006" s="22">
        <v>423.992305686187</v>
      </c>
      <c r="G1006" s="22">
        <f>$E1006+($F1006/60+H1006*'data'!$C$16+I1006*OFFSET('data'!$C$17,0,D1006)-G1005*(OFFSET('data'!$C$18,0,D1006)+'data'!$C$19+OFFSET('data'!$C$20,0,D1006)))*$C1006/60+G1005</f>
        <v>19.1072415126227</v>
      </c>
      <c r="H1006" s="22">
        <f>H1005+('data'!$C$19*G1005-'data'!$C$16*H1005)*$C1006/60</f>
        <v>71.33953277451511</v>
      </c>
      <c r="I1006" s="22">
        <f>I1005+(OFFSET('data'!$C$20,0,D1006)*G1005-OFFSET('data'!$C$17,0,D1006)*I1005)*$C1006/60</f>
        <v>201.329768934441</v>
      </c>
      <c r="J1006" s="23">
        <f>$A1006/60</f>
        <v>83.4166666666667</v>
      </c>
      <c r="K1006" s="19">
        <f>G1006/'data'!$C$15*1000</f>
        <v>2.91920758176292</v>
      </c>
      <c r="L1006" s="19">
        <f>L1005+'data'!$G$21*(K1005-L1005)/60*C1005</f>
        <v>2.74773881627089</v>
      </c>
      <c r="M1006" s="20">
        <f>IF(L1006&lt;='data'!$G$22,1.89,1.47)</f>
        <v>1.89</v>
      </c>
      <c r="N1006" s="19">
        <f>$A1006</f>
        <v>5005</v>
      </c>
      <c r="O1006" s="31">
        <f>'data'!$G$23-'data'!$G$23*(1-('data'!$G$22^M1006)/('data'!$G$22^M1006+L1006^M1006))</f>
        <v>50.113616995129</v>
      </c>
      <c r="P1006" s="31">
        <f>VLOOKUP(IF(N1006-'data'!$G$24&lt;0,0,N1006-'data'!$G$24),N3:O1097,2)</f>
        <v>50.2445704594441</v>
      </c>
      <c r="Q1006" s="20">
        <v>2.5</v>
      </c>
      <c r="R1006" s="19">
        <v>3.04254581247458</v>
      </c>
      <c r="S1006" s="19">
        <v>3.0026878283394</v>
      </c>
      <c r="T1006" s="19">
        <v>2.91924428422044</v>
      </c>
      <c r="U1006" s="19">
        <v>2.50001463808326</v>
      </c>
      <c r="V1006" s="19">
        <v>3.01924631159465</v>
      </c>
      <c r="W1006" s="19">
        <v>2.94934168806226</v>
      </c>
      <c r="X1006" s="19">
        <v>2.74777594399012</v>
      </c>
      <c r="Y1006" s="31">
        <v>54.2011028432079</v>
      </c>
      <c r="Z1006" s="31">
        <v>46.1082424911203</v>
      </c>
      <c r="AA1006" s="31">
        <v>47.0475273029843</v>
      </c>
      <c r="AB1006" s="31">
        <v>50.2439784980172</v>
      </c>
    </row>
    <row r="1007" ht="20.05" customHeight="1">
      <c r="A1007" s="17">
        <f>$A1006+C1006</f>
        <v>5010</v>
      </c>
      <c r="B1007" s="18"/>
      <c r="C1007" s="19">
        <v>5</v>
      </c>
      <c r="D1007" t="b" s="20">
        <v>1</v>
      </c>
      <c r="E1007" s="21"/>
      <c r="F1007" s="22">
        <v>423.945417136285</v>
      </c>
      <c r="G1007" s="22">
        <f>$E1007+($F1007/60+H1007*'data'!$C$16+I1007*OFFSET('data'!$C$17,0,D1007)-G1006*(OFFSET('data'!$C$18,0,D1007)+'data'!$C$19+OFFSET('data'!$C$20,0,D1007)))*$C1007/60+G1006</f>
        <v>19.1118568014033</v>
      </c>
      <c r="H1007" s="22">
        <f>H1006+('data'!$C$19*G1006-'data'!$C$16*H1006)*$C1007/60</f>
        <v>71.38267069867641</v>
      </c>
      <c r="I1007" s="22">
        <f>I1006+(OFFSET('data'!$C$20,0,D1007)*G1006-OFFSET('data'!$C$17,0,D1007)*I1006)*$C1007/60</f>
        <v>201.441838239946</v>
      </c>
      <c r="J1007" s="23">
        <f>$A1007/60</f>
        <v>83.5</v>
      </c>
      <c r="K1007" s="19">
        <f>G1007/'data'!$C$15*1000</f>
        <v>2.91991270636144</v>
      </c>
      <c r="L1007" s="19">
        <f>L1006+'data'!$G$21*(K1006-L1006)/60*C1006</f>
        <v>2.74975652579557</v>
      </c>
      <c r="M1007" s="20">
        <f>IF(L1007&lt;='data'!$G$22,1.89,1.47)</f>
        <v>1.89</v>
      </c>
      <c r="N1007" s="19">
        <f>$A1007</f>
        <v>5010</v>
      </c>
      <c r="O1007" s="31">
        <f>'data'!$G$23-'data'!$G$23*(1-('data'!$G$22^M1007)/('data'!$G$22^M1007+L1007^M1007))</f>
        <v>50.0815542164976</v>
      </c>
      <c r="P1007" s="31">
        <f>VLOOKUP(IF(N1007-'data'!$G$24&lt;0,0,N1007-'data'!$G$24),N3:O1097,2)</f>
        <v>50.2114218119886</v>
      </c>
      <c r="Q1007" s="20">
        <v>2.5</v>
      </c>
      <c r="R1007" s="19">
        <v>3.04272004367473</v>
      </c>
      <c r="S1007" s="19">
        <v>3.00303583060754</v>
      </c>
      <c r="T1007" s="19">
        <v>2.91994938772228</v>
      </c>
      <c r="U1007" s="19">
        <v>2.50001481213169</v>
      </c>
      <c r="V1007" s="19">
        <v>3.01951881541285</v>
      </c>
      <c r="W1007" s="19">
        <v>2.94996942346954</v>
      </c>
      <c r="X1007" s="19">
        <v>2.74979364851065</v>
      </c>
      <c r="Y1007" s="31">
        <v>54.201099700008</v>
      </c>
      <c r="Z1007" s="31">
        <v>46.1051044069172</v>
      </c>
      <c r="AA1007" s="31">
        <v>47.0379689398264</v>
      </c>
      <c r="AB1007" s="31">
        <v>50.2108302990598</v>
      </c>
    </row>
    <row r="1008" ht="20.05" customHeight="1">
      <c r="A1008" s="17">
        <f>$A1007+C1007</f>
        <v>5015</v>
      </c>
      <c r="B1008" s="18"/>
      <c r="C1008" s="19">
        <v>5</v>
      </c>
      <c r="D1008" t="b" s="20">
        <v>1</v>
      </c>
      <c r="E1008" s="21"/>
      <c r="F1008" s="22">
        <v>423.898569953866</v>
      </c>
      <c r="G1008" s="22">
        <f>$E1008+($F1008/60+H1008*'data'!$C$16+I1008*OFFSET('data'!$C$17,0,D1008)-G1007*(OFFSET('data'!$C$18,0,D1008)+'data'!$C$19+OFFSET('data'!$C$20,0,D1008)))*$C1008/60+G1007</f>
        <v>19.1164413745783</v>
      </c>
      <c r="H1008" s="22">
        <f>H1007+('data'!$C$19*G1007-'data'!$C$16*H1007)*$C1008/60</f>
        <v>71.425667016375</v>
      </c>
      <c r="I1008" s="22">
        <f>I1007+(OFFSET('data'!$C$20,0,D1008)*G1007-OFFSET('data'!$C$17,0,D1008)*I1007)*$C1008/60</f>
        <v>201.553910279306</v>
      </c>
      <c r="J1008" s="23">
        <f>$A1008/60</f>
        <v>83.5833333333333</v>
      </c>
      <c r="K1008" s="19">
        <f>G1008/'data'!$C$15*1000</f>
        <v>2.92061313822455</v>
      </c>
      <c r="L1008" s="19">
        <f>L1007+'data'!$G$21*(K1007-L1007)/60*C1007</f>
        <v>2.75175878985355</v>
      </c>
      <c r="M1008" s="20">
        <f>IF(L1008&lt;='data'!$G$22,1.89,1.47)</f>
        <v>1.89</v>
      </c>
      <c r="N1008" s="19">
        <f>$A1008</f>
        <v>5015</v>
      </c>
      <c r="O1008" s="31">
        <f>'data'!$G$23-'data'!$G$23*(1-('data'!$G$22^M1008)/('data'!$G$22^M1008+L1008^M1008))</f>
        <v>50.0497567424416</v>
      </c>
      <c r="P1008" s="31">
        <f>VLOOKUP(IF(N1008-'data'!$G$24&lt;0,0,N1008-'data'!$G$24),N3:O1097,2)</f>
        <v>50.178548327327</v>
      </c>
      <c r="Q1008" s="20">
        <v>2.5</v>
      </c>
      <c r="R1008" s="19">
        <v>3.04289357814376</v>
      </c>
      <c r="S1008" s="19">
        <v>3.00338255521957</v>
      </c>
      <c r="T1008" s="19">
        <v>2.920649798490</v>
      </c>
      <c r="U1008" s="19">
        <v>2.50001498379934</v>
      </c>
      <c r="V1008" s="19">
        <v>3.01979017100056</v>
      </c>
      <c r="W1008" s="19">
        <v>2.95059386719733</v>
      </c>
      <c r="X1008" s="19">
        <v>2.75179590737512</v>
      </c>
      <c r="Y1008" s="31">
        <v>54.2010965995521</v>
      </c>
      <c r="Z1008" s="31">
        <v>46.1019798570941</v>
      </c>
      <c r="AA1008" s="31">
        <v>47.0284631157064</v>
      </c>
      <c r="AB1008" s="31">
        <v>50.1779572631132</v>
      </c>
    </row>
    <row r="1009" ht="20.05" customHeight="1">
      <c r="A1009" s="17">
        <f>$A1008+C1008</f>
        <v>5020</v>
      </c>
      <c r="B1009" s="18"/>
      <c r="C1009" s="19">
        <v>5</v>
      </c>
      <c r="D1009" t="b" s="20">
        <v>1</v>
      </c>
      <c r="E1009" s="21"/>
      <c r="F1009" s="22">
        <v>423.851763974298</v>
      </c>
      <c r="G1009" s="22">
        <f>$E1009+($F1009/60+H1009*'data'!$C$16+I1009*OFFSET('data'!$C$17,0,D1009)-G1008*(OFFSET('data'!$C$18,0,D1009)+'data'!$C$19+OFFSET('data'!$C$20,0,D1009)))*$C1009/60+G1008</f>
        <v>19.1209961965685</v>
      </c>
      <c r="H1009" s="22">
        <f>H1008+('data'!$C$19*G1008-'data'!$C$16*H1008)*$C1009/60</f>
        <v>71.46852181627349</v>
      </c>
      <c r="I1009" s="22">
        <f>I1008+(OFFSET('data'!$C$20,0,D1009)*G1008-OFFSET('data'!$C$17,0,D1009)*I1008)*$C1009/60</f>
        <v>201.665984747162</v>
      </c>
      <c r="J1009" s="23">
        <f>$A1009/60</f>
        <v>83.6666666666667</v>
      </c>
      <c r="K1009" s="19">
        <f>G1009/'data'!$C$15*1000</f>
        <v>2.92130902469663</v>
      </c>
      <c r="L1009" s="19">
        <f>L1008+'data'!$G$21*(K1008-L1008)/60*C1008</f>
        <v>2.75374573497451</v>
      </c>
      <c r="M1009" s="20">
        <f>IF(L1009&lt;='data'!$G$22,1.89,1.47)</f>
        <v>1.89</v>
      </c>
      <c r="N1009" s="19">
        <f>$A1009</f>
        <v>5020</v>
      </c>
      <c r="O1009" s="31">
        <f>'data'!$G$23-'data'!$G$23*(1-('data'!$G$22^M1009)/('data'!$G$22^M1009+L1009^M1009))</f>
        <v>50.018222110630</v>
      </c>
      <c r="P1009" s="31">
        <f>VLOOKUP(IF(N1009-'data'!$G$24&lt;0,0,N1009-'data'!$G$24),N3:O1097,2)</f>
        <v>50.1459475433979</v>
      </c>
      <c r="Q1009" s="20">
        <v>2.5</v>
      </c>
      <c r="R1009" s="19">
        <v>3.04306641815666</v>
      </c>
      <c r="S1009" s="19">
        <v>3.0037280063601</v>
      </c>
      <c r="T1009" s="19">
        <v>2.92134566387047</v>
      </c>
      <c r="U1009" s="19">
        <v>2.50001515311524</v>
      </c>
      <c r="V1009" s="19">
        <v>3.02006038364319</v>
      </c>
      <c r="W1009" s="19">
        <v>2.95121504294507</v>
      </c>
      <c r="X1009" s="19">
        <v>2.75378284711545</v>
      </c>
      <c r="Y1009" s="31">
        <v>54.2010935413199</v>
      </c>
      <c r="Z1009" s="31">
        <v>46.0988687764789</v>
      </c>
      <c r="AA1009" s="31">
        <v>47.0190094312781</v>
      </c>
      <c r="AB1009" s="31">
        <v>50.1453569280954</v>
      </c>
    </row>
    <row r="1010" ht="20.05" customHeight="1">
      <c r="A1010" s="17">
        <f>$A1009+C1009</f>
        <v>5025</v>
      </c>
      <c r="B1010" s="18"/>
      <c r="C1010" s="19">
        <v>5</v>
      </c>
      <c r="D1010" t="b" s="20">
        <v>1</v>
      </c>
      <c r="E1010" s="21"/>
      <c r="F1010" s="22">
        <v>423.804999033886</v>
      </c>
      <c r="G1010" s="22">
        <f>$E1010+($F1010/60+H1010*'data'!$C$16+I1010*OFFSET('data'!$C$17,0,D1010)-G1009*(OFFSET('data'!$C$18,0,D1010)+'data'!$C$19+OFFSET('data'!$C$20,0,D1010)))*$C1010/60+G1009</f>
        <v>19.1255221775772</v>
      </c>
      <c r="H1010" s="22">
        <f>H1009+('data'!$C$19*G1009-'data'!$C$16*H1009)*$C1010/60</f>
        <v>71.5112352098223</v>
      </c>
      <c r="I1010" s="22">
        <f>I1009+(OFFSET('data'!$C$20,0,D1010)*G1009-OFFSET('data'!$C$17,0,D1010)*I1009)*$C1010/60</f>
        <v>201.778061347826</v>
      </c>
      <c r="J1010" s="23">
        <f>$A1010/60</f>
        <v>83.75</v>
      </c>
      <c r="K1010" s="19">
        <f>G1010/'data'!$C$15*1000</f>
        <v>2.92200050483869</v>
      </c>
      <c r="L1010" s="19">
        <f>L1009+'data'!$G$21*(K1009-L1009)/60*C1009</f>
        <v>2.75571748793307</v>
      </c>
      <c r="M1010" s="20">
        <f>IF(L1010&lt;='data'!$G$22,1.89,1.47)</f>
        <v>1.89</v>
      </c>
      <c r="N1010" s="19">
        <f>$A1010</f>
        <v>5025</v>
      </c>
      <c r="O1010" s="31">
        <f>'data'!$G$23-'data'!$G$23*(1-('data'!$G$22^M1010)/('data'!$G$22^M1010+L1010^M1010))</f>
        <v>49.9869478631023</v>
      </c>
      <c r="P1010" s="31">
        <f>VLOOKUP(IF(N1010-'data'!$G$24&lt;0,0,N1010-'data'!$G$24),N3:O1097,2)</f>
        <v>50.113616995129</v>
      </c>
      <c r="Q1010" s="20">
        <v>2.5</v>
      </c>
      <c r="R1010" s="19">
        <v>3.04323856598097</v>
      </c>
      <c r="S1010" s="19">
        <v>3.00407218819991</v>
      </c>
      <c r="T1010" s="19">
        <v>2.92203712292701</v>
      </c>
      <c r="U1010" s="19">
        <v>2.50001532010807</v>
      </c>
      <c r="V1010" s="19">
        <v>3.02032945859083</v>
      </c>
      <c r="W1010" s="19">
        <v>2.95183297418256</v>
      </c>
      <c r="X1010" s="19">
        <v>2.7557545945085</v>
      </c>
      <c r="Y1010" s="31">
        <v>54.2010905247971</v>
      </c>
      <c r="Z1010" s="31">
        <v>46.0957711003534</v>
      </c>
      <c r="AA1010" s="31">
        <v>47.0096074912518</v>
      </c>
      <c r="AB1010" s="31">
        <v>50.113026828914</v>
      </c>
    </row>
    <row r="1011" ht="20.05" customHeight="1">
      <c r="A1011" s="17">
        <f>$A1010+C1010</f>
        <v>5030</v>
      </c>
      <c r="B1011" s="18"/>
      <c r="C1011" s="19">
        <v>5</v>
      </c>
      <c r="D1011" t="b" s="20">
        <v>1</v>
      </c>
      <c r="E1011" s="21"/>
      <c r="F1011" s="22">
        <v>423.758274969870</v>
      </c>
      <c r="G1011" s="22">
        <f>$E1011+($F1011/60+H1011*'data'!$C$16+I1011*OFFSET('data'!$C$17,0,D1011)-G1010*(OFFSET('data'!$C$18,0,D1011)+'data'!$C$19+OFFSET('data'!$C$20,0,D1011)))*$C1011/60+G1010</f>
        <v>19.1300201767855</v>
      </c>
      <c r="H1011" s="22">
        <f>H1010+('data'!$C$19*G1010-'data'!$C$16*H1010)*$C1011/60</f>
        <v>71.5538073298156</v>
      </c>
      <c r="I1011" s="22">
        <f>I1010+(OFFSET('data'!$C$20,0,D1011)*G1010-OFFSET('data'!$C$17,0,D1011)*I1010)*$C1011/60</f>
        <v>201.890139794741</v>
      </c>
      <c r="J1011" s="23">
        <f>$A1011/60</f>
        <v>83.8333333333333</v>
      </c>
      <c r="K1011" s="19">
        <f>G1011/'data'!$C$15*1000</f>
        <v>2.92268770991656</v>
      </c>
      <c r="L1011" s="19">
        <f>L1010+'data'!$G$21*(K1010-L1010)/60*C1010</f>
        <v>2.75767417564841</v>
      </c>
      <c r="M1011" s="20">
        <f>IF(L1011&lt;='data'!$G$22,1.89,1.47)</f>
        <v>1.89</v>
      </c>
      <c r="N1011" s="19">
        <f>$A1011</f>
        <v>5030</v>
      </c>
      <c r="O1011" s="31">
        <f>'data'!$G$23-'data'!$G$23*(1-('data'!$G$22^M1011)/('data'!$G$22^M1011+L1011^M1011))</f>
        <v>49.955931547785</v>
      </c>
      <c r="P1011" s="31">
        <f>VLOOKUP(IF(N1011-'data'!$G$24&lt;0,0,N1011-'data'!$G$24),N3:O1097,2)</f>
        <v>50.0815542164976</v>
      </c>
      <c r="Q1011" s="20">
        <v>2.5</v>
      </c>
      <c r="R1011" s="19">
        <v>3.04341002387681</v>
      </c>
      <c r="S1011" s="19">
        <v>3.00441510489598</v>
      </c>
      <c r="T1011" s="19">
        <v>2.9227243069277</v>
      </c>
      <c r="U1011" s="19">
        <v>2.50001548480617</v>
      </c>
      <c r="V1011" s="19">
        <v>3.02059740105856</v>
      </c>
      <c r="W1011" s="19">
        <v>2.95244768415252</v>
      </c>
      <c r="X1011" s="19">
        <v>2.75771127647571</v>
      </c>
      <c r="Y1011" s="31">
        <v>54.2010875494753</v>
      </c>
      <c r="Z1011" s="31">
        <v>46.0926867644493</v>
      </c>
      <c r="AA1011" s="31">
        <v>47.0002569043471</v>
      </c>
      <c r="AB1011" s="31">
        <v>50.0809644995268</v>
      </c>
    </row>
    <row r="1012" ht="20.05" customHeight="1">
      <c r="A1012" s="17">
        <f>$A1011+C1011</f>
        <v>5035</v>
      </c>
      <c r="B1012" s="18"/>
      <c r="C1012" s="19">
        <v>5</v>
      </c>
      <c r="D1012" t="b" s="20">
        <v>1</v>
      </c>
      <c r="E1012" s="21"/>
      <c r="F1012" s="22">
        <v>423.711591620421</v>
      </c>
      <c r="G1012" s="22">
        <f>$E1012+($F1012/60+H1012*'data'!$C$16+I1012*OFFSET('data'!$C$17,0,D1012)-G1011*(OFFSET('data'!$C$18,0,D1012)+'data'!$C$19+OFFSET('data'!$C$20,0,D1012)))*$C1012/60+G1011</f>
        <v>19.1344910053596</v>
      </c>
      <c r="H1012" s="22">
        <f>H1011+('data'!$C$19*G1011-'data'!$C$16*H1011)*$C1012/60</f>
        <v>71.5962383290329</v>
      </c>
      <c r="I1012" s="22">
        <f>I1011+(OFFSET('data'!$C$20,0,D1012)*G1011-OFFSET('data'!$C$17,0,D1012)*I1011)*$C1012/60</f>
        <v>202.002219809974</v>
      </c>
      <c r="J1012" s="23">
        <f>$A1012/60</f>
        <v>83.9166666666667</v>
      </c>
      <c r="K1012" s="19">
        <f>G1012/'data'!$C$15*1000</f>
        <v>2.92337076386036</v>
      </c>
      <c r="L1012" s="19">
        <f>L1011+'data'!$G$21*(K1011-L1011)/60*C1011</f>
        <v>2.75961592509087</v>
      </c>
      <c r="M1012" s="20">
        <f>IF(L1012&lt;='data'!$G$22,1.89,1.47)</f>
        <v>1.89</v>
      </c>
      <c r="N1012" s="19">
        <f>$A1012</f>
        <v>5035</v>
      </c>
      <c r="O1012" s="31">
        <f>'data'!$G$23-'data'!$G$23*(1-('data'!$G$22^M1012)/('data'!$G$22^M1012+L1012^M1012))</f>
        <v>49.9251707198922</v>
      </c>
      <c r="P1012" s="31">
        <f>VLOOKUP(IF(N1012-'data'!$G$24&lt;0,0,N1012-'data'!$G$24),N3:O1097,2)</f>
        <v>50.0497567424416</v>
      </c>
      <c r="Q1012" s="20">
        <v>2.5</v>
      </c>
      <c r="R1012" s="19">
        <v>3.04358079409691</v>
      </c>
      <c r="S1012" s="19">
        <v>3.00475676059153</v>
      </c>
      <c r="T1012" s="19">
        <v>2.92340733980467</v>
      </c>
      <c r="U1012" s="19">
        <v>2.50001564723754</v>
      </c>
      <c r="V1012" s="19">
        <v>3.02086421622678</v>
      </c>
      <c r="W1012" s="19">
        <v>2.95305919587307</v>
      </c>
      <c r="X1012" s="19">
        <v>2.75965301998966</v>
      </c>
      <c r="Y1012" s="31">
        <v>54.2010846148526</v>
      </c>
      <c r="Z1012" s="31">
        <v>46.0896157049434</v>
      </c>
      <c r="AA1012" s="31">
        <v>46.9909572832454</v>
      </c>
      <c r="AB1012" s="31">
        <v>50.0491674748517</v>
      </c>
    </row>
    <row r="1013" ht="20.05" customHeight="1">
      <c r="A1013" s="17">
        <f>$A1012+C1012</f>
        <v>5040</v>
      </c>
      <c r="B1013" s="18"/>
      <c r="C1013" s="19">
        <v>5</v>
      </c>
      <c r="D1013" t="b" s="20">
        <v>1</v>
      </c>
      <c r="E1013" s="21"/>
      <c r="F1013" s="22">
        <v>423.664948824631</v>
      </c>
      <c r="G1013" s="22">
        <f>$E1013+($F1013/60+H1013*'data'!$C$16+I1013*OFFSET('data'!$C$17,0,D1013)-G1012*(OFFSET('data'!$C$18,0,D1013)+'data'!$C$19+OFFSET('data'!$C$20,0,D1013)))*$C1013/60+G1012</f>
        <v>19.1389354292796</v>
      </c>
      <c r="H1013" s="22">
        <f>H1012+('data'!$C$19*G1012-'data'!$C$16*H1012)*$C1013/60</f>
        <v>71.6385283789616</v>
      </c>
      <c r="I1013" s="22">
        <f>I1012+(OFFSET('data'!$C$20,0,D1013)*G1012-OFFSET('data'!$C$17,0,D1013)*I1012)*$C1013/60</f>
        <v>202.114301123733</v>
      </c>
      <c r="J1013" s="23">
        <f>$A1013/60</f>
        <v>84</v>
      </c>
      <c r="K1013" s="19">
        <f>G1013/'data'!$C$15*1000</f>
        <v>2.92404978369664</v>
      </c>
      <c r="L1013" s="19">
        <f>L1012+'data'!$G$21*(K1012-L1012)/60*C1012</f>
        <v>2.76154286319502</v>
      </c>
      <c r="M1013" s="20">
        <f>IF(L1013&lt;='data'!$G$22,1.89,1.47)</f>
        <v>1.89</v>
      </c>
      <c r="N1013" s="19">
        <f>$A1013</f>
        <v>5040</v>
      </c>
      <c r="O1013" s="31">
        <f>'data'!$G$23-'data'!$G$23*(1-('data'!$G$22^M1013)/('data'!$G$22^M1013+L1013^M1013))</f>
        <v>49.8946629432188</v>
      </c>
      <c r="P1013" s="31">
        <f>VLOOKUP(IF(N1013-'data'!$G$24&lt;0,0,N1013-'data'!$G$24),N3:O1097,2)</f>
        <v>50.018222110630</v>
      </c>
      <c r="Q1013" s="20">
        <v>2.5</v>
      </c>
      <c r="R1013" s="19">
        <v>3.04375087888663</v>
      </c>
      <c r="S1013" s="19">
        <v>3.00509715941616</v>
      </c>
      <c r="T1013" s="19">
        <v>2.9240863385864</v>
      </c>
      <c r="U1013" s="19">
        <v>2.50001580742984</v>
      </c>
      <c r="V1013" s="19">
        <v>3.02112990924152</v>
      </c>
      <c r="W1013" s="19">
        <v>2.95366753214024</v>
      </c>
      <c r="X1013" s="19">
        <v>2.76157995198716</v>
      </c>
      <c r="Y1013" s="31">
        <v>54.2010817204326</v>
      </c>
      <c r="Z1013" s="31">
        <v>46.086557858454</v>
      </c>
      <c r="AA1013" s="31">
        <v>46.9817082445444</v>
      </c>
      <c r="AB1013" s="31">
        <v>50.0176332925385</v>
      </c>
    </row>
    <row r="1014" ht="20.05" customHeight="1">
      <c r="A1014" s="17">
        <f>$A1013+C1013</f>
        <v>5045</v>
      </c>
      <c r="B1014" s="18"/>
      <c r="C1014" s="19">
        <v>5</v>
      </c>
      <c r="D1014" t="b" s="20">
        <v>1</v>
      </c>
      <c r="E1014" s="21"/>
      <c r="F1014" s="22">
        <v>423.618346422513</v>
      </c>
      <c r="G1014" s="22">
        <f>$E1014+($F1014/60+H1014*'data'!$C$16+I1014*OFFSET('data'!$C$17,0,D1014)-G1013*(OFFSET('data'!$C$18,0,D1014)+'data'!$C$19+OFFSET('data'!$C$20,0,D1014)))*$C1014/60+G1013</f>
        <v>19.1433541720012</v>
      </c>
      <c r="H1014" s="22">
        <f>H1013+('data'!$C$19*G1013-'data'!$C$16*H1013)*$C1014/60</f>
        <v>71.6806776685948</v>
      </c>
      <c r="I1014" s="22">
        <f>I1013+(OFFSET('data'!$C$20,0,D1014)*G1013-OFFSET('data'!$C$17,0,D1014)*I1013)*$C1014/60</f>
        <v>202.226383473919</v>
      </c>
      <c r="J1014" s="23">
        <f>$A1014/60</f>
        <v>84.0833333333333</v>
      </c>
      <c r="K1014" s="19">
        <f>G1014/'data'!$C$15*1000</f>
        <v>2.92472487995511</v>
      </c>
      <c r="L1014" s="19">
        <f>L1013+'data'!$G$21*(K1013-L1013)/60*C1013</f>
        <v>2.76345511677882</v>
      </c>
      <c r="M1014" s="20">
        <f>IF(L1014&lt;='data'!$G$22,1.89,1.47)</f>
        <v>1.89</v>
      </c>
      <c r="N1014" s="19">
        <f>$A1014</f>
        <v>5045</v>
      </c>
      <c r="O1014" s="31">
        <f>'data'!$G$23-'data'!$G$23*(1-('data'!$G$22^M1014)/('data'!$G$22^M1014+L1014^M1014))</f>
        <v>49.8644057913325</v>
      </c>
      <c r="P1014" s="31">
        <f>VLOOKUP(IF(N1014-'data'!$G$24&lt;0,0,N1014-'data'!$G$24),N3:O1097,2)</f>
        <v>49.9869478631023</v>
      </c>
      <c r="Q1014" s="20">
        <v>2.5</v>
      </c>
      <c r="R1014" s="19">
        <v>3.04392028048399</v>
      </c>
      <c r="S1014" s="19">
        <v>3.00543630548576</v>
      </c>
      <c r="T1014" s="19">
        <v>2.92476141380441</v>
      </c>
      <c r="U1014" s="19">
        <v>2.50001596541042</v>
      </c>
      <c r="V1014" s="19">
        <v>3.02139448521478</v>
      </c>
      <c r="W1014" s="19">
        <v>2.95427271553039</v>
      </c>
      <c r="X1014" s="19">
        <v>2.76349219928842</v>
      </c>
      <c r="Y1014" s="31">
        <v>54.2010788657252</v>
      </c>
      <c r="Z1014" s="31">
        <v>46.0835131620362</v>
      </c>
      <c r="AA1014" s="31">
        <v>46.9725094087119</v>
      </c>
      <c r="AB1014" s="31">
        <v>49.9863594946077</v>
      </c>
    </row>
    <row r="1015" ht="20.05" customHeight="1">
      <c r="A1015" s="17">
        <f>$A1014+C1014</f>
        <v>5050</v>
      </c>
      <c r="B1015" s="18"/>
      <c r="C1015" s="19">
        <v>5</v>
      </c>
      <c r="D1015" t="b" s="20">
        <v>1</v>
      </c>
      <c r="E1015" s="21"/>
      <c r="F1015" s="22">
        <v>423.571784254991</v>
      </c>
      <c r="G1015" s="22">
        <f>$E1015+($F1015/60+H1015*'data'!$C$16+I1015*OFFSET('data'!$C$17,0,D1015)-G1014*(OFFSET('data'!$C$18,0,D1015)+'data'!$C$19+OFFSET('data'!$C$20,0,D1015)))*$C1015/60+G1014</f>
        <v>19.1477479169608</v>
      </c>
      <c r="H1015" s="22">
        <f>H1014+('data'!$C$19*G1014-'data'!$C$16*H1014)*$C1015/60</f>
        <v>71.722686403301</v>
      </c>
      <c r="I1015" s="22">
        <f>I1014+(OFFSET('data'!$C$20,0,D1015)*G1014-OFFSET('data'!$C$17,0,D1015)*I1014)*$C1015/60</f>
        <v>202.338466605702</v>
      </c>
      <c r="J1015" s="23">
        <f>$A1015/60</f>
        <v>84.1666666666667</v>
      </c>
      <c r="K1015" s="19">
        <f>G1015/'data'!$C$15*1000</f>
        <v>2.92539615705128</v>
      </c>
      <c r="L1015" s="19">
        <f>L1014+'data'!$G$21*(K1014-L1014)/60*C1014</f>
        <v>2.76535281246859</v>
      </c>
      <c r="M1015" s="20">
        <f>IF(L1015&lt;='data'!$G$22,1.89,1.47)</f>
        <v>1.89</v>
      </c>
      <c r="N1015" s="19">
        <f>$A1015</f>
        <v>5050</v>
      </c>
      <c r="O1015" s="31">
        <f>'data'!$G$23-'data'!$G$23*(1-('data'!$G$22^M1015)/('data'!$G$22^M1015+L1015^M1015))</f>
        <v>49.8343968486702</v>
      </c>
      <c r="P1015" s="31">
        <f>VLOOKUP(IF(N1015-'data'!$G$24&lt;0,0,N1015-'data'!$G$24),N3:O1097,2)</f>
        <v>49.955931547785</v>
      </c>
      <c r="Q1015" s="20">
        <v>2.5</v>
      </c>
      <c r="R1015" s="19">
        <v>3.04408900111969</v>
      </c>
      <c r="S1015" s="19">
        <v>3.00577420290268</v>
      </c>
      <c r="T1015" s="19">
        <v>2.9254326698759</v>
      </c>
      <c r="U1015" s="19">
        <v>2.50001612120628</v>
      </c>
      <c r="V1015" s="19">
        <v>3.02165794922483</v>
      </c>
      <c r="W1015" s="19">
        <v>2.95487476840266</v>
      </c>
      <c r="X1015" s="19">
        <v>2.76538988852198</v>
      </c>
      <c r="Y1015" s="31">
        <v>54.2010760502459</v>
      </c>
      <c r="Z1015" s="31">
        <v>46.080481553178</v>
      </c>
      <c r="AA1015" s="31">
        <v>46.9633604000405</v>
      </c>
      <c r="AB1015" s="31">
        <v>49.9553436289666</v>
      </c>
    </row>
    <row r="1016" ht="20.05" customHeight="1">
      <c r="A1016" s="17">
        <f>$A1015+C1015</f>
        <v>5055</v>
      </c>
      <c r="B1016" s="18"/>
      <c r="C1016" s="19">
        <v>5</v>
      </c>
      <c r="D1016" t="b" s="20">
        <v>1</v>
      </c>
      <c r="E1016" s="21"/>
      <c r="F1016" s="22">
        <v>423.525262163897</v>
      </c>
      <c r="G1016" s="22">
        <f>$E1016+($F1016/60+H1016*'data'!$C$16+I1016*OFFSET('data'!$C$17,0,D1016)-G1015*(OFFSET('data'!$C$18,0,D1016)+'data'!$C$19+OFFSET('data'!$C$20,0,D1016)))*$C1016/60+G1015</f>
        <v>19.1521173099315</v>
      </c>
      <c r="H1016" s="22">
        <f>H1015+('data'!$C$19*G1015-'data'!$C$16*H1015)*$C1016/60</f>
        <v>71.7645548037609</v>
      </c>
      <c r="I1016" s="22">
        <f>I1015+(OFFSET('data'!$C$20,0,D1016)*G1015-OFFSET('data'!$C$17,0,D1016)*I1015)*$C1016/60</f>
        <v>202.450550271120</v>
      </c>
      <c r="J1016" s="23">
        <f>$A1016/60</f>
        <v>84.25</v>
      </c>
      <c r="K1016" s="19">
        <f>G1016/'data'!$C$15*1000</f>
        <v>2.92606371364648</v>
      </c>
      <c r="L1016" s="19">
        <f>L1015+'data'!$G$21*(K1015-L1015)/60*C1015</f>
        <v>2.76723607662926</v>
      </c>
      <c r="M1016" s="20">
        <f>IF(L1016&lt;='data'!$G$22,1.89,1.47)</f>
        <v>1.89</v>
      </c>
      <c r="N1016" s="19">
        <f>$A1016</f>
        <v>5055</v>
      </c>
      <c r="O1016" s="31">
        <f>'data'!$G$23-'data'!$G$23*(1-('data'!$G$22^M1016)/('data'!$G$22^M1016+L1016^M1016))</f>
        <v>49.8046337115477</v>
      </c>
      <c r="P1016" s="31">
        <f>VLOOKUP(IF(N1016-'data'!$G$24&lt;0,0,N1016-'data'!$G$24),N3:O1097,2)</f>
        <v>49.9251707198922</v>
      </c>
      <c r="Q1016" s="20">
        <v>2.5</v>
      </c>
      <c r="R1016" s="19">
        <v>3.04425704301712</v>
      </c>
      <c r="S1016" s="19">
        <v>3.00611085575575</v>
      </c>
      <c r="T1016" s="19">
        <v>2.9261002054638</v>
      </c>
      <c r="U1016" s="19">
        <v>2.50001627484413</v>
      </c>
      <c r="V1016" s="19">
        <v>3.0219203063165</v>
      </c>
      <c r="W1016" s="19">
        <v>2.95547371290137</v>
      </c>
      <c r="X1016" s="19">
        <v>2.76727314605502</v>
      </c>
      <c r="Y1016" s="31">
        <v>54.2010732735159</v>
      </c>
      <c r="Z1016" s="31">
        <v>46.0774629697962</v>
      </c>
      <c r="AA1016" s="31">
        <v>46.9542608466036</v>
      </c>
      <c r="AB1016" s="31">
        <v>49.9245832508108</v>
      </c>
    </row>
    <row r="1017" ht="20.05" customHeight="1">
      <c r="A1017" s="17">
        <f>$A1016+C1016</f>
        <v>5060</v>
      </c>
      <c r="B1017" s="18"/>
      <c r="C1017" s="19">
        <v>5</v>
      </c>
      <c r="D1017" t="b" s="20">
        <v>1</v>
      </c>
      <c r="E1017" s="21"/>
      <c r="F1017" s="22">
        <v>423.478779991963</v>
      </c>
      <c r="G1017" s="22">
        <f>$E1017+($F1017/60+H1017*'data'!$C$16+I1017*OFFSET('data'!$C$17,0,D1017)-G1016*(OFFSET('data'!$C$18,0,D1017)+'data'!$C$19+OFFSET('data'!$C$20,0,D1017)))*$C1017/60+G1016</f>
        <v>19.1564629612409</v>
      </c>
      <c r="H1017" s="22">
        <f>H1016+('data'!$C$19*G1016-'data'!$C$16*H1016)*$C1017/60</f>
        <v>71.80628310496721</v>
      </c>
      <c r="I1017" s="22">
        <f>I1016+(OFFSET('data'!$C$20,0,D1017)*G1016-OFFSET('data'!$C$17,0,D1017)*I1016)*$C1017/60</f>
        <v>202.562634228703</v>
      </c>
      <c r="J1017" s="23">
        <f>$A1017/60</f>
        <v>84.3333333333333</v>
      </c>
      <c r="K1017" s="19">
        <f>G1017/'data'!$C$15*1000</f>
        <v>2.92672764298665</v>
      </c>
      <c r="L1017" s="19">
        <f>L1016+'data'!$G$21*(K1016-L1016)/60*C1016</f>
        <v>2.76910503529979</v>
      </c>
      <c r="M1017" s="20">
        <f>IF(L1017&lt;='data'!$G$22,1.89,1.47)</f>
        <v>1.89</v>
      </c>
      <c r="N1017" s="19">
        <f>$A1017</f>
        <v>5060</v>
      </c>
      <c r="O1017" s="31">
        <f>'data'!$G$23-'data'!$G$23*(1-('data'!$G$22^M1017)/('data'!$G$22^M1017+L1017^M1017))</f>
        <v>49.7751139890834</v>
      </c>
      <c r="P1017" s="31">
        <f>VLOOKUP(IF(N1017-'data'!$G$24&lt;0,0,N1017-'data'!$G$24),N3:O1097,2)</f>
        <v>49.8946629432188</v>
      </c>
      <c r="Q1017" s="20">
        <v>2.5</v>
      </c>
      <c r="R1017" s="19">
        <v>3.04442440839242</v>
      </c>
      <c r="S1017" s="19">
        <v>3.0064462681203</v>
      </c>
      <c r="T1017" s="19">
        <v>2.92676411381552</v>
      </c>
      <c r="U1017" s="19">
        <v>2.50001642635033</v>
      </c>
      <c r="V1017" s="19">
        <v>3.02218156150153</v>
      </c>
      <c r="W1017" s="19">
        <v>2.95606957095836</v>
      </c>
      <c r="X1017" s="19">
        <v>2.76914209792871</v>
      </c>
      <c r="Y1017" s="31">
        <v>54.2010705350625</v>
      </c>
      <c r="Z1017" s="31">
        <v>46.0744573502326</v>
      </c>
      <c r="AA1017" s="31">
        <v>46.945210380211</v>
      </c>
      <c r="AB1017" s="31">
        <v>49.8940759239168</v>
      </c>
    </row>
    <row r="1018" ht="20.05" customHeight="1">
      <c r="A1018" s="17">
        <f>$A1017+C1017</f>
        <v>5065</v>
      </c>
      <c r="B1018" s="18"/>
      <c r="C1018" s="19">
        <v>5</v>
      </c>
      <c r="D1018" t="b" s="20">
        <v>1</v>
      </c>
      <c r="E1018" s="21"/>
      <c r="F1018" s="22">
        <v>423.432337582822</v>
      </c>
      <c r="G1018" s="22">
        <f>$E1018+($F1018/60+H1018*'data'!$C$16+I1018*OFFSET('data'!$C$17,0,D1018)-G1017*(OFFSET('data'!$C$18,0,D1018)+'data'!$C$19+OFFSET('data'!$C$20,0,D1018)))*$C1018/60+G1017</f>
        <v>19.1607854478571</v>
      </c>
      <c r="H1018" s="22">
        <f>H1017+('data'!$C$19*G1017-'data'!$C$16*H1017)*$C1018/60</f>
        <v>71.8478715552839</v>
      </c>
      <c r="I1018" s="22">
        <f>I1017+(OFFSET('data'!$C$20,0,D1018)*G1017-OFFSET('data'!$C$17,0,D1018)*I1017)*$C1018/60</f>
        <v>202.674718243123</v>
      </c>
      <c r="J1018" s="23">
        <f>$A1018/60</f>
        <v>84.4166666666667</v>
      </c>
      <c r="K1018" s="19">
        <f>G1018/'data'!$C$15*1000</f>
        <v>2.9273880332211</v>
      </c>
      <c r="L1018" s="19">
        <f>L1017+'data'!$G$21*(K1017-L1017)/60*C1017</f>
        <v>2.77095981413325</v>
      </c>
      <c r="M1018" s="20">
        <f>IF(L1018&lt;='data'!$G$22,1.89,1.47)</f>
        <v>1.89</v>
      </c>
      <c r="N1018" s="19">
        <f>$A1018</f>
        <v>5065</v>
      </c>
      <c r="O1018" s="31">
        <f>'data'!$G$23-'data'!$G$23*(1-('data'!$G$22^M1018)/('data'!$G$22^M1018+L1018^M1018))</f>
        <v>49.7458353040474</v>
      </c>
      <c r="P1018" s="31">
        <f>VLOOKUP(IF(N1018-'data'!$G$24&lt;0,0,N1018-'data'!$G$24),N3:O1097,2)</f>
        <v>49.8644057913325</v>
      </c>
      <c r="Q1018" s="20">
        <v>2.5</v>
      </c>
      <c r="R1018" s="19">
        <v>3.04459109945448</v>
      </c>
      <c r="S1018" s="19">
        <v>3.00678044405824</v>
      </c>
      <c r="T1018" s="19">
        <v>2.92742448308173</v>
      </c>
      <c r="U1018" s="19">
        <v>2.50001657575095</v>
      </c>
      <c r="V1018" s="19">
        <v>3.02244171975884</v>
      </c>
      <c r="W1018" s="19">
        <v>2.95666236429535</v>
      </c>
      <c r="X1018" s="19">
        <v>2.77099686979834</v>
      </c>
      <c r="Y1018" s="31">
        <v>54.2010678344182</v>
      </c>
      <c r="Z1018" s="31">
        <v>46.0714646332495</v>
      </c>
      <c r="AA1018" s="31">
        <v>46.9362086363656</v>
      </c>
      <c r="AB1018" s="31">
        <v>49.8638192218342</v>
      </c>
    </row>
    <row r="1019" ht="20.05" customHeight="1">
      <c r="A1019" s="17">
        <f>$A1018+C1018</f>
        <v>5070</v>
      </c>
      <c r="B1019" s="18"/>
      <c r="C1019" s="19">
        <v>5</v>
      </c>
      <c r="D1019" t="b" s="20">
        <v>1</v>
      </c>
      <c r="E1019" s="21"/>
      <c r="F1019" s="22">
        <v>423.385934780995</v>
      </c>
      <c r="G1019" s="22">
        <f>$E1019+($F1019/60+H1019*'data'!$C$16+I1019*OFFSET('data'!$C$17,0,D1019)-G1018*(OFFSET('data'!$C$18,0,D1019)+'data'!$C$19+OFFSET('data'!$C$20,0,D1019)))*$C1019/60+G1018</f>
        <v>19.1650853153516</v>
      </c>
      <c r="H1019" s="22">
        <f>H1018+('data'!$C$19*G1018-'data'!$C$16*H1018)*$C1019/60</f>
        <v>71.8893204155617</v>
      </c>
      <c r="I1019" s="22">
        <f>I1018+(OFFSET('data'!$C$20,0,D1019)*G1018-OFFSET('data'!$C$17,0,D1019)*I1018)*$C1019/60</f>
        <v>202.786802084856</v>
      </c>
      <c r="J1019" s="23">
        <f>$A1019/60</f>
        <v>84.5</v>
      </c>
      <c r="K1019" s="19">
        <f>G1019/'data'!$C$15*1000</f>
        <v>2.92804496770231</v>
      </c>
      <c r="L1019" s="19">
        <f>L1018+'data'!$G$21*(K1018-L1018)/60*C1018</f>
        <v>2.7728005383414</v>
      </c>
      <c r="M1019" s="20">
        <f>IF(L1019&lt;='data'!$G$22,1.89,1.47)</f>
        <v>1.89</v>
      </c>
      <c r="N1019" s="19">
        <f>$A1019</f>
        <v>5070</v>
      </c>
      <c r="O1019" s="31">
        <f>'data'!$G$23-'data'!$G$23*(1-('data'!$G$22^M1019)/('data'!$G$22^M1019+L1019^M1019))</f>
        <v>49.7167952936356</v>
      </c>
      <c r="P1019" s="31">
        <f>VLOOKUP(IF(N1019-'data'!$G$24&lt;0,0,N1019-'data'!$G$24),N3:O1097,2)</f>
        <v>49.8343968486702</v>
      </c>
      <c r="Q1019" s="20">
        <v>2.5</v>
      </c>
      <c r="R1019" s="19">
        <v>3.04475711840493</v>
      </c>
      <c r="S1019" s="19">
        <v>3.00711338761808</v>
      </c>
      <c r="T1019" s="19">
        <v>2.92808139661623</v>
      </c>
      <c r="U1019" s="19">
        <v>2.50001672307173</v>
      </c>
      <c r="V1019" s="19">
        <v>3.02270078603485</v>
      </c>
      <c r="W1019" s="19">
        <v>2.95725211442626</v>
      </c>
      <c r="X1019" s="19">
        <v>2.77283758687786</v>
      </c>
      <c r="Y1019" s="31">
        <v>54.2010651711212</v>
      </c>
      <c r="Z1019" s="31">
        <v>46.0684847580259</v>
      </c>
      <c r="AA1019" s="31">
        <v>46.9272552542206</v>
      </c>
      <c r="AB1019" s="31">
        <v>49.8338107289821</v>
      </c>
    </row>
    <row r="1020" ht="20.05" customHeight="1">
      <c r="A1020" s="17">
        <f>$A1019+C1019</f>
        <v>5075</v>
      </c>
      <c r="B1020" s="18"/>
      <c r="C1020" s="19">
        <v>5</v>
      </c>
      <c r="D1020" t="b" s="20">
        <v>1</v>
      </c>
      <c r="E1020" s="21"/>
      <c r="F1020" s="22">
        <v>423.339571431891</v>
      </c>
      <c r="G1020" s="22">
        <f>$E1020+($F1020/60+H1020*'data'!$C$16+I1020*OFFSET('data'!$C$17,0,D1020)-G1019*(OFFSET('data'!$C$18,0,D1020)+'data'!$C$19+OFFSET('data'!$C$20,0,D1020)))*$C1020/60+G1019</f>
        <v>19.1693630797464</v>
      </c>
      <c r="H1020" s="22">
        <f>H1019+('data'!$C$19*G1019-'data'!$C$16*H1019)*$C1020/60</f>
        <v>71.930629958306</v>
      </c>
      <c r="I1020" s="22">
        <f>I1019+(OFFSET('data'!$C$20,0,D1020)*G1019-OFFSET('data'!$C$17,0,D1020)*I1019)*$C1020/60</f>
        <v>202.898885529873</v>
      </c>
      <c r="J1020" s="23">
        <f>$A1020/60</f>
        <v>84.5833333333333</v>
      </c>
      <c r="K1020" s="19">
        <f>G1020/'data'!$C$15*1000</f>
        <v>2.92869852526822</v>
      </c>
      <c r="L1020" s="19">
        <f>L1019+'data'!$G$21*(K1019-L1019)/60*C1019</f>
        <v>2.77462733264342</v>
      </c>
      <c r="M1020" s="20">
        <f>IF(L1020&lt;='data'!$G$22,1.89,1.47)</f>
        <v>1.89</v>
      </c>
      <c r="N1020" s="19">
        <f>$A1020</f>
        <v>5075</v>
      </c>
      <c r="O1020" s="31">
        <f>'data'!$G$23-'data'!$G$23*(1-('data'!$G$22^M1020)/('data'!$G$22^M1020+L1020^M1020))</f>
        <v>49.6879916101772</v>
      </c>
      <c r="P1020" s="31">
        <f>VLOOKUP(IF(N1020-'data'!$G$24&lt;0,0,N1020-'data'!$G$24),N3:O1097,2)</f>
        <v>49.8046337115477</v>
      </c>
      <c r="Q1020" s="20">
        <v>2.5</v>
      </c>
      <c r="R1020" s="19">
        <v>3.04492246743826</v>
      </c>
      <c r="S1020" s="19">
        <v>3.00744510283504</v>
      </c>
      <c r="T1020" s="19">
        <v>2.92873493325817</v>
      </c>
      <c r="U1020" s="19">
        <v>2.50001686833813</v>
      </c>
      <c r="V1020" s="19">
        <v>3.02295876524376</v>
      </c>
      <c r="W1020" s="19">
        <v>2.95783884265949</v>
      </c>
      <c r="X1020" s="19">
        <v>2.77466437388865</v>
      </c>
      <c r="Y1020" s="31">
        <v>54.2010625447151</v>
      </c>
      <c r="Z1020" s="31">
        <v>46.0655176641541</v>
      </c>
      <c r="AA1020" s="31">
        <v>46.9183498765364</v>
      </c>
      <c r="AB1020" s="31">
        <v>49.8040480416584</v>
      </c>
    </row>
    <row r="1021" ht="20.05" customHeight="1">
      <c r="A1021" s="17">
        <f>$A1020+C1020</f>
        <v>5080</v>
      </c>
      <c r="B1021" s="18"/>
      <c r="C1021" s="19">
        <v>5</v>
      </c>
      <c r="D1021" t="b" s="20">
        <v>1</v>
      </c>
      <c r="E1021" s="21"/>
      <c r="F1021" s="22">
        <v>423.293247381801</v>
      </c>
      <c r="G1021" s="22">
        <f>$E1021+($F1021/60+H1021*'data'!$C$16+I1021*OFFSET('data'!$C$17,0,D1021)-G1020*(OFFSET('data'!$C$18,0,D1021)+'data'!$C$19+OFFSET('data'!$C$20,0,D1021)))*$C1021/60+G1020</f>
        <v>19.1736192292518</v>
      </c>
      <c r="H1021" s="22">
        <f>H1020+('data'!$C$19*G1020-'data'!$C$16*H1020)*$C1021/60</f>
        <v>71.97180046689409</v>
      </c>
      <c r="I1021" s="22">
        <f>I1020+(OFFSET('data'!$C$20,0,D1021)*G1020-OFFSET('data'!$C$17,0,D1021)*I1020)*$C1021/60</f>
        <v>203.010968359342</v>
      </c>
      <c r="J1021" s="23">
        <f>$A1021/60</f>
        <v>84.6666666666667</v>
      </c>
      <c r="K1021" s="19">
        <f>G1021/'data'!$C$15*1000</f>
        <v>2.92934878050769</v>
      </c>
      <c r="L1021" s="19">
        <f>L1020+'data'!$G$21*(K1020-L1020)/60*C1020</f>
        <v>2.7764403212186</v>
      </c>
      <c r="M1021" s="20">
        <f>IF(L1021&lt;='data'!$G$22,1.89,1.47)</f>
        <v>1.89</v>
      </c>
      <c r="N1021" s="19">
        <f>$A1021</f>
        <v>5080</v>
      </c>
      <c r="O1021" s="31">
        <f>'data'!$G$23-'data'!$G$23*(1-('data'!$G$22^M1021)/('data'!$G$22^M1021+L1021^M1021))</f>
        <v>49.6594219217778</v>
      </c>
      <c r="P1021" s="31">
        <f>VLOOKUP(IF(N1021-'data'!$G$24&lt;0,0,N1021-'data'!$G$24),N3:O1097,2)</f>
        <v>49.7751139890834</v>
      </c>
      <c r="Q1021" s="20">
        <v>2.5</v>
      </c>
      <c r="R1021" s="19">
        <v>3.04508714874173</v>
      </c>
      <c r="S1021" s="19">
        <v>3.007775593731</v>
      </c>
      <c r="T1021" s="19">
        <v>2.92938516759752</v>
      </c>
      <c r="U1021" s="19">
        <v>2.50001701157528</v>
      </c>
      <c r="V1021" s="19">
        <v>3.02321566226786</v>
      </c>
      <c r="W1021" s="19">
        <v>2.95842257010019</v>
      </c>
      <c r="X1021" s="19">
        <v>2.77647735501218</v>
      </c>
      <c r="Y1021" s="31">
        <v>54.2010599547491</v>
      </c>
      <c r="Z1021" s="31">
        <v>46.0625632916352</v>
      </c>
      <c r="AA1021" s="31">
        <v>46.909492149640</v>
      </c>
      <c r="AB1021" s="31">
        <v>49.7745287689645</v>
      </c>
    </row>
    <row r="1022" ht="20.05" customHeight="1">
      <c r="A1022" s="17">
        <f>$A1021+C1021</f>
        <v>5085</v>
      </c>
      <c r="B1022" s="18"/>
      <c r="C1022" s="19">
        <v>5</v>
      </c>
      <c r="D1022" t="b" s="20">
        <v>1</v>
      </c>
      <c r="E1022" s="21"/>
      <c r="F1022" s="22">
        <v>423.246962477889</v>
      </c>
      <c r="G1022" s="22">
        <f>$E1022+($F1022/60+H1022*'data'!$C$16+I1022*OFFSET('data'!$C$17,0,D1022)-G1021*(OFFSET('data'!$C$18,0,D1022)+'data'!$C$19+OFFSET('data'!$C$20,0,D1022)))*$C1022/60+G1021</f>
        <v>19.1778542259016</v>
      </c>
      <c r="H1022" s="22">
        <f>H1021+('data'!$C$19*G1021-'data'!$C$16*H1021)*$C1022/60</f>
        <v>72.01283223483949</v>
      </c>
      <c r="I1022" s="22">
        <f>I1021+(OFFSET('data'!$C$20,0,D1022)*G1021-OFFSET('data'!$C$17,0,D1022)*I1021)*$C1022/60</f>
        <v>203.123050359352</v>
      </c>
      <c r="J1022" s="23">
        <f>$A1022/60</f>
        <v>84.75</v>
      </c>
      <c r="K1022" s="19">
        <f>G1022/'data'!$C$15*1000</f>
        <v>2.9299958040103</v>
      </c>
      <c r="L1022" s="19">
        <f>L1021+'data'!$G$21*(K1021-L1021)/60*C1021</f>
        <v>2.7782396276627</v>
      </c>
      <c r="M1022" s="20">
        <f>IF(L1022&lt;='data'!$G$22,1.89,1.47)</f>
        <v>1.89</v>
      </c>
      <c r="N1022" s="19">
        <f>$A1022</f>
        <v>5085</v>
      </c>
      <c r="O1022" s="31">
        <f>'data'!$G$23-'data'!$G$23*(1-('data'!$G$22^M1022)/('data'!$G$22^M1022+L1022^M1022))</f>
        <v>49.6310839129034</v>
      </c>
      <c r="P1022" s="31">
        <f>VLOOKUP(IF(N1022-'data'!$G$24&lt;0,0,N1022-'data'!$G$24),N3:O1097,2)</f>
        <v>49.7458353040474</v>
      </c>
      <c r="Q1022" s="20">
        <v>2.5</v>
      </c>
      <c r="R1022" s="19">
        <v>3.04525116449546</v>
      </c>
      <c r="S1022" s="19">
        <v>3.00810486431463</v>
      </c>
      <c r="T1022" s="19">
        <v>2.93003217022495</v>
      </c>
      <c r="U1022" s="19">
        <v>2.50001715280802</v>
      </c>
      <c r="V1022" s="19">
        <v>3.02347148195781</v>
      </c>
      <c r="W1022" s="19">
        <v>2.95900331765247</v>
      </c>
      <c r="X1022" s="19">
        <v>2.77827665384638</v>
      </c>
      <c r="Y1022" s="31">
        <v>54.2010574007778</v>
      </c>
      <c r="Z1022" s="31">
        <v>46.0596215808755</v>
      </c>
      <c r="AA1022" s="31">
        <v>46.9006817233826</v>
      </c>
      <c r="AB1022" s="31">
        <v>49.745250533653</v>
      </c>
    </row>
    <row r="1023" ht="20.05" customHeight="1">
      <c r="A1023" s="17">
        <f>$A1022+C1022</f>
        <v>5090</v>
      </c>
      <c r="B1023" s="18"/>
      <c r="C1023" s="19">
        <v>5</v>
      </c>
      <c r="D1023" t="b" s="20">
        <v>1</v>
      </c>
      <c r="E1023" s="21"/>
      <c r="F1023" s="22">
        <v>423.200716568194</v>
      </c>
      <c r="G1023" s="22">
        <f>$E1023+($F1023/60+H1023*'data'!$C$16+I1023*OFFSET('data'!$C$17,0,D1023)-G1022*(OFFSET('data'!$C$18,0,D1023)+'data'!$C$19+OFFSET('data'!$C$20,0,D1023)))*$C1023/60+G1022</f>
        <v>19.1820685070914</v>
      </c>
      <c r="H1023" s="22">
        <f>H1022+('data'!$C$19*G1022-'data'!$C$16*H1022)*$C1023/60</f>
        <v>72.0537255650998</v>
      </c>
      <c r="I1023" s="22">
        <f>I1022+(OFFSET('data'!$C$20,0,D1023)*G1022-OFFSET('data'!$C$17,0,D1023)*I1022)*$C1023/60</f>
        <v>203.235131320653</v>
      </c>
      <c r="J1023" s="23">
        <f>$A1023/60</f>
        <v>84.8333333333333</v>
      </c>
      <c r="K1023" s="19">
        <f>G1023/'data'!$C$15*1000</f>
        <v>2.93063966260145</v>
      </c>
      <c r="L1023" s="19">
        <f>L1022+'data'!$G$21*(K1022-L1022)/60*C1022</f>
        <v>2.78002537494773</v>
      </c>
      <c r="M1023" s="20">
        <f>IF(L1023&lt;='data'!$G$22,1.89,1.47)</f>
        <v>1.89</v>
      </c>
      <c r="N1023" s="19">
        <f>$A1023</f>
        <v>5090</v>
      </c>
      <c r="O1023" s="31">
        <f>'data'!$G$23-'data'!$G$23*(1-('data'!$G$22^M1023)/('data'!$G$22^M1023+L1023^M1023))</f>
        <v>49.6029752849085</v>
      </c>
      <c r="P1023" s="31">
        <f>VLOOKUP(IF(N1023-'data'!$G$24&lt;0,0,N1023-'data'!$G$24),N3:O1097,2)</f>
        <v>49.7167952936356</v>
      </c>
      <c r="Q1023" s="20">
        <v>2.5</v>
      </c>
      <c r="R1023" s="19">
        <v>3.04541451687244</v>
      </c>
      <c r="S1023" s="19">
        <v>3.00843291858142</v>
      </c>
      <c r="T1023" s="19">
        <v>2.93067600796685</v>
      </c>
      <c r="U1023" s="19">
        <v>2.5000172920609</v>
      </c>
      <c r="V1023" s="19">
        <v>3.02372622913294</v>
      </c>
      <c r="W1023" s="19">
        <v>2.95958110602164</v>
      </c>
      <c r="X1023" s="19">
        <v>2.78006239336542</v>
      </c>
      <c r="Y1023" s="31">
        <v>54.2010548823609</v>
      </c>
      <c r="Z1023" s="31">
        <v>46.056692472683</v>
      </c>
      <c r="AA1023" s="31">
        <v>46.8919182510993</v>
      </c>
      <c r="AB1023" s="31">
        <v>49.7162109729034</v>
      </c>
    </row>
    <row r="1024" ht="20.05" customHeight="1">
      <c r="A1024" s="17">
        <f>$A1023+C1023</f>
        <v>5095</v>
      </c>
      <c r="B1024" s="18"/>
      <c r="C1024" s="19">
        <v>5</v>
      </c>
      <c r="D1024" t="b" s="20">
        <v>1</v>
      </c>
      <c r="E1024" s="21"/>
      <c r="F1024" s="22">
        <v>423.154509501617</v>
      </c>
      <c r="G1024" s="22">
        <f>$E1024+($F1024/60+H1024*'data'!$C$16+I1024*OFFSET('data'!$C$17,0,D1024)-G1023*(OFFSET('data'!$C$18,0,D1024)+'data'!$C$19+OFFSET('data'!$C$20,0,D1024)))*$C1024/60+G1023</f>
        <v>19.1862624870266</v>
      </c>
      <c r="H1024" s="22">
        <f>H1023+('data'!$C$19*G1023-'data'!$C$16*H1023)*$C1024/60</f>
        <v>72.0944807694255</v>
      </c>
      <c r="I1024" s="22">
        <f>I1023+(OFFSET('data'!$C$20,0,D1024)*G1023-OFFSET('data'!$C$17,0,D1024)*I1023)*$C1024/60</f>
        <v>203.347211038407</v>
      </c>
      <c r="J1024" s="23">
        <f>$A1024/60</f>
        <v>84.9166666666667</v>
      </c>
      <c r="K1024" s="19">
        <f>G1024/'data'!$C$15*1000</f>
        <v>2.93128041956349</v>
      </c>
      <c r="L1024" s="19">
        <f>L1023+'data'!$G$21*(K1023-L1023)/60*C1023</f>
        <v>2.78179768538503</v>
      </c>
      <c r="M1024" s="20">
        <f>IF(L1024&lt;='data'!$G$22,1.89,1.47)</f>
        <v>1.89</v>
      </c>
      <c r="N1024" s="19">
        <f>$A1024</f>
        <v>5095</v>
      </c>
      <c r="O1024" s="31">
        <f>'data'!$G$23-'data'!$G$23*(1-('data'!$G$22^M1024)/('data'!$G$22^M1024+L1024^M1024))</f>
        <v>49.5750937565126</v>
      </c>
      <c r="P1024" s="31">
        <f>VLOOKUP(IF(N1024-'data'!$G$24&lt;0,0,N1024-'data'!$G$24),N3:O1097,2)</f>
        <v>49.6879916101772</v>
      </c>
      <c r="Q1024" s="20">
        <v>2.5</v>
      </c>
      <c r="R1024" s="19">
        <v>3.04557720803858</v>
      </c>
      <c r="S1024" s="19">
        <v>3.0087597605137</v>
      </c>
      <c r="T1024" s="19">
        <v>2.93131674410645</v>
      </c>
      <c r="U1024" s="19">
        <v>2.50001742935818</v>
      </c>
      <c r="V1024" s="19">
        <v>3.02397990858151</v>
      </c>
      <c r="W1024" s="19">
        <v>2.96015595571638</v>
      </c>
      <c r="X1024" s="19">
        <v>2.78183469588277</v>
      </c>
      <c r="Y1024" s="31">
        <v>54.2010523990634</v>
      </c>
      <c r="Z1024" s="31">
        <v>46.0537759082631</v>
      </c>
      <c r="AA1024" s="31">
        <v>46.8832013895687</v>
      </c>
      <c r="AB1024" s="31">
        <v>49.6874077390283</v>
      </c>
    </row>
    <row r="1025" ht="20.05" customHeight="1">
      <c r="A1025" s="17">
        <f>$A1024+C1024</f>
        <v>5100</v>
      </c>
      <c r="B1025" s="18"/>
      <c r="C1025" s="19">
        <v>5</v>
      </c>
      <c r="D1025" t="b" s="20">
        <v>1</v>
      </c>
      <c r="E1025" s="21"/>
      <c r="F1025" s="22">
        <v>423.108341127922</v>
      </c>
      <c r="G1025" s="22">
        <f>$E1025+($F1025/60+H1025*'data'!$C$16+I1025*OFFSET('data'!$C$17,0,D1025)-G1024*(OFFSET('data'!$C$18,0,D1025)+'data'!$C$19+OFFSET('data'!$C$20,0,D1025)))*$C1025/60+G1024</f>
        <v>19.1904365580839</v>
      </c>
      <c r="H1025" s="22">
        <f>H1024+('data'!$C$19*G1024-'data'!$C$16*H1024)*$C1025/60</f>
        <v>72.1350981677482</v>
      </c>
      <c r="I1025" s="22">
        <f>I1024+(OFFSET('data'!$C$20,0,D1025)*G1024-OFFSET('data'!$C$17,0,D1025)*I1024)*$C1025/60</f>
        <v>203.459289311959</v>
      </c>
      <c r="J1025" s="23">
        <f>$A1025/60</f>
        <v>85</v>
      </c>
      <c r="K1025" s="19">
        <f>G1025/'data'!$C$15*1000</f>
        <v>2.9319181348438</v>
      </c>
      <c r="L1025" s="19">
        <f>L1024+'data'!$G$21*(K1024-L1024)/60*C1024</f>
        <v>2.78355668059131</v>
      </c>
      <c r="M1025" s="20">
        <f>IF(L1025&lt;='data'!$G$22,1.89,1.47)</f>
        <v>1.89</v>
      </c>
      <c r="N1025" s="19">
        <f>$A1025</f>
        <v>5100</v>
      </c>
      <c r="O1025" s="31">
        <f>'data'!$G$23-'data'!$G$23*(1-('data'!$G$22^M1025)/('data'!$G$22^M1025+L1025^M1025))</f>
        <v>49.5474370642281</v>
      </c>
      <c r="P1025" s="31">
        <f>VLOOKUP(IF(N1025-'data'!$G$24&lt;0,0,N1025-'data'!$G$24),N3:O1097,2)</f>
        <v>49.6594219217778</v>
      </c>
      <c r="Q1025" s="20">
        <v>2.5</v>
      </c>
      <c r="R1025" s="19">
        <v>3.04573924015268</v>
      </c>
      <c r="S1025" s="19">
        <v>3.00908539408073</v>
      </c>
      <c r="T1025" s="19">
        <v>2.93195443859204</v>
      </c>
      <c r="U1025" s="19">
        <v>2.50001756472382</v>
      </c>
      <c r="V1025" s="19">
        <v>3.02423252506102</v>
      </c>
      <c r="W1025" s="19">
        <v>2.96072788705089</v>
      </c>
      <c r="X1025" s="19">
        <v>2.78359368301727</v>
      </c>
      <c r="Y1025" s="31">
        <v>54.2010499504555</v>
      </c>
      <c r="Z1025" s="31">
        <v>46.0508718292154</v>
      </c>
      <c r="AA1025" s="31">
        <v>46.8745307989727</v>
      </c>
      <c r="AB1025" s="31">
        <v>49.6588385001171</v>
      </c>
    </row>
    <row r="1026" ht="20.05" customHeight="1">
      <c r="A1026" s="17">
        <f>$A1025+C1025</f>
        <v>5105</v>
      </c>
      <c r="B1026" s="18"/>
      <c r="C1026" s="19">
        <v>5</v>
      </c>
      <c r="D1026" t="b" s="20">
        <v>1</v>
      </c>
      <c r="E1026" s="21"/>
      <c r="F1026" s="22">
        <v>423.062211297727</v>
      </c>
      <c r="G1026" s="22">
        <f>$E1026+($F1026/60+H1026*'data'!$C$16+I1026*OFFSET('data'!$C$17,0,D1026)-G1025*(OFFSET('data'!$C$18,0,D1026)+'data'!$C$19+OFFSET('data'!$C$20,0,D1026)))*$C1026/60+G1025</f>
        <v>19.1945910920934</v>
      </c>
      <c r="H1026" s="22">
        <f>H1025+('data'!$C$19*G1025-'data'!$C$16*H1025)*$C1026/60</f>
        <v>72.1755780876051</v>
      </c>
      <c r="I1026" s="22">
        <f>I1025+(OFFSET('data'!$C$20,0,D1026)*G1025-OFFSET('data'!$C$17,0,D1026)*I1025)*$C1026/60</f>
        <v>203.571365944619</v>
      </c>
      <c r="J1026" s="23">
        <f>$A1026/60</f>
        <v>85.0833333333333</v>
      </c>
      <c r="K1026" s="19">
        <f>G1026/'data'!$C$15*1000</f>
        <v>2.93255286525066</v>
      </c>
      <c r="L1026" s="19">
        <f>L1025+'data'!$G$21*(K1025-L1025)/60*C1025</f>
        <v>2.78530248145762</v>
      </c>
      <c r="M1026" s="20">
        <f>IF(L1026&lt;='data'!$G$22,1.89,1.47)</f>
        <v>1.89</v>
      </c>
      <c r="N1026" s="19">
        <f>$A1026</f>
        <v>5105</v>
      </c>
      <c r="O1026" s="31">
        <f>'data'!$G$23-'data'!$G$23*(1-('data'!$G$22^M1026)/('data'!$G$22^M1026+L1026^M1026))</f>
        <v>49.5200029627425</v>
      </c>
      <c r="P1026" s="31">
        <f>VLOOKUP(IF(N1026-'data'!$G$24&lt;0,0,N1026-'data'!$G$24),N3:O1097,2)</f>
        <v>49.6310839129034</v>
      </c>
      <c r="Q1026" s="20">
        <v>2.5</v>
      </c>
      <c r="R1026" s="19">
        <v>3.04590061536646</v>
      </c>
      <c r="S1026" s="19">
        <v>3.00940982323868</v>
      </c>
      <c r="T1026" s="19">
        <v>2.93258914823265</v>
      </c>
      <c r="U1026" s="19">
        <v>2.5000176981815</v>
      </c>
      <c r="V1026" s="19">
        <v>3.02448408329848</v>
      </c>
      <c r="W1026" s="19">
        <v>2.96129692014706</v>
      </c>
      <c r="X1026" s="19">
        <v>2.78533947566209</v>
      </c>
      <c r="Y1026" s="31">
        <v>54.2010475361126</v>
      </c>
      <c r="Z1026" s="31">
        <v>46.0479801775299</v>
      </c>
      <c r="AA1026" s="31">
        <v>46.8659061428581</v>
      </c>
      <c r="AB1026" s="31">
        <v>49.6305009406196</v>
      </c>
    </row>
    <row r="1027" ht="20.05" customHeight="1">
      <c r="A1027" s="17">
        <f>$A1026+C1026</f>
        <v>5110</v>
      </c>
      <c r="B1027" s="18"/>
      <c r="C1027" s="19">
        <v>5</v>
      </c>
      <c r="D1027" t="b" s="20">
        <v>1</v>
      </c>
      <c r="E1027" s="21"/>
      <c r="F1027" s="22">
        <v>423.016119862504</v>
      </c>
      <c r="G1027" s="22">
        <f>$E1027+($F1027/60+H1027*'data'!$C$16+I1027*OFFSET('data'!$C$17,0,D1027)-G1026*(OFFSET('data'!$C$18,0,D1027)+'data'!$C$19+OFFSET('data'!$C$20,0,D1027)))*$C1027/60+G1026</f>
        <v>19.1987264415441</v>
      </c>
      <c r="H1027" s="22">
        <f>H1026+('data'!$C$19*G1026-'data'!$C$16*H1026)*$C1027/60</f>
        <v>72.2159208635976</v>
      </c>
      <c r="I1027" s="22">
        <f>I1026+(OFFSET('data'!$C$20,0,D1027)*G1026-OFFSET('data'!$C$17,0,D1027)*I1026)*$C1027/60</f>
        <v>203.683440743455</v>
      </c>
      <c r="J1027" s="23">
        <f>$A1027/60</f>
        <v>85.1666666666667</v>
      </c>
      <c r="K1027" s="19">
        <f>G1027/'data'!$C$15*1000</f>
        <v>2.93318466463739</v>
      </c>
      <c r="L1027" s="19">
        <f>L1026+'data'!$G$21*(K1026-L1026)/60*C1026</f>
        <v>2.78703520812092</v>
      </c>
      <c r="M1027" s="20">
        <f>IF(L1027&lt;='data'!$G$22,1.89,1.47)</f>
        <v>1.89</v>
      </c>
      <c r="N1027" s="19">
        <f>$A1027</f>
        <v>5110</v>
      </c>
      <c r="O1027" s="31">
        <f>'data'!$G$23-'data'!$G$23*(1-('data'!$G$22^M1027)/('data'!$G$22^M1027+L1027^M1027))</f>
        <v>49.4927892252589</v>
      </c>
      <c r="P1027" s="31">
        <f>VLOOKUP(IF(N1027-'data'!$G$24&lt;0,0,N1027-'data'!$G$24),N3:O1097,2)</f>
        <v>49.6029752849085</v>
      </c>
      <c r="Q1027" s="20">
        <v>2.5</v>
      </c>
      <c r="R1027" s="19">
        <v>3.04606133582464</v>
      </c>
      <c r="S1027" s="19">
        <v>3.00973305193076</v>
      </c>
      <c r="T1027" s="19">
        <v>2.93322092688237</v>
      </c>
      <c r="U1027" s="19">
        <v>2.50001782975462</v>
      </c>
      <c r="V1027" s="19">
        <v>3.02473458799066</v>
      </c>
      <c r="W1027" s="19">
        <v>2.96186307493653</v>
      </c>
      <c r="X1027" s="19">
        <v>2.78707219395629</v>
      </c>
      <c r="Y1027" s="31">
        <v>54.2010451556151</v>
      </c>
      <c r="Z1027" s="31">
        <v>46.0451008955832</v>
      </c>
      <c r="AA1027" s="31">
        <v>46.8573270880968</v>
      </c>
      <c r="AB1027" s="31">
        <v>49.6023927618746</v>
      </c>
    </row>
    <row r="1028" ht="20.05" customHeight="1">
      <c r="A1028" s="17">
        <f>$A1027+C1027</f>
        <v>5115</v>
      </c>
      <c r="B1028" s="18"/>
      <c r="C1028" s="19">
        <v>5</v>
      </c>
      <c r="D1028" t="b" s="20">
        <v>1</v>
      </c>
      <c r="E1028" s="21"/>
      <c r="F1028" s="22">
        <v>422.970066674566</v>
      </c>
      <c r="G1028" s="22">
        <f>$E1028+($F1028/60+H1028*'data'!$C$16+I1028*OFFSET('data'!$C$17,0,D1028)-G1027*(OFFSET('data'!$C$18,0,D1028)+'data'!$C$19+OFFSET('data'!$C$20,0,D1028)))*$C1028/60+G1027</f>
        <v>19.2028429407187</v>
      </c>
      <c r="H1028" s="22">
        <f>H1027+('data'!$C$19*G1027-'data'!$C$16*H1027)*$C1028/60</f>
        <v>72.2561268368826</v>
      </c>
      <c r="I1028" s="22">
        <f>I1027+(OFFSET('data'!$C$20,0,D1028)*G1027-OFFSET('data'!$C$17,0,D1028)*I1027)*$C1028/60</f>
        <v>203.795513519102</v>
      </c>
      <c r="J1028" s="23">
        <f>$A1028/60</f>
        <v>85.25</v>
      </c>
      <c r="K1028" s="19">
        <f>G1028/'data'!$C$15*1000</f>
        <v>2.93381358407575</v>
      </c>
      <c r="L1028" s="19">
        <f>L1027+'data'!$G$21*(K1027-L1027)/60*C1027</f>
        <v>2.78875497993822</v>
      </c>
      <c r="M1028" s="20">
        <f>IF(L1028&lt;='data'!$G$22,1.89,1.47)</f>
        <v>1.89</v>
      </c>
      <c r="N1028" s="19">
        <f>$A1028</f>
        <v>5115</v>
      </c>
      <c r="O1028" s="31">
        <f>'data'!$G$23-'data'!$G$23*(1-('data'!$G$22^M1028)/('data'!$G$22^M1028+L1028^M1028))</f>
        <v>49.465793643796</v>
      </c>
      <c r="P1028" s="31">
        <f>VLOOKUP(IF(N1028-'data'!$G$24&lt;0,0,N1028-'data'!$G$24),N3:O1097,2)</f>
        <v>49.5750937565126</v>
      </c>
      <c r="Q1028" s="20">
        <v>2.5</v>
      </c>
      <c r="R1028" s="19">
        <v>3.04622140366492</v>
      </c>
      <c r="S1028" s="19">
        <v>3.01005508408719</v>
      </c>
      <c r="T1028" s="19">
        <v>2.93384982561366</v>
      </c>
      <c r="U1028" s="19">
        <v>2.50001795946629</v>
      </c>
      <c r="V1028" s="19">
        <v>3.02498404380441</v>
      </c>
      <c r="W1028" s="19">
        <v>2.96242637116282</v>
      </c>
      <c r="X1028" s="19">
        <v>2.78879195725895</v>
      </c>
      <c r="Y1028" s="31">
        <v>54.2010428085483</v>
      </c>
      <c r="Z1028" s="31">
        <v>46.0422339261354</v>
      </c>
      <c r="AA1028" s="31">
        <v>46.8487933048481</v>
      </c>
      <c r="AB1028" s="31">
        <v>49.5745116825863</v>
      </c>
    </row>
    <row r="1029" ht="20.05" customHeight="1">
      <c r="A1029" s="17">
        <f>$A1028+C1028</f>
        <v>5120</v>
      </c>
      <c r="B1029" s="18"/>
      <c r="C1029" s="19">
        <v>5</v>
      </c>
      <c r="D1029" t="b" s="20">
        <v>1</v>
      </c>
      <c r="E1029" s="21"/>
      <c r="F1029" s="22">
        <v>422.924051587070</v>
      </c>
      <c r="G1029" s="22">
        <f>$E1029+($F1029/60+H1029*'data'!$C$16+I1029*OFFSET('data'!$C$17,0,D1029)-G1028*(OFFSET('data'!$C$18,0,D1029)+'data'!$C$19+OFFSET('data'!$C$20,0,D1029)))*$C1029/60+G1028</f>
        <v>19.206940906761</v>
      </c>
      <c r="H1029" s="22">
        <f>H1028+('data'!$C$19*G1028-'data'!$C$16*H1028)*$C1029/60</f>
        <v>72.29619635469371</v>
      </c>
      <c r="I1029" s="22">
        <f>I1028+(OFFSET('data'!$C$20,0,D1029)*G1028-OFFSET('data'!$C$17,0,D1029)*I1028)*$C1029/60</f>
        <v>203.907584085580</v>
      </c>
      <c r="J1029" s="23">
        <f>$A1029/60</f>
        <v>85.3333333333333</v>
      </c>
      <c r="K1029" s="19">
        <f>G1029/'data'!$C$15*1000</f>
        <v>2.93443967201904</v>
      </c>
      <c r="L1029" s="19">
        <f>L1028+'data'!$G$21*(K1028-L1028)/60*C1028</f>
        <v>2.79046191546298</v>
      </c>
      <c r="M1029" s="20">
        <f>IF(L1029&lt;='data'!$G$22,1.89,1.47)</f>
        <v>1.89</v>
      </c>
      <c r="N1029" s="19">
        <f>$A1029</f>
        <v>5120</v>
      </c>
      <c r="O1029" s="31">
        <f>'data'!$G$23-'data'!$G$23*(1-('data'!$G$22^M1029)/('data'!$G$22^M1029+L1029^M1029))</f>
        <v>49.4390140294529</v>
      </c>
      <c r="P1029" s="31">
        <f>VLOOKUP(IF(N1029-'data'!$G$24&lt;0,0,N1029-'data'!$G$24),N3:O1097,2)</f>
        <v>49.5474370642281</v>
      </c>
      <c r="Q1029" s="20">
        <v>2.5</v>
      </c>
      <c r="R1029" s="19">
        <v>3.04638082101797</v>
      </c>
      <c r="S1029" s="19">
        <v>3.0103759236253</v>
      </c>
      <c r="T1029" s="19">
        <v>2.93447589288045</v>
      </c>
      <c r="U1029" s="19">
        <v>2.50001808733936</v>
      </c>
      <c r="V1029" s="19">
        <v>3.02523245537689</v>
      </c>
      <c r="W1029" s="19">
        <v>2.96298682838335</v>
      </c>
      <c r="X1029" s="19">
        <v>2.7904988841256</v>
      </c>
      <c r="Y1029" s="31">
        <v>54.2010404945025</v>
      </c>
      <c r="Z1029" s="31">
        <v>46.0393792123259</v>
      </c>
      <c r="AA1029" s="31">
        <v>46.8403044665205</v>
      </c>
      <c r="AB1029" s="31">
        <v>49.546855439252</v>
      </c>
    </row>
    <row r="1030" ht="20.05" customHeight="1">
      <c r="A1030" s="17">
        <f>$A1029+C1029</f>
        <v>5125</v>
      </c>
      <c r="B1030" s="18"/>
      <c r="C1030" s="19">
        <v>5</v>
      </c>
      <c r="D1030" t="b" s="20">
        <v>1</v>
      </c>
      <c r="E1030" s="21"/>
      <c r="F1030" s="22">
        <v>422.878074454009</v>
      </c>
      <c r="G1030" s="22">
        <f>$E1030+($F1030/60+H1030*'data'!$C$16+I1030*OFFSET('data'!$C$17,0,D1030)-G1029*(OFFSET('data'!$C$18,0,D1030)+'data'!$C$19+OFFSET('data'!$C$20,0,D1030)))*$C1030/60+G1029</f>
        <v>19.2110206406806</v>
      </c>
      <c r="H1030" s="22">
        <f>H1029+('data'!$C$19*G1029-'data'!$C$16*H1029)*$C1030/60</f>
        <v>72.3361297698917</v>
      </c>
      <c r="I1030" s="22">
        <f>I1029+(OFFSET('data'!$C$20,0,D1030)*G1029-OFFSET('data'!$C$17,0,D1030)*I1029)*$C1030/60</f>
        <v>204.019652260122</v>
      </c>
      <c r="J1030" s="23">
        <f>$A1030/60</f>
        <v>85.4166666666667</v>
      </c>
      <c r="K1030" s="19">
        <f>G1030/'data'!$C$15*1000</f>
        <v>2.93506297445554</v>
      </c>
      <c r="L1030" s="19">
        <f>L1029+'data'!$G$21*(K1029-L1029)/60*C1029</f>
        <v>2.79215613242379</v>
      </c>
      <c r="M1030" s="20">
        <f>IF(L1030&lt;='data'!$G$22,1.89,1.47)</f>
        <v>1.89</v>
      </c>
      <c r="N1030" s="19">
        <f>$A1030</f>
        <v>5125</v>
      </c>
      <c r="O1030" s="31">
        <f>'data'!$G$23-'data'!$G$23*(1-('data'!$G$22^M1030)/('data'!$G$22^M1030+L1030^M1030))</f>
        <v>49.4124482126376</v>
      </c>
      <c r="P1030" s="31">
        <f>VLOOKUP(IF(N1030-'data'!$G$24&lt;0,0,N1030-'data'!$G$24),N3:O1097,2)</f>
        <v>49.5200029627425</v>
      </c>
      <c r="Q1030" s="20">
        <v>2.5</v>
      </c>
      <c r="R1030" s="19">
        <v>3.04653959000755</v>
      </c>
      <c r="S1030" s="19">
        <v>3.01069557444953</v>
      </c>
      <c r="T1030" s="19">
        <v>2.93509917467163</v>
      </c>
      <c r="U1030" s="19">
        <v>2.5000182133964</v>
      </c>
      <c r="V1030" s="19">
        <v>3.02547982731586</v>
      </c>
      <c r="W1030" s="19">
        <v>2.96354446597152</v>
      </c>
      <c r="X1030" s="19">
        <v>2.79219309228687</v>
      </c>
      <c r="Y1030" s="31">
        <v>54.201038213073</v>
      </c>
      <c r="Z1030" s="31">
        <v>46.0365366976703</v>
      </c>
      <c r="AA1030" s="31">
        <v>46.8318602497345</v>
      </c>
      <c r="AB1030" s="31">
        <v>49.519421786544</v>
      </c>
    </row>
    <row r="1031" ht="20.05" customHeight="1">
      <c r="A1031" s="17">
        <f>$A1030+C1030</f>
        <v>5130</v>
      </c>
      <c r="B1031" s="18"/>
      <c r="C1031" s="19">
        <v>5</v>
      </c>
      <c r="D1031" t="b" s="20">
        <v>1</v>
      </c>
      <c r="E1031" s="21"/>
      <c r="F1031" s="22">
        <v>422.832135130204</v>
      </c>
      <c r="G1031" s="22">
        <f>$E1031+($F1031/60+H1031*'data'!$C$16+I1031*OFFSET('data'!$C$17,0,D1031)-G1030*(OFFSET('data'!$C$18,0,D1031)+'data'!$C$19+OFFSET('data'!$C$20,0,D1031)))*$C1031/60+G1030</f>
        <v>19.2150824282977</v>
      </c>
      <c r="H1031" s="22">
        <f>H1030+('data'!$C$19*G1030-'data'!$C$16*H1030)*$C1031/60</f>
        <v>72.3759274405415</v>
      </c>
      <c r="I1031" s="22">
        <f>I1030+(OFFSET('data'!$C$20,0,D1031)*G1030-OFFSET('data'!$C$17,0,D1031)*I1030)*$C1031/60</f>
        <v>204.131717863013</v>
      </c>
      <c r="J1031" s="23">
        <f>$A1031/60</f>
        <v>85.5</v>
      </c>
      <c r="K1031" s="19">
        <f>G1031/'data'!$C$15*1000</f>
        <v>2.93568353505292</v>
      </c>
      <c r="L1031" s="19">
        <f>L1030+'data'!$G$21*(K1030-L1030)/60*C1030</f>
        <v>2.79383774770505</v>
      </c>
      <c r="M1031" s="20">
        <f>IF(L1031&lt;='data'!$G$22,1.89,1.47)</f>
        <v>1.89</v>
      </c>
      <c r="N1031" s="19">
        <f>$A1031</f>
        <v>5130</v>
      </c>
      <c r="O1031" s="31">
        <f>'data'!$G$23-'data'!$G$23*(1-('data'!$G$22^M1031)/('data'!$G$22^M1031+L1031^M1031))</f>
        <v>49.3860940432649</v>
      </c>
      <c r="P1031" s="31">
        <f>VLOOKUP(IF(N1031-'data'!$G$24&lt;0,0,N1031-'data'!$G$24),N3:O1097,2)</f>
        <v>49.4927892252589</v>
      </c>
      <c r="Q1031" s="20">
        <v>2.5</v>
      </c>
      <c r="R1031" s="19">
        <v>3.04669771275044</v>
      </c>
      <c r="S1031" s="19">
        <v>3.01101404045151</v>
      </c>
      <c r="T1031" s="19">
        <v>2.93571971465544</v>
      </c>
      <c r="U1031" s="19">
        <v>2.50001833765972</v>
      </c>
      <c r="V1031" s="19">
        <v>3.02572616419992</v>
      </c>
      <c r="W1031" s="19">
        <v>2.9640993031187</v>
      </c>
      <c r="X1031" s="19">
        <v>2.7938746986292</v>
      </c>
      <c r="Y1031" s="31">
        <v>54.2010359638597</v>
      </c>
      <c r="Z1031" s="31">
        <v>46.0337063260572</v>
      </c>
      <c r="AA1031" s="31">
        <v>46.8234603342854</v>
      </c>
      <c r="AB1031" s="31">
        <v>49.4922084976509</v>
      </c>
    </row>
    <row r="1032" ht="20.05" customHeight="1">
      <c r="A1032" s="17">
        <f>$A1031+C1031</f>
        <v>5135</v>
      </c>
      <c r="B1032" s="18"/>
      <c r="C1032" s="19">
        <v>5</v>
      </c>
      <c r="D1032" t="b" s="20">
        <v>1</v>
      </c>
      <c r="E1032" s="21"/>
      <c r="F1032" s="22">
        <v>422.786233471305</v>
      </c>
      <c r="G1032" s="22">
        <f>$E1032+($F1032/60+H1032*'data'!$C$16+I1032*OFFSET('data'!$C$17,0,D1032)-G1031*(OFFSET('data'!$C$18,0,D1032)+'data'!$C$19+OFFSET('data'!$C$20,0,D1032)))*$C1032/60+G1031</f>
        <v>19.2191265411329</v>
      </c>
      <c r="H1032" s="22">
        <f>H1031+('data'!$C$19*G1031-'data'!$C$16*H1031)*$C1032/60</f>
        <v>72.41558972951439</v>
      </c>
      <c r="I1032" s="22">
        <f>I1031+(OFFSET('data'!$C$20,0,D1032)*G1031-OFFSET('data'!$C$17,0,D1032)*I1031)*$C1032/60</f>
        <v>204.243780717438</v>
      </c>
      <c r="J1032" s="23">
        <f>$A1032/60</f>
        <v>85.5833333333333</v>
      </c>
      <c r="K1032" s="19">
        <f>G1032/'data'!$C$15*1000</f>
        <v>2.93630139529414</v>
      </c>
      <c r="L1032" s="19">
        <f>L1031+'data'!$G$21*(K1031-L1031)/60*C1031</f>
        <v>2.7955068773296</v>
      </c>
      <c r="M1032" s="20">
        <f>IF(L1032&lt;='data'!$G$22,1.89,1.47)</f>
        <v>1.89</v>
      </c>
      <c r="N1032" s="19">
        <f>$A1032</f>
        <v>5135</v>
      </c>
      <c r="O1032" s="31">
        <f>'data'!$G$23-'data'!$G$23*(1-('data'!$G$22^M1032)/('data'!$G$22^M1032+L1032^M1032))</f>
        <v>49.359949390924</v>
      </c>
      <c r="P1032" s="31">
        <f>VLOOKUP(IF(N1032-'data'!$G$24&lt;0,0,N1032-'data'!$G$24),N3:O1097,2)</f>
        <v>49.465793643796</v>
      </c>
      <c r="Q1032" s="20">
        <v>2.5</v>
      </c>
      <c r="R1032" s="19">
        <v>3.04685519135649</v>
      </c>
      <c r="S1032" s="19">
        <v>3.01133132551011</v>
      </c>
      <c r="T1032" s="19">
        <v>2.93633755431532</v>
      </c>
      <c r="U1032" s="19">
        <v>2.50001846015135</v>
      </c>
      <c r="V1032" s="19">
        <v>3.0259714705788</v>
      </c>
      <c r="W1032" s="19">
        <v>2.96465135883621</v>
      </c>
      <c r="X1032" s="19">
        <v>2.79554381917744</v>
      </c>
      <c r="Y1032" s="31">
        <v>54.2010337464675</v>
      </c>
      <c r="Z1032" s="31">
        <v>46.0308880417442</v>
      </c>
      <c r="AA1032" s="31">
        <v>46.8151044031071</v>
      </c>
      <c r="AB1032" s="31">
        <v>49.4652133645771</v>
      </c>
    </row>
    <row r="1033" ht="20.05" customHeight="1">
      <c r="A1033" s="17">
        <f>$A1032+C1032</f>
        <v>5140</v>
      </c>
      <c r="B1033" s="18"/>
      <c r="C1033" s="19">
        <v>5</v>
      </c>
      <c r="D1033" t="b" s="20">
        <v>1</v>
      </c>
      <c r="E1033" s="21"/>
      <c r="F1033" s="22">
        <v>422.740369333781</v>
      </c>
      <c r="G1033" s="22">
        <f>$E1033+($F1033/60+H1033*'data'!$C$16+I1033*OFFSET('data'!$C$17,0,D1033)-G1032*(OFFSET('data'!$C$18,0,D1033)+'data'!$C$19+OFFSET('data'!$C$20,0,D1033)))*$C1033/60+G1032</f>
        <v>19.2231532372435</v>
      </c>
      <c r="H1033" s="22">
        <f>H1032+('data'!$C$19*G1032-'data'!$C$16*H1032)*$C1033/60</f>
        <v>72.4551170041143</v>
      </c>
      <c r="I1033" s="22">
        <f>I1032+(OFFSET('data'!$C$20,0,D1033)*G1032-OFFSET('data'!$C$17,0,D1033)*I1032)*$C1033/60</f>
        <v>204.355840649342</v>
      </c>
      <c r="J1033" s="23">
        <f>$A1033/60</f>
        <v>85.6666666666667</v>
      </c>
      <c r="K1033" s="19">
        <f>G1033/'data'!$C$15*1000</f>
        <v>2.93691659460523</v>
      </c>
      <c r="L1033" s="19">
        <f>L1032+'data'!$G$21*(K1032-L1032)/60*C1032</f>
        <v>2.79716363644316</v>
      </c>
      <c r="M1033" s="20">
        <f>IF(L1033&lt;='data'!$G$22,1.89,1.47)</f>
        <v>1.89</v>
      </c>
      <c r="N1033" s="19">
        <f>$A1033</f>
        <v>5140</v>
      </c>
      <c r="O1033" s="31">
        <f>'data'!$G$23-'data'!$G$23*(1-('data'!$G$22^M1033)/('data'!$G$22^M1033+L1033^M1033))</f>
        <v>49.3340121450179</v>
      </c>
      <c r="P1033" s="31">
        <f>VLOOKUP(IF(N1033-'data'!$G$24&lt;0,0,N1033-'data'!$G$24),N3:O1097,2)</f>
        <v>49.4390140294529</v>
      </c>
      <c r="Q1033" s="20">
        <v>2.5</v>
      </c>
      <c r="R1033" s="19">
        <v>3.04701202792867</v>
      </c>
      <c r="S1033" s="19">
        <v>3.01164743349142</v>
      </c>
      <c r="T1033" s="19">
        <v>2.93695273307781</v>
      </c>
      <c r="U1033" s="19">
        <v>2.50001858089307</v>
      </c>
      <c r="V1033" s="19">
        <v>3.02621575097359</v>
      </c>
      <c r="W1033" s="19">
        <v>2.96520065195732</v>
      </c>
      <c r="X1033" s="19">
        <v>2.79720056907931</v>
      </c>
      <c r="Y1033" s="31">
        <v>54.2010315605059</v>
      </c>
      <c r="Z1033" s="31">
        <v>46.0280817893549</v>
      </c>
      <c r="AA1033" s="31">
        <v>46.8067921422362</v>
      </c>
      <c r="AB1033" s="31">
        <v>49.4384341984075</v>
      </c>
    </row>
    <row r="1034" ht="20.05" customHeight="1">
      <c r="A1034" s="17">
        <f>$A1033+C1033</f>
        <v>5145</v>
      </c>
      <c r="B1034" s="18"/>
      <c r="C1034" s="19">
        <v>5</v>
      </c>
      <c r="D1034" t="b" s="20">
        <v>1</v>
      </c>
      <c r="E1034" s="21"/>
      <c r="F1034" s="22">
        <v>422.694542574920</v>
      </c>
      <c r="G1034" s="22">
        <f>$E1034+($F1034/60+H1034*'data'!$C$16+I1034*OFFSET('data'!$C$17,0,D1034)-G1033*(OFFSET('data'!$C$18,0,D1034)+'data'!$C$19+OFFSET('data'!$C$20,0,D1034)))*$C1034/60+G1033</f>
        <v>19.227162762011</v>
      </c>
      <c r="H1034" s="22">
        <f>H1033+('data'!$C$19*G1033-'data'!$C$16*H1033)*$C1034/60</f>
        <v>72.4945096357265</v>
      </c>
      <c r="I1034" s="22">
        <f>I1033+(OFFSET('data'!$C$20,0,D1034)*G1033-OFFSET('data'!$C$17,0,D1034)*I1033)*$C1034/60</f>
        <v>204.467897487291</v>
      </c>
      <c r="J1034" s="23">
        <f>$A1034/60</f>
        <v>85.75</v>
      </c>
      <c r="K1034" s="19">
        <f>G1034/'data'!$C$15*1000</f>
        <v>2.93752917047564</v>
      </c>
      <c r="L1034" s="19">
        <f>L1033+'data'!$G$21*(K1033-L1033)/60*C1033</f>
        <v>2.79880813930044</v>
      </c>
      <c r="M1034" s="20">
        <f>IF(L1034&lt;='data'!$G$22,1.89,1.47)</f>
        <v>1.89</v>
      </c>
      <c r="N1034" s="19">
        <f>$A1034</f>
        <v>5145</v>
      </c>
      <c r="O1034" s="31">
        <f>'data'!$G$23-'data'!$G$23*(1-('data'!$G$22^M1034)/('data'!$G$22^M1034+L1034^M1034))</f>
        <v>49.3082802148777</v>
      </c>
      <c r="P1034" s="31">
        <f>VLOOKUP(IF(N1034-'data'!$G$24&lt;0,0,N1034-'data'!$G$24),N3:O1097,2)</f>
        <v>49.4124482126376</v>
      </c>
      <c r="Q1034" s="20">
        <v>2.5</v>
      </c>
      <c r="R1034" s="19">
        <v>3.04716822456308</v>
      </c>
      <c r="S1034" s="19">
        <v>3.01196236824888</v>
      </c>
      <c r="T1034" s="19">
        <v>2.93756528843278</v>
      </c>
      <c r="U1034" s="19">
        <v>2.50001869990639</v>
      </c>
      <c r="V1034" s="19">
        <v>3.02645900987702</v>
      </c>
      <c r="W1034" s="19">
        <v>2.96574720113917</v>
      </c>
      <c r="X1034" s="19">
        <v>2.7988450625915</v>
      </c>
      <c r="Y1034" s="31">
        <v>54.2010294055889</v>
      </c>
      <c r="Z1034" s="31">
        <v>46.0252875138753</v>
      </c>
      <c r="AA1034" s="31">
        <v>46.7985232407758</v>
      </c>
      <c r="AB1034" s="31">
        <v>49.4118688295363</v>
      </c>
    </row>
    <row r="1035" ht="20.05" customHeight="1">
      <c r="A1035" s="17">
        <f>$A1034+C1034</f>
        <v>5150</v>
      </c>
      <c r="B1035" s="18"/>
      <c r="C1035" s="19">
        <v>5</v>
      </c>
      <c r="D1035" t="b" s="20">
        <v>1</v>
      </c>
      <c r="E1035" s="21"/>
      <c r="F1035" s="22">
        <v>422.648753052818</v>
      </c>
      <c r="G1035" s="22">
        <f>$E1035+($F1035/60+H1035*'data'!$C$16+I1035*OFFSET('data'!$C$17,0,D1035)-G1034*(OFFSET('data'!$C$18,0,D1035)+'data'!$C$19+OFFSET('data'!$C$20,0,D1035)))*$C1035/60+G1034</f>
        <v>19.231155348882</v>
      </c>
      <c r="H1035" s="22">
        <f>H1034+('data'!$C$19*G1034-'data'!$C$16*H1034)*$C1035/60</f>
        <v>72.5337679994871</v>
      </c>
      <c r="I1035" s="22">
        <f>I1034+(OFFSET('data'!$C$20,0,D1035)*G1034-OFFSET('data'!$C$17,0,D1035)*I1034)*$C1035/60</f>
        <v>204.579951062350</v>
      </c>
      <c r="J1035" s="23">
        <f>$A1035/60</f>
        <v>85.8333333333333</v>
      </c>
      <c r="K1035" s="19">
        <f>G1035/'data'!$C$15*1000</f>
        <v>2.93813915857135</v>
      </c>
      <c r="L1035" s="19">
        <f>L1034+'data'!$G$21*(K1034-L1034)/60*C1034</f>
        <v>2.80044049925283</v>
      </c>
      <c r="M1035" s="20">
        <f>IF(L1035&lt;='data'!$G$22,1.89,1.47)</f>
        <v>1.89</v>
      </c>
      <c r="N1035" s="19">
        <f>$A1035</f>
        <v>5150</v>
      </c>
      <c r="O1035" s="31">
        <f>'data'!$G$23-'data'!$G$23*(1-('data'!$G$22^M1035)/('data'!$G$22^M1035+L1035^M1035))</f>
        <v>49.2827515298522</v>
      </c>
      <c r="P1035" s="31">
        <f>VLOOKUP(IF(N1035-'data'!$G$24&lt;0,0,N1035-'data'!$G$24),N3:O1097,2)</f>
        <v>49.3860940432649</v>
      </c>
      <c r="Q1035" s="20">
        <v>2.5</v>
      </c>
      <c r="R1035" s="19">
        <v>3.04732378334893</v>
      </c>
      <c r="S1035" s="19">
        <v>3.01227613362326</v>
      </c>
      <c r="T1035" s="19">
        <v>2.93817525604665</v>
      </c>
      <c r="U1035" s="19">
        <v>2.50001881721257</v>
      </c>
      <c r="V1035" s="19">
        <v>3.02670125175369</v>
      </c>
      <c r="W1035" s="19">
        <v>2.9662910248647</v>
      </c>
      <c r="X1035" s="19">
        <v>2.80047741306736</v>
      </c>
      <c r="Y1035" s="31">
        <v>54.2010272813353</v>
      </c>
      <c r="Z1035" s="31">
        <v>46.0225051606509</v>
      </c>
      <c r="AA1035" s="31">
        <v>46.7902973908608</v>
      </c>
      <c r="AB1035" s="31">
        <v>49.3855151078647</v>
      </c>
    </row>
    <row r="1036" ht="20.05" customHeight="1">
      <c r="A1036" s="17">
        <f>$A1035+C1035</f>
        <v>5155</v>
      </c>
      <c r="B1036" s="18"/>
      <c r="C1036" s="19">
        <v>5</v>
      </c>
      <c r="D1036" t="b" s="20">
        <v>1</v>
      </c>
      <c r="E1036" s="21"/>
      <c r="F1036" s="22">
        <v>422.603000626382</v>
      </c>
      <c r="G1036" s="22">
        <f>$E1036+($F1036/60+H1036*'data'!$C$16+I1036*OFFSET('data'!$C$17,0,D1036)-G1035*(OFFSET('data'!$C$18,0,D1036)+'data'!$C$19+OFFSET('data'!$C$20,0,D1036)))*$C1036/60+G1035</f>
        <v>19.2351312200652</v>
      </c>
      <c r="H1036" s="22">
        <f>H1035+('data'!$C$19*G1035-'data'!$C$16*H1035)*$C1036/60</f>
        <v>72.5728924739728</v>
      </c>
      <c r="I1036" s="22">
        <f>I1035+(OFFSET('data'!$C$20,0,D1036)*G1035-OFFSET('data'!$C$17,0,D1036)*I1035)*$C1036/60</f>
        <v>204.692001207960</v>
      </c>
      <c r="J1036" s="23">
        <f>$A1036/60</f>
        <v>85.9166666666667</v>
      </c>
      <c r="K1036" s="19">
        <f>G1036/'data'!$C$15*1000</f>
        <v>2.93874659284147</v>
      </c>
      <c r="L1036" s="19">
        <f>L1035+'data'!$G$21*(K1035-L1035)/60*C1035</f>
        <v>2.80206082873759</v>
      </c>
      <c r="M1036" s="20">
        <f>IF(L1036&lt;='data'!$G$22,1.89,1.47)</f>
        <v>1.89</v>
      </c>
      <c r="N1036" s="19">
        <f>$A1036</f>
        <v>5155</v>
      </c>
      <c r="O1036" s="31">
        <f>'data'!$G$23-'data'!$G$23*(1-('data'!$G$22^M1036)/('data'!$G$22^M1036+L1036^M1036))</f>
        <v>49.2574240393753</v>
      </c>
      <c r="P1036" s="31">
        <f>VLOOKUP(IF(N1036-'data'!$G$24&lt;0,0,N1036-'data'!$G$24),N3:O1097,2)</f>
        <v>49.359949390924</v>
      </c>
      <c r="Q1036" s="20">
        <v>2.5</v>
      </c>
      <c r="R1036" s="19">
        <v>3.04747870636861</v>
      </c>
      <c r="S1036" s="19">
        <v>3.01258873344275</v>
      </c>
      <c r="T1036" s="19">
        <v>2.93878266986886</v>
      </c>
      <c r="U1036" s="19">
        <v>2.50001893283261</v>
      </c>
      <c r="V1036" s="19">
        <v>3.02694248104034</v>
      </c>
      <c r="W1036" s="19">
        <v>2.96683214144456</v>
      </c>
      <c r="X1036" s="19">
        <v>2.80209773294609</v>
      </c>
      <c r="Y1036" s="31">
        <v>54.2010251873684</v>
      </c>
      <c r="Z1036" s="31">
        <v>46.0197346753829</v>
      </c>
      <c r="AA1036" s="31">
        <v>46.7821142876236</v>
      </c>
      <c r="AB1036" s="31">
        <v>49.3593709029685</v>
      </c>
    </row>
    <row r="1037" ht="20.05" customHeight="1">
      <c r="A1037" s="17">
        <f>$A1036+C1036</f>
        <v>5160</v>
      </c>
      <c r="B1037" s="18"/>
      <c r="C1037" s="19">
        <v>5</v>
      </c>
      <c r="D1037" t="b" s="20">
        <v>1</v>
      </c>
      <c r="E1037" s="21"/>
      <c r="F1037" s="22">
        <v>422.557285155317</v>
      </c>
      <c r="G1037" s="22">
        <f>$E1037+($F1037/60+H1037*'data'!$C$16+I1037*OFFSET('data'!$C$17,0,D1037)-G1036*(OFFSET('data'!$C$18,0,D1037)+'data'!$C$19+OFFSET('data'!$C$20,0,D1037)))*$C1037/60+G1036</f>
        <v>19.2390905871872</v>
      </c>
      <c r="H1037" s="22">
        <f>H1036+('data'!$C$19*G1036-'data'!$C$16*H1036)*$C1037/60</f>
        <v>72.611883440909</v>
      </c>
      <c r="I1037" s="22">
        <f>I1036+(OFFSET('data'!$C$20,0,D1037)*G1036-OFFSET('data'!$C$17,0,D1037)*I1036)*$C1037/60</f>
        <v>204.804047759828</v>
      </c>
      <c r="J1037" s="23">
        <f>$A1037/60</f>
        <v>86</v>
      </c>
      <c r="K1037" s="19">
        <f>G1037/'data'!$C$15*1000</f>
        <v>2.93935150561832</v>
      </c>
      <c r="L1037" s="19">
        <f>L1036+'data'!$G$21*(K1036-L1036)/60*C1036</f>
        <v>2.80366923926839</v>
      </c>
      <c r="M1037" s="20">
        <f>IF(L1037&lt;='data'!$G$22,1.89,1.47)</f>
        <v>1.89</v>
      </c>
      <c r="N1037" s="19">
        <f>$A1037</f>
        <v>5160</v>
      </c>
      <c r="O1037" s="31">
        <f>'data'!$G$23-'data'!$G$23*(1-('data'!$G$22^M1037)/('data'!$G$22^M1037+L1037^M1037))</f>
        <v>49.232295713013</v>
      </c>
      <c r="P1037" s="31">
        <f>VLOOKUP(IF(N1037-'data'!$G$24&lt;0,0,N1037-'data'!$G$24),N3:O1097,2)</f>
        <v>49.3340121450179</v>
      </c>
      <c r="Q1037" s="20">
        <v>2.5</v>
      </c>
      <c r="R1037" s="19">
        <v>3.04763299569773</v>
      </c>
      <c r="S1037" s="19">
        <v>3.01290017152295</v>
      </c>
      <c r="T1037" s="19">
        <v>2.93938756223214</v>
      </c>
      <c r="U1037" s="19">
        <v>2.50001904678727</v>
      </c>
      <c r="V1037" s="19">
        <v>3.02718270214608</v>
      </c>
      <c r="W1037" s="19">
        <v>2.96737056901897</v>
      </c>
      <c r="X1037" s="19">
        <v>2.80370613374327</v>
      </c>
      <c r="Y1037" s="31">
        <v>54.2010231233159</v>
      </c>
      <c r="Z1037" s="31">
        <v>46.0169760041254</v>
      </c>
      <c r="AA1037" s="31">
        <v>46.7739736291587</v>
      </c>
      <c r="AB1037" s="31">
        <v>49.3334341042377</v>
      </c>
    </row>
    <row r="1038" ht="20.05" customHeight="1">
      <c r="A1038" s="17">
        <f>$A1037+C1037</f>
        <v>5165</v>
      </c>
      <c r="B1038" s="18"/>
      <c r="C1038" s="19">
        <v>5</v>
      </c>
      <c r="D1038" t="b" s="20">
        <v>1</v>
      </c>
      <c r="E1038" s="21"/>
      <c r="F1038" s="22">
        <v>422.511606500129</v>
      </c>
      <c r="G1038" s="22">
        <f>$E1038+($F1038/60+H1038*'data'!$C$16+I1038*OFFSET('data'!$C$17,0,D1038)-G1037*(OFFSET('data'!$C$18,0,D1038)+'data'!$C$19+OFFSET('data'!$C$20,0,D1038)))*$C1038/60+G1037</f>
        <v>19.2430336519097</v>
      </c>
      <c r="H1038" s="22">
        <f>H1037+('data'!$C$19*G1037-'data'!$C$16*H1037)*$C1038/60</f>
        <v>72.6507412848956</v>
      </c>
      <c r="I1038" s="22">
        <f>I1037+(OFFSET('data'!$C$20,0,D1038)*G1037-OFFSET('data'!$C$17,0,D1038)*I1037)*$C1038/60</f>
        <v>204.916090555821</v>
      </c>
      <c r="J1038" s="23">
        <f>$A1038/60</f>
        <v>86.0833333333333</v>
      </c>
      <c r="K1038" s="19">
        <f>G1038/'data'!$C$15*1000</f>
        <v>2.93995392771184</v>
      </c>
      <c r="L1038" s="19">
        <f>L1037+'data'!$G$21*(K1037-L1037)/60*C1037</f>
        <v>2.80526584142715</v>
      </c>
      <c r="M1038" s="20">
        <f>IF(L1038&lt;='data'!$G$22,1.89,1.47)</f>
        <v>1.89</v>
      </c>
      <c r="N1038" s="19">
        <f>$A1038</f>
        <v>5165</v>
      </c>
      <c r="O1038" s="31">
        <f>'data'!$G$23-'data'!$G$23*(1-('data'!$G$22^M1038)/('data'!$G$22^M1038+L1038^M1038))</f>
        <v>49.2073645404907</v>
      </c>
      <c r="P1038" s="31">
        <f>VLOOKUP(IF(N1038-'data'!$G$24&lt;0,0,N1038-'data'!$G$24),N3:O1097,2)</f>
        <v>49.3082802148777</v>
      </c>
      <c r="Q1038" s="20">
        <v>2.5</v>
      </c>
      <c r="R1038" s="19">
        <v>3.04778665340509</v>
      </c>
      <c r="S1038" s="19">
        <v>3.01321045166694</v>
      </c>
      <c r="T1038" s="19">
        <v>2.9399899639467</v>
      </c>
      <c r="U1038" s="19">
        <v>2.50001915909705</v>
      </c>
      <c r="V1038" s="19">
        <v>3.02742191945266</v>
      </c>
      <c r="W1038" s="19">
        <v>2.96790632555961</v>
      </c>
      <c r="X1038" s="19">
        <v>2.80530272604274</v>
      </c>
      <c r="Y1038" s="31">
        <v>54.201021088810</v>
      </c>
      <c r="Z1038" s="31">
        <v>46.0142290932822</v>
      </c>
      <c r="AA1038" s="31">
        <v>46.7658751164901</v>
      </c>
      <c r="AB1038" s="31">
        <v>49.3077026209903</v>
      </c>
    </row>
    <row r="1039" ht="20.05" customHeight="1">
      <c r="A1039" s="17">
        <f>$A1038+C1038</f>
        <v>5170</v>
      </c>
      <c r="B1039" s="18"/>
      <c r="C1039" s="19">
        <v>5</v>
      </c>
      <c r="D1039" t="b" s="20">
        <v>1</v>
      </c>
      <c r="E1039" s="21"/>
      <c r="F1039" s="22">
        <v>422.465964522114</v>
      </c>
      <c r="G1039" s="22">
        <f>$E1039+($F1039/60+H1039*'data'!$C$16+I1039*OFFSET('data'!$C$17,0,D1039)-G1038*(OFFSET('data'!$C$18,0,D1039)+'data'!$C$19+OFFSET('data'!$C$20,0,D1039)))*$C1039/60+G1038</f>
        <v>19.2469606065103</v>
      </c>
      <c r="H1039" s="22">
        <f>H1038+('data'!$C$19*G1038-'data'!$C$16*H1038)*$C1039/60</f>
        <v>72.6894663931492</v>
      </c>
      <c r="I1039" s="22">
        <f>I1038+(OFFSET('data'!$C$20,0,D1039)*G1038-OFFSET('data'!$C$17,0,D1039)*I1038)*$C1039/60</f>
        <v>205.028129435866</v>
      </c>
      <c r="J1039" s="23">
        <f>$A1039/60</f>
        <v>86.1666666666667</v>
      </c>
      <c r="K1039" s="19">
        <f>G1039/'data'!$C$15*1000</f>
        <v>2.94055388849821</v>
      </c>
      <c r="L1039" s="19">
        <f>L1038+'data'!$G$21*(K1038-L1038)/60*C1038</f>
        <v>2.8068507448571</v>
      </c>
      <c r="M1039" s="20">
        <f>IF(L1039&lt;='data'!$G$22,1.89,1.47)</f>
        <v>1.89</v>
      </c>
      <c r="N1039" s="19">
        <f>$A1039</f>
        <v>5170</v>
      </c>
      <c r="O1039" s="31">
        <f>'data'!$G$23-'data'!$G$23*(1-('data'!$G$22^M1039)/('data'!$G$22^M1039+L1039^M1039))</f>
        <v>49.1826285317023</v>
      </c>
      <c r="P1039" s="31">
        <f>VLOOKUP(IF(N1039-'data'!$G$24&lt;0,0,N1039-'data'!$G$24),N3:O1097,2)</f>
        <v>49.2827515298522</v>
      </c>
      <c r="Q1039" s="20">
        <v>2.5</v>
      </c>
      <c r="R1039" s="19">
        <v>3.04793968155271</v>
      </c>
      <c r="S1039" s="19">
        <v>3.01351957766537</v>
      </c>
      <c r="T1039" s="19">
        <v>2.94058990438905</v>
      </c>
      <c r="U1039" s="19">
        <v>2.50001926978222</v>
      </c>
      <c r="V1039" s="19">
        <v>3.02766013731468</v>
      </c>
      <c r="W1039" s="19">
        <v>2.96843942887141</v>
      </c>
      <c r="X1039" s="19">
        <v>2.80688761948961</v>
      </c>
      <c r="Y1039" s="31">
        <v>54.2010190834875</v>
      </c>
      <c r="Z1039" s="31">
        <v>46.0114938896031</v>
      </c>
      <c r="AA1039" s="31">
        <v>46.7578184535367</v>
      </c>
      <c r="AB1039" s="31">
        <v>49.2821743825628</v>
      </c>
    </row>
    <row r="1040" ht="20.05" customHeight="1">
      <c r="A1040" s="17">
        <f>$A1039+C1039</f>
        <v>5175</v>
      </c>
      <c r="B1040" s="18"/>
      <c r="C1040" s="19">
        <v>5</v>
      </c>
      <c r="D1040" t="b" s="20">
        <v>1</v>
      </c>
      <c r="E1040" s="21"/>
      <c r="F1040" s="22">
        <v>422.420359083358</v>
      </c>
      <c r="G1040" s="22">
        <f>$E1040+($F1040/60+H1040*'data'!$C$16+I1040*OFFSET('data'!$C$17,0,D1040)-G1039*(OFFSET('data'!$C$18,0,D1040)+'data'!$C$19+OFFSET('data'!$C$20,0,D1040)))*$C1040/60+G1039</f>
        <v>19.2508716344288</v>
      </c>
      <c r="H1040" s="22">
        <f>H1039+('data'!$C$19*G1039-'data'!$C$16*H1039)*$C1040/60</f>
        <v>72.72805915526121</v>
      </c>
      <c r="I1040" s="22">
        <f>I1039+(OFFSET('data'!$C$20,0,D1040)*G1039-OFFSET('data'!$C$17,0,D1040)*I1039)*$C1040/60</f>
        <v>205.140164241857</v>
      </c>
      <c r="J1040" s="23">
        <f>$A1040/60</f>
        <v>86.25</v>
      </c>
      <c r="K1040" s="19">
        <f>G1040/'data'!$C$15*1000</f>
        <v>2.9411514160034</v>
      </c>
      <c r="L1040" s="19">
        <f>L1039+'data'!$G$21*(K1039-L1039)/60*C1039</f>
        <v>2.80842405825695</v>
      </c>
      <c r="M1040" s="20">
        <f>IF(L1040&lt;='data'!$G$22,1.89,1.47)</f>
        <v>1.89</v>
      </c>
      <c r="N1040" s="19">
        <f>$A1040</f>
        <v>5175</v>
      </c>
      <c r="O1040" s="31">
        <f>'data'!$G$23-'data'!$G$23*(1-('data'!$G$22^M1040)/('data'!$G$22^M1040+L1040^M1040))</f>
        <v>49.1580857167036</v>
      </c>
      <c r="P1040" s="31">
        <f>VLOOKUP(IF(N1040-'data'!$G$24&lt;0,0,N1040-'data'!$G$24),N3:O1097,2)</f>
        <v>49.2574240393753</v>
      </c>
      <c r="Q1040" s="20">
        <v>2.5</v>
      </c>
      <c r="R1040" s="19">
        <v>3.04809208219588</v>
      </c>
      <c r="S1040" s="19">
        <v>3.0138275532964</v>
      </c>
      <c r="T1040" s="19">
        <v>2.94118741158541</v>
      </c>
      <c r="U1040" s="19">
        <v>2.5000193788628</v>
      </c>
      <c r="V1040" s="19">
        <v>3.02789736005984</v>
      </c>
      <c r="W1040" s="19">
        <v>2.96896989659441</v>
      </c>
      <c r="X1040" s="19">
        <v>2.80846092278446</v>
      </c>
      <c r="Y1040" s="31">
        <v>54.2010171069891</v>
      </c>
      <c r="Z1040" s="31">
        <v>46.0087703401814</v>
      </c>
      <c r="AA1040" s="31">
        <v>46.7498033470803</v>
      </c>
      <c r="AB1040" s="31">
        <v>49.2568473383766</v>
      </c>
    </row>
    <row r="1041" ht="20.05" customHeight="1">
      <c r="A1041" s="17">
        <f>$A1040+C1040</f>
        <v>5180</v>
      </c>
      <c r="B1041" s="18"/>
      <c r="C1041" s="19">
        <v>5</v>
      </c>
      <c r="D1041" t="b" s="20">
        <v>1</v>
      </c>
      <c r="E1041" s="21"/>
      <c r="F1041" s="22">
        <v>422.374790046729</v>
      </c>
      <c r="G1041" s="22">
        <f>$E1041+($F1041/60+H1041*'data'!$C$16+I1041*OFFSET('data'!$C$17,0,D1041)-G1040*(OFFSET('data'!$C$18,0,D1041)+'data'!$C$19+OFFSET('data'!$C$20,0,D1041)))*$C1041/60+G1040</f>
        <v>19.2547669107812</v>
      </c>
      <c r="H1041" s="22">
        <f>H1040+('data'!$C$19*G1040-'data'!$C$16*H1040)*$C1041/60</f>
        <v>72.76651996296989</v>
      </c>
      <c r="I1041" s="22">
        <f>I1040+(OFFSET('data'!$C$20,0,D1041)*G1040-OFFSET('data'!$C$17,0,D1041)*I1040)*$C1041/60</f>
        <v>205.252194817564</v>
      </c>
      <c r="J1041" s="23">
        <f>$A1041/60</f>
        <v>86.3333333333333</v>
      </c>
      <c r="K1041" s="19">
        <f>G1041/'data'!$C$15*1000</f>
        <v>2.94174653698167</v>
      </c>
      <c r="L1041" s="19">
        <f>L1040+'data'!$G$21*(K1040-L1040)/60*C1040</f>
        <v>2.80998588937612</v>
      </c>
      <c r="M1041" s="20">
        <f>IF(L1041&lt;='data'!$G$22,1.89,1.47)</f>
        <v>1.89</v>
      </c>
      <c r="N1041" s="19">
        <f>$A1041</f>
        <v>5180</v>
      </c>
      <c r="O1041" s="31">
        <f>'data'!$G$23-'data'!$G$23*(1-('data'!$G$22^M1041)/('data'!$G$22^M1041+L1041^M1041))</f>
        <v>49.1337341456893</v>
      </c>
      <c r="P1041" s="31">
        <f>VLOOKUP(IF(N1041-'data'!$G$24&lt;0,0,N1041-'data'!$G$24),N3:O1097,2)</f>
        <v>49.232295713013</v>
      </c>
      <c r="Q1041" s="20">
        <v>2.5</v>
      </c>
      <c r="R1041" s="19">
        <v>3.04824385738318</v>
      </c>
      <c r="S1041" s="19">
        <v>3.01413438232584</v>
      </c>
      <c r="T1041" s="19">
        <v>2.94178251229026</v>
      </c>
      <c r="U1041" s="19">
        <v>2.50001948635857</v>
      </c>
      <c r="V1041" s="19">
        <v>3.0281335919892</v>
      </c>
      <c r="W1041" s="19">
        <v>2.96949774620552</v>
      </c>
      <c r="X1041" s="19">
        <v>2.81002274367856</v>
      </c>
      <c r="Y1041" s="31">
        <v>54.2010151589601</v>
      </c>
      <c r="Z1041" s="31">
        <v>46.0060583924505</v>
      </c>
      <c r="AA1041" s="31">
        <v>46.7418295067323</v>
      </c>
      <c r="AB1041" s="31">
        <v>49.231719457986</v>
      </c>
    </row>
    <row r="1042" ht="20.05" customHeight="1">
      <c r="A1042" s="17">
        <f>$A1041+C1041</f>
        <v>5185</v>
      </c>
      <c r="B1042" s="18"/>
      <c r="C1042" s="19">
        <v>5</v>
      </c>
      <c r="D1042" t="b" s="20">
        <v>1</v>
      </c>
      <c r="E1042" s="21"/>
      <c r="F1042" s="22">
        <v>422.329257275876</v>
      </c>
      <c r="G1042" s="22">
        <f>$E1042+($F1042/60+H1042*'data'!$C$16+I1042*OFFSET('data'!$C$17,0,D1042)-G1041*(OFFSET('data'!$C$18,0,D1042)+'data'!$C$19+OFFSET('data'!$C$20,0,D1042)))*$C1042/60+G1041</f>
        <v>19.2586466028436</v>
      </c>
      <c r="H1042" s="22">
        <f>H1041+('data'!$C$19*G1041-'data'!$C$16*H1041)*$C1042/60</f>
        <v>72.80484920994721</v>
      </c>
      <c r="I1042" s="22">
        <f>I1041+(OFFSET('data'!$C$20,0,D1042)*G1041-OFFSET('data'!$C$17,0,D1042)*I1041)*$C1042/60</f>
        <v>205.364221008554</v>
      </c>
      <c r="J1042" s="23">
        <f>$A1042/60</f>
        <v>86.4166666666667</v>
      </c>
      <c r="K1042" s="19">
        <f>G1042/'data'!$C$15*1000</f>
        <v>2.94233927698948</v>
      </c>
      <c r="L1042" s="19">
        <f>L1041+'data'!$G$21*(K1041-L1041)/60*C1041</f>
        <v>2.81153634501093</v>
      </c>
      <c r="M1042" s="20">
        <f>IF(L1042&lt;='data'!$G$22,1.89,1.47)</f>
        <v>1.89</v>
      </c>
      <c r="N1042" s="19">
        <f>$A1042</f>
        <v>5185</v>
      </c>
      <c r="O1042" s="31">
        <f>'data'!$G$23-'data'!$G$23*(1-('data'!$G$22^M1042)/('data'!$G$22^M1042+L1042^M1042))</f>
        <v>49.1095718889571</v>
      </c>
      <c r="P1042" s="31">
        <f>VLOOKUP(IF(N1042-'data'!$G$24&lt;0,0,N1042-'data'!$G$24),N3:O1097,2)</f>
        <v>49.2073645404907</v>
      </c>
      <c r="Q1042" s="20">
        <v>2.5</v>
      </c>
      <c r="R1042" s="19">
        <v>3.04839500915646</v>
      </c>
      <c r="S1042" s="19">
        <v>3.01444006850713</v>
      </c>
      <c r="T1042" s="19">
        <v>2.94237523206033</v>
      </c>
      <c r="U1042" s="19">
        <v>2.50001959228908</v>
      </c>
      <c r="V1042" s="19">
        <v>3.02836883737739</v>
      </c>
      <c r="W1042" s="19">
        <v>2.97002299502032</v>
      </c>
      <c r="X1042" s="19">
        <v>2.81157318897007</v>
      </c>
      <c r="Y1042" s="31">
        <v>54.201013239050</v>
      </c>
      <c r="Z1042" s="31">
        <v>46.0033579941807</v>
      </c>
      <c r="AA1042" s="31">
        <v>46.7338966449016</v>
      </c>
      <c r="AB1042" s="31">
        <v>49.206788731104</v>
      </c>
    </row>
    <row r="1043" ht="20.05" customHeight="1">
      <c r="A1043" s="17">
        <f>$A1042+C1042</f>
        <v>5190</v>
      </c>
      <c r="B1043" s="18"/>
      <c r="C1043" s="19">
        <v>5</v>
      </c>
      <c r="D1043" t="b" s="20">
        <v>1</v>
      </c>
      <c r="E1043" s="21"/>
      <c r="F1043" s="22">
        <v>422.283760635220</v>
      </c>
      <c r="G1043" s="22">
        <f>$E1043+($F1043/60+H1043*'data'!$C$16+I1043*OFFSET('data'!$C$17,0,D1043)-G1042*(OFFSET('data'!$C$18,0,D1043)+'data'!$C$19+OFFSET('data'!$C$20,0,D1043)))*$C1043/60+G1042</f>
        <v>19.2625108705074</v>
      </c>
      <c r="H1043" s="22">
        <f>H1042+('data'!$C$19*G1042-'data'!$C$16*H1042)*$C1043/60</f>
        <v>72.8430472915973</v>
      </c>
      <c r="I1043" s="22">
        <f>I1042+(OFFSET('data'!$C$20,0,D1043)*G1042-OFFSET('data'!$C$17,0,D1043)*I1042)*$C1043/60</f>
        <v>205.476242662110</v>
      </c>
      <c r="J1043" s="23">
        <f>$A1043/60</f>
        <v>86.5</v>
      </c>
      <c r="K1043" s="19">
        <f>G1043/'data'!$C$15*1000</f>
        <v>2.94292966045508</v>
      </c>
      <c r="L1043" s="19">
        <f>L1042+'data'!$G$21*(K1042-L1042)/60*C1042</f>
        <v>2.81307553100175</v>
      </c>
      <c r="M1043" s="20">
        <f>IF(L1043&lt;='data'!$G$22,1.89,1.47)</f>
        <v>1.89</v>
      </c>
      <c r="N1043" s="19">
        <f>$A1043</f>
        <v>5190</v>
      </c>
      <c r="O1043" s="31">
        <f>'data'!$G$23-'data'!$G$23*(1-('data'!$G$22^M1043)/('data'!$G$22^M1043+L1043^M1043))</f>
        <v>49.0855970368565</v>
      </c>
      <c r="P1043" s="31">
        <f>VLOOKUP(IF(N1043-'data'!$G$24&lt;0,0,N1043-'data'!$G$24),N3:O1097,2)</f>
        <v>49.1826285317023</v>
      </c>
      <c r="Q1043" s="20">
        <v>2.5</v>
      </c>
      <c r="R1043" s="19">
        <v>3.04854553955094</v>
      </c>
      <c r="S1043" s="19">
        <v>3.0147446155814</v>
      </c>
      <c r="T1043" s="19">
        <v>2.94296559532403</v>
      </c>
      <c r="U1043" s="19">
        <v>2.50001969667363</v>
      </c>
      <c r="V1043" s="19">
        <v>3.02860310047284</v>
      </c>
      <c r="W1043" s="19">
        <v>2.97054566019479</v>
      </c>
      <c r="X1043" s="19">
        <v>2.81311236450116</v>
      </c>
      <c r="Y1043" s="31">
        <v>54.2010113469123</v>
      </c>
      <c r="Z1043" s="31">
        <v>46.0006690934767</v>
      </c>
      <c r="AA1043" s="31">
        <v>46.726004476763</v>
      </c>
      <c r="AB1043" s="31">
        <v>49.1820531676132</v>
      </c>
    </row>
    <row r="1044" ht="20.05" customHeight="1">
      <c r="A1044" s="17">
        <f>$A1043+C1043</f>
        <v>5195</v>
      </c>
      <c r="B1044" s="18"/>
      <c r="C1044" s="19">
        <v>5</v>
      </c>
      <c r="D1044" t="b" s="20">
        <v>1</v>
      </c>
      <c r="E1044" s="21"/>
      <c r="F1044" s="22">
        <v>422.238299989953</v>
      </c>
      <c r="G1044" s="22">
        <f>$E1044+($F1044/60+H1044*'data'!$C$16+I1044*OFFSET('data'!$C$17,0,D1044)-G1043*(OFFSET('data'!$C$18,0,D1044)+'data'!$C$19+OFFSET('data'!$C$20,0,D1044)))*$C1044/60+G1043</f>
        <v>19.2663598667075</v>
      </c>
      <c r="H1044" s="22">
        <f>H1043+('data'!$C$19*G1043-'data'!$C$16*H1043)*$C1044/60</f>
        <v>72.8811146048684</v>
      </c>
      <c r="I1044" s="22">
        <f>I1043+(OFFSET('data'!$C$20,0,D1044)*G1043-OFFSET('data'!$C$17,0,D1044)*I1043)*$C1044/60</f>
        <v>205.588259627157</v>
      </c>
      <c r="J1044" s="23">
        <f>$A1044/60</f>
        <v>86.5833333333333</v>
      </c>
      <c r="K1044" s="19">
        <f>G1044/'data'!$C$15*1000</f>
        <v>2.94351771074387</v>
      </c>
      <c r="L1044" s="19">
        <f>L1043+'data'!$G$21*(K1043-L1043)/60*C1043</f>
        <v>2.81460355223095</v>
      </c>
      <c r="M1044" s="20">
        <f>IF(L1044&lt;='data'!$G$22,1.89,1.47)</f>
        <v>1.89</v>
      </c>
      <c r="N1044" s="19">
        <f>$A1044</f>
        <v>5195</v>
      </c>
      <c r="O1044" s="31">
        <f>'data'!$G$23-'data'!$G$23*(1-('data'!$G$22^M1044)/('data'!$G$22^M1044+L1044^M1044))</f>
        <v>49.0618076997282</v>
      </c>
      <c r="P1044" s="31">
        <f>VLOOKUP(IF(N1044-'data'!$G$24&lt;0,0,N1044-'data'!$G$24),N3:O1097,2)</f>
        <v>49.1580857167036</v>
      </c>
      <c r="Q1044" s="20">
        <v>2.5</v>
      </c>
      <c r="R1044" s="19">
        <v>3.04869545059514</v>
      </c>
      <c r="S1044" s="19">
        <v>3.01504802727753</v>
      </c>
      <c r="T1044" s="19">
        <v>2.94355362544698</v>
      </c>
      <c r="U1044" s="19">
        <v>2.50001979953132</v>
      </c>
      <c r="V1044" s="19">
        <v>3.02883638549802</v>
      </c>
      <c r="W1044" s="19">
        <v>2.97106575872707</v>
      </c>
      <c r="X1044" s="19">
        <v>2.81464037515599</v>
      </c>
      <c r="Y1044" s="31">
        <v>54.2010094822048</v>
      </c>
      <c r="Z1044" s="31">
        <v>45.9979916387739</v>
      </c>
      <c r="AA1044" s="31">
        <v>46.7181527202255</v>
      </c>
      <c r="AB1044" s="31">
        <v>49.1575107975579</v>
      </c>
    </row>
    <row r="1045" ht="20.05" customHeight="1">
      <c r="A1045" s="17">
        <f>$A1044+C1044</f>
        <v>5200</v>
      </c>
      <c r="B1045" s="18"/>
      <c r="C1045" s="19">
        <v>5</v>
      </c>
      <c r="D1045" t="b" s="20">
        <v>1</v>
      </c>
      <c r="E1045" s="21"/>
      <c r="F1045" s="22">
        <v>422.192875206033</v>
      </c>
      <c r="G1045" s="22">
        <f>$E1045+($F1045/60+H1045*'data'!$C$16+I1045*OFFSET('data'!$C$17,0,D1045)-G1044*(OFFSET('data'!$C$18,0,D1045)+'data'!$C$19+OFFSET('data'!$C$20,0,D1045)))*$C1045/60+G1044</f>
        <v>19.2701937378255</v>
      </c>
      <c r="H1045" s="22">
        <f>H1044+('data'!$C$19*G1044-'data'!$C$16*H1044)*$C1045/60</f>
        <v>72.9190515480754</v>
      </c>
      <c r="I1045" s="22">
        <f>I1044+(OFFSET('data'!$C$20,0,D1045)*G1044-OFFSET('data'!$C$17,0,D1045)*I1044)*$C1045/60</f>
        <v>205.700271754193</v>
      </c>
      <c r="J1045" s="23">
        <f>$A1045/60</f>
        <v>86.6666666666667</v>
      </c>
      <c r="K1045" s="19">
        <f>G1045/'data'!$C$15*1000</f>
        <v>2.94410345022006</v>
      </c>
      <c r="L1045" s="19">
        <f>L1044+'data'!$G$21*(K1044-L1044)/60*C1044</f>
        <v>2.81612051262167</v>
      </c>
      <c r="M1045" s="20">
        <f>IF(L1045&lt;='data'!$G$22,1.89,1.47)</f>
        <v>1.89</v>
      </c>
      <c r="N1045" s="19">
        <f>$A1045</f>
        <v>5200</v>
      </c>
      <c r="O1045" s="31">
        <f>'data'!$G$23-'data'!$G$23*(1-('data'!$G$22^M1045)/('data'!$G$22^M1045+L1045^M1045))</f>
        <v>49.0382020078299</v>
      </c>
      <c r="P1045" s="31">
        <f>VLOOKUP(IF(N1045-'data'!$G$24&lt;0,0,N1045-'data'!$G$24),N3:O1097,2)</f>
        <v>49.1337341456893</v>
      </c>
      <c r="Q1045" s="20">
        <v>2.5</v>
      </c>
      <c r="R1045" s="19">
        <v>3.04884474431097</v>
      </c>
      <c r="S1045" s="19">
        <v>3.01535030731217</v>
      </c>
      <c r="T1045" s="19">
        <v>2.94413934479355</v>
      </c>
      <c r="U1045" s="19">
        <v>2.50001990088099</v>
      </c>
      <c r="V1045" s="19">
        <v>3.02906869664966</v>
      </c>
      <c r="W1045" s="19">
        <v>2.97158330745915</v>
      </c>
      <c r="X1045" s="19">
        <v>2.81615732485947</v>
      </c>
      <c r="Y1045" s="31">
        <v>54.2010076445892</v>
      </c>
      <c r="Z1045" s="31">
        <v>45.995325578836</v>
      </c>
      <c r="AA1045" s="31">
        <v>46.7103410959016</v>
      </c>
      <c r="AB1045" s="31">
        <v>49.1331596711218</v>
      </c>
    </row>
    <row r="1046" ht="20.05" customHeight="1">
      <c r="A1046" s="17">
        <f>$A1045+C1045</f>
        <v>5205</v>
      </c>
      <c r="B1046" s="18"/>
      <c r="C1046" s="19">
        <v>5</v>
      </c>
      <c r="D1046" t="b" s="20">
        <v>1</v>
      </c>
      <c r="E1046" s="21"/>
      <c r="F1046" s="22">
        <v>422.147486150176</v>
      </c>
      <c r="G1046" s="22">
        <f>$E1046+($F1046/60+H1046*'data'!$C$16+I1046*OFFSET('data'!$C$17,0,D1046)-G1045*(OFFSET('data'!$C$18,0,D1046)+'data'!$C$19+OFFSET('data'!$C$20,0,D1046)))*$C1046/60+G1045</f>
        <v>19.2740126240687</v>
      </c>
      <c r="H1046" s="22">
        <f>H1045+('data'!$C$19*G1045-'data'!$C$16*H1045)*$C1046/60</f>
        <v>72.95685852073341</v>
      </c>
      <c r="I1046" s="22">
        <f>I1045+(OFFSET('data'!$C$20,0,D1046)*G1045-OFFSET('data'!$C$17,0,D1046)*I1045)*$C1046/60</f>
        <v>205.812278895225</v>
      </c>
      <c r="J1046" s="23">
        <f>$A1046/60</f>
        <v>86.75</v>
      </c>
      <c r="K1046" s="19">
        <f>G1046/'data'!$C$15*1000</f>
        <v>2.94468690030456</v>
      </c>
      <c r="L1046" s="19">
        <f>L1045+'data'!$G$21*(K1045-L1045)/60*C1045</f>
        <v>2.81762651513733</v>
      </c>
      <c r="M1046" s="20">
        <f>IF(L1046&lt;='data'!$G$22,1.89,1.47)</f>
        <v>1.89</v>
      </c>
      <c r="N1046" s="19">
        <f>$A1046</f>
        <v>5205</v>
      </c>
      <c r="O1046" s="31">
        <f>'data'!$G$23-'data'!$G$23*(1-('data'!$G$22^M1046)/('data'!$G$22^M1046+L1046^M1046))</f>
        <v>49.0147781112534</v>
      </c>
      <c r="P1046" s="31">
        <f>VLOOKUP(IF(N1046-'data'!$G$24&lt;0,0,N1046-'data'!$G$24),N3:O1097,2)</f>
        <v>49.1095718889571</v>
      </c>
      <c r="Q1046" s="20">
        <v>2.5</v>
      </c>
      <c r="R1046" s="19">
        <v>3.04899342271371</v>
      </c>
      <c r="S1046" s="19">
        <v>3.01565145938977</v>
      </c>
      <c r="T1046" s="19">
        <v>2.9447227747848</v>
      </c>
      <c r="U1046" s="19">
        <v>2.50002000074128</v>
      </c>
      <c r="V1046" s="19">
        <v>3.02930003809899</v>
      </c>
      <c r="W1046" s="19">
        <v>2.97209832307856</v>
      </c>
      <c r="X1046" s="19">
        <v>2.81766331657678</v>
      </c>
      <c r="Y1046" s="31">
        <v>54.2010058337315</v>
      </c>
      <c r="Z1046" s="31">
        <v>45.9926708627516</v>
      </c>
      <c r="AA1046" s="31">
        <v>46.7025693270762</v>
      </c>
      <c r="AB1046" s="31">
        <v>49.1089978585911</v>
      </c>
    </row>
    <row r="1047" ht="20.05" customHeight="1">
      <c r="A1047" s="17">
        <f>$A1046+C1046</f>
        <v>5210</v>
      </c>
      <c r="B1047" s="18"/>
      <c r="C1047" s="19">
        <v>5</v>
      </c>
      <c r="D1047" t="b" s="20">
        <v>1</v>
      </c>
      <c r="E1047" s="21"/>
      <c r="F1047" s="22">
        <v>422.102132689858</v>
      </c>
      <c r="G1047" s="22">
        <f>$E1047+($F1047/60+H1047*'data'!$C$16+I1047*OFFSET('data'!$C$17,0,D1047)-G1046*(OFFSET('data'!$C$18,0,D1047)+'data'!$C$19+OFFSET('data'!$C$20,0,D1047)))*$C1047/60+G1046</f>
        <v>19.2778166598271</v>
      </c>
      <c r="H1047" s="22">
        <f>H1046+('data'!$C$19*G1046-'data'!$C$16*H1046)*$C1047/60</f>
        <v>72.9945359234017</v>
      </c>
      <c r="I1047" s="22">
        <f>I1046+(OFFSET('data'!$C$20,0,D1047)*G1046-OFFSET('data'!$C$17,0,D1047)*I1046)*$C1047/60</f>
        <v>205.924280903704</v>
      </c>
      <c r="J1047" s="23">
        <f>$A1047/60</f>
        <v>86.8333333333333</v>
      </c>
      <c r="K1047" s="19">
        <f>G1047/'data'!$C$15*1000</f>
        <v>2.94526808152948</v>
      </c>
      <c r="L1047" s="19">
        <f>L1046+'data'!$G$21*(K1046-L1046)/60*C1046</f>
        <v>2.81912166178183</v>
      </c>
      <c r="M1047" s="20">
        <f>IF(L1047&lt;='data'!$G$22,1.89,1.47)</f>
        <v>1.89</v>
      </c>
      <c r="N1047" s="19">
        <f>$A1047</f>
        <v>5210</v>
      </c>
      <c r="O1047" s="31">
        <f>'data'!$G$23-'data'!$G$23*(1-('data'!$G$22^M1047)/('data'!$G$22^M1047+L1047^M1047))</f>
        <v>48.9915341798308</v>
      </c>
      <c r="P1047" s="31">
        <f>VLOOKUP(IF(N1047-'data'!$G$24&lt;0,0,N1047-'data'!$G$24),N3:O1097,2)</f>
        <v>49.0855970368565</v>
      </c>
      <c r="Q1047" s="20">
        <v>2.5</v>
      </c>
      <c r="R1047" s="19">
        <v>3.04914148781208</v>
      </c>
      <c r="S1047" s="19">
        <v>3.01595148720267</v>
      </c>
      <c r="T1047" s="19">
        <v>2.94530393595297</v>
      </c>
      <c r="U1047" s="19">
        <v>2.50002009913059</v>
      </c>
      <c r="V1047" s="19">
        <v>3.02953041399194</v>
      </c>
      <c r="W1047" s="19">
        <v>2.97261082212008</v>
      </c>
      <c r="X1047" s="19">
        <v>2.81915845231355</v>
      </c>
      <c r="Y1047" s="31">
        <v>54.2010040493017</v>
      </c>
      <c r="Z1047" s="31">
        <v>45.9900274399319</v>
      </c>
      <c r="AA1047" s="31">
        <v>46.6948371396766</v>
      </c>
      <c r="AB1047" s="31">
        <v>49.0850234503053</v>
      </c>
    </row>
    <row r="1048" ht="20.05" customHeight="1">
      <c r="A1048" s="17">
        <f>$A1047+C1047</f>
        <v>5215</v>
      </c>
      <c r="B1048" s="18"/>
      <c r="C1048" s="19">
        <v>5</v>
      </c>
      <c r="D1048" t="b" s="20">
        <v>1</v>
      </c>
      <c r="E1048" s="21"/>
      <c r="F1048" s="22">
        <v>422.056814693305</v>
      </c>
      <c r="G1048" s="22">
        <f>$E1048+($F1048/60+H1048*'data'!$C$16+I1048*OFFSET('data'!$C$17,0,D1048)-G1047*(OFFSET('data'!$C$18,0,D1048)+'data'!$C$19+OFFSET('data'!$C$20,0,D1048)))*$C1048/60+G1047</f>
        <v>19.2816059740092</v>
      </c>
      <c r="H1048" s="22">
        <f>H1047+('data'!$C$19*G1047-'data'!$C$16*H1047)*$C1048/60</f>
        <v>73.0320841575367</v>
      </c>
      <c r="I1048" s="22">
        <f>I1047+(OFFSET('data'!$C$20,0,D1048)*G1047-OFFSET('data'!$C$17,0,D1048)*I1047)*$C1048/60</f>
        <v>206.036277634470</v>
      </c>
      <c r="J1048" s="23">
        <f>$A1048/60</f>
        <v>86.9166666666667</v>
      </c>
      <c r="K1048" s="19">
        <f>G1048/'data'!$C$15*1000</f>
        <v>2.9458470135895</v>
      </c>
      <c r="L1048" s="19">
        <f>L1047+'data'!$G$21*(K1047-L1047)/60*C1047</f>
        <v>2.82060605360036</v>
      </c>
      <c r="M1048" s="20">
        <f>IF(L1048&lt;='data'!$G$22,1.89,1.47)</f>
        <v>1.89</v>
      </c>
      <c r="N1048" s="19">
        <f>$A1048</f>
        <v>5215</v>
      </c>
      <c r="O1048" s="31">
        <f>'data'!$G$23-'data'!$G$23*(1-('data'!$G$22^M1048)/('data'!$G$22^M1048+L1048^M1048))</f>
        <v>48.9684684030337</v>
      </c>
      <c r="P1048" s="31">
        <f>VLOOKUP(IF(N1048-'data'!$G$24&lt;0,0,N1048-'data'!$G$24),N3:O1097,2)</f>
        <v>49.0618076997282</v>
      </c>
      <c r="Q1048" s="20">
        <v>2.5</v>
      </c>
      <c r="R1048" s="19">
        <v>3.04928894160819</v>
      </c>
      <c r="S1048" s="19">
        <v>3.01625039443107</v>
      </c>
      <c r="T1048" s="19">
        <v>2.94588284799285</v>
      </c>
      <c r="U1048" s="19">
        <v>2.50002019606711</v>
      </c>
      <c r="V1048" s="19">
        <v>3.02975982844937</v>
      </c>
      <c r="W1048" s="19">
        <v>2.97312082096735</v>
      </c>
      <c r="X1048" s="19">
        <v>2.82064283311669</v>
      </c>
      <c r="Y1048" s="31">
        <v>54.2010022909733</v>
      </c>
      <c r="Z1048" s="31">
        <v>45.9873952601073</v>
      </c>
      <c r="AA1048" s="31">
        <v>46.6871442622424</v>
      </c>
      <c r="AB1048" s="31">
        <v>49.0612345565943</v>
      </c>
    </row>
    <row r="1049" ht="20.05" customHeight="1">
      <c r="A1049" s="17">
        <f>$A1048+C1048</f>
        <v>5220</v>
      </c>
      <c r="B1049" s="18"/>
      <c r="C1049" s="19">
        <v>5</v>
      </c>
      <c r="D1049" t="b" s="20">
        <v>1</v>
      </c>
      <c r="E1049" s="21"/>
      <c r="F1049" s="22">
        <v>422.011532029490</v>
      </c>
      <c r="G1049" s="22">
        <f>$E1049+($F1049/60+H1049*'data'!$C$16+I1049*OFFSET('data'!$C$17,0,D1049)-G1048*(OFFSET('data'!$C$18,0,D1049)+'data'!$C$19+OFFSET('data'!$C$20,0,D1049)))*$C1049/60+G1048</f>
        <v>19.2853806903578</v>
      </c>
      <c r="H1049" s="22">
        <f>H1048+('data'!$C$19*G1048-'data'!$C$16*H1048)*$C1049/60</f>
        <v>73.0695036253545</v>
      </c>
      <c r="I1049" s="22">
        <f>I1048+(OFFSET('data'!$C$20,0,D1049)*G1048-OFFSET('data'!$C$17,0,D1049)*I1048)*$C1049/60</f>
        <v>206.148268943696</v>
      </c>
      <c r="J1049" s="23">
        <f>$A1049/60</f>
        <v>87</v>
      </c>
      <c r="K1049" s="19">
        <f>G1049/'data'!$C$15*1000</f>
        <v>2.94642371539005</v>
      </c>
      <c r="L1049" s="19">
        <f>L1048+'data'!$G$21*(K1048-L1048)/60*C1048</f>
        <v>2.82207979068084</v>
      </c>
      <c r="M1049" s="20">
        <f>IF(L1049&lt;='data'!$G$22,1.89,1.47)</f>
        <v>1.89</v>
      </c>
      <c r="N1049" s="19">
        <f>$A1049</f>
        <v>5220</v>
      </c>
      <c r="O1049" s="31">
        <f>'data'!$G$23-'data'!$G$23*(1-('data'!$G$22^M1049)/('data'!$G$22^M1049+L1049^M1049))</f>
        <v>48.9455789898631</v>
      </c>
      <c r="P1049" s="31">
        <f>VLOOKUP(IF(N1049-'data'!$G$24&lt;0,0,N1049-'data'!$G$24),N3:O1097,2)</f>
        <v>49.0382020078299</v>
      </c>
      <c r="Q1049" s="20">
        <v>2.5</v>
      </c>
      <c r="R1049" s="19">
        <v>3.04943578609763</v>
      </c>
      <c r="S1049" s="19">
        <v>3.01654818474312</v>
      </c>
      <c r="T1049" s="19">
        <v>2.94645952980998</v>
      </c>
      <c r="U1049" s="19">
        <v>2.50002029156881</v>
      </c>
      <c r="V1049" s="19">
        <v>3.0299882855673</v>
      </c>
      <c r="W1049" s="19">
        <v>2.97362833585453</v>
      </c>
      <c r="X1049" s="19">
        <v>2.82211655907583</v>
      </c>
      <c r="Y1049" s="31">
        <v>54.2010005584241</v>
      </c>
      <c r="Z1049" s="31">
        <v>45.9847742733247</v>
      </c>
      <c r="AA1049" s="31">
        <v>46.6794904258961</v>
      </c>
      <c r="AB1049" s="31">
        <v>49.0376293077056</v>
      </c>
    </row>
    <row r="1050" ht="20.05" customHeight="1">
      <c r="A1050" s="17">
        <f>$A1049+C1049</f>
        <v>5225</v>
      </c>
      <c r="B1050" s="18"/>
      <c r="C1050" s="19">
        <v>5</v>
      </c>
      <c r="D1050" t="b" s="20">
        <v>1</v>
      </c>
      <c r="E1050" s="21"/>
      <c r="F1050" s="22">
        <v>421.966284568131</v>
      </c>
      <c r="G1050" s="22">
        <f>$E1050+($F1050/60+H1050*'data'!$C$16+I1050*OFFSET('data'!$C$17,0,D1050)-G1049*(OFFSET('data'!$C$18,0,D1050)+'data'!$C$19+OFFSET('data'!$C$20,0,D1050)))*$C1050/60+G1049</f>
        <v>19.2891409277474</v>
      </c>
      <c r="H1050" s="22">
        <f>H1049+('data'!$C$19*G1049-'data'!$C$16*H1049)*$C1050/60</f>
        <v>73.10679472970151</v>
      </c>
      <c r="I1050" s="22">
        <f>I1049+(OFFSET('data'!$C$20,0,D1050)*G1049-OFFSET('data'!$C$17,0,D1050)*I1049)*$C1050/60</f>
        <v>206.260254688836</v>
      </c>
      <c r="J1050" s="23">
        <f>$A1050/60</f>
        <v>87.0833333333333</v>
      </c>
      <c r="K1050" s="19">
        <f>G1050/'data'!$C$15*1000</f>
        <v>2.9469982050928</v>
      </c>
      <c r="L1050" s="19">
        <f>L1049+'data'!$G$21*(K1049-L1049)/60*C1049</f>
        <v>2.82354297215591</v>
      </c>
      <c r="M1050" s="20">
        <f>IF(L1050&lt;='data'!$G$22,1.89,1.47)</f>
        <v>1.89</v>
      </c>
      <c r="N1050" s="19">
        <f>$A1050</f>
        <v>5225</v>
      </c>
      <c r="O1050" s="31">
        <f>'data'!$G$23-'data'!$G$23*(1-('data'!$G$22^M1050)/('data'!$G$22^M1050+L1050^M1050))</f>
        <v>48.9228641687319</v>
      </c>
      <c r="P1050" s="31">
        <f>VLOOKUP(IF(N1050-'data'!$G$24&lt;0,0,N1050-'data'!$G$24),N3:O1097,2)</f>
        <v>49.0147781112534</v>
      </c>
      <c r="Q1050" s="20">
        <v>2.5</v>
      </c>
      <c r="R1050" s="19">
        <v>3.04958202326946</v>
      </c>
      <c r="S1050" s="19">
        <v>3.01684486179497</v>
      </c>
      <c r="T1050" s="19">
        <v>2.94703399956614</v>
      </c>
      <c r="U1050" s="19">
        <v>2.50002038565345</v>
      </c>
      <c r="V1050" s="19">
        <v>3.0302157894171</v>
      </c>
      <c r="W1050" s="19">
        <v>2.97413338286791</v>
      </c>
      <c r="X1050" s="19">
        <v>2.82357972932528</v>
      </c>
      <c r="Y1050" s="31">
        <v>54.2009988513356</v>
      </c>
      <c r="Z1050" s="31">
        <v>45.9821644299448</v>
      </c>
      <c r="AA1050" s="31">
        <v>46.671875364314</v>
      </c>
      <c r="AB1050" s="31">
        <v>49.0142058537209</v>
      </c>
    </row>
    <row r="1051" ht="20.05" customHeight="1">
      <c r="A1051" s="17">
        <f>$A1050+C1050</f>
        <v>5230</v>
      </c>
      <c r="B1051" s="18"/>
      <c r="C1051" s="19">
        <v>5</v>
      </c>
      <c r="D1051" t="b" s="20">
        <v>1</v>
      </c>
      <c r="E1051" s="21"/>
      <c r="F1051" s="22">
        <v>421.921072179683</v>
      </c>
      <c r="G1051" s="22">
        <f>$E1051+($F1051/60+H1051*'data'!$C$16+I1051*OFFSET('data'!$C$17,0,D1051)-G1050*(OFFSET('data'!$C$18,0,D1051)+'data'!$C$19+OFFSET('data'!$C$20,0,D1051)))*$C1051/60+G1050</f>
        <v>19.2928868004639</v>
      </c>
      <c r="H1051" s="22">
        <f>H1050+('data'!$C$19*G1050-'data'!$C$16*H1050)*$C1051/60</f>
        <v>73.14395787393291</v>
      </c>
      <c r="I1051" s="22">
        <f>I1050+(OFFSET('data'!$C$20,0,D1051)*G1050-OFFSET('data'!$C$17,0,D1051)*I1050)*$C1051/60</f>
        <v>206.372234728575</v>
      </c>
      <c r="J1051" s="23">
        <f>$A1051/60</f>
        <v>87.1666666666667</v>
      </c>
      <c r="K1051" s="19">
        <f>G1051/'data'!$C$15*1000</f>
        <v>2.94757050015836</v>
      </c>
      <c r="L1051" s="19">
        <f>L1050+'data'!$G$21*(K1050-L1050)/60*C1050</f>
        <v>2.82499569620541</v>
      </c>
      <c r="M1051" s="20">
        <f>IF(L1051&lt;='data'!$G$22,1.89,1.47)</f>
        <v>1.89</v>
      </c>
      <c r="N1051" s="19">
        <f>$A1051</f>
        <v>5230</v>
      </c>
      <c r="O1051" s="31">
        <f>'data'!$G$23-'data'!$G$23*(1-('data'!$G$22^M1051)/('data'!$G$22^M1051+L1051^M1051))</f>
        <v>48.9003221873417</v>
      </c>
      <c r="P1051" s="31">
        <f>VLOOKUP(IF(N1051-'data'!$G$24&lt;0,0,N1051-'data'!$G$24),N3:O1097,2)</f>
        <v>48.9915341798308</v>
      </c>
      <c r="Q1051" s="20">
        <v>2.5</v>
      </c>
      <c r="R1051" s="19">
        <v>3.04972765510625</v>
      </c>
      <c r="S1051" s="19">
        <v>3.01714042923076</v>
      </c>
      <c r="T1051" s="19">
        <v>2.947606274722</v>
      </c>
      <c r="U1051" s="19">
        <v>2.50002047833857</v>
      </c>
      <c r="V1051" s="19">
        <v>3.03044234404573</v>
      </c>
      <c r="W1051" s="19">
        <v>2.97463597794753</v>
      </c>
      <c r="X1051" s="19">
        <v>2.82503244204653</v>
      </c>
      <c r="Y1051" s="31">
        <v>54.2009971693932</v>
      </c>
      <c r="Z1051" s="31">
        <v>45.9795656806392</v>
      </c>
      <c r="AA1051" s="31">
        <v>46.6642988136968</v>
      </c>
      <c r="AB1051" s="31">
        <v>48.9909623644627</v>
      </c>
    </row>
    <row r="1052" ht="20.05" customHeight="1">
      <c r="A1052" s="17">
        <f>$A1051+C1051</f>
        <v>5235</v>
      </c>
      <c r="B1052" s="18"/>
      <c r="C1052" s="19">
        <v>5</v>
      </c>
      <c r="D1052" t="b" s="20">
        <v>1</v>
      </c>
      <c r="E1052" s="21"/>
      <c r="F1052" s="22">
        <v>421.875894735336</v>
      </c>
      <c r="G1052" s="22">
        <f>$E1052+($F1052/60+H1052*'data'!$C$16+I1052*OFFSET('data'!$C$17,0,D1052)-G1051*(OFFSET('data'!$C$18,0,D1052)+'data'!$C$19+OFFSET('data'!$C$20,0,D1052)))*$C1052/60+G1051</f>
        <v>19.2966184184679</v>
      </c>
      <c r="H1052" s="22">
        <f>H1051+('data'!$C$19*G1051-'data'!$C$16*H1051)*$C1052/60</f>
        <v>73.18099346179901</v>
      </c>
      <c r="I1052" s="22">
        <f>I1051+(OFFSET('data'!$C$20,0,D1052)*G1051-OFFSET('data'!$C$17,0,D1052)*I1051)*$C1052/60</f>
        <v>206.484208922786</v>
      </c>
      <c r="J1052" s="23">
        <f>$A1052/60</f>
        <v>87.25</v>
      </c>
      <c r="K1052" s="19">
        <f>G1052/'data'!$C$15*1000</f>
        <v>2.94814061738655</v>
      </c>
      <c r="L1052" s="19">
        <f>L1051+'data'!$G$21*(K1051-L1051)/60*C1051</f>
        <v>2.82643806005933</v>
      </c>
      <c r="M1052" s="20">
        <f>IF(L1052&lt;='data'!$G$22,1.89,1.47)</f>
        <v>1.89</v>
      </c>
      <c r="N1052" s="19">
        <f>$A1052</f>
        <v>5235</v>
      </c>
      <c r="O1052" s="31">
        <f>'data'!$G$23-'data'!$G$23*(1-('data'!$G$22^M1052)/('data'!$G$22^M1052+L1052^M1052))</f>
        <v>48.8779513125527</v>
      </c>
      <c r="P1052" s="31">
        <f>VLOOKUP(IF(N1052-'data'!$G$24&lt;0,0,N1052-'data'!$G$24),N3:O1097,2)</f>
        <v>48.9684684030337</v>
      </c>
      <c r="Q1052" s="20">
        <v>2.5</v>
      </c>
      <c r="R1052" s="19">
        <v>3.04987268358406</v>
      </c>
      <c r="S1052" s="19">
        <v>3.01743489068271</v>
      </c>
      <c r="T1052" s="19">
        <v>2.94817637207745</v>
      </c>
      <c r="U1052" s="19">
        <v>2.5000205696415</v>
      </c>
      <c r="V1052" s="19">
        <v>3.03066795347592</v>
      </c>
      <c r="W1052" s="19">
        <v>2.97513613688872</v>
      </c>
      <c r="X1052" s="19">
        <v>2.82647479447122</v>
      </c>
      <c r="Y1052" s="31">
        <v>54.200995512286</v>
      </c>
      <c r="Z1052" s="31">
        <v>45.9769779763879</v>
      </c>
      <c r="AA1052" s="31">
        <v>46.6567605127419</v>
      </c>
      <c r="AB1052" s="31">
        <v>48.9678970293928</v>
      </c>
    </row>
    <row r="1053" ht="20.05" customHeight="1">
      <c r="A1053" s="17">
        <f>$A1052+C1052</f>
        <v>5240</v>
      </c>
      <c r="B1053" s="18"/>
      <c r="C1053" s="19">
        <v>5</v>
      </c>
      <c r="D1053" t="b" s="20">
        <v>1</v>
      </c>
      <c r="E1053" s="21"/>
      <c r="F1053" s="22">
        <v>421.830752107011</v>
      </c>
      <c r="G1053" s="22">
        <f>$E1053+($F1053/60+H1053*'data'!$C$16+I1053*OFFSET('data'!$C$17,0,D1053)-G1052*(OFFSET('data'!$C$18,0,D1053)+'data'!$C$19+OFFSET('data'!$C$20,0,D1053)))*$C1053/60+G1052</f>
        <v>19.3003358876424</v>
      </c>
      <c r="H1053" s="22">
        <f>H1052+('data'!$C$19*G1052-'data'!$C$16*H1052)*$C1053/60</f>
        <v>73.21790189733829</v>
      </c>
      <c r="I1053" s="22">
        <f>I1052+(OFFSET('data'!$C$20,0,D1053)*G1052-OFFSET('data'!$C$17,0,D1053)*I1052)*$C1053/60</f>
        <v>206.596177132485</v>
      </c>
      <c r="J1053" s="23">
        <f>$A1053/60</f>
        <v>87.3333333333333</v>
      </c>
      <c r="K1053" s="19">
        <f>G1053/'data'!$C$15*1000</f>
        <v>2.94870857295419</v>
      </c>
      <c r="L1053" s="19">
        <f>L1052+'data'!$G$21*(K1052-L1052)/60*C1052</f>
        <v>2.82787016000122</v>
      </c>
      <c r="M1053" s="20">
        <f>IF(L1053&lt;='data'!$G$22,1.89,1.47)</f>
        <v>1.89</v>
      </c>
      <c r="N1053" s="19">
        <f>$A1053</f>
        <v>5240</v>
      </c>
      <c r="O1053" s="31">
        <f>'data'!$G$23-'data'!$G$23*(1-('data'!$G$22^M1053)/('data'!$G$22^M1053+L1053^M1053))</f>
        <v>48.8557498302486</v>
      </c>
      <c r="P1053" s="31">
        <f>VLOOKUP(IF(N1053-'data'!$G$24&lt;0,0,N1053-'data'!$G$24),N3:O1097,2)</f>
        <v>48.9455789898631</v>
      </c>
      <c r="Q1053" s="20">
        <v>2.5</v>
      </c>
      <c r="R1053" s="19">
        <v>3.0500171106725</v>
      </c>
      <c r="S1053" s="19">
        <v>3.01772824977112</v>
      </c>
      <c r="T1053" s="19">
        <v>2.94874430780934</v>
      </c>
      <c r="U1053" s="19">
        <v>2.50002065957937</v>
      </c>
      <c r="V1053" s="19">
        <v>3.0308926217064</v>
      </c>
      <c r="W1053" s="19">
        <v>2.97563387534369</v>
      </c>
      <c r="X1053" s="19">
        <v>2.82790688288452</v>
      </c>
      <c r="Y1053" s="31">
        <v>54.2009938797067</v>
      </c>
      <c r="Z1053" s="31">
        <v>45.9744012684761</v>
      </c>
      <c r="AA1053" s="31">
        <v>46.6492602026147</v>
      </c>
      <c r="AB1053" s="31">
        <v>48.9450080575026</v>
      </c>
    </row>
    <row r="1054" ht="20.05" customHeight="1">
      <c r="A1054" s="17">
        <f>$A1053+C1053</f>
        <v>5245</v>
      </c>
      <c r="B1054" s="18"/>
      <c r="C1054" s="19">
        <v>5</v>
      </c>
      <c r="D1054" t="b" s="20">
        <v>1</v>
      </c>
      <c r="E1054" s="21"/>
      <c r="F1054" s="22">
        <v>421.785644167354</v>
      </c>
      <c r="G1054" s="22">
        <f>$E1054+($F1054/60+H1054*'data'!$C$16+I1054*OFFSET('data'!$C$17,0,D1054)-G1053*(OFFSET('data'!$C$18,0,D1054)+'data'!$C$19+OFFSET('data'!$C$20,0,D1054)))*$C1054/60+G1053</f>
        <v>19.3040393100258</v>
      </c>
      <c r="H1054" s="22">
        <f>H1053+('data'!$C$19*G1053-'data'!$C$16*H1053)*$C1054/60</f>
        <v>73.2546835847772</v>
      </c>
      <c r="I1054" s="22">
        <f>I1053+(OFFSET('data'!$C$20,0,D1054)*G1053-OFFSET('data'!$C$17,0,D1054)*I1053)*$C1054/60</f>
        <v>206.708139219790</v>
      </c>
      <c r="J1054" s="23">
        <f>$A1054/60</f>
        <v>87.4166666666667</v>
      </c>
      <c r="K1054" s="19">
        <f>G1054/'data'!$C$15*1000</f>
        <v>2.9492743824507</v>
      </c>
      <c r="L1054" s="19">
        <f>L1053+'data'!$G$21*(K1053-L1053)/60*C1053</f>
        <v>2.829292091372</v>
      </c>
      <c r="M1054" s="20">
        <f>IF(L1054&lt;='data'!$G$22,1.89,1.47)</f>
        <v>1.89</v>
      </c>
      <c r="N1054" s="19">
        <f>$A1054</f>
        <v>5245</v>
      </c>
      <c r="O1054" s="31">
        <f>'data'!$G$23-'data'!$G$23*(1-('data'!$G$22^M1054)/('data'!$G$22^M1054+L1054^M1054))</f>
        <v>48.833716045196</v>
      </c>
      <c r="P1054" s="31">
        <f>VLOOKUP(IF(N1054-'data'!$G$24&lt;0,0,N1054-'data'!$G$24),N3:O1097,2)</f>
        <v>48.9228641687319</v>
      </c>
      <c r="Q1054" s="20">
        <v>2.5</v>
      </c>
      <c r="R1054" s="19">
        <v>3.05016093833474</v>
      </c>
      <c r="S1054" s="19">
        <v>3.01802051010443</v>
      </c>
      <c r="T1054" s="19">
        <v>2.94931009750719</v>
      </c>
      <c r="U1054" s="19">
        <v>2.50002074816911</v>
      </c>
      <c r="V1054" s="19">
        <v>3.0311163527121</v>
      </c>
      <c r="W1054" s="19">
        <v>2.97612920882308</v>
      </c>
      <c r="X1054" s="19">
        <v>2.82932880262896</v>
      </c>
      <c r="Y1054" s="31">
        <v>54.2009922713518</v>
      </c>
      <c r="Z1054" s="31">
        <v>45.971835508492</v>
      </c>
      <c r="AA1054" s="31">
        <v>46.6417976269212</v>
      </c>
      <c r="AB1054" s="31">
        <v>48.9222936771959</v>
      </c>
    </row>
    <row r="1055" ht="20.05" customHeight="1">
      <c r="A1055" s="17">
        <f>$A1054+C1054</f>
        <v>5250</v>
      </c>
      <c r="B1055" s="18"/>
      <c r="C1055" s="19">
        <v>5</v>
      </c>
      <c r="D1055" t="b" s="20">
        <v>1</v>
      </c>
      <c r="E1055" s="21"/>
      <c r="F1055" s="22">
        <v>421.740570789733</v>
      </c>
      <c r="G1055" s="22">
        <f>$E1055+($F1055/60+H1055*'data'!$C$16+I1055*OFFSET('data'!$C$17,0,D1055)-G1054*(OFFSET('data'!$C$18,0,D1055)+'data'!$C$19+OFFSET('data'!$C$20,0,D1055)))*$C1055/60+G1054</f>
        <v>19.3077287840314</v>
      </c>
      <c r="H1055" s="22">
        <f>H1054+('data'!$C$19*G1054-'data'!$C$16*H1054)*$C1055/60</f>
        <v>73.29133892843601</v>
      </c>
      <c r="I1055" s="22">
        <f>I1054+(OFFSET('data'!$C$20,0,D1055)*G1054-OFFSET('data'!$C$17,0,D1055)*I1054)*$C1055/60</f>
        <v>206.820095047882</v>
      </c>
      <c r="J1055" s="23">
        <f>$A1055/60</f>
        <v>87.5</v>
      </c>
      <c r="K1055" s="19">
        <f>G1055/'data'!$C$15*1000</f>
        <v>2.94983806091171</v>
      </c>
      <c r="L1055" s="19">
        <f>L1054+'data'!$G$21*(K1054-L1054)/60*C1054</f>
        <v>2.83070394857414</v>
      </c>
      <c r="M1055" s="20">
        <f>IF(L1055&lt;='data'!$G$22,1.89,1.47)</f>
        <v>1.89</v>
      </c>
      <c r="N1055" s="19">
        <f>$A1055</f>
        <v>5250</v>
      </c>
      <c r="O1055" s="31">
        <f>'data'!$G$23-'data'!$G$23*(1-('data'!$G$22^M1055)/('data'!$G$22^M1055+L1055^M1055))</f>
        <v>48.8118482808997</v>
      </c>
      <c r="P1055" s="31">
        <f>VLOOKUP(IF(N1055-'data'!$G$24&lt;0,0,N1055-'data'!$G$24),N3:O1097,2)</f>
        <v>48.9003221873417</v>
      </c>
      <c r="Q1055" s="20">
        <v>2.5</v>
      </c>
      <c r="R1055" s="19">
        <v>3.05030416852754</v>
      </c>
      <c r="S1055" s="19">
        <v>3.01831167527927</v>
      </c>
      <c r="T1055" s="19">
        <v>2.94987375620661</v>
      </c>
      <c r="U1055" s="19">
        <v>2.50002083542743</v>
      </c>
      <c r="V1055" s="19">
        <v>3.03133915044437</v>
      </c>
      <c r="W1055" s="19">
        <v>2.97662215269746</v>
      </c>
      <c r="X1055" s="19">
        <v>2.8307406481086</v>
      </c>
      <c r="Y1055" s="31">
        <v>54.2009906869213</v>
      </c>
      <c r="Z1055" s="31">
        <v>45.9692806483239</v>
      </c>
      <c r="AA1055" s="31">
        <v>46.6343725316801</v>
      </c>
      <c r="AB1055" s="31">
        <v>48.8997521361654</v>
      </c>
    </row>
    <row r="1056" ht="20.05" customHeight="1">
      <c r="A1056" s="17">
        <f>$A1055+C1055</f>
        <v>5255</v>
      </c>
      <c r="B1056" s="18"/>
      <c r="C1056" s="19">
        <v>5</v>
      </c>
      <c r="D1056" t="b" s="20">
        <v>1</v>
      </c>
      <c r="E1056" s="21"/>
      <c r="F1056" s="22">
        <v>421.695531848233</v>
      </c>
      <c r="G1056" s="22">
        <f>$E1056+($F1056/60+H1056*'data'!$C$16+I1056*OFFSET('data'!$C$17,0,D1056)-G1055*(OFFSET('data'!$C$18,0,D1056)+'data'!$C$19+OFFSET('data'!$C$20,0,D1056)))*$C1056/60+G1055</f>
        <v>19.3114044046536</v>
      </c>
      <c r="H1056" s="22">
        <f>H1055+('data'!$C$19*G1055-'data'!$C$16*H1055)*$C1056/60</f>
        <v>73.3278683326408</v>
      </c>
      <c r="I1056" s="22">
        <f>I1055+(OFFSET('data'!$C$20,0,D1056)*G1055-OFFSET('data'!$C$17,0,D1056)*I1055)*$C1056/60</f>
        <v>206.932044480971</v>
      </c>
      <c r="J1056" s="23">
        <f>$A1056/60</f>
        <v>87.5833333333333</v>
      </c>
      <c r="K1056" s="19">
        <f>G1056/'data'!$C$15*1000</f>
        <v>2.95039962285046</v>
      </c>
      <c r="L1056" s="19">
        <f>L1055+'data'!$G$21*(K1055-L1055)/60*C1055</f>
        <v>2.83210582507618</v>
      </c>
      <c r="M1056" s="20">
        <f>IF(L1056&lt;='data'!$G$22,1.89,1.47)</f>
        <v>1.89</v>
      </c>
      <c r="N1056" s="19">
        <f>$A1056</f>
        <v>5255</v>
      </c>
      <c r="O1056" s="31">
        <f>'data'!$G$23-'data'!$G$23*(1-('data'!$G$22^M1056)/('data'!$G$22^M1056+L1056^M1056))</f>
        <v>48.7901448794535</v>
      </c>
      <c r="P1056" s="31">
        <f>VLOOKUP(IF(N1056-'data'!$G$24&lt;0,0,N1056-'data'!$G$24),N3:O1097,2)</f>
        <v>48.8779513125527</v>
      </c>
      <c r="Q1056" s="20">
        <v>2.5</v>
      </c>
      <c r="R1056" s="19">
        <v>3.05044680320123</v>
      </c>
      <c r="S1056" s="19">
        <v>3.0186017488805</v>
      </c>
      <c r="T1056" s="19">
        <v>2.95043529842091</v>
      </c>
      <c r="U1056" s="19">
        <v>2.50002092137086</v>
      </c>
      <c r="V1056" s="19">
        <v>3.03156101883114</v>
      </c>
      <c r="W1056" s="19">
        <v>2.97711272219886</v>
      </c>
      <c r="X1056" s="19">
        <v>2.83214251279354</v>
      </c>
      <c r="Y1056" s="31">
        <v>54.2009891261192</v>
      </c>
      <c r="Z1056" s="31">
        <v>45.9667366401574</v>
      </c>
      <c r="AA1056" s="31">
        <v>46.6269846652959</v>
      </c>
      <c r="AB1056" s="31">
        <v>48.8773817012624</v>
      </c>
    </row>
    <row r="1057" ht="20.05" customHeight="1">
      <c r="A1057" s="17">
        <f>$A1056+C1056</f>
        <v>5260</v>
      </c>
      <c r="B1057" s="18"/>
      <c r="C1057" s="19">
        <v>5</v>
      </c>
      <c r="D1057" t="b" s="20">
        <v>1</v>
      </c>
      <c r="E1057" s="21"/>
      <c r="F1057" s="22">
        <v>421.650527217653</v>
      </c>
      <c r="G1057" s="22">
        <f>$E1057+($F1057/60+H1057*'data'!$C$16+I1057*OFFSET('data'!$C$17,0,D1057)-G1056*(OFFSET('data'!$C$18,0,D1057)+'data'!$C$19+OFFSET('data'!$C$20,0,D1057)))*$C1057/60+G1056</f>
        <v>19.3150662636624</v>
      </c>
      <c r="H1057" s="22">
        <f>H1056+('data'!$C$19*G1056-'data'!$C$16*H1056)*$C1057/60</f>
        <v>73.3642722016408</v>
      </c>
      <c r="I1057" s="22">
        <f>I1056+(OFFSET('data'!$C$20,0,D1057)*G1056-OFFSET('data'!$C$17,0,D1057)*I1056)*$C1057/60</f>
        <v>207.043987384260</v>
      </c>
      <c r="J1057" s="23">
        <f>$A1057/60</f>
        <v>87.6666666666667</v>
      </c>
      <c r="K1057" s="19">
        <f>G1057/'data'!$C$15*1000</f>
        <v>2.95095908228759</v>
      </c>
      <c r="L1057" s="19">
        <f>L1056+'data'!$G$21*(K1056-L1056)/60*C1056</f>
        <v>2.83349781341758</v>
      </c>
      <c r="M1057" s="20">
        <f>IF(L1057&lt;='data'!$G$22,1.89,1.47)</f>
        <v>1.89</v>
      </c>
      <c r="N1057" s="19">
        <f>$A1057</f>
        <v>5260</v>
      </c>
      <c r="O1057" s="31">
        <f>'data'!$G$23-'data'!$G$23*(1-('data'!$G$22^M1057)/('data'!$G$22^M1057+L1057^M1057))</f>
        <v>48.7686042013875</v>
      </c>
      <c r="P1057" s="31">
        <f>VLOOKUP(IF(N1057-'data'!$G$24&lt;0,0,N1057-'data'!$G$24),N3:O1097,2)</f>
        <v>48.8557498302486</v>
      </c>
      <c r="Q1057" s="20">
        <v>2.5</v>
      </c>
      <c r="R1057" s="19">
        <v>3.05058884429981</v>
      </c>
      <c r="S1057" s="19">
        <v>3.01889073448119</v>
      </c>
      <c r="T1057" s="19">
        <v>2.95099473817073</v>
      </c>
      <c r="U1057" s="19">
        <v>2.50002100601572</v>
      </c>
      <c r="V1057" s="19">
        <v>3.03178196177717</v>
      </c>
      <c r="W1057" s="19">
        <v>2.97760093242225</v>
      </c>
      <c r="X1057" s="19">
        <v>2.83353448922479</v>
      </c>
      <c r="Y1057" s="31">
        <v>54.2009875886524</v>
      </c>
      <c r="Z1057" s="31">
        <v>45.9642034364735</v>
      </c>
      <c r="AA1057" s="31">
        <v>46.6196337785324</v>
      </c>
      <c r="AB1057" s="31">
        <v>48.8551806583621</v>
      </c>
    </row>
    <row r="1058" ht="20.05" customHeight="1">
      <c r="A1058" s="17">
        <f>$A1057+C1057</f>
        <v>5265</v>
      </c>
      <c r="B1058" s="18"/>
      <c r="C1058" s="19">
        <v>5</v>
      </c>
      <c r="D1058" t="b" s="20">
        <v>1</v>
      </c>
      <c r="E1058" s="21"/>
      <c r="F1058" s="22">
        <v>421.605556773499</v>
      </c>
      <c r="G1058" s="22">
        <f>$E1058+($F1058/60+H1058*'data'!$C$16+I1058*OFFSET('data'!$C$17,0,D1058)-G1057*(OFFSET('data'!$C$18,0,D1058)+'data'!$C$19+OFFSET('data'!$C$20,0,D1058)))*$C1058/60+G1057</f>
        <v>19.3187144497859</v>
      </c>
      <c r="H1058" s="22">
        <f>H1057+('data'!$C$19*G1057-'data'!$C$16*H1057)*$C1058/60</f>
        <v>73.4005509395307</v>
      </c>
      <c r="I1058" s="22">
        <f>I1057+(OFFSET('data'!$C$20,0,D1058)*G1057-OFFSET('data'!$C$17,0,D1058)*I1057)*$C1058/60</f>
        <v>207.155923623912</v>
      </c>
      <c r="J1058" s="23">
        <f>$A1058/60</f>
        <v>87.75</v>
      </c>
      <c r="K1058" s="19">
        <f>G1058/'data'!$C$15*1000</f>
        <v>2.951516452779</v>
      </c>
      <c r="L1058" s="19">
        <f>L1057+'data'!$G$21*(K1057-L1057)/60*C1057</f>
        <v>2.83488000521385</v>
      </c>
      <c r="M1058" s="20">
        <f>IF(L1058&lt;='data'!$G$22,1.89,1.47)</f>
        <v>1.89</v>
      </c>
      <c r="N1058" s="19">
        <f>$A1058</f>
        <v>5265</v>
      </c>
      <c r="O1058" s="31">
        <f>'data'!$G$23-'data'!$G$23*(1-('data'!$G$22^M1058)/('data'!$G$22^M1058+L1058^M1058))</f>
        <v>48.7472246255127</v>
      </c>
      <c r="P1058" s="31">
        <f>VLOOKUP(IF(N1058-'data'!$G$24&lt;0,0,N1058-'data'!$G$24),N3:O1097,2)</f>
        <v>48.833716045196</v>
      </c>
      <c r="Q1058" s="20">
        <v>2.5</v>
      </c>
      <c r="R1058" s="19">
        <v>3.05073029376089</v>
      </c>
      <c r="S1058" s="19">
        <v>3.01917863564274</v>
      </c>
      <c r="T1058" s="19">
        <v>2.95155208901196</v>
      </c>
      <c r="U1058" s="19">
        <v>2.50002108937813</v>
      </c>
      <c r="V1058" s="19">
        <v>3.03200198316422</v>
      </c>
      <c r="W1058" s="19">
        <v>2.97808679832703</v>
      </c>
      <c r="X1058" s="19">
        <v>2.8349166690194</v>
      </c>
      <c r="Y1058" s="31">
        <v>54.2009860742317</v>
      </c>
      <c r="Z1058" s="31">
        <v>45.9616809900451</v>
      </c>
      <c r="AA1058" s="31">
        <v>46.6123196244857</v>
      </c>
      <c r="AB1058" s="31">
        <v>48.8331473122225</v>
      </c>
    </row>
    <row r="1059" ht="20.05" customHeight="1">
      <c r="A1059" s="17">
        <f>$A1058+C1058</f>
        <v>5270</v>
      </c>
      <c r="B1059" s="18"/>
      <c r="C1059" s="19">
        <v>5</v>
      </c>
      <c r="D1059" t="b" s="20">
        <v>1</v>
      </c>
      <c r="E1059" s="21"/>
      <c r="F1059" s="22">
        <v>421.560620391986</v>
      </c>
      <c r="G1059" s="22">
        <f>$E1059+($F1059/60+H1059*'data'!$C$16+I1059*OFFSET('data'!$C$17,0,D1059)-G1058*(OFFSET('data'!$C$18,0,D1059)+'data'!$C$19+OFFSET('data'!$C$20,0,D1059)))*$C1059/60+G1058</f>
        <v>19.3223490488824</v>
      </c>
      <c r="H1059" s="22">
        <f>H1058+('data'!$C$19*G1058-'data'!$C$16*H1058)*$C1059/60</f>
        <v>73.4367049501783</v>
      </c>
      <c r="I1059" s="22">
        <f>I1058+(OFFSET('data'!$C$20,0,D1059)*G1058-OFFSET('data'!$C$17,0,D1059)*I1058)*$C1059/60</f>
        <v>207.267853067021</v>
      </c>
      <c r="J1059" s="23">
        <f>$A1059/60</f>
        <v>87.8333333333333</v>
      </c>
      <c r="K1059" s="19">
        <f>G1059/'data'!$C$15*1000</f>
        <v>2.95207174744214</v>
      </c>
      <c r="L1059" s="19">
        <f>L1058+'data'!$G$21*(K1058-L1058)/60*C1058</f>
        <v>2.83625249116196</v>
      </c>
      <c r="M1059" s="20">
        <f>IF(L1059&lt;='data'!$G$22,1.89,1.47)</f>
        <v>1.89</v>
      </c>
      <c r="N1059" s="19">
        <f>$A1059</f>
        <v>5270</v>
      </c>
      <c r="O1059" s="31">
        <f>'data'!$G$23-'data'!$G$23*(1-('data'!$G$22^M1059)/('data'!$G$22^M1059+L1059^M1059))</f>
        <v>48.7260045487615</v>
      </c>
      <c r="P1059" s="31">
        <f>VLOOKUP(IF(N1059-'data'!$G$24&lt;0,0,N1059-'data'!$G$24),N3:O1097,2)</f>
        <v>48.8118482808997</v>
      </c>
      <c r="Q1059" s="20">
        <v>2.5</v>
      </c>
      <c r="R1059" s="19">
        <v>3.05087115351574</v>
      </c>
      <c r="S1059" s="19">
        <v>3.01946545591488</v>
      </c>
      <c r="T1059" s="19">
        <v>2.9521073640621</v>
      </c>
      <c r="U1059" s="19">
        <v>2.50002117147403</v>
      </c>
      <c r="V1059" s="19">
        <v>3.03222108685124</v>
      </c>
      <c r="W1059" s="19">
        <v>2.97857033473846</v>
      </c>
      <c r="X1059" s="19">
        <v>2.83628914287584</v>
      </c>
      <c r="Y1059" s="31">
        <v>54.2009845825713</v>
      </c>
      <c r="Z1059" s="31">
        <v>45.9591692539349</v>
      </c>
      <c r="AA1059" s="31">
        <v>46.6050419585584</v>
      </c>
      <c r="AB1059" s="31">
        <v>48.811279986340</v>
      </c>
    </row>
    <row r="1060" ht="20.05" customHeight="1">
      <c r="A1060" s="17">
        <f>$A1059+C1059</f>
        <v>5275</v>
      </c>
      <c r="B1060" s="18"/>
      <c r="C1060" s="19">
        <v>5</v>
      </c>
      <c r="D1060" t="b" s="20">
        <v>1</v>
      </c>
      <c r="E1060" s="21"/>
      <c r="F1060" s="22">
        <v>421.515717950025</v>
      </c>
      <c r="G1060" s="22">
        <f>$E1060+($F1060/60+H1060*'data'!$C$16+I1060*OFFSET('data'!$C$17,0,D1060)-G1059*(OFFSET('data'!$C$18,0,D1060)+'data'!$C$19+OFFSET('data'!$C$20,0,D1060)))*$C1060/60+G1059</f>
        <v>19.3259701441023</v>
      </c>
      <c r="H1060" s="22">
        <f>H1059+('data'!$C$19*G1059-'data'!$C$16*H1059)*$C1060/60</f>
        <v>73.47273463715651</v>
      </c>
      <c r="I1060" s="22">
        <f>I1059+(OFFSET('data'!$C$20,0,D1060)*G1059-OFFSET('data'!$C$17,0,D1060)*I1059)*$C1060/60</f>
        <v>207.379775581583</v>
      </c>
      <c r="J1060" s="23">
        <f>$A1060/60</f>
        <v>87.9166666666667</v>
      </c>
      <c r="K1060" s="19">
        <f>G1060/'data'!$C$15*1000</f>
        <v>2.95262497898073</v>
      </c>
      <c r="L1060" s="19">
        <f>L1059+'data'!$G$21*(K1059-L1059)/60*C1059</f>
        <v>2.83761536104597</v>
      </c>
      <c r="M1060" s="20">
        <f>IF(L1060&lt;='data'!$G$22,1.89,1.47)</f>
        <v>1.89</v>
      </c>
      <c r="N1060" s="19">
        <f>$A1060</f>
        <v>5275</v>
      </c>
      <c r="O1060" s="31">
        <f>'data'!$G$23-'data'!$G$23*(1-('data'!$G$22^M1060)/('data'!$G$22^M1060+L1060^M1060))</f>
        <v>48.7049423860272</v>
      </c>
      <c r="P1060" s="31">
        <f>VLOOKUP(IF(N1060-'data'!$G$24&lt;0,0,N1060-'data'!$G$24),N3:O1097,2)</f>
        <v>48.7901448794535</v>
      </c>
      <c r="Q1060" s="20">
        <v>2.5</v>
      </c>
      <c r="R1060" s="19">
        <v>3.05101142548933</v>
      </c>
      <c r="S1060" s="19">
        <v>3.0197511988357</v>
      </c>
      <c r="T1060" s="19">
        <v>2.95266057602484</v>
      </c>
      <c r="U1060" s="19">
        <v>2.50002125231917</v>
      </c>
      <c r="V1060" s="19">
        <v>3.03243927667457</v>
      </c>
      <c r="W1060" s="19">
        <v>2.97905155634914</v>
      </c>
      <c r="X1060" s="19">
        <v>2.83765200057968</v>
      </c>
      <c r="Y1060" s="31">
        <v>54.2009831133886</v>
      </c>
      <c r="Z1060" s="31">
        <v>45.9566681814932</v>
      </c>
      <c r="AA1060" s="31">
        <v>46.5978005384337</v>
      </c>
      <c r="AB1060" s="31">
        <v>48.7895770228006</v>
      </c>
    </row>
    <row r="1061" ht="20.05" customHeight="1">
      <c r="A1061" s="17">
        <f>$A1060+C1060</f>
        <v>5280</v>
      </c>
      <c r="B1061" s="18"/>
      <c r="C1061" s="19">
        <v>5</v>
      </c>
      <c r="D1061" t="b" s="20">
        <v>1</v>
      </c>
      <c r="E1061" s="21"/>
      <c r="F1061" s="22">
        <v>421.470849325227</v>
      </c>
      <c r="G1061" s="22">
        <f>$E1061+($F1061/60+H1061*'data'!$C$16+I1061*OFFSET('data'!$C$17,0,D1061)-G1060*(OFFSET('data'!$C$18,0,D1061)+'data'!$C$19+OFFSET('data'!$C$20,0,D1061)))*$C1061/60+G1060</f>
        <v>19.3295778160404</v>
      </c>
      <c r="H1061" s="22">
        <f>H1060+('data'!$C$19*G1060-'data'!$C$16*H1060)*$C1061/60</f>
        <v>73.50864040367929</v>
      </c>
      <c r="I1061" s="22">
        <f>I1060+(OFFSET('data'!$C$20,0,D1061)*G1060-OFFSET('data'!$C$17,0,D1061)*I1060)*$C1061/60</f>
        <v>207.491691036468</v>
      </c>
      <c r="J1061" s="23">
        <f>$A1061/60</f>
        <v>88</v>
      </c>
      <c r="K1061" s="19">
        <f>G1061/'data'!$C$15*1000</f>
        <v>2.95317615970806</v>
      </c>
      <c r="L1061" s="19">
        <f>L1060+'data'!$G$21*(K1060-L1060)/60*C1060</f>
        <v>2.83896870374294</v>
      </c>
      <c r="M1061" s="20">
        <f>IF(L1061&lt;='data'!$G$22,1.89,1.47)</f>
        <v>1.89</v>
      </c>
      <c r="N1061" s="19">
        <f>$A1061</f>
        <v>5280</v>
      </c>
      <c r="O1061" s="31">
        <f>'data'!$G$23-'data'!$G$23*(1-('data'!$G$22^M1061)/('data'!$G$22^M1061+L1061^M1061))</f>
        <v>48.6840365699995</v>
      </c>
      <c r="P1061" s="31">
        <f>VLOOKUP(IF(N1061-'data'!$G$24&lt;0,0,N1061-'data'!$G$24),N3:O1097,2)</f>
        <v>48.7686042013875</v>
      </c>
      <c r="Q1061" s="20">
        <v>2.5</v>
      </c>
      <c r="R1061" s="19">
        <v>3.05115111160034</v>
      </c>
      <c r="S1061" s="19">
        <v>3.02003586793171</v>
      </c>
      <c r="T1061" s="19">
        <v>2.95321173721347</v>
      </c>
      <c r="U1061" s="19">
        <v>2.5000213319291</v>
      </c>
      <c r="V1061" s="19">
        <v>3.03265655644816</v>
      </c>
      <c r="W1061" s="19">
        <v>2.97953047772039</v>
      </c>
      <c r="X1061" s="19">
        <v>2.83900533100945</v>
      </c>
      <c r="Y1061" s="31">
        <v>54.2009816664048</v>
      </c>
      <c r="Z1061" s="31">
        <v>45.9541777263547</v>
      </c>
      <c r="AA1061" s="31">
        <v>46.5905951240499</v>
      </c>
      <c r="AB1061" s="31">
        <v>48.7680367821265</v>
      </c>
    </row>
    <row r="1062" ht="20.05" customHeight="1">
      <c r="A1062" s="17">
        <f>$A1061+C1061</f>
        <v>5285</v>
      </c>
      <c r="B1062" s="18"/>
      <c r="C1062" s="19">
        <v>5</v>
      </c>
      <c r="D1062" t="b" s="20">
        <v>1</v>
      </c>
      <c r="E1062" s="21"/>
      <c r="F1062" s="22">
        <v>421.426014395894</v>
      </c>
      <c r="G1062" s="22">
        <f>$E1062+($F1062/60+H1062*'data'!$C$16+I1062*OFFSET('data'!$C$17,0,D1062)-G1061*(OFFSET('data'!$C$18,0,D1062)+'data'!$C$19+OFFSET('data'!$C$20,0,D1062)))*$C1062/60+G1061</f>
        <v>19.3331721428792</v>
      </c>
      <c r="H1062" s="22">
        <f>H1061+('data'!$C$19*G1061-'data'!$C$16*H1061)*$C1062/60</f>
        <v>73.54442265254229</v>
      </c>
      <c r="I1062" s="22">
        <f>I1061+(OFFSET('data'!$C$20,0,D1062)*G1061-OFFSET('data'!$C$17,0,D1062)*I1061)*$C1062/60</f>
        <v>207.603599301394</v>
      </c>
      <c r="J1062" s="23">
        <f>$A1062/60</f>
        <v>88.0833333333333</v>
      </c>
      <c r="K1062" s="19">
        <f>G1062/'data'!$C$15*1000</f>
        <v>2.95372530156887</v>
      </c>
      <c r="L1062" s="19">
        <f>L1061+'data'!$G$21*(K1061-L1061)/60*C1061</f>
        <v>2.84031260722897</v>
      </c>
      <c r="M1062" s="20">
        <f>IF(L1062&lt;='data'!$G$22,1.89,1.47)</f>
        <v>1.89</v>
      </c>
      <c r="N1062" s="19">
        <f>$A1062</f>
        <v>5285</v>
      </c>
      <c r="O1062" s="31">
        <f>'data'!$G$23-'data'!$G$23*(1-('data'!$G$22^M1062)/('data'!$G$22^M1062+L1062^M1062))</f>
        <v>48.6632855509998</v>
      </c>
      <c r="P1062" s="31">
        <f>VLOOKUP(IF(N1062-'data'!$G$24&lt;0,0,N1062-'data'!$G$24),N3:O1097,2)</f>
        <v>48.7472246255127</v>
      </c>
      <c r="Q1062" s="20">
        <v>2.5</v>
      </c>
      <c r="R1062" s="19">
        <v>3.05129021376116</v>
      </c>
      <c r="S1062" s="19">
        <v>3.02031946671787</v>
      </c>
      <c r="T1062" s="19">
        <v>2.9537608595727</v>
      </c>
      <c r="U1062" s="19">
        <v>2.5000214103192</v>
      </c>
      <c r="V1062" s="19">
        <v>3.0328729299637</v>
      </c>
      <c r="W1062" s="19">
        <v>2.9800071132837</v>
      </c>
      <c r="X1062" s="19">
        <v>2.84034922214272</v>
      </c>
      <c r="Y1062" s="31">
        <v>54.2009802413441</v>
      </c>
      <c r="Z1062" s="31">
        <v>45.9516978424364</v>
      </c>
      <c r="AA1062" s="31">
        <v>46.5834254775753</v>
      </c>
      <c r="AB1062" s="31">
        <v>48.7466576431207</v>
      </c>
    </row>
    <row r="1063" ht="20.05" customHeight="1">
      <c r="A1063" s="17">
        <f>$A1062+C1062</f>
        <v>5290</v>
      </c>
      <c r="B1063" s="18"/>
      <c r="C1063" s="19">
        <v>5</v>
      </c>
      <c r="D1063" t="b" s="20">
        <v>1</v>
      </c>
      <c r="E1063" s="21"/>
      <c r="F1063" s="22">
        <v>421.381213041018</v>
      </c>
      <c r="G1063" s="22">
        <f>$E1063+($F1063/60+H1063*'data'!$C$16+I1063*OFFSET('data'!$C$17,0,D1063)-G1062*(OFFSET('data'!$C$18,0,D1063)+'data'!$C$19+OFFSET('data'!$C$20,0,D1063)))*$C1063/60+G1062</f>
        <v>19.3367532005238</v>
      </c>
      <c r="H1063" s="22">
        <f>H1062+('data'!$C$19*G1062-'data'!$C$16*H1062)*$C1063/60</f>
        <v>73.580081786067</v>
      </c>
      <c r="I1063" s="22">
        <f>I1062+(OFFSET('data'!$C$20,0,D1063)*G1062-OFFSET('data'!$C$17,0,D1063)*I1062)*$C1063/60</f>
        <v>207.715500246905</v>
      </c>
      <c r="J1063" s="23">
        <f>$A1063/60</f>
        <v>88.1666666666667</v>
      </c>
      <c r="K1063" s="19">
        <f>G1063/'data'!$C$15*1000</f>
        <v>2.95427241615995</v>
      </c>
      <c r="L1063" s="19">
        <f>L1062+'data'!$G$21*(K1062-L1062)/60*C1062</f>
        <v>2.8416471585855</v>
      </c>
      <c r="M1063" s="20">
        <f>IF(L1063&lt;='data'!$G$22,1.89,1.47)</f>
        <v>1.89</v>
      </c>
      <c r="N1063" s="19">
        <f>$A1063</f>
        <v>5290</v>
      </c>
      <c r="O1063" s="31">
        <f>'data'!$G$23-'data'!$G$23*(1-('data'!$G$22^M1063)/('data'!$G$22^M1063+L1063^M1063))</f>
        <v>48.6426877968134</v>
      </c>
      <c r="P1063" s="31">
        <f>VLOOKUP(IF(N1063-'data'!$G$24&lt;0,0,N1063-'data'!$G$24),N3:O1097,2)</f>
        <v>48.7260045487615</v>
      </c>
      <c r="Q1063" s="20">
        <v>2.5</v>
      </c>
      <c r="R1063" s="19">
        <v>3.05142873387796</v>
      </c>
      <c r="S1063" s="19">
        <v>3.02060199869761</v>
      </c>
      <c r="T1063" s="19">
        <v>2.95430795469929</v>
      </c>
      <c r="U1063" s="19">
        <v>2.50002148750465</v>
      </c>
      <c r="V1063" s="19">
        <v>3.03308840099087</v>
      </c>
      <c r="W1063" s="19">
        <v>2.98048147734209</v>
      </c>
      <c r="X1063" s="19">
        <v>2.84168376106236</v>
      </c>
      <c r="Y1063" s="31">
        <v>54.2009788379342</v>
      </c>
      <c r="Z1063" s="31">
        <v>45.9492284839355</v>
      </c>
      <c r="AA1063" s="31">
        <v>46.576291363383</v>
      </c>
      <c r="AB1063" s="31">
        <v>48.7254380027086</v>
      </c>
    </row>
    <row r="1064" ht="20.05" customHeight="1">
      <c r="A1064" s="17">
        <f>$A1063+C1063</f>
        <v>5295</v>
      </c>
      <c r="B1064" s="18"/>
      <c r="C1064" s="19">
        <v>5</v>
      </c>
      <c r="D1064" t="b" s="20">
        <v>1</v>
      </c>
      <c r="E1064" s="21"/>
      <c r="F1064" s="22">
        <v>421.336445140272</v>
      </c>
      <c r="G1064" s="22">
        <f>$E1064+($F1064/60+H1064*'data'!$C$16+I1064*OFFSET('data'!$C$17,0,D1064)-G1063*(OFFSET('data'!$C$18,0,D1064)+'data'!$C$19+OFFSET('data'!$C$20,0,D1064)))*$C1064/60+G1063</f>
        <v>19.3403210627288</v>
      </c>
      <c r="H1064" s="22">
        <f>H1063+('data'!$C$19*G1063-'data'!$C$16*H1063)*$C1064/60</f>
        <v>73.6156182060483</v>
      </c>
      <c r="I1064" s="22">
        <f>I1063+(OFFSET('data'!$C$20,0,D1064)*G1063-OFFSET('data'!$C$17,0,D1064)*I1063)*$C1064/60</f>
        <v>207.827393744346</v>
      </c>
      <c r="J1064" s="23">
        <f>$A1064/60</f>
        <v>88.25</v>
      </c>
      <c r="K1064" s="19">
        <f>G1064/'data'!$C$15*1000</f>
        <v>2.95481751474954</v>
      </c>
      <c r="L1064" s="19">
        <f>L1063+'data'!$G$21*(K1063-L1063)/60*C1063</f>
        <v>2.84297244400571</v>
      </c>
      <c r="M1064" s="20">
        <f>IF(L1064&lt;='data'!$G$22,1.89,1.47)</f>
        <v>1.89</v>
      </c>
      <c r="N1064" s="19">
        <f>$A1064</f>
        <v>5295</v>
      </c>
      <c r="O1064" s="31">
        <f>'data'!$G$23-'data'!$G$23*(1-('data'!$G$22^M1064)/('data'!$G$22^M1064+L1064^M1064))</f>
        <v>48.6222417925216</v>
      </c>
      <c r="P1064" s="31">
        <f>VLOOKUP(IF(N1064-'data'!$G$24&lt;0,0,N1064-'data'!$G$24),N3:O1097,2)</f>
        <v>48.7049423860272</v>
      </c>
      <c r="Q1064" s="20">
        <v>2.5</v>
      </c>
      <c r="R1064" s="19">
        <v>3.05156667385062</v>
      </c>
      <c r="S1064" s="19">
        <v>3.02088346736291</v>
      </c>
      <c r="T1064" s="19">
        <v>2.95485303386148</v>
      </c>
      <c r="U1064" s="19">
        <v>2.50002156350045</v>
      </c>
      <c r="V1064" s="19">
        <v>3.03330297327749</v>
      </c>
      <c r="W1064" s="19">
        <v>2.98095358407151</v>
      </c>
      <c r="X1064" s="19">
        <v>2.84300903396299</v>
      </c>
      <c r="Y1064" s="31">
        <v>54.2009774559058</v>
      </c>
      <c r="Z1064" s="31">
        <v>45.9467696053265</v>
      </c>
      <c r="AA1064" s="31">
        <v>46.5691925480265</v>
      </c>
      <c r="AB1064" s="31">
        <v>48.7043762757756</v>
      </c>
    </row>
    <row r="1065" ht="20.05" customHeight="1">
      <c r="A1065" s="17">
        <f>$A1064+C1064</f>
        <v>5300</v>
      </c>
      <c r="B1065" s="18"/>
      <c r="C1065" s="19">
        <v>5</v>
      </c>
      <c r="D1065" t="b" s="20">
        <v>1</v>
      </c>
      <c r="E1065" s="21"/>
      <c r="F1065" s="22">
        <v>421.291710574014</v>
      </c>
      <c r="G1065" s="22">
        <f>$E1065+($F1065/60+H1065*'data'!$C$16+I1065*OFFSET('data'!$C$17,0,D1065)-G1064*(OFFSET('data'!$C$18,0,D1065)+'data'!$C$19+OFFSET('data'!$C$20,0,D1065)))*$C1065/60+G1064</f>
        <v>19.3438758012178</v>
      </c>
      <c r="H1065" s="22">
        <f>H1064+('data'!$C$19*G1064-'data'!$C$16*H1064)*$C1065/60</f>
        <v>73.6510323137058</v>
      </c>
      <c r="I1065" s="22">
        <f>I1064+(OFFSET('data'!$C$20,0,D1065)*G1064-OFFSET('data'!$C$17,0,D1065)*I1064)*$C1065/60</f>
        <v>207.939279665841</v>
      </c>
      <c r="J1065" s="23">
        <f>$A1065/60</f>
        <v>88.3333333333333</v>
      </c>
      <c r="K1065" s="19">
        <f>G1065/'data'!$C$15*1000</f>
        <v>2.95536060829558</v>
      </c>
      <c r="L1065" s="19">
        <f>L1064+'data'!$G$21*(K1064-L1064)/60*C1064</f>
        <v>2.84428854880113</v>
      </c>
      <c r="M1065" s="20">
        <f>IF(L1065&lt;='data'!$G$22,1.89,1.47)</f>
        <v>1.89</v>
      </c>
      <c r="N1065" s="19">
        <f>$A1065</f>
        <v>5300</v>
      </c>
      <c r="O1065" s="31">
        <f>'data'!$G$23-'data'!$G$23*(1-('data'!$G$22^M1065)/('data'!$G$22^M1065+L1065^M1065))</f>
        <v>48.6019460403312</v>
      </c>
      <c r="P1065" s="31">
        <f>VLOOKUP(IF(N1065-'data'!$G$24&lt;0,0,N1065-'data'!$G$24),N3:O1097,2)</f>
        <v>48.6840365699995</v>
      </c>
      <c r="Q1065" s="20">
        <v>2.5</v>
      </c>
      <c r="R1065" s="19">
        <v>3.05170403557285</v>
      </c>
      <c r="S1065" s="19">
        <v>3.02116387619431</v>
      </c>
      <c r="T1065" s="19">
        <v>2.95539610801717</v>
      </c>
      <c r="U1065" s="19">
        <v>2.50002163832143</v>
      </c>
      <c r="V1065" s="19">
        <v>3.0335166505497</v>
      </c>
      <c r="W1065" s="19">
        <v>2.98142344752218</v>
      </c>
      <c r="X1065" s="19">
        <v>2.84432512615754</v>
      </c>
      <c r="Y1065" s="31">
        <v>54.200976094993</v>
      </c>
      <c r="Z1065" s="31">
        <v>45.9443211613587</v>
      </c>
      <c r="AA1065" s="31">
        <v>46.5621288002158</v>
      </c>
      <c r="AB1065" s="31">
        <v>48.6834708950046</v>
      </c>
    </row>
    <row r="1066" ht="20.05" customHeight="1">
      <c r="A1066" s="17">
        <f>$A1065+C1065</f>
        <v>5305</v>
      </c>
      <c r="B1066" s="18"/>
      <c r="C1066" s="19">
        <v>5</v>
      </c>
      <c r="D1066" t="b" s="20">
        <v>1</v>
      </c>
      <c r="E1066" s="21"/>
      <c r="F1066" s="22">
        <v>421.247009223274</v>
      </c>
      <c r="G1066" s="22">
        <f>$E1066+($F1066/60+H1066*'data'!$C$16+I1066*OFFSET('data'!$C$17,0,D1066)-G1065*(OFFSET('data'!$C$18,0,D1066)+'data'!$C$19+OFFSET('data'!$C$20,0,D1066)))*$C1066/60+G1065</f>
        <v>19.3474174857959</v>
      </c>
      <c r="H1066" s="22">
        <f>H1065+('data'!$C$19*G1065-'data'!$C$16*H1065)*$C1066/60</f>
        <v>73.6863245096379</v>
      </c>
      <c r="I1066" s="22">
        <f>I1065+(OFFSET('data'!$C$20,0,D1066)*G1065-OFFSET('data'!$C$17,0,D1066)*I1065)*$C1066/60</f>
        <v>208.051157884276</v>
      </c>
      <c r="J1066" s="23">
        <f>$A1066/60</f>
        <v>88.4166666666667</v>
      </c>
      <c r="K1066" s="19">
        <f>G1066/'data'!$C$15*1000</f>
        <v>2.95590170746292</v>
      </c>
      <c r="L1066" s="19">
        <f>L1065+'data'!$G$21*(K1065-L1065)/60*C1065</f>
        <v>2.84559555740835</v>
      </c>
      <c r="M1066" s="20">
        <f>IF(L1066&lt;='data'!$G$22,1.89,1.47)</f>
        <v>1.89</v>
      </c>
      <c r="N1066" s="19">
        <f>$A1066</f>
        <v>5305</v>
      </c>
      <c r="O1066" s="31">
        <f>'data'!$G$23-'data'!$G$23*(1-('data'!$G$22^M1066)/('data'!$G$22^M1066+L1066^M1066))</f>
        <v>48.5817990594048</v>
      </c>
      <c r="P1066" s="31">
        <f>VLOOKUP(IF(N1066-'data'!$G$24&lt;0,0,N1066-'data'!$G$24),N3:O1097,2)</f>
        <v>48.6632855509998</v>
      </c>
      <c r="Q1066" s="20">
        <v>2.5</v>
      </c>
      <c r="R1066" s="19">
        <v>3.05184082093217</v>
      </c>
      <c r="S1066" s="19">
        <v>3.02144322866093</v>
      </c>
      <c r="T1066" s="19">
        <v>2.95593718783114</v>
      </c>
      <c r="U1066" s="19">
        <v>2.50002171198224</v>
      </c>
      <c r="V1066" s="19">
        <v>3.03372943651215</v>
      </c>
      <c r="W1066" s="19">
        <v>2.98189108161995</v>
      </c>
      <c r="X1066" s="19">
        <v>2.845632122084</v>
      </c>
      <c r="Y1066" s="31">
        <v>54.2009747549329</v>
      </c>
      <c r="Z1066" s="31">
        <v>45.9418831070544</v>
      </c>
      <c r="AA1066" s="31">
        <v>46.5550998907924</v>
      </c>
      <c r="AB1066" s="31">
        <v>48.6627203107097</v>
      </c>
    </row>
    <row r="1067" ht="20.05" customHeight="1">
      <c r="A1067" s="17">
        <f>$A1066+C1066</f>
        <v>5310</v>
      </c>
      <c r="B1067" s="18"/>
      <c r="C1067" s="19">
        <v>5</v>
      </c>
      <c r="D1067" t="b" s="20">
        <v>1</v>
      </c>
      <c r="E1067" s="21"/>
      <c r="F1067" s="22">
        <v>421.202340969760</v>
      </c>
      <c r="G1067" s="22">
        <f>$E1067+($F1067/60+H1067*'data'!$C$16+I1067*OFFSET('data'!$C$17,0,D1067)-G1066*(OFFSET('data'!$C$18,0,D1067)+'data'!$C$19+OFFSET('data'!$C$20,0,D1067)))*$C1067/60+G1066</f>
        <v>19.3509461844553</v>
      </c>
      <c r="H1067" s="22">
        <f>H1066+('data'!$C$19*G1066-'data'!$C$16*H1066)*$C1067/60</f>
        <v>73.7214951937793</v>
      </c>
      <c r="I1067" s="22">
        <f>I1066+(OFFSET('data'!$C$20,0,D1067)*G1066-OFFSET('data'!$C$17,0,D1067)*I1066)*$C1067/60</f>
        <v>208.163028273276</v>
      </c>
      <c r="J1067" s="23">
        <f>$A1067/60</f>
        <v>88.5</v>
      </c>
      <c r="K1067" s="19">
        <f>G1067/'data'!$C$15*1000</f>
        <v>2.95644082263941</v>
      </c>
      <c r="L1067" s="19">
        <f>L1066+'data'!$G$21*(K1066-L1066)/60*C1066</f>
        <v>2.84689355339588</v>
      </c>
      <c r="M1067" s="20">
        <f>IF(L1067&lt;='data'!$G$22,1.89,1.47)</f>
        <v>1.89</v>
      </c>
      <c r="N1067" s="19">
        <f>$A1067</f>
        <v>5310</v>
      </c>
      <c r="O1067" s="31">
        <f>'data'!$G$23-'data'!$G$23*(1-('data'!$G$22^M1067)/('data'!$G$22^M1067+L1067^M1067))</f>
        <v>48.5617993856886</v>
      </c>
      <c r="P1067" s="31">
        <f>VLOOKUP(IF(N1067-'data'!$G$24&lt;0,0,N1067-'data'!$G$24),N3:O1097,2)</f>
        <v>48.6426877968134</v>
      </c>
      <c r="Q1067" s="20">
        <v>2.5</v>
      </c>
      <c r="R1067" s="19">
        <v>3.05197703180991</v>
      </c>
      <c r="S1067" s="19">
        <v>3.02172152822055</v>
      </c>
      <c r="T1067" s="19">
        <v>2.95647628369124</v>
      </c>
      <c r="U1067" s="19">
        <v>2.50002178449735</v>
      </c>
      <c r="V1067" s="19">
        <v>3.0339413348482</v>
      </c>
      <c r="W1067" s="19">
        <v>2.98235650016762</v>
      </c>
      <c r="X1067" s="19">
        <v>2.84693010531226</v>
      </c>
      <c r="Y1067" s="31">
        <v>54.2009734354661</v>
      </c>
      <c r="Z1067" s="31">
        <v>45.939455397706</v>
      </c>
      <c r="AA1067" s="31">
        <v>46.5481055927066</v>
      </c>
      <c r="AB1067" s="31">
        <v>48.6421229906696</v>
      </c>
    </row>
    <row r="1068" ht="20.05" customHeight="1">
      <c r="A1068" s="17">
        <f>$A1067+C1067</f>
        <v>5315</v>
      </c>
      <c r="B1068" s="18"/>
      <c r="C1068" s="19">
        <v>5</v>
      </c>
      <c r="D1068" t="b" s="20">
        <v>1</v>
      </c>
      <c r="E1068" s="21"/>
      <c r="F1068" s="22">
        <v>421.157705695844</v>
      </c>
      <c r="G1068" s="22">
        <f>$E1068+($F1068/60+H1068*'data'!$C$16+I1068*OFFSET('data'!$C$17,0,D1068)-G1067*(OFFSET('data'!$C$18,0,D1068)+'data'!$C$19+OFFSET('data'!$C$20,0,D1068)))*$C1068/60+G1067</f>
        <v>19.354461963475</v>
      </c>
      <c r="H1068" s="22">
        <f>H1067+('data'!$C$19*G1067-'data'!$C$16*H1067)*$C1068/60</f>
        <v>73.756544765361</v>
      </c>
      <c r="I1068" s="22">
        <f>I1067+(OFFSET('data'!$C$20,0,D1068)*G1067-OFFSET('data'!$C$17,0,D1068)*I1067)*$C1068/60</f>
        <v>208.274890707188</v>
      </c>
      <c r="J1068" s="23">
        <f>$A1068/60</f>
        <v>88.5833333333333</v>
      </c>
      <c r="K1068" s="19">
        <f>G1068/'data'!$C$15*1000</f>
        <v>2.95697796395117</v>
      </c>
      <c r="L1068" s="19">
        <f>L1067+'data'!$G$21*(K1067-L1067)/60*C1067</f>
        <v>2.8481826194711</v>
      </c>
      <c r="M1068" s="20">
        <f>IF(L1068&lt;='data'!$G$22,1.89,1.47)</f>
        <v>1.89</v>
      </c>
      <c r="N1068" s="19">
        <f>$A1068</f>
        <v>5315</v>
      </c>
      <c r="O1068" s="31">
        <f>'data'!$G$23-'data'!$G$23*(1-('data'!$G$22^M1068)/('data'!$G$22^M1068+L1068^M1068))</f>
        <v>48.5419455717409</v>
      </c>
      <c r="P1068" s="31">
        <f>VLOOKUP(IF(N1068-'data'!$G$24&lt;0,0,N1068-'data'!$G$24),N3:O1097,2)</f>
        <v>48.6222417925216</v>
      </c>
      <c r="Q1068" s="20">
        <v>2.5</v>
      </c>
      <c r="R1068" s="19">
        <v>3.05211267008126</v>
      </c>
      <c r="S1068" s="19">
        <v>3.02199877831961</v>
      </c>
      <c r="T1068" s="19">
        <v>2.95701340572353</v>
      </c>
      <c r="U1068" s="19">
        <v>2.50002185588106</v>
      </c>
      <c r="V1068" s="19">
        <v>3.03415234922008</v>
      </c>
      <c r="W1068" s="19">
        <v>2.98281971684626</v>
      </c>
      <c r="X1068" s="19">
        <v>2.84821915855104</v>
      </c>
      <c r="Y1068" s="31">
        <v>54.2009721363361</v>
      </c>
      <c r="Z1068" s="31">
        <v>45.9370379888742</v>
      </c>
      <c r="AA1068" s="31">
        <v>46.5411456809935</v>
      </c>
      <c r="AB1068" s="31">
        <v>48.6216774199585</v>
      </c>
    </row>
    <row r="1069" ht="20.05" customHeight="1">
      <c r="A1069" s="17">
        <f>$A1068+C1068</f>
        <v>5320</v>
      </c>
      <c r="B1069" s="18"/>
      <c r="C1069" s="19">
        <v>5</v>
      </c>
      <c r="D1069" t="b" s="20">
        <v>1</v>
      </c>
      <c r="E1069" s="21"/>
      <c r="F1069" s="22">
        <v>421.113103284565</v>
      </c>
      <c r="G1069" s="22">
        <f>$E1069+($F1069/60+H1069*'data'!$C$16+I1069*OFFSET('data'!$C$17,0,D1069)-G1068*(OFFSET('data'!$C$18,0,D1069)+'data'!$C$19+OFFSET('data'!$C$20,0,D1069)))*$C1069/60+G1068</f>
        <v>19.3579648875146</v>
      </c>
      <c r="H1069" s="22">
        <f>H1068+('data'!$C$19*G1068-'data'!$C$16*H1068)*$C1069/60</f>
        <v>73.7914736228729</v>
      </c>
      <c r="I1069" s="22">
        <f>I1068+(OFFSET('data'!$C$20,0,D1069)*G1068-OFFSET('data'!$C$17,0,D1069)*I1068)*$C1069/60</f>
        <v>208.386745061063</v>
      </c>
      <c r="J1069" s="23">
        <f>$A1069/60</f>
        <v>88.6666666666667</v>
      </c>
      <c r="K1069" s="19">
        <f>G1069/'data'!$C$15*1000</f>
        <v>2.95751314127689</v>
      </c>
      <c r="L1069" s="19">
        <f>L1068+'data'!$G$21*(K1068-L1068)/60*C1068</f>
        <v>2.8494628374873</v>
      </c>
      <c r="M1069" s="20">
        <f>IF(L1069&lt;='data'!$G$22,1.89,1.47)</f>
        <v>1.89</v>
      </c>
      <c r="N1069" s="19">
        <f>$A1069</f>
        <v>5320</v>
      </c>
      <c r="O1069" s="31">
        <f>'data'!$G$23-'data'!$G$23*(1-('data'!$G$22^M1069)/('data'!$G$22^M1069+L1069^M1069))</f>
        <v>48.5222361865599</v>
      </c>
      <c r="P1069" s="31">
        <f>VLOOKUP(IF(N1069-'data'!$G$24&lt;0,0,N1069-'data'!$G$24),N3:O1097,2)</f>
        <v>48.6019460403312</v>
      </c>
      <c r="Q1069" s="20">
        <v>2.5</v>
      </c>
      <c r="R1069" s="19">
        <v>3.05224773761527</v>
      </c>
      <c r="S1069" s="19">
        <v>3.02227498239327</v>
      </c>
      <c r="T1069" s="19">
        <v>2.95754856380665</v>
      </c>
      <c r="U1069" s="19">
        <v>2.5000219261475</v>
      </c>
      <c r="V1069" s="19">
        <v>3.03436248326904</v>
      </c>
      <c r="W1069" s="19">
        <v>2.98328074521651</v>
      </c>
      <c r="X1069" s="19">
        <v>2.84949936365499</v>
      </c>
      <c r="Y1069" s="31">
        <v>54.2009708572894</v>
      </c>
      <c r="Z1069" s="31">
        <v>45.9346308363853</v>
      </c>
      <c r="AA1069" s="31">
        <v>46.5342199327501</v>
      </c>
      <c r="AB1069" s="31">
        <v>48.6013821007772</v>
      </c>
    </row>
    <row r="1070" ht="20.05" customHeight="1">
      <c r="A1070" s="17">
        <f>$A1069+C1069</f>
        <v>5325</v>
      </c>
      <c r="B1070" s="18"/>
      <c r="C1070" s="19">
        <v>5</v>
      </c>
      <c r="D1070" t="b" s="20">
        <v>1</v>
      </c>
      <c r="E1070" s="21"/>
      <c r="F1070" s="22">
        <v>421.068533619620</v>
      </c>
      <c r="G1070" s="22">
        <f>$E1070+($F1070/60+H1070*'data'!$C$16+I1070*OFFSET('data'!$C$17,0,D1070)-G1069*(OFFSET('data'!$C$18,0,D1070)+'data'!$C$19+OFFSET('data'!$C$20,0,D1070)))*$C1070/60+G1069</f>
        <v>19.3614550197024</v>
      </c>
      <c r="H1070" s="22">
        <f>H1069+('data'!$C$19*G1069-'data'!$C$16*H1069)*$C1070/60</f>
        <v>73.82628216402919</v>
      </c>
      <c r="I1070" s="22">
        <f>I1069+(OFFSET('data'!$C$20,0,D1070)*G1069-OFFSET('data'!$C$17,0,D1070)*I1069)*$C1070/60</f>
        <v>208.498591210643</v>
      </c>
      <c r="J1070" s="23">
        <f>$A1070/60</f>
        <v>88.75</v>
      </c>
      <c r="K1070" s="19">
        <f>G1070/'data'!$C$15*1000</f>
        <v>2.95804636426134</v>
      </c>
      <c r="L1070" s="19">
        <f>L1069+'data'!$G$21*(K1069-L1069)/60*C1069</f>
        <v>2.85073428845083</v>
      </c>
      <c r="M1070" s="20">
        <f>IF(L1070&lt;='data'!$G$22,1.89,1.47)</f>
        <v>1.89</v>
      </c>
      <c r="N1070" s="19">
        <f>$A1070</f>
        <v>5325</v>
      </c>
      <c r="O1070" s="31">
        <f>'data'!$G$23-'data'!$G$23*(1-('data'!$G$22^M1070)/('data'!$G$22^M1070+L1070^M1070))</f>
        <v>48.5026698154115</v>
      </c>
      <c r="P1070" s="31">
        <f>VLOOKUP(IF(N1070-'data'!$G$24&lt;0,0,N1070-'data'!$G$24),N3:O1097,2)</f>
        <v>48.5817990594048</v>
      </c>
      <c r="Q1070" s="20">
        <v>2.5</v>
      </c>
      <c r="R1070" s="19">
        <v>3.05238223627489</v>
      </c>
      <c r="S1070" s="19">
        <v>3.02255014386546</v>
      </c>
      <c r="T1070" s="19">
        <v>2.95808176758532</v>
      </c>
      <c r="U1070" s="19">
        <v>2.50002199531063</v>
      </c>
      <c r="V1070" s="19">
        <v>3.03457174061558</v>
      </c>
      <c r="W1070" s="19">
        <v>2.98373959871985</v>
      </c>
      <c r="X1070" s="19">
        <v>2.85077080163178</v>
      </c>
      <c r="Y1070" s="31">
        <v>54.2009695980755</v>
      </c>
      <c r="Z1070" s="31">
        <v>45.9322338963292</v>
      </c>
      <c r="AA1070" s="31">
        <v>46.5273281271125</v>
      </c>
      <c r="AB1070" s="31">
        <v>48.5812355522814</v>
      </c>
    </row>
    <row r="1071" ht="20.05" customHeight="1">
      <c r="A1071" s="17">
        <f>$A1070+C1070</f>
        <v>5330</v>
      </c>
      <c r="B1071" s="18"/>
      <c r="C1071" s="19">
        <v>5</v>
      </c>
      <c r="D1071" t="b" s="20">
        <v>1</v>
      </c>
      <c r="E1071" s="21"/>
      <c r="F1071" s="22">
        <v>421.023996585366</v>
      </c>
      <c r="G1071" s="22">
        <f>$E1071+($F1071/60+H1071*'data'!$C$16+I1071*OFFSET('data'!$C$17,0,D1071)-G1070*(OFFSET('data'!$C$18,0,D1071)+'data'!$C$19+OFFSET('data'!$C$20,0,D1071)))*$C1071/60+G1070</f>
        <v>19.3649324217184</v>
      </c>
      <c r="H1071" s="22">
        <f>H1070+('data'!$C$19*G1070-'data'!$C$16*H1070)*$C1071/60</f>
        <v>73.8609707857358</v>
      </c>
      <c r="I1071" s="22">
        <f>I1070+(OFFSET('data'!$C$20,0,D1071)*G1070-OFFSET('data'!$C$17,0,D1071)*I1070)*$C1071/60</f>
        <v>208.610429032341</v>
      </c>
      <c r="J1071" s="23">
        <f>$A1071/60</f>
        <v>88.8333333333333</v>
      </c>
      <c r="K1071" s="19">
        <f>G1071/'data'!$C$15*1000</f>
        <v>2.958577642328</v>
      </c>
      <c r="L1071" s="19">
        <f>L1070+'data'!$G$21*(K1070-L1070)/60*C1070</f>
        <v>2.85199705252833</v>
      </c>
      <c r="M1071" s="20">
        <f>IF(L1071&lt;='data'!$G$22,1.89,1.47)</f>
        <v>1.89</v>
      </c>
      <c r="N1071" s="19">
        <f>$A1071</f>
        <v>5330</v>
      </c>
      <c r="O1071" s="31">
        <f>'data'!$G$23-'data'!$G$23*(1-('data'!$G$22^M1071)/('data'!$G$22^M1071+L1071^M1071))</f>
        <v>48.4832450596561</v>
      </c>
      <c r="P1071" s="31">
        <f>VLOOKUP(IF(N1071-'data'!$G$24&lt;0,0,N1071-'data'!$G$24),N3:O1097,2)</f>
        <v>48.5617993856886</v>
      </c>
      <c r="Q1071" s="20">
        <v>2.5</v>
      </c>
      <c r="R1071" s="19">
        <v>3.05251616791696</v>
      </c>
      <c r="S1071" s="19">
        <v>3.02282426614886</v>
      </c>
      <c r="T1071" s="19">
        <v>2.95861302648295</v>
      </c>
      <c r="U1071" s="19">
        <v>2.50002206338424</v>
      </c>
      <c r="V1071" s="19">
        <v>3.03478012485957</v>
      </c>
      <c r="W1071" s="19">
        <v>2.98419629067989</v>
      </c>
      <c r="X1071" s="19">
        <v>2.85203355264935</v>
      </c>
      <c r="Y1071" s="31">
        <v>54.2009683584471</v>
      </c>
      <c r="Z1071" s="31">
        <v>45.9298471250568</v>
      </c>
      <c r="AA1071" s="31">
        <v>46.5204700452329</v>
      </c>
      <c r="AB1071" s="31">
        <v>48.5612363104111</v>
      </c>
    </row>
    <row r="1072" ht="20.05" customHeight="1">
      <c r="A1072" s="17">
        <f>$A1071+C1071</f>
        <v>5335</v>
      </c>
      <c r="B1072" s="18"/>
      <c r="C1072" s="19">
        <v>5</v>
      </c>
      <c r="D1072" t="b" s="20">
        <v>1</v>
      </c>
      <c r="E1072" s="21"/>
      <c r="F1072" s="22">
        <v>420.979492066813</v>
      </c>
      <c r="G1072" s="22">
        <f>$E1072+($F1072/60+H1072*'data'!$C$16+I1072*OFFSET('data'!$C$17,0,D1072)-G1071*(OFFSET('data'!$C$18,0,D1072)+'data'!$C$19+OFFSET('data'!$C$20,0,D1072)))*$C1072/60+G1071</f>
        <v>19.3683971538725</v>
      </c>
      <c r="H1072" s="22">
        <f>H1071+('data'!$C$19*G1071-'data'!$C$16*H1071)*$C1072/60</f>
        <v>73.8955398840601</v>
      </c>
      <c r="I1072" s="22">
        <f>I1071+(OFFSET('data'!$C$20,0,D1072)*G1071-OFFSET('data'!$C$17,0,D1072)*I1071)*$C1072/60</f>
        <v>208.722258403229</v>
      </c>
      <c r="J1072" s="23">
        <f>$A1072/60</f>
        <v>88.9166666666667</v>
      </c>
      <c r="K1072" s="19">
        <f>G1072/'data'!$C$15*1000</f>
        <v>2.95910698469102</v>
      </c>
      <c r="L1072" s="19">
        <f>L1071+'data'!$G$21*(K1071-L1071)/60*C1071</f>
        <v>2.85325120905397</v>
      </c>
      <c r="M1072" s="20">
        <f>IF(L1072&lt;='data'!$G$22,1.89,1.47)</f>
        <v>1.89</v>
      </c>
      <c r="N1072" s="19">
        <f>$A1072</f>
        <v>5335</v>
      </c>
      <c r="O1072" s="31">
        <f>'data'!$G$23-'data'!$G$23*(1-('data'!$G$22^M1072)/('data'!$G$22^M1072+L1072^M1072))</f>
        <v>48.4639605365774</v>
      </c>
      <c r="P1072" s="31">
        <f>VLOOKUP(IF(N1072-'data'!$G$24&lt;0,0,N1072-'data'!$G$24),N3:O1097,2)</f>
        <v>48.5419455717409</v>
      </c>
      <c r="Q1072" s="20">
        <v>2.5</v>
      </c>
      <c r="R1072" s="19">
        <v>3.05264953439228</v>
      </c>
      <c r="S1072" s="19">
        <v>3.023097352645</v>
      </c>
      <c r="T1072" s="19">
        <v>2.95914234971363</v>
      </c>
      <c r="U1072" s="19">
        <v>2.50002213038196</v>
      </c>
      <c r="V1072" s="19">
        <v>3.03498763958046</v>
      </c>
      <c r="W1072" s="19">
        <v>2.98465083430362</v>
      </c>
      <c r="X1072" s="19">
        <v>2.85328769604318</v>
      </c>
      <c r="Y1072" s="31">
        <v>54.2009671381598</v>
      </c>
      <c r="Z1072" s="31">
        <v>45.9274704791781</v>
      </c>
      <c r="AA1072" s="31">
        <v>46.5136454702578</v>
      </c>
      <c r="AB1072" s="31">
        <v>48.5413829277189</v>
      </c>
    </row>
    <row r="1073" ht="20.05" customHeight="1">
      <c r="A1073" s="17">
        <f>$A1072+C1072</f>
        <v>5340</v>
      </c>
      <c r="B1073" s="18"/>
      <c r="C1073" s="19">
        <v>5</v>
      </c>
      <c r="D1073" t="b" s="20">
        <v>1</v>
      </c>
      <c r="E1073" s="21"/>
      <c r="F1073" s="22">
        <v>420.935019949619</v>
      </c>
      <c r="G1073" s="22">
        <f>$E1073+($F1073/60+H1073*'data'!$C$16+I1073*OFFSET('data'!$C$17,0,D1073)-G1072*(OFFSET('data'!$C$18,0,D1073)+'data'!$C$19+OFFSET('data'!$C$20,0,D1073)))*$C1073/60+G1072</f>
        <v>19.3718492751779</v>
      </c>
      <c r="H1073" s="22">
        <f>H1072+('data'!$C$19*G1072-'data'!$C$16*H1072)*$C1073/60</f>
        <v>73.9299898542028</v>
      </c>
      <c r="I1073" s="22">
        <f>I1072+(OFFSET('data'!$C$20,0,D1073)*G1072-OFFSET('data'!$C$17,0,D1073)*I1072)*$C1073/60</f>
        <v>208.834079201025</v>
      </c>
      <c r="J1073" s="23">
        <f>$A1073/60</f>
        <v>89</v>
      </c>
      <c r="K1073" s="19">
        <f>G1073/'data'!$C$15*1000</f>
        <v>2.95963440036644</v>
      </c>
      <c r="L1073" s="19">
        <f>L1072+'data'!$G$21*(K1072-L1072)/60*C1072</f>
        <v>2.85449683653681</v>
      </c>
      <c r="M1073" s="20">
        <f>IF(L1073&lt;='data'!$G$22,1.89,1.47)</f>
        <v>1.89</v>
      </c>
      <c r="N1073" s="19">
        <f>$A1073</f>
        <v>5340</v>
      </c>
      <c r="O1073" s="31">
        <f>'data'!$G$23-'data'!$G$23*(1-('data'!$G$22^M1073)/('data'!$G$22^M1073+L1073^M1073))</f>
        <v>48.4448148792092</v>
      </c>
      <c r="P1073" s="31">
        <f>VLOOKUP(IF(N1073-'data'!$G$24&lt;0,0,N1073-'data'!$G$24),N3:O1097,2)</f>
        <v>48.5222361865599</v>
      </c>
      <c r="Q1073" s="20">
        <v>2.5</v>
      </c>
      <c r="R1073" s="19">
        <v>3.05278233754556</v>
      </c>
      <c r="S1073" s="19">
        <v>3.02336940674426</v>
      </c>
      <c r="T1073" s="19">
        <v>2.95966974629335</v>
      </c>
      <c r="U1073" s="19">
        <v>2.50002219631725</v>
      </c>
      <c r="V1073" s="19">
        <v>3.03519428833742</v>
      </c>
      <c r="W1073" s="19">
        <v>2.98510324268264</v>
      </c>
      <c r="X1073" s="19">
        <v>2.8545333103236</v>
      </c>
      <c r="Y1073" s="31">
        <v>54.2009659369719</v>
      </c>
      <c r="Z1073" s="31">
        <v>45.9251039155602</v>
      </c>
      <c r="AA1073" s="31">
        <v>46.5068541873055</v>
      </c>
      <c r="AB1073" s="31">
        <v>48.5216739731969</v>
      </c>
    </row>
    <row r="1074" ht="20.05" customHeight="1">
      <c r="A1074" s="17">
        <f>$A1073+C1073</f>
        <v>5345</v>
      </c>
      <c r="B1074" s="18"/>
      <c r="C1074" s="19">
        <v>5</v>
      </c>
      <c r="D1074" t="b" s="20">
        <v>1</v>
      </c>
      <c r="E1074" s="21"/>
      <c r="F1074" s="22">
        <v>420.890580120085</v>
      </c>
      <c r="G1074" s="22">
        <f>$E1074+($F1074/60+H1074*'data'!$C$16+I1074*OFFSET('data'!$C$17,0,D1074)-G1073*(OFFSET('data'!$C$18,0,D1074)+'data'!$C$19+OFFSET('data'!$C$20,0,D1074)))*$C1074/60+G1073</f>
        <v>19.3752888434204</v>
      </c>
      <c r="H1074" s="22">
        <f>H1073+('data'!$C$19*G1073-'data'!$C$16*H1073)*$C1074/60</f>
        <v>73.9643210904717</v>
      </c>
      <c r="I1074" s="22">
        <f>I1073+(OFFSET('data'!$C$20,0,D1074)*G1073-OFFSET('data'!$C$17,0,D1074)*I1073)*$C1074/60</f>
        <v>208.945891304076</v>
      </c>
      <c r="J1074" s="23">
        <f>$A1074/60</f>
        <v>89.0833333333333</v>
      </c>
      <c r="K1074" s="19">
        <f>G1074/'data'!$C$15*1000</f>
        <v>2.9601598981828</v>
      </c>
      <c r="L1074" s="19">
        <f>L1073+'data'!$G$21*(K1073-L1073)/60*C1073</f>
        <v>2.85573401266817</v>
      </c>
      <c r="M1074" s="20">
        <f>IF(L1074&lt;='data'!$G$22,1.89,1.47)</f>
        <v>1.89</v>
      </c>
      <c r="N1074" s="19">
        <f>$A1074</f>
        <v>5345</v>
      </c>
      <c r="O1074" s="31">
        <f>'data'!$G$23-'data'!$G$23*(1-('data'!$G$22^M1074)/('data'!$G$22^M1074+L1074^M1074))</f>
        <v>48.4258067361648</v>
      </c>
      <c r="P1074" s="31">
        <f>VLOOKUP(IF(N1074-'data'!$G$24&lt;0,0,N1074-'data'!$G$24),N3:O1097,2)</f>
        <v>48.5026698154115</v>
      </c>
      <c r="Q1074" s="20">
        <v>2.5</v>
      </c>
      <c r="R1074" s="19">
        <v>3.05291457921552</v>
      </c>
      <c r="S1074" s="19">
        <v>3.02364043182593</v>
      </c>
      <c r="T1074" s="19">
        <v>2.96019522505058</v>
      </c>
      <c r="U1074" s="19">
        <v>2.50002226120341</v>
      </c>
      <c r="V1074" s="19">
        <v>3.03540007466952</v>
      </c>
      <c r="W1074" s="19">
        <v>2.98555352879439</v>
      </c>
      <c r="X1074" s="19">
        <v>2.85577047318319</v>
      </c>
      <c r="Y1074" s="31">
        <v>54.2009647546449</v>
      </c>
      <c r="Z1074" s="31">
        <v>45.9227473913245</v>
      </c>
      <c r="AA1074" s="31">
        <v>46.500095983445</v>
      </c>
      <c r="AB1074" s="31">
        <v>48.502108032105</v>
      </c>
    </row>
    <row r="1075" ht="20.05" customHeight="1">
      <c r="A1075" s="17">
        <f>$A1074+C1074</f>
        <v>5350</v>
      </c>
      <c r="B1075" s="18"/>
      <c r="C1075" s="19">
        <v>5</v>
      </c>
      <c r="D1075" t="b" s="20">
        <v>1</v>
      </c>
      <c r="E1075" s="21"/>
      <c r="F1075" s="22">
        <v>420.846172465159</v>
      </c>
      <c r="G1075" s="22">
        <f>$E1075+($F1075/60+H1075*'data'!$C$16+I1075*OFFSET('data'!$C$17,0,D1075)-G1074*(OFFSET('data'!$C$18,0,D1075)+'data'!$C$19+OFFSET('data'!$C$20,0,D1075)))*$C1075/60+G1074</f>
        <v>19.3787159152236</v>
      </c>
      <c r="H1075" s="22">
        <f>H1074+('data'!$C$19*G1074-'data'!$C$16*H1074)*$C1075/60</f>
        <v>73.9985339862572</v>
      </c>
      <c r="I1075" s="22">
        <f>I1074+(OFFSET('data'!$C$20,0,D1075)*G1074-OFFSET('data'!$C$17,0,D1075)*I1074)*$C1075/60</f>
        <v>209.057694591350</v>
      </c>
      <c r="J1075" s="23">
        <f>$A1075/60</f>
        <v>89.1666666666667</v>
      </c>
      <c r="K1075" s="19">
        <f>G1075/'data'!$C$15*1000</f>
        <v>2.96068348679105</v>
      </c>
      <c r="L1075" s="19">
        <f>L1074+'data'!$G$21*(K1074-L1074)/60*C1074</f>
        <v>2.85696281432905</v>
      </c>
      <c r="M1075" s="20">
        <f>IF(L1075&lt;='data'!$G$22,1.89,1.47)</f>
        <v>1.89</v>
      </c>
      <c r="N1075" s="19">
        <f>$A1075</f>
        <v>5350</v>
      </c>
      <c r="O1075" s="31">
        <f>'data'!$G$23-'data'!$G$23*(1-('data'!$G$22^M1075)/('data'!$G$22^M1075+L1075^M1075))</f>
        <v>48.4069347714647</v>
      </c>
      <c r="P1075" s="31">
        <f>VLOOKUP(IF(N1075-'data'!$G$24&lt;0,0,N1075-'data'!$G$24),N3:O1097,2)</f>
        <v>48.4832450596561</v>
      </c>
      <c r="Q1075" s="20">
        <v>2.5</v>
      </c>
      <c r="R1075" s="19">
        <v>3.05304626123483</v>
      </c>
      <c r="S1075" s="19">
        <v>3.02391043125824</v>
      </c>
      <c r="T1075" s="19">
        <v>2.96071879463621</v>
      </c>
      <c r="U1075" s="19">
        <v>2.50002232505359</v>
      </c>
      <c r="V1075" s="19">
        <v>3.0356050020959</v>
      </c>
      <c r="W1075" s="19">
        <v>2.98600170550338</v>
      </c>
      <c r="X1075" s="19">
        <v>2.8569992615042</v>
      </c>
      <c r="Y1075" s="31">
        <v>54.200963590943</v>
      </c>
      <c r="Z1075" s="31">
        <v>45.9204008638452</v>
      </c>
      <c r="AA1075" s="31">
        <v>46.4948438370656</v>
      </c>
      <c r="AB1075" s="31">
        <v>48.4826837057984</v>
      </c>
    </row>
    <row r="1076" ht="20.05" customHeight="1">
      <c r="A1076" s="17">
        <f>$A1075+C1075</f>
        <v>5355</v>
      </c>
      <c r="B1076" s="18"/>
      <c r="C1076" s="19">
        <v>5</v>
      </c>
      <c r="D1076" t="b" s="20">
        <v>1</v>
      </c>
      <c r="E1076" s="21"/>
      <c r="F1076" s="22">
        <v>420.801796872423</v>
      </c>
      <c r="G1076" s="22">
        <f>$E1076+($F1076/60+H1076*'data'!$C$16+I1076*OFFSET('data'!$C$17,0,D1076)-G1075*(OFFSET('data'!$C$18,0,D1076)+'data'!$C$19+OFFSET('data'!$C$20,0,D1076)))*$C1076/60+G1075</f>
        <v>19.3821305461102</v>
      </c>
      <c r="H1076" s="22">
        <f>H1075+('data'!$C$19*G1075-'data'!$C$16*H1075)*$C1076/60</f>
        <v>74.03262893400969</v>
      </c>
      <c r="I1076" s="22">
        <f>I1075+(OFFSET('data'!$C$20,0,D1076)*G1075-OFFSET('data'!$C$17,0,D1076)*I1075)*$C1076/60</f>
        <v>209.169488942423</v>
      </c>
      <c r="J1076" s="23">
        <f>$A1076/60</f>
        <v>89.25</v>
      </c>
      <c r="K1076" s="19">
        <f>G1076/'data'!$C$15*1000</f>
        <v>2.96120517467397</v>
      </c>
      <c r="L1076" s="19">
        <f>L1075+'data'!$G$21*(K1075-L1075)/60*C1075</f>
        <v>2.85818331759757</v>
      </c>
      <c r="M1076" s="20">
        <f>IF(L1076&lt;='data'!$G$22,1.89,1.47)</f>
        <v>1.89</v>
      </c>
      <c r="N1076" s="19">
        <f>$A1076</f>
        <v>5355</v>
      </c>
      <c r="O1076" s="31">
        <f>'data'!$G$23-'data'!$G$23*(1-('data'!$G$22^M1076)/('data'!$G$22^M1076+L1076^M1076))</f>
        <v>48.3881976643671</v>
      </c>
      <c r="P1076" s="31">
        <f>VLOOKUP(IF(N1076-'data'!$G$24&lt;0,0,N1076-'data'!$G$24),N3:O1097,2)</f>
        <v>48.4639605365774</v>
      </c>
      <c r="Q1076" s="20">
        <v>2.5</v>
      </c>
      <c r="R1076" s="19">
        <v>3.05317738543018</v>
      </c>
      <c r="S1076" s="19">
        <v>3.02417940839837</v>
      </c>
      <c r="T1076" s="19">
        <v>2.96124046353292</v>
      </c>
      <c r="U1076" s="19">
        <v>2.50002238788077</v>
      </c>
      <c r="V1076" s="19">
        <v>3.03580907411593</v>
      </c>
      <c r="W1076" s="19">
        <v>2.98644778556236</v>
      </c>
      <c r="X1076" s="19">
        <v>2.85821975136598</v>
      </c>
      <c r="Y1076" s="31">
        <v>54.2009624456332</v>
      </c>
      <c r="Z1076" s="31">
        <v>45.9180642907465</v>
      </c>
      <c r="AA1076" s="31">
        <v>46.4896384216961</v>
      </c>
      <c r="AB1076" s="31">
        <v>48.4633996115547</v>
      </c>
    </row>
    <row r="1077" ht="20.05" customHeight="1">
      <c r="A1077" s="17">
        <f>$A1076+C1076</f>
        <v>5360</v>
      </c>
      <c r="B1077" s="18"/>
      <c r="C1077" s="19">
        <v>5</v>
      </c>
      <c r="D1077" t="b" s="20">
        <v>1</v>
      </c>
      <c r="E1077" s="21"/>
      <c r="F1077" s="22">
        <v>420.757453230096</v>
      </c>
      <c r="G1077" s="22">
        <f>$E1077+($F1077/60+H1077*'data'!$C$16+I1077*OFFSET('data'!$C$17,0,D1077)-G1076*(OFFSET('data'!$C$18,0,D1077)+'data'!$C$19+OFFSET('data'!$C$20,0,D1077)))*$C1077/60+G1076</f>
        <v>19.3855327905596</v>
      </c>
      <c r="H1077" s="22">
        <f>H1076+('data'!$C$19*G1076-'data'!$C$16*H1076)*$C1077/60</f>
        <v>74.0666063252182</v>
      </c>
      <c r="I1077" s="22">
        <f>I1076+(OFFSET('data'!$C$20,0,D1077)*G1076-OFFSET('data'!$C$17,0,D1077)*I1076)*$C1077/60</f>
        <v>209.281274237465</v>
      </c>
      <c r="J1077" s="23">
        <f>$A1077/60</f>
        <v>89.3333333333333</v>
      </c>
      <c r="K1077" s="19">
        <f>G1077/'data'!$C$15*1000</f>
        <v>2.96172497015492</v>
      </c>
      <c r="L1077" s="19">
        <f>L1076+'data'!$G$21*(K1076-L1076)/60*C1076</f>
        <v>2.85939559775645</v>
      </c>
      <c r="M1077" s="20">
        <f>IF(L1077&lt;='data'!$G$22,1.89,1.47)</f>
        <v>1.89</v>
      </c>
      <c r="N1077" s="19">
        <f>$A1077</f>
        <v>5360</v>
      </c>
      <c r="O1077" s="31">
        <f>'data'!$G$23-'data'!$G$23*(1-('data'!$G$22^M1077)/('data'!$G$22^M1077+L1077^M1077))</f>
        <v>48.3695941091969</v>
      </c>
      <c r="P1077" s="31">
        <f>VLOOKUP(IF(N1077-'data'!$G$24&lt;0,0,N1077-'data'!$G$24),N3:O1097,2)</f>
        <v>48.4448148792092</v>
      </c>
      <c r="Q1077" s="20">
        <v>2.5</v>
      </c>
      <c r="R1077" s="19">
        <v>3.05330795362231</v>
      </c>
      <c r="S1077" s="19">
        <v>3.02444736659252</v>
      </c>
      <c r="T1077" s="19">
        <v>2.96176024006401</v>
      </c>
      <c r="U1077" s="19">
        <v>2.50002244969778</v>
      </c>
      <c r="V1077" s="19">
        <v>3.03601229420936</v>
      </c>
      <c r="W1077" s="19">
        <v>2.98689178161353</v>
      </c>
      <c r="X1077" s="19">
        <v>2.85943201805246</v>
      </c>
      <c r="Y1077" s="31">
        <v>54.2009613184854</v>
      </c>
      <c r="Z1077" s="31">
        <v>45.9157376299014</v>
      </c>
      <c r="AA1077" s="31">
        <v>46.4844582464364</v>
      </c>
      <c r="AB1077" s="31">
        <v>48.4442543824028</v>
      </c>
    </row>
    <row r="1078" ht="20.05" customHeight="1">
      <c r="A1078" s="17">
        <f>$A1077+C1077</f>
        <v>5365</v>
      </c>
      <c r="B1078" s="18"/>
      <c r="C1078" s="19">
        <v>5</v>
      </c>
      <c r="D1078" t="b" s="20">
        <v>1</v>
      </c>
      <c r="E1078" s="21"/>
      <c r="F1078" s="22">
        <v>420.713141427023</v>
      </c>
      <c r="G1078" s="22">
        <f>$E1078+($F1078/60+H1078*'data'!$C$16+I1078*OFFSET('data'!$C$17,0,D1078)-G1077*(OFFSET('data'!$C$18,0,D1078)+'data'!$C$19+OFFSET('data'!$C$20,0,D1078)))*$C1078/60+G1077</f>
        <v>19.3889227020623</v>
      </c>
      <c r="H1078" s="22">
        <f>H1077+('data'!$C$19*G1077-'data'!$C$16*H1077)*$C1078/60</f>
        <v>74.1004665503912</v>
      </c>
      <c r="I1078" s="22">
        <f>I1077+(OFFSET('data'!$C$20,0,D1078)*G1077-OFFSET('data'!$C$17,0,D1078)*I1077)*$C1078/60</f>
        <v>209.393050357234</v>
      </c>
      <c r="J1078" s="23">
        <f>$A1078/60</f>
        <v>89.4166666666667</v>
      </c>
      <c r="K1078" s="19">
        <f>G1078/'data'!$C$15*1000</f>
        <v>2.96224288140619</v>
      </c>
      <c r="L1078" s="19">
        <f>L1077+'data'!$G$21*(K1077-L1077)/60*C1077</f>
        <v>2.86059972930047</v>
      </c>
      <c r="M1078" s="20">
        <f>IF(L1078&lt;='data'!$G$22,1.89,1.47)</f>
        <v>1.89</v>
      </c>
      <c r="N1078" s="19">
        <f>$A1078</f>
        <v>5365</v>
      </c>
      <c r="O1078" s="31">
        <f>'data'!$G$23-'data'!$G$23*(1-('data'!$G$22^M1078)/('data'!$G$22^M1078+L1078^M1078))</f>
        <v>48.3511228151775</v>
      </c>
      <c r="P1078" s="31">
        <f>VLOOKUP(IF(N1078-'data'!$G$24&lt;0,0,N1078-'data'!$G$24),N3:O1097,2)</f>
        <v>48.4258067361648</v>
      </c>
      <c r="Q1078" s="20">
        <v>2.5</v>
      </c>
      <c r="R1078" s="19">
        <v>3.053437967626</v>
      </c>
      <c r="S1078" s="19">
        <v>3.02471430917594</v>
      </c>
      <c r="T1078" s="19">
        <v>2.96227813240171</v>
      </c>
      <c r="U1078" s="19">
        <v>2.5000225105173</v>
      </c>
      <c r="V1078" s="19">
        <v>3.03621466583649</v>
      </c>
      <c r="W1078" s="19">
        <v>2.9873337061897</v>
      </c>
      <c r="X1078" s="19">
        <v>2.86063613605963</v>
      </c>
      <c r="Y1078" s="31">
        <v>54.2009602092722</v>
      </c>
      <c r="Z1078" s="31">
        <v>45.9134208394288</v>
      </c>
      <c r="AA1078" s="31">
        <v>46.4793031514946</v>
      </c>
      <c r="AB1078" s="31">
        <v>48.4252466669504</v>
      </c>
    </row>
    <row r="1079" ht="20.05" customHeight="1">
      <c r="A1079" s="17">
        <f>$A1078+C1078</f>
        <v>5370</v>
      </c>
      <c r="B1079" s="18"/>
      <c r="C1079" s="19">
        <v>5</v>
      </c>
      <c r="D1079" t="b" s="20">
        <v>1</v>
      </c>
      <c r="E1079" s="21"/>
      <c r="F1079" s="22">
        <v>420.668861352681</v>
      </c>
      <c r="G1079" s="22">
        <f>$E1079+($F1079/60+H1079*'data'!$C$16+I1079*OFFSET('data'!$C$17,0,D1079)-G1078*(OFFSET('data'!$C$18,0,D1079)+'data'!$C$19+OFFSET('data'!$C$20,0,D1079)))*$C1079/60+G1078</f>
        <v>19.3923003331711</v>
      </c>
      <c r="H1079" s="22">
        <f>H1078+('data'!$C$19*G1078-'data'!$C$16*H1078)*$C1079/60</f>
        <v>74.13420999903821</v>
      </c>
      <c r="I1079" s="22">
        <f>I1078+(OFFSET('data'!$C$20,0,D1079)*G1078-OFFSET('data'!$C$17,0,D1079)*I1078)*$C1079/60</f>
        <v>209.504817183062</v>
      </c>
      <c r="J1079" s="23">
        <f>$A1079/60</f>
        <v>89.5</v>
      </c>
      <c r="K1079" s="19">
        <f>G1079/'data'!$C$15*1000</f>
        <v>2.96275891645681</v>
      </c>
      <c r="L1079" s="19">
        <f>L1078+'data'!$G$21*(K1078-L1078)/60*C1078</f>
        <v>2.86179578594399</v>
      </c>
      <c r="M1079" s="20">
        <f>IF(L1079&lt;='data'!$G$22,1.89,1.47)</f>
        <v>1.89</v>
      </c>
      <c r="N1079" s="19">
        <f>$A1079</f>
        <v>5370</v>
      </c>
      <c r="O1079" s="31">
        <f>'data'!$G$23-'data'!$G$23*(1-('data'!$G$22^M1079)/('data'!$G$22^M1079+L1079^M1079))</f>
        <v>48.3327825062619</v>
      </c>
      <c r="P1079" s="31">
        <f>VLOOKUP(IF(N1079-'data'!$G$24&lt;0,0,N1079-'data'!$G$24),N3:O1097,2)</f>
        <v>48.4069347714647</v>
      </c>
      <c r="Q1079" s="20">
        <v>2.5</v>
      </c>
      <c r="R1079" s="19">
        <v>3.05356742925007</v>
      </c>
      <c r="S1079" s="19">
        <v>3.02498023947294</v>
      </c>
      <c r="T1079" s="19">
        <v>2.96279414857497</v>
      </c>
      <c r="U1079" s="19">
        <v>2.50002257035185</v>
      </c>
      <c r="V1079" s="19">
        <v>3.03641619243834</v>
      </c>
      <c r="W1079" s="19">
        <v>2.98777357171545</v>
      </c>
      <c r="X1079" s="19">
        <v>2.86183217910303</v>
      </c>
      <c r="Y1079" s="31">
        <v>54.2009591177689</v>
      </c>
      <c r="Z1079" s="31">
        <v>45.9111138776917</v>
      </c>
      <c r="AA1079" s="31">
        <v>46.4741729785161</v>
      </c>
      <c r="AB1079" s="31">
        <v>48.4063751292133</v>
      </c>
    </row>
    <row r="1080" ht="20.05" customHeight="1">
      <c r="A1080" s="17">
        <f>$A1079+C1079</f>
        <v>5375</v>
      </c>
      <c r="B1080" s="18"/>
      <c r="C1080" s="19">
        <v>5</v>
      </c>
      <c r="D1080" t="b" s="20">
        <v>1</v>
      </c>
      <c r="E1080" s="21"/>
      <c r="F1080" s="22">
        <v>420.624612897167</v>
      </c>
      <c r="G1080" s="22">
        <f>$E1080+($F1080/60+H1080*'data'!$C$16+I1080*OFFSET('data'!$C$17,0,D1080)-G1079*(OFFSET('data'!$C$18,0,D1080)+'data'!$C$19+OFFSET('data'!$C$20,0,D1080)))*$C1080/60+G1079</f>
        <v>19.3956657355492</v>
      </c>
      <c r="H1080" s="22">
        <f>H1079+('data'!$C$19*G1079-'data'!$C$16*H1079)*$C1080/60</f>
        <v>74.1678370596531</v>
      </c>
      <c r="I1080" s="22">
        <f>I1079+(OFFSET('data'!$C$20,0,D1080)*G1079-OFFSET('data'!$C$17,0,D1080)*I1079)*$C1080/60</f>
        <v>209.616574596848</v>
      </c>
      <c r="J1080" s="23">
        <f>$A1080/60</f>
        <v>89.5833333333333</v>
      </c>
      <c r="K1080" s="19">
        <f>G1080/'data'!$C$15*1000</f>
        <v>2.96327308319989</v>
      </c>
      <c r="L1080" s="19">
        <f>L1079+'data'!$G$21*(K1079-L1079)/60*C1079</f>
        <v>2.86298384062843</v>
      </c>
      <c r="M1080" s="20">
        <f>IF(L1080&lt;='data'!$G$22,1.89,1.47)</f>
        <v>1.89</v>
      </c>
      <c r="N1080" s="19">
        <f>$A1080</f>
        <v>5375</v>
      </c>
      <c r="O1080" s="31">
        <f>'data'!$G$23-'data'!$G$23*(1-('data'!$G$22^M1080)/('data'!$G$22^M1080+L1080^M1080))</f>
        <v>48.3145719209657</v>
      </c>
      <c r="P1080" s="31">
        <f>VLOOKUP(IF(N1080-'data'!$G$24&lt;0,0,N1080-'data'!$G$24),N3:O1097,2)</f>
        <v>48.3881976643671</v>
      </c>
      <c r="Q1080" s="20">
        <v>2.5</v>
      </c>
      <c r="R1080" s="19">
        <v>3.05369634029743</v>
      </c>
      <c r="S1080" s="19">
        <v>3.02524516079695</v>
      </c>
      <c r="T1080" s="19">
        <v>2.96330829647682</v>
      </c>
      <c r="U1080" s="19">
        <v>2.5000226292138</v>
      </c>
      <c r="V1080" s="19">
        <v>3.03661687743679</v>
      </c>
      <c r="W1080" s="19">
        <v>2.98821139050828</v>
      </c>
      <c r="X1080" s="19">
        <v>2.86302022012525</v>
      </c>
      <c r="Y1080" s="31">
        <v>54.2009580437535</v>
      </c>
      <c r="Z1080" s="31">
        <v>45.9088167032951</v>
      </c>
      <c r="AA1080" s="31">
        <v>46.4690675705682</v>
      </c>
      <c r="AB1080" s="31">
        <v>48.3876384484443</v>
      </c>
    </row>
    <row r="1081" ht="20.05" customHeight="1">
      <c r="A1081" s="17">
        <f>$A1080+C1080</f>
        <v>5380</v>
      </c>
      <c r="B1081" s="18"/>
      <c r="C1081" s="19">
        <v>5</v>
      </c>
      <c r="D1081" t="b" s="20">
        <v>1</v>
      </c>
      <c r="E1081" s="21"/>
      <c r="F1081" s="22">
        <v>420.580395951197</v>
      </c>
      <c r="G1081" s="22">
        <f>$E1081+($F1081/60+H1081*'data'!$C$16+I1081*OFFSET('data'!$C$17,0,D1081)-G1080*(OFFSET('data'!$C$18,0,D1081)+'data'!$C$19+OFFSET('data'!$C$20,0,D1081)))*$C1081/60+G1080</f>
        <v>19.3990189600156</v>
      </c>
      <c r="H1081" s="22">
        <f>H1080+('data'!$C$19*G1080-'data'!$C$16*H1080)*$C1081/60</f>
        <v>74.20134811969849</v>
      </c>
      <c r="I1081" s="22">
        <f>I1080+(OFFSET('data'!$C$20,0,D1081)*G1080-OFFSET('data'!$C$17,0,D1081)*I1080)*$C1081/60</f>
        <v>209.728322481048</v>
      </c>
      <c r="J1081" s="23">
        <f>$A1081/60</f>
        <v>89.6666666666667</v>
      </c>
      <c r="K1081" s="19">
        <f>G1081/'data'!$C$15*1000</f>
        <v>2.96378538939957</v>
      </c>
      <c r="L1081" s="19">
        <f>L1080+'data'!$G$21*(K1080-L1080)/60*C1080</f>
        <v>2.86416396552977</v>
      </c>
      <c r="M1081" s="20">
        <f>IF(L1081&lt;='data'!$G$22,1.89,1.47)</f>
        <v>1.89</v>
      </c>
      <c r="N1081" s="19">
        <f>$A1081</f>
        <v>5380</v>
      </c>
      <c r="O1081" s="31">
        <f>'data'!$G$23-'data'!$G$23*(1-('data'!$G$22^M1081)/('data'!$G$22^M1081+L1081^M1081))</f>
        <v>48.2964898122006</v>
      </c>
      <c r="P1081" s="31">
        <f>VLOOKUP(IF(N1081-'data'!$G$24&lt;0,0,N1081-'data'!$G$24),N3:O1097,2)</f>
        <v>48.3695941091969</v>
      </c>
      <c r="Q1081" s="20">
        <v>2.5</v>
      </c>
      <c r="R1081" s="19">
        <v>3.05382470256513</v>
      </c>
      <c r="S1081" s="19">
        <v>3.02550907645057</v>
      </c>
      <c r="T1081" s="19">
        <v>2.96382058387129</v>
      </c>
      <c r="U1081" s="19">
        <v>2.50002268711539</v>
      </c>
      <c r="V1081" s="19">
        <v>3.03681672423474</v>
      </c>
      <c r="W1081" s="19">
        <v>2.98864717477973</v>
      </c>
      <c r="X1081" s="19">
        <v>2.86420033130343</v>
      </c>
      <c r="Y1081" s="31">
        <v>54.2009569870068</v>
      </c>
      <c r="Z1081" s="31">
        <v>45.9065292750845</v>
      </c>
      <c r="AA1081" s="31">
        <v>46.4639867721244</v>
      </c>
      <c r="AB1081" s="31">
        <v>48.3690353189638</v>
      </c>
    </row>
    <row r="1082" ht="20.05" customHeight="1">
      <c r="A1082" s="17">
        <f>$A1081+C1081</f>
        <v>5385</v>
      </c>
      <c r="B1082" s="18"/>
      <c r="C1082" s="19">
        <v>5</v>
      </c>
      <c r="D1082" t="b" s="20">
        <v>1</v>
      </c>
      <c r="E1082" s="21"/>
      <c r="F1082" s="22">
        <v>420.536210406107</v>
      </c>
      <c r="G1082" s="22">
        <f>$E1082+($F1082/60+H1082*'data'!$C$16+I1082*OFFSET('data'!$C$17,0,D1082)-G1081*(OFFSET('data'!$C$18,0,D1082)+'data'!$C$19+OFFSET('data'!$C$20,0,D1082)))*$C1082/60+G1081</f>
        <v>19.4023600565875</v>
      </c>
      <c r="H1082" s="22">
        <f>H1081+('data'!$C$19*G1081-'data'!$C$16*H1081)*$C1082/60</f>
        <v>74.2347435655914</v>
      </c>
      <c r="I1082" s="22">
        <f>I1081+(OFFSET('data'!$C$20,0,D1082)*G1081-OFFSET('data'!$C$17,0,D1082)*I1081)*$C1082/60</f>
        <v>209.840060718667</v>
      </c>
      <c r="J1082" s="23">
        <f>$A1082/60</f>
        <v>89.75</v>
      </c>
      <c r="K1082" s="19">
        <f>G1082/'data'!$C$15*1000</f>
        <v>2.96429584269748</v>
      </c>
      <c r="L1082" s="19">
        <f>L1081+'data'!$G$21*(K1081-L1081)/60*C1081</f>
        <v>2.86533623206605</v>
      </c>
      <c r="M1082" s="20">
        <f>IF(L1082&lt;='data'!$G$22,1.89,1.47)</f>
        <v>1.89</v>
      </c>
      <c r="N1082" s="19">
        <f>$A1082</f>
        <v>5385</v>
      </c>
      <c r="O1082" s="31">
        <f>'data'!$G$23-'data'!$G$23*(1-('data'!$G$22^M1082)/('data'!$G$22^M1082+L1082^M1082))</f>
        <v>48.278534947109</v>
      </c>
      <c r="P1082" s="31">
        <f>VLOOKUP(IF(N1082-'data'!$G$24&lt;0,0,N1082-'data'!$G$24),N3:O1097,2)</f>
        <v>48.3511228151775</v>
      </c>
      <c r="Q1082" s="20">
        <v>2.5</v>
      </c>
      <c r="R1082" s="19">
        <v>3.05395251784431</v>
      </c>
      <c r="S1082" s="19">
        <v>3.02577198972557</v>
      </c>
      <c r="T1082" s="19">
        <v>2.96433101839996</v>
      </c>
      <c r="U1082" s="19">
        <v>2.50002274406869</v>
      </c>
      <c r="V1082" s="19">
        <v>3.03701573621626</v>
      </c>
      <c r="W1082" s="19">
        <v>2.98908093663651</v>
      </c>
      <c r="X1082" s="19">
        <v>2.86537258405675</v>
      </c>
      <c r="Y1082" s="31">
        <v>54.200955947312</v>
      </c>
      <c r="Z1082" s="31">
        <v>45.9042515521432</v>
      </c>
      <c r="AA1082" s="31">
        <v>46.4589304290489</v>
      </c>
      <c r="AB1082" s="31">
        <v>48.3505644499903</v>
      </c>
    </row>
    <row r="1083" ht="20.05" customHeight="1">
      <c r="A1083" s="17">
        <f>$A1082+C1082</f>
        <v>5390</v>
      </c>
      <c r="B1083" s="18"/>
      <c r="C1083" s="19">
        <v>5</v>
      </c>
      <c r="D1083" t="b" s="20">
        <v>1</v>
      </c>
      <c r="E1083" s="21"/>
      <c r="F1083" s="22">
        <v>420.492056153839</v>
      </c>
      <c r="G1083" s="22">
        <f>$E1083+($F1083/60+H1083*'data'!$C$16+I1083*OFFSET('data'!$C$17,0,D1083)-G1082*(OFFSET('data'!$C$18,0,D1083)+'data'!$C$19+OFFSET('data'!$C$20,0,D1083)))*$C1083/60+G1082</f>
        <v>19.4056890745209</v>
      </c>
      <c r="H1083" s="22">
        <f>H1082+('data'!$C$19*G1082-'data'!$C$16*H1082)*$C1083/60</f>
        <v>74.26802378269009</v>
      </c>
      <c r="I1083" s="22">
        <f>I1082+(OFFSET('data'!$C$20,0,D1083)*G1082-OFFSET('data'!$C$17,0,D1083)*I1082)*$C1083/60</f>
        <v>209.951789193249</v>
      </c>
      <c r="J1083" s="23">
        <f>$A1083/60</f>
        <v>89.8333333333333</v>
      </c>
      <c r="K1083" s="19">
        <f>G1083/'data'!$C$15*1000</f>
        <v>2.96480445061897</v>
      </c>
      <c r="L1083" s="19">
        <f>L1082+'data'!$G$21*(K1082-L1082)/60*C1082</f>
        <v>2.86650071090484</v>
      </c>
      <c r="M1083" s="20">
        <f>IF(L1083&lt;='data'!$G$22,1.89,1.47)</f>
        <v>1.89</v>
      </c>
      <c r="N1083" s="19">
        <f>$A1083</f>
        <v>5390</v>
      </c>
      <c r="O1083" s="31">
        <f>'data'!$G$23-'data'!$G$23*(1-('data'!$G$22^M1083)/('data'!$G$22^M1083+L1083^M1083))</f>
        <v>48.2607061068999</v>
      </c>
      <c r="P1083" s="31">
        <f>VLOOKUP(IF(N1083-'data'!$G$24&lt;0,0,N1083-'data'!$G$24),N3:O1097,2)</f>
        <v>48.3327825062619</v>
      </c>
      <c r="Q1083" s="20">
        <v>2.5</v>
      </c>
      <c r="R1083" s="19">
        <v>3.05407978792027</v>
      </c>
      <c r="S1083" s="19">
        <v>3.02603390390296</v>
      </c>
      <c r="T1083" s="19">
        <v>2.96483960758807</v>
      </c>
      <c r="U1083" s="19">
        <v>2.50002280008563</v>
      </c>
      <c r="V1083" s="19">
        <v>3.03721391674675</v>
      </c>
      <c r="W1083" s="19">
        <v>2.9895126880816</v>
      </c>
      <c r="X1083" s="19">
        <v>2.86653704905391</v>
      </c>
      <c r="Y1083" s="31">
        <v>54.2009549244549</v>
      </c>
      <c r="Z1083" s="31">
        <v>45.9019834937905</v>
      </c>
      <c r="AA1083" s="31">
        <v>46.4538983885812</v>
      </c>
      <c r="AB1083" s="31">
        <v>48.3322245654722</v>
      </c>
    </row>
    <row r="1084" ht="20.05" customHeight="1">
      <c r="A1084" s="17">
        <f>$A1083+C1083</f>
        <v>5395</v>
      </c>
      <c r="B1084" s="18"/>
      <c r="C1084" s="19">
        <v>5</v>
      </c>
      <c r="D1084" t="b" s="20">
        <v>1</v>
      </c>
      <c r="E1084" s="21"/>
      <c r="F1084" s="22">
        <v>420.447933086949</v>
      </c>
      <c r="G1084" s="22">
        <f>$E1084+($F1084/60+H1084*'data'!$C$16+I1084*OFFSET('data'!$C$17,0,D1084)-G1083*(OFFSET('data'!$C$18,0,D1084)+'data'!$C$19+OFFSET('data'!$C$20,0,D1084)))*$C1084/60+G1083</f>
        <v>19.4090060623479</v>
      </c>
      <c r="H1084" s="22">
        <f>H1083+('data'!$C$19*G1083-'data'!$C$16*H1083)*$C1084/60</f>
        <v>74.3011891552818</v>
      </c>
      <c r="I1084" s="22">
        <f>I1083+(OFFSET('data'!$C$20,0,D1084)*G1083-OFFSET('data'!$C$17,0,D1084)*I1083)*$C1084/60</f>
        <v>210.063507788873</v>
      </c>
      <c r="J1084" s="23">
        <f>$A1084/60</f>
        <v>89.9166666666667</v>
      </c>
      <c r="K1084" s="19">
        <f>G1084/'data'!$C$15*1000</f>
        <v>2.96531122057876</v>
      </c>
      <c r="L1084" s="19">
        <f>L1083+'data'!$G$21*(K1083-L1083)/60*C1083</f>
        <v>2.8676574719707</v>
      </c>
      <c r="M1084" s="20">
        <f>IF(L1084&lt;='data'!$G$22,1.89,1.47)</f>
        <v>1.89</v>
      </c>
      <c r="N1084" s="19">
        <f>$A1084</f>
        <v>5395</v>
      </c>
      <c r="O1084" s="31">
        <f>'data'!$G$23-'data'!$G$23*(1-('data'!$G$22^M1084)/('data'!$G$22^M1084+L1084^M1084))</f>
        <v>48.2430020866859</v>
      </c>
      <c r="P1084" s="31">
        <f>VLOOKUP(IF(N1084-'data'!$G$24&lt;0,0,N1084-'data'!$G$24),N3:O1097,2)</f>
        <v>48.3145719209657</v>
      </c>
      <c r="Q1084" s="20">
        <v>2.5</v>
      </c>
      <c r="R1084" s="19">
        <v>3.05420651457249</v>
      </c>
      <c r="S1084" s="19">
        <v>3.02629482225299</v>
      </c>
      <c r="T1084" s="19">
        <v>2.9653463588503</v>
      </c>
      <c r="U1084" s="19">
        <v>2.50002285517801</v>
      </c>
      <c r="V1084" s="19">
        <v>3.03741126917309</v>
      </c>
      <c r="W1084" s="19">
        <v>2.98994244101534</v>
      </c>
      <c r="X1084" s="19">
        <v>2.86769379622058</v>
      </c>
      <c r="Y1084" s="31">
        <v>54.2009539182243</v>
      </c>
      <c r="Z1084" s="31">
        <v>45.8997250595802</v>
      </c>
      <c r="AA1084" s="31">
        <v>46.4488904993212</v>
      </c>
      <c r="AB1084" s="31">
        <v>48.3140144039207</v>
      </c>
    </row>
    <row r="1085" ht="20.05" customHeight="1">
      <c r="A1085" s="17">
        <f>$A1084+C1084</f>
        <v>5400</v>
      </c>
      <c r="B1085" s="18"/>
      <c r="C1085" s="19">
        <v>5</v>
      </c>
      <c r="D1085" t="b" s="20">
        <v>1</v>
      </c>
      <c r="E1085" s="21"/>
      <c r="F1085" s="22">
        <v>420.403841098595</v>
      </c>
      <c r="G1085" s="22">
        <f>$E1085+($F1085/60+H1085*'data'!$C$16+I1085*OFFSET('data'!$C$17,0,D1085)-G1084*(OFFSET('data'!$C$18,0,D1085)+'data'!$C$19+OFFSET('data'!$C$20,0,D1085)))*$C1085/60+G1084</f>
        <v>19.4123110679129</v>
      </c>
      <c r="H1085" s="22">
        <f>H1084+('data'!$C$19*G1084-'data'!$C$16*H1084)*$C1085/60</f>
        <v>74.3342400665715</v>
      </c>
      <c r="I1085" s="22">
        <f>I1084+(OFFSET('data'!$C$20,0,D1085)*G1084-OFFSET('data'!$C$17,0,D1085)*I1084)*$C1085/60</f>
        <v>210.175216390141</v>
      </c>
      <c r="J1085" s="23">
        <f>$A1085/60</f>
        <v>90</v>
      </c>
      <c r="K1085" s="19">
        <f>G1085/'data'!$C$15*1000</f>
        <v>2.96581615988655</v>
      </c>
      <c r="L1085" s="19">
        <f>L1084+'data'!$G$21*(K1084-L1084)/60*C1084</f>
        <v>2.86880658445263</v>
      </c>
      <c r="M1085" s="20">
        <f>IF(L1085&lt;='data'!$G$22,1.89,1.47)</f>
        <v>1.89</v>
      </c>
      <c r="N1085" s="19">
        <f>$A1085</f>
        <v>5400</v>
      </c>
      <c r="O1085" s="31">
        <f>'data'!$G$23-'data'!$G$23*(1-('data'!$G$22^M1085)/('data'!$G$22^M1085+L1085^M1085))</f>
        <v>48.2254216953217</v>
      </c>
      <c r="P1085" s="31">
        <f>VLOOKUP(IF(N1085-'data'!$G$24&lt;0,0,N1085-'data'!$G$24),N3:O1097,2)</f>
        <v>48.2964898122006</v>
      </c>
      <c r="Q1085" s="20">
        <v>2.5</v>
      </c>
      <c r="R1085" s="19">
        <v>3.05433269957459</v>
      </c>
      <c r="S1085" s="19">
        <v>3.0265547480352</v>
      </c>
      <c r="T1085" s="19">
        <v>2.96585127949621</v>
      </c>
      <c r="U1085" s="19">
        <v>2.50002290935747</v>
      </c>
      <c r="V1085" s="19">
        <v>3.03760779682379</v>
      </c>
      <c r="W1085" s="19">
        <v>2.99037020723654</v>
      </c>
      <c r="X1085" s="19">
        <v>2.86884289474685</v>
      </c>
      <c r="Y1085" s="31">
        <v>54.2009529284108</v>
      </c>
      <c r="Z1085" s="31">
        <v>45.8974762092979</v>
      </c>
      <c r="AA1085" s="31">
        <v>46.4439066112147</v>
      </c>
      <c r="AB1085" s="31">
        <v>48.295932718243</v>
      </c>
    </row>
    <row r="1086" ht="20.05" customHeight="1">
      <c r="A1086" s="17">
        <f>$A1085+C1085</f>
        <v>5405</v>
      </c>
      <c r="B1086" s="18"/>
      <c r="C1086" s="19">
        <v>5</v>
      </c>
      <c r="D1086" t="b" s="20">
        <v>1</v>
      </c>
      <c r="E1086" s="21"/>
      <c r="F1086" s="22">
        <v>420.359780082537</v>
      </c>
      <c r="G1086" s="22">
        <f>$E1086+($F1086/60+H1086*'data'!$C$16+I1086*OFFSET('data'!$C$17,0,D1086)-G1085*(OFFSET('data'!$C$18,0,D1086)+'data'!$C$19+OFFSET('data'!$C$20,0,D1086)))*$C1086/60+G1085</f>
        <v>19.4156041384055</v>
      </c>
      <c r="H1086" s="22">
        <f>H1085+('data'!$C$19*G1085-'data'!$C$16*H1085)*$C1086/60</f>
        <v>74.3671768986717</v>
      </c>
      <c r="I1086" s="22">
        <f>I1085+(OFFSET('data'!$C$20,0,D1086)*G1085-OFFSET('data'!$C$17,0,D1086)*I1085)*$C1086/60</f>
        <v>210.286914882175</v>
      </c>
      <c r="J1086" s="23">
        <f>$A1086/60</f>
        <v>90.0833333333333</v>
      </c>
      <c r="K1086" s="19">
        <f>G1086/'data'!$C$15*1000</f>
        <v>2.96631927575196</v>
      </c>
      <c r="L1086" s="19">
        <f>L1085+'data'!$G$21*(K1085-L1085)/60*C1085</f>
        <v>2.86994811681146</v>
      </c>
      <c r="M1086" s="20">
        <f>IF(L1086&lt;='data'!$G$22,1.89,1.47)</f>
        <v>1.89</v>
      </c>
      <c r="N1086" s="19">
        <f>$A1086</f>
        <v>5405</v>
      </c>
      <c r="O1086" s="31">
        <f>'data'!$G$23-'data'!$G$23*(1-('data'!$G$22^M1086)/('data'!$G$22^M1086+L1086^M1086))</f>
        <v>48.2079637552432</v>
      </c>
      <c r="P1086" s="31">
        <f>VLOOKUP(IF(N1086-'data'!$G$24&lt;0,0,N1086-'data'!$G$24),N3:O1097,2)</f>
        <v>48.278534947109</v>
      </c>
      <c r="Q1086" s="20">
        <v>2.5</v>
      </c>
      <c r="R1086" s="19">
        <v>3.05445834469443</v>
      </c>
      <c r="S1086" s="19">
        <v>3.02681368449846</v>
      </c>
      <c r="T1086" s="19">
        <v>2.96635437673539</v>
      </c>
      <c r="U1086" s="19">
        <v>2.50002296263553</v>
      </c>
      <c r="V1086" s="19">
        <v>3.03780350300912</v>
      </c>
      <c r="W1086" s="19">
        <v>2.9907959984435</v>
      </c>
      <c r="X1086" s="19">
        <v>2.86998441309464</v>
      </c>
      <c r="Y1086" s="31">
        <v>54.200951954808</v>
      </c>
      <c r="Z1086" s="31">
        <v>45.895236902960</v>
      </c>
      <c r="AA1086" s="31">
        <v>46.4389465755379</v>
      </c>
      <c r="AB1086" s="31">
        <v>48.2779782755773</v>
      </c>
    </row>
    <row r="1087" ht="20.05" customHeight="1">
      <c r="A1087" s="17">
        <f>$A1086+C1086</f>
        <v>5410</v>
      </c>
      <c r="B1087" s="18"/>
      <c r="C1087" s="19">
        <v>5</v>
      </c>
      <c r="D1087" t="b" s="20">
        <v>1</v>
      </c>
      <c r="E1087" s="21"/>
      <c r="F1087" s="22">
        <v>420.315749933134</v>
      </c>
      <c r="G1087" s="22">
        <f>$E1087+($F1087/60+H1087*'data'!$C$16+I1087*OFFSET('data'!$C$17,0,D1087)-G1086*(OFFSET('data'!$C$18,0,D1087)+'data'!$C$19+OFFSET('data'!$C$20,0,D1087)))*$C1087/60+G1086</f>
        <v>19.4188853203927</v>
      </c>
      <c r="H1087" s="22">
        <f>H1086+('data'!$C$19*G1086-'data'!$C$16*H1086)*$C1087/60</f>
        <v>74.4000000325931</v>
      </c>
      <c r="I1087" s="22">
        <f>I1086+(OFFSET('data'!$C$20,0,D1087)*G1086-OFFSET('data'!$C$17,0,D1087)*I1086)*$C1087/60</f>
        <v>210.398603150608</v>
      </c>
      <c r="J1087" s="23">
        <f>$A1087/60</f>
        <v>90.1666666666667</v>
      </c>
      <c r="K1087" s="19">
        <f>G1087/'data'!$C$15*1000</f>
        <v>2.96682057528952</v>
      </c>
      <c r="L1087" s="19">
        <f>L1086+'data'!$G$21*(K1086-L1086)/60*C1086</f>
        <v>2.87108213678729</v>
      </c>
      <c r="M1087" s="20">
        <f>IF(L1087&lt;='data'!$G$22,1.89,1.47)</f>
        <v>1.89</v>
      </c>
      <c r="N1087" s="19">
        <f>$A1087</f>
        <v>5410</v>
      </c>
      <c r="O1087" s="31">
        <f>'data'!$G$23-'data'!$G$23*(1-('data'!$G$22^M1087)/('data'!$G$22^M1087+L1087^M1087))</f>
        <v>48.1906271023083</v>
      </c>
      <c r="P1087" s="31">
        <f>VLOOKUP(IF(N1087-'data'!$G$24&lt;0,0,N1087-'data'!$G$24),N3:O1097,2)</f>
        <v>48.2607061068999</v>
      </c>
      <c r="Q1087" s="20">
        <v>2.5</v>
      </c>
      <c r="R1087" s="19">
        <v>3.05458345169407</v>
      </c>
      <c r="S1087" s="19">
        <v>3.02707163488105</v>
      </c>
      <c r="T1087" s="19">
        <v>2.96685565768221</v>
      </c>
      <c r="U1087" s="19">
        <v>2.50002301502355</v>
      </c>
      <c r="V1087" s="19">
        <v>3.03799839102129</v>
      </c>
      <c r="W1087" s="19">
        <v>2.99121982623512</v>
      </c>
      <c r="X1087" s="19">
        <v>2.87111841900512</v>
      </c>
      <c r="Y1087" s="31">
        <v>54.2009509972122</v>
      </c>
      <c r="Z1087" s="31">
        <v>45.893007100811</v>
      </c>
      <c r="AA1087" s="31">
        <v>46.4340102448836</v>
      </c>
      <c r="AB1087" s="31">
        <v>48.2601498571284</v>
      </c>
    </row>
    <row r="1088" ht="20.05" customHeight="1">
      <c r="A1088" s="17">
        <f>$A1087+C1087</f>
        <v>5415</v>
      </c>
      <c r="B1088" s="18"/>
      <c r="C1088" s="19">
        <v>5</v>
      </c>
      <c r="D1088" t="b" s="20">
        <v>1</v>
      </c>
      <c r="E1088" s="21"/>
      <c r="F1088" s="22">
        <v>420.271750545339</v>
      </c>
      <c r="G1088" s="22">
        <f>$E1088+($F1088/60+H1088*'data'!$C$16+I1088*OFFSET('data'!$C$17,0,D1088)-G1087*(OFFSET('data'!$C$18,0,D1088)+'data'!$C$19+OFFSET('data'!$C$20,0,D1088)))*$C1088/60+G1087</f>
        <v>19.422154659848</v>
      </c>
      <c r="H1088" s="22">
        <f>H1087+('data'!$C$19*G1087-'data'!$C$16*H1087)*$C1088/60</f>
        <v>74.4327098482358</v>
      </c>
      <c r="I1088" s="22">
        <f>I1087+(OFFSET('data'!$C$20,0,D1088)*G1087-OFFSET('data'!$C$17,0,D1088)*I1087)*$C1088/60</f>
        <v>210.510281081578</v>
      </c>
      <c r="J1088" s="23">
        <f>$A1088/60</f>
        <v>90.25</v>
      </c>
      <c r="K1088" s="19">
        <f>G1088/'data'!$C$15*1000</f>
        <v>2.96732006552305</v>
      </c>
      <c r="L1088" s="19">
        <f>L1087+'data'!$G$21*(K1087-L1087)/60*C1087</f>
        <v>2.87220871140681</v>
      </c>
      <c r="M1088" s="20">
        <f>IF(L1088&lt;='data'!$G$22,1.89,1.47)</f>
        <v>1.89</v>
      </c>
      <c r="N1088" s="19">
        <f>$A1088</f>
        <v>5415</v>
      </c>
      <c r="O1088" s="31">
        <f>'data'!$G$23-'data'!$G$23*(1-('data'!$G$22^M1088)/('data'!$G$22^M1088+L1088^M1088))</f>
        <v>48.1734105856393</v>
      </c>
      <c r="P1088" s="31">
        <f>VLOOKUP(IF(N1088-'data'!$G$24&lt;0,0,N1088-'data'!$G$24),N3:O1097,2)</f>
        <v>48.2430020866859</v>
      </c>
      <c r="Q1088" s="20">
        <v>2.5</v>
      </c>
      <c r="R1088" s="19">
        <v>3.05470802232982</v>
      </c>
      <c r="S1088" s="19">
        <v>3.02732860241058</v>
      </c>
      <c r="T1088" s="19">
        <v>2.96735512936045</v>
      </c>
      <c r="U1088" s="19">
        <v>2.50002306653277</v>
      </c>
      <c r="V1088" s="19">
        <v>3.03819246413455</v>
      </c>
      <c r="W1088" s="19">
        <v>2.9916417021119</v>
      </c>
      <c r="X1088" s="19">
        <v>2.87224497950604</v>
      </c>
      <c r="Y1088" s="31">
        <v>54.2009500554215</v>
      </c>
      <c r="Z1088" s="31">
        <v>45.8907867633219</v>
      </c>
      <c r="AA1088" s="31">
        <v>46.4290974731465</v>
      </c>
      <c r="AB1088" s="31">
        <v>48.2424462580051</v>
      </c>
    </row>
    <row r="1089" ht="20.05" customHeight="1">
      <c r="A1089" s="17">
        <f>$A1088+C1088</f>
        <v>5420</v>
      </c>
      <c r="B1089" s="18"/>
      <c r="C1089" s="19">
        <v>5</v>
      </c>
      <c r="D1089" t="b" s="20">
        <v>1</v>
      </c>
      <c r="E1089" s="21"/>
      <c r="F1089" s="22">
        <v>420.227781814696</v>
      </c>
      <c r="G1089" s="22">
        <f>$E1089+($F1089/60+H1089*'data'!$C$16+I1089*OFFSET('data'!$C$17,0,D1089)-G1088*(OFFSET('data'!$C$18,0,D1089)+'data'!$C$19+OFFSET('data'!$C$20,0,D1089)))*$C1089/60+G1088</f>
        <v>19.4254122021799</v>
      </c>
      <c r="H1089" s="22">
        <f>H1088+('data'!$C$19*G1088-'data'!$C$16*H1088)*$C1089/60</f>
        <v>74.4653067243817</v>
      </c>
      <c r="I1089" s="22">
        <f>I1088+(OFFSET('data'!$C$20,0,D1089)*G1088-OFFSET('data'!$C$17,0,D1089)*I1088)*$C1089/60</f>
        <v>210.621948561722</v>
      </c>
      <c r="J1089" s="23">
        <f>$A1089/60</f>
        <v>90.3333333333333</v>
      </c>
      <c r="K1089" s="19">
        <f>G1089/'data'!$C$15*1000</f>
        <v>2.96781775339008</v>
      </c>
      <c r="L1089" s="19">
        <f>L1088+'data'!$G$21*(K1088-L1088)/60*C1088</f>
        <v>2.87332790699065</v>
      </c>
      <c r="M1089" s="20">
        <f>IF(L1089&lt;='data'!$G$22,1.89,1.47)</f>
        <v>1.89</v>
      </c>
      <c r="N1089" s="19">
        <f>$A1089</f>
        <v>5420</v>
      </c>
      <c r="O1089" s="31">
        <f>'data'!$G$23-'data'!$G$23*(1-('data'!$G$22^M1089)/('data'!$G$22^M1089+L1089^M1089))</f>
        <v>48.1563130674661</v>
      </c>
      <c r="P1089" s="31">
        <f>VLOOKUP(IF(N1089-'data'!$G$24&lt;0,0,N1089-'data'!$G$24),N3:O1097,2)</f>
        <v>48.2254216953217</v>
      </c>
      <c r="Q1089" s="20">
        <v>2.5</v>
      </c>
      <c r="R1089" s="19">
        <v>3.05483205835224</v>
      </c>
      <c r="S1089" s="19">
        <v>3.02758459030412</v>
      </c>
      <c r="T1089" s="19">
        <v>2.96785279870754</v>
      </c>
      <c r="U1089" s="19">
        <v>2.50002311717429</v>
      </c>
      <c r="V1089" s="19">
        <v>3.03838572560538</v>
      </c>
      <c r="W1089" s="19">
        <v>2.99206163747699</v>
      </c>
      <c r="X1089" s="19">
        <v>2.87336416091908</v>
      </c>
      <c r="Y1089" s="31">
        <v>54.2009491292369</v>
      </c>
      <c r="Z1089" s="31">
        <v>45.8885758511886</v>
      </c>
      <c r="AA1089" s="31">
        <v>46.4242081155088</v>
      </c>
      <c r="AB1089" s="31">
        <v>48.224866287058</v>
      </c>
    </row>
    <row r="1090" ht="20.05" customHeight="1">
      <c r="A1090" s="17">
        <f>$A1089+C1089</f>
        <v>5425</v>
      </c>
      <c r="B1090" s="18"/>
      <c r="C1090" s="19">
        <v>5</v>
      </c>
      <c r="D1090" t="b" s="20">
        <v>1</v>
      </c>
      <c r="E1090" s="21"/>
      <c r="F1090" s="22">
        <v>420.183843637336</v>
      </c>
      <c r="G1090" s="22">
        <f>$E1090+($F1090/60+H1090*'data'!$C$16+I1090*OFFSET('data'!$C$17,0,D1090)-G1089*(OFFSET('data'!$C$18,0,D1090)+'data'!$C$19+OFFSET('data'!$C$20,0,D1090)))*$C1090/60+G1089</f>
        <v>19.4286579922579</v>
      </c>
      <c r="H1090" s="22">
        <f>H1089+('data'!$C$19*G1089-'data'!$C$16*H1089)*$C1090/60</f>
        <v>74.4977910386873</v>
      </c>
      <c r="I1090" s="22">
        <f>I1089+(OFFSET('data'!$C$20,0,D1090)*G1089-OFFSET('data'!$C$17,0,D1090)*I1089)*$C1090/60</f>
        <v>210.733605478170</v>
      </c>
      <c r="J1090" s="23">
        <f>$A1090/60</f>
        <v>90.4166666666667</v>
      </c>
      <c r="K1090" s="19">
        <f>G1090/'data'!$C$15*1000</f>
        <v>2.96831364574577</v>
      </c>
      <c r="L1090" s="19">
        <f>L1089+'data'!$G$21*(K1089-L1089)/60*C1089</f>
        <v>2.87443978916067</v>
      </c>
      <c r="M1090" s="20">
        <f>IF(L1090&lt;='data'!$G$22,1.89,1.47)</f>
        <v>1.89</v>
      </c>
      <c r="N1090" s="19">
        <f>$A1090</f>
        <v>5425</v>
      </c>
      <c r="O1090" s="31">
        <f>'data'!$G$23-'data'!$G$23*(1-('data'!$G$22^M1090)/('data'!$G$22^M1090+L1090^M1090))</f>
        <v>48.1393334229711</v>
      </c>
      <c r="P1090" s="31">
        <f>VLOOKUP(IF(N1090-'data'!$G$24&lt;0,0,N1090-'data'!$G$24),N3:O1097,2)</f>
        <v>48.2079637552432</v>
      </c>
      <c r="Q1090" s="20">
        <v>2.5</v>
      </c>
      <c r="R1090" s="19">
        <v>3.05495556150616</v>
      </c>
      <c r="S1090" s="19">
        <v>3.02783960176822</v>
      </c>
      <c r="T1090" s="19">
        <v>2.96834867257856</v>
      </c>
      <c r="U1090" s="19">
        <v>2.50002316695908</v>
      </c>
      <c r="V1090" s="19">
        <v>3.0385781786726</v>
      </c>
      <c r="W1090" s="19">
        <v>2.99247964363723</v>
      </c>
      <c r="X1090" s="19">
        <v>2.87447602886712</v>
      </c>
      <c r="Y1090" s="31">
        <v>54.2009482184616</v>
      </c>
      <c r="Z1090" s="31">
        <v>45.8863743253298</v>
      </c>
      <c r="AA1090" s="31">
        <v>46.419342028427</v>
      </c>
      <c r="AB1090" s="31">
        <v>48.2074087667194</v>
      </c>
    </row>
    <row r="1091" ht="20.05" customHeight="1">
      <c r="A1091" s="17">
        <f>$A1090+C1090</f>
        <v>5430</v>
      </c>
      <c r="B1091" s="18"/>
      <c r="C1091" s="19">
        <v>5</v>
      </c>
      <c r="D1091" t="b" s="20">
        <v>1</v>
      </c>
      <c r="E1091" s="21"/>
      <c r="F1091" s="22">
        <v>420.139935909976</v>
      </c>
      <c r="G1091" s="22">
        <f>$E1091+($F1091/60+H1091*'data'!$C$16+I1091*OFFSET('data'!$C$17,0,D1091)-G1090*(OFFSET('data'!$C$18,0,D1091)+'data'!$C$19+OFFSET('data'!$C$20,0,D1091)))*$C1091/60+G1090</f>
        <v>19.4318920744376</v>
      </c>
      <c r="H1091" s="22">
        <f>H1090+('data'!$C$19*G1090-'data'!$C$16*H1090)*$C1091/60</f>
        <v>74.5301631676772</v>
      </c>
      <c r="I1091" s="22">
        <f>I1090+(OFFSET('data'!$C$20,0,D1091)*G1090-OFFSET('data'!$C$17,0,D1091)*I1090)*$C1091/60</f>
        <v>210.845251718541</v>
      </c>
      <c r="J1091" s="23">
        <f>$A1091/60</f>
        <v>90.5</v>
      </c>
      <c r="K1091" s="19">
        <f>G1091/'data'!$C$15*1000</f>
        <v>2.96880774936679</v>
      </c>
      <c r="L1091" s="19">
        <f>L1090+'data'!$G$21*(K1090-L1090)/60*C1090</f>
        <v>2.8755444228472</v>
      </c>
      <c r="M1091" s="20">
        <f>IF(L1091&lt;='data'!$G$22,1.89,1.47)</f>
        <v>1.89</v>
      </c>
      <c r="N1091" s="19">
        <f>$A1091</f>
        <v>5430</v>
      </c>
      <c r="O1091" s="31">
        <f>'data'!$G$23-'data'!$G$23*(1-('data'!$G$22^M1091)/('data'!$G$22^M1091+L1091^M1091))</f>
        <v>48.1224705401357</v>
      </c>
      <c r="P1091" s="31">
        <f>VLOOKUP(IF(N1091-'data'!$G$24&lt;0,0,N1091-'data'!$G$24),N3:O1097,2)</f>
        <v>48.1906271023083</v>
      </c>
      <c r="Q1091" s="20">
        <v>2.5</v>
      </c>
      <c r="R1091" s="19">
        <v>3.05507853353073</v>
      </c>
      <c r="S1091" s="19">
        <v>3.02809363999893</v>
      </c>
      <c r="T1091" s="19">
        <v>2.96884275775007</v>
      </c>
      <c r="U1091" s="19">
        <v>2.50002321589797</v>
      </c>
      <c r="V1091" s="19">
        <v>3.03876982655752</v>
      </c>
      <c r="W1091" s="19">
        <v>2.99289573180412</v>
      </c>
      <c r="X1091" s="19">
        <v>2.87558064828151</v>
      </c>
      <c r="Y1091" s="31">
        <v>54.2009473229013</v>
      </c>
      <c r="Z1091" s="31">
        <v>45.884182146885</v>
      </c>
      <c r="AA1091" s="31">
        <v>46.4144990696169</v>
      </c>
      <c r="AB1091" s="31">
        <v>48.1900725328434</v>
      </c>
    </row>
    <row r="1092" ht="20.05" customHeight="1">
      <c r="A1092" s="17">
        <f>$A1091+C1091</f>
        <v>5435</v>
      </c>
      <c r="B1092" s="18"/>
      <c r="C1092" s="19">
        <v>5</v>
      </c>
      <c r="D1092" t="b" s="20">
        <v>1</v>
      </c>
      <c r="E1092" s="21"/>
      <c r="F1092" s="22">
        <v>420.096058529910</v>
      </c>
      <c r="G1092" s="22">
        <f>$E1092+($F1092/60+H1092*'data'!$C$16+I1092*OFFSET('data'!$C$17,0,D1092)-G1091*(OFFSET('data'!$C$18,0,D1092)+'data'!$C$19+OFFSET('data'!$C$20,0,D1092)))*$C1092/60+G1091</f>
        <v>19.4351144925839</v>
      </c>
      <c r="H1092" s="22">
        <f>H1091+('data'!$C$19*G1091-'data'!$C$16*H1091)*$C1092/60</f>
        <v>74.5624234867385</v>
      </c>
      <c r="I1092" s="22">
        <f>I1091+(OFFSET('data'!$C$20,0,D1092)*G1091-OFFSET('data'!$C$17,0,D1092)*I1091)*$C1092/60</f>
        <v>210.956887170936</v>
      </c>
      <c r="J1092" s="23">
        <f>$A1092/60</f>
        <v>90.5833333333333</v>
      </c>
      <c r="K1092" s="19">
        <f>G1092/'data'!$C$15*1000</f>
        <v>2.96930007095481</v>
      </c>
      <c r="L1092" s="19">
        <f>L1091+'data'!$G$21*(K1091-L1091)/60*C1091</f>
        <v>2.87664187229627</v>
      </c>
      <c r="M1092" s="20">
        <f>IF(L1092&lt;='data'!$G$22,1.89,1.47)</f>
        <v>1.89</v>
      </c>
      <c r="N1092" s="19">
        <f>$A1092</f>
        <v>5435</v>
      </c>
      <c r="O1092" s="31">
        <f>'data'!$G$23-'data'!$G$23*(1-('data'!$G$22^M1092)/('data'!$G$22^M1092+L1092^M1092))</f>
        <v>48.1057233195876</v>
      </c>
      <c r="P1092" s="31">
        <f>VLOOKUP(IF(N1092-'data'!$G$24&lt;0,0,N1092-'data'!$G$24),N3:O1097,2)</f>
        <v>48.1734105856393</v>
      </c>
      <c r="Q1092" s="20">
        <v>2.5</v>
      </c>
      <c r="R1092" s="19">
        <v>3.05520097615939</v>
      </c>
      <c r="S1092" s="19">
        <v>3.02834670818183</v>
      </c>
      <c r="T1092" s="19">
        <v>2.96933506092366</v>
      </c>
      <c r="U1092" s="19">
        <v>2.50002326400167</v>
      </c>
      <c r="V1092" s="19">
        <v>3.03896067246407</v>
      </c>
      <c r="W1092" s="19">
        <v>2.99330991309486</v>
      </c>
      <c r="X1092" s="19">
        <v>2.87667808340928</v>
      </c>
      <c r="Y1092" s="31">
        <v>54.2009464423638</v>
      </c>
      <c r="Z1092" s="31">
        <v>45.8819992772134</v>
      </c>
      <c r="AA1092" s="31">
        <v>46.4096790980411</v>
      </c>
      <c r="AB1092" s="31">
        <v>48.1728564345487</v>
      </c>
    </row>
    <row r="1093" ht="20.05" customHeight="1">
      <c r="A1093" s="17">
        <f>$A1092+C1092</f>
        <v>5440</v>
      </c>
      <c r="B1093" s="18"/>
      <c r="C1093" s="19">
        <v>5</v>
      </c>
      <c r="D1093" t="b" s="20">
        <v>1</v>
      </c>
      <c r="E1093" s="21"/>
      <c r="F1093" s="22">
        <v>420.052211395015</v>
      </c>
      <c r="G1093" s="22">
        <f>$E1093+($F1093/60+H1093*'data'!$C$16+I1093*OFFSET('data'!$C$17,0,D1093)-G1092*(OFFSET('data'!$C$18,0,D1093)+'data'!$C$19+OFFSET('data'!$C$20,0,D1093)))*$C1093/60+G1092</f>
        <v>19.4383252900932</v>
      </c>
      <c r="H1093" s="22">
        <f>H1092+('data'!$C$19*G1092-'data'!$C$16*H1092)*$C1093/60</f>
        <v>74.5945723701154</v>
      </c>
      <c r="I1093" s="22">
        <f>I1092+(OFFSET('data'!$C$20,0,D1093)*G1092-OFFSET('data'!$C$17,0,D1093)*I1092)*$C1093/60</f>
        <v>211.068511723934</v>
      </c>
      <c r="J1093" s="23">
        <f>$A1093/60</f>
        <v>90.6666666666667</v>
      </c>
      <c r="K1093" s="19">
        <f>G1093/'data'!$C$15*1000</f>
        <v>2.96979061713996</v>
      </c>
      <c r="L1093" s="19">
        <f>L1092+'data'!$G$21*(K1092-L1092)/60*C1092</f>
        <v>2.87773220107677</v>
      </c>
      <c r="M1093" s="20">
        <f>IF(L1093&lt;='data'!$G$22,1.89,1.47)</f>
        <v>1.89</v>
      </c>
      <c r="N1093" s="19">
        <f>$A1093</f>
        <v>5440</v>
      </c>
      <c r="O1093" s="31">
        <f>'data'!$G$23-'data'!$G$23*(1-('data'!$G$22^M1093)/('data'!$G$22^M1093+L1093^M1093))</f>
        <v>48.0890906744505</v>
      </c>
      <c r="P1093" s="31">
        <f>VLOOKUP(IF(N1093-'data'!$G$24&lt;0,0,N1093-'data'!$G$24),N3:O1097,2)</f>
        <v>48.1563130674661</v>
      </c>
      <c r="Q1093" s="20">
        <v>2.5</v>
      </c>
      <c r="R1093" s="19">
        <v>3.05532289111994</v>
      </c>
      <c r="S1093" s="19">
        <v>3.02859880949206</v>
      </c>
      <c r="T1093" s="19">
        <v>2.96982558872933</v>
      </c>
      <c r="U1093" s="19">
        <v>2.50002331128075</v>
      </c>
      <c r="V1093" s="19">
        <v>3.03915071957896</v>
      </c>
      <c r="W1093" s="19">
        <v>2.99372219853331</v>
      </c>
      <c r="X1093" s="19">
        <v>2.87776839782032</v>
      </c>
      <c r="Y1093" s="31">
        <v>54.2009455766595</v>
      </c>
      <c r="Z1093" s="31">
        <v>45.8798256778911</v>
      </c>
      <c r="AA1093" s="31">
        <v>46.4048819738947</v>
      </c>
      <c r="AB1093" s="31">
        <v>48.1557593340616</v>
      </c>
    </row>
    <row r="1094" ht="20.05" customHeight="1">
      <c r="A1094" s="17">
        <f>$A1093+C1093</f>
        <v>5445</v>
      </c>
      <c r="B1094" s="18"/>
      <c r="C1094" s="19">
        <v>5</v>
      </c>
      <c r="D1094" t="b" s="20">
        <v>1</v>
      </c>
      <c r="E1094" s="21"/>
      <c r="F1094" s="22">
        <v>420.008394403736</v>
      </c>
      <c r="G1094" s="22">
        <f>$E1094+($F1094/60+H1094*'data'!$C$16+I1094*OFFSET('data'!$C$17,0,D1094)-G1093*(OFFSET('data'!$C$18,0,D1094)+'data'!$C$19+OFFSET('data'!$C$20,0,D1094)))*$C1094/60+G1093</f>
        <v>19.4415245099138</v>
      </c>
      <c r="H1094" s="22">
        <f>H1093+('data'!$C$19*G1093-'data'!$C$16*H1093)*$C1094/60</f>
        <v>74.6266101909049</v>
      </c>
      <c r="I1094" s="22">
        <f>I1093+(OFFSET('data'!$C$20,0,D1094)*G1093-OFFSET('data'!$C$17,0,D1094)*I1093)*$C1094/60</f>
        <v>211.180125266586</v>
      </c>
      <c r="J1094" s="23">
        <f>$A1094/60</f>
        <v>90.75</v>
      </c>
      <c r="K1094" s="19">
        <f>G1094/'data'!$C$15*1000</f>
        <v>2.97027939448387</v>
      </c>
      <c r="L1094" s="19">
        <f>L1093+'data'!$G$21*(K1093-L1093)/60*C1093</f>
        <v>2.87881547208758</v>
      </c>
      <c r="M1094" s="20">
        <f>IF(L1094&lt;='data'!$G$22,1.89,1.47)</f>
        <v>1.89</v>
      </c>
      <c r="N1094" s="19">
        <f>$A1094</f>
        <v>5445</v>
      </c>
      <c r="O1094" s="31">
        <f>'data'!$G$23-'data'!$G$23*(1-('data'!$G$22^M1094)/('data'!$G$22^M1094+L1094^M1094))</f>
        <v>48.0725715301942</v>
      </c>
      <c r="P1094" s="31">
        <f>VLOOKUP(IF(N1094-'data'!$G$24&lt;0,0,N1094-'data'!$G$24),N3:O1097,2)</f>
        <v>48.1393334229711</v>
      </c>
      <c r="Q1094" s="20">
        <v>2.5</v>
      </c>
      <c r="R1094" s="19">
        <v>3.0554442801345</v>
      </c>
      <c r="S1094" s="19">
        <v>3.02884994709439</v>
      </c>
      <c r="T1094" s="19">
        <v>2.97031434772865</v>
      </c>
      <c r="U1094" s="19">
        <v>2.50002335774567</v>
      </c>
      <c r="V1094" s="19">
        <v>3.03933997107178</v>
      </c>
      <c r="W1094" s="19">
        <v>2.99413259905097</v>
      </c>
      <c r="X1094" s="19">
        <v>2.87885165441448</v>
      </c>
      <c r="Y1094" s="31">
        <v>54.2009447256009</v>
      </c>
      <c r="Z1094" s="31">
        <v>45.8776613107103</v>
      </c>
      <c r="AA1094" s="31">
        <v>46.4001075585921</v>
      </c>
      <c r="AB1094" s="31">
        <v>48.1387801065613</v>
      </c>
    </row>
    <row r="1095" ht="20.05" customHeight="1">
      <c r="A1095" s="17">
        <f>$A1094+C1094</f>
        <v>5450</v>
      </c>
      <c r="B1095" s="18"/>
      <c r="C1095" s="19">
        <v>5</v>
      </c>
      <c r="D1095" t="b" s="20">
        <v>1</v>
      </c>
      <c r="E1095" s="21"/>
      <c r="F1095" s="22">
        <v>419.964607455092</v>
      </c>
      <c r="G1095" s="22">
        <f>$E1095+($F1095/60+H1095*'data'!$C$16+I1095*OFFSET('data'!$C$17,0,D1095)-G1094*(OFFSET('data'!$C$18,0,D1095)+'data'!$C$19+OFFSET('data'!$C$20,0,D1095)))*$C1095/60+G1094</f>
        <v>19.4447121945658</v>
      </c>
      <c r="H1095" s="22">
        <f>H1094+('data'!$C$19*G1094-'data'!$C$16*H1094)*$C1095/60</f>
        <v>74.65853732105229</v>
      </c>
      <c r="I1095" s="22">
        <f>I1094+(OFFSET('data'!$C$20,0,D1095)*G1094-OFFSET('data'!$C$17,0,D1095)*I1094)*$C1095/60</f>
        <v>211.291727688411</v>
      </c>
      <c r="J1095" s="23">
        <f>$A1095/60</f>
        <v>90.8333333333333</v>
      </c>
      <c r="K1095" s="19">
        <f>G1095/'data'!$C$15*1000</f>
        <v>2.97076640948278</v>
      </c>
      <c r="L1095" s="19">
        <f>L1094+'data'!$G$21*(K1094-L1094)/60*C1094</f>
        <v>2.87989174756466</v>
      </c>
      <c r="M1095" s="20">
        <f>IF(L1095&lt;='data'!$G$22,1.89,1.47)</f>
        <v>1.89</v>
      </c>
      <c r="N1095" s="19">
        <f>$A1095</f>
        <v>5450</v>
      </c>
      <c r="O1095" s="31">
        <f>'data'!$G$23-'data'!$G$23*(1-('data'!$G$22^M1095)/('data'!$G$22^M1095+L1095^M1095))</f>
        <v>48.0561648244868</v>
      </c>
      <c r="P1095" s="31">
        <f>VLOOKUP(IF(N1095-'data'!$G$24&lt;0,0,N1095-'data'!$G$24),N3:O1097,2)</f>
        <v>48.1224705401357</v>
      </c>
      <c r="Q1095" s="20">
        <v>2.5</v>
      </c>
      <c r="R1095" s="19">
        <v>3.05556514491958</v>
      </c>
      <c r="S1095" s="19">
        <v>3.02910012414322</v>
      </c>
      <c r="T1095" s="19">
        <v>2.97080134441776</v>
      </c>
      <c r="U1095" s="19">
        <v>2.50002340340674</v>
      </c>
      <c r="V1095" s="19">
        <v>3.03952843009518</v>
      </c>
      <c r="W1095" s="19">
        <v>2.99454112548794</v>
      </c>
      <c r="X1095" s="19">
        <v>2.87992791542868</v>
      </c>
      <c r="Y1095" s="31">
        <v>54.2009438890026</v>
      </c>
      <c r="Z1095" s="31">
        <v>45.875506137677</v>
      </c>
      <c r="AA1095" s="31">
        <v>46.395355714754</v>
      </c>
      <c r="AB1095" s="31">
        <v>48.1219176400258</v>
      </c>
    </row>
    <row r="1096" ht="20.05" customHeight="1">
      <c r="A1096" s="17">
        <f>$A1095+C1095</f>
        <v>5455</v>
      </c>
      <c r="B1096" s="18"/>
      <c r="C1096" s="19">
        <v>5</v>
      </c>
      <c r="D1096" t="b" s="20">
        <v>1</v>
      </c>
      <c r="E1096" s="21"/>
      <c r="F1096" s="22">
        <v>419.920850448669</v>
      </c>
      <c r="G1096" s="22">
        <f>$E1096+($F1096/60+H1096*'data'!$C$16+I1096*OFFSET('data'!$C$17,0,D1096)-G1095*(OFFSET('data'!$C$18,0,D1096)+'data'!$C$19+OFFSET('data'!$C$20,0,D1096)))*$C1096/60+G1095</f>
        <v>19.4478883861593</v>
      </c>
      <c r="H1096" s="22">
        <f>H1095+('data'!$C$19*G1095-'data'!$C$16*H1095)*$C1096/60</f>
        <v>74.6903541313479</v>
      </c>
      <c r="I1096" s="22">
        <f>I1095+(OFFSET('data'!$C$20,0,D1096)*G1095-OFFSET('data'!$C$17,0,D1096)*I1095)*$C1096/60</f>
        <v>211.403318879392</v>
      </c>
      <c r="J1096" s="23">
        <f>$A1096/60</f>
        <v>90.9166666666667</v>
      </c>
      <c r="K1096" s="19">
        <f>G1096/'data'!$C$15*1000</f>
        <v>2.97125166857027</v>
      </c>
      <c r="L1096" s="19">
        <f>L1095+'data'!$G$21*(K1095-L1095)/60*C1095</f>
        <v>2.88096108908805</v>
      </c>
      <c r="M1096" s="20">
        <f>IF(L1096&lt;='data'!$G$22,1.89,1.47)</f>
        <v>1.89</v>
      </c>
      <c r="N1096" s="19">
        <f>$A1096</f>
        <v>5455</v>
      </c>
      <c r="O1096" s="31">
        <f>'data'!$G$23-'data'!$G$23*(1-('data'!$G$22^M1096)/('data'!$G$22^M1096+L1096^M1096))</f>
        <v>48.039869507049</v>
      </c>
      <c r="P1096" s="31">
        <f>VLOOKUP(IF(N1096-'data'!$G$24&lt;0,0,N1096-'data'!$G$24),N3:O1097,2)</f>
        <v>48.1057233195876</v>
      </c>
      <c r="Q1096" s="20">
        <v>2.5</v>
      </c>
      <c r="R1096" s="19">
        <v>3.05568548718609</v>
      </c>
      <c r="S1096" s="19">
        <v>3.02934934378261</v>
      </c>
      <c r="T1096" s="19">
        <v>2.97128658523016</v>
      </c>
      <c r="U1096" s="19">
        <v>2.50002344827417</v>
      </c>
      <c r="V1096" s="19">
        <v>3.03971609978497</v>
      </c>
      <c r="W1096" s="19">
        <v>2.9949477885939</v>
      </c>
      <c r="X1096" s="19">
        <v>2.88099724244393</v>
      </c>
      <c r="Y1096" s="31">
        <v>54.2009430666818</v>
      </c>
      <c r="Z1096" s="31">
        <v>45.8733601210096</v>
      </c>
      <c r="AA1096" s="31">
        <v>46.3906263061944</v>
      </c>
      <c r="AB1096" s="31">
        <v>48.1051708350798</v>
      </c>
    </row>
    <row r="1097" ht="20.05" customHeight="1">
      <c r="A1097" s="24">
        <f>$A1096+C1096</f>
        <v>5460</v>
      </c>
      <c r="B1097" s="18"/>
      <c r="C1097" s="19">
        <v>5</v>
      </c>
      <c r="D1097" t="b" s="20">
        <v>1</v>
      </c>
      <c r="E1097" s="21"/>
      <c r="F1097" s="22">
        <v>419.877123284616</v>
      </c>
      <c r="G1097" s="22">
        <f>$E1097+($F1097/60+H1097*'data'!$C$16+I1097*OFFSET('data'!$C$17,0,D1097)-G1096*(OFFSET('data'!$C$18,0,D1097)+'data'!$C$19+OFFSET('data'!$C$20,0,D1097)))*$C1097/60+G1096</f>
        <v>19.4510531264119</v>
      </c>
      <c r="H1097" s="22">
        <f>H1096+('data'!$C$19*G1096-'data'!$C$16*H1096)*$C1097/60</f>
        <v>74.7220609914239</v>
      </c>
      <c r="I1097" s="22">
        <f>I1096+(OFFSET('data'!$C$20,0,D1097)*G1096-OFFSET('data'!$C$17,0,D1097)*I1096)*$C1097/60</f>
        <v>211.514898729972</v>
      </c>
      <c r="J1097" s="23">
        <f>$A1097/60</f>
        <v>91</v>
      </c>
      <c r="K1097" s="19">
        <f>G1097/'data'!$C$15*1000</f>
        <v>2.97173517811996</v>
      </c>
      <c r="L1097" s="19">
        <f>L1096+'data'!$G$21*(K1096-L1096)/60*C1096</f>
        <v>2.88202355758887</v>
      </c>
      <c r="M1097" s="20">
        <f>IF(L1097&lt;='data'!$G$22,1.89,1.47)</f>
        <v>1.89</v>
      </c>
      <c r="N1097" s="19">
        <f>$A1097</f>
        <v>5460</v>
      </c>
      <c r="O1097" s="31">
        <f>'data'!$G$23-'data'!$G$23*(1-('data'!$G$22^M1097)/('data'!$G$22^M1097+L1097^M1097))</f>
        <v>48.0236845395084</v>
      </c>
      <c r="P1097" s="31">
        <f>VLOOKUP(IF(N1097-'data'!$G$24&lt;0,0,N1097-'data'!$G$24),N3:O1097,2)</f>
        <v>48.0890906744505</v>
      </c>
      <c r="Q1097" s="20">
        <v>2.5</v>
      </c>
      <c r="R1097" s="19">
        <v>3.05580530863931</v>
      </c>
      <c r="S1097" s="19">
        <v>3.02959760914634</v>
      </c>
      <c r="T1097" s="19">
        <v>2.97177007653935</v>
      </c>
      <c r="U1097" s="19">
        <v>2.50002349235803</v>
      </c>
      <c r="V1097" s="19">
        <v>3.03990298326025</v>
      </c>
      <c r="W1097" s="19">
        <v>2.99535259902902</v>
      </c>
      <c r="X1097" s="19">
        <v>2.88205969639229</v>
      </c>
      <c r="Y1097" s="31">
        <v>54.2009422584576</v>
      </c>
      <c r="Z1097" s="31">
        <v>45.8712232231367</v>
      </c>
      <c r="AA1097" s="31">
        <v>46.3859191979072</v>
      </c>
      <c r="AB1097" s="31">
        <v>48.0885386048436</v>
      </c>
    </row>
  </sheetData>
  <mergeCells count="1">
    <mergeCell ref="A2:AB2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R1104"/>
  <sheetViews>
    <sheetView workbookViewId="0" showGridLines="0" defaultGridColor="1">
      <pane topLeftCell="B4" xSplit="1" ySplit="3" activePane="bottomRight" state="frozen"/>
    </sheetView>
  </sheetViews>
  <sheetFormatPr defaultColWidth="16.3333" defaultRowHeight="19.9" customHeight="1" outlineLevelRow="0" outlineLevelCol="0"/>
  <cols>
    <col min="1" max="1" width="12.3906" style="32" customWidth="1"/>
    <col min="2" max="2" width="12.0312" style="32" customWidth="1"/>
    <col min="3" max="3" width="12.2578" style="32" customWidth="1"/>
    <col min="4" max="4" width="6.875" style="32" customWidth="1"/>
    <col min="5" max="5" width="9.07812" style="32" customWidth="1"/>
    <col min="6" max="6" width="11.1484" style="32" customWidth="1"/>
    <col min="7" max="7" width="11.875" style="32" customWidth="1"/>
    <col min="8" max="18" width="16.3516" style="32" customWidth="1"/>
    <col min="19" max="16384" width="16.3516" style="32" customWidth="1"/>
  </cols>
  <sheetData>
    <row r="1" ht="27.65" customHeight="1">
      <c r="A1" t="s" s="2">
        <v>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ht="20.05" customHeight="1">
      <c r="A2" s="3"/>
      <c r="B2" s="3"/>
      <c r="C2" s="3"/>
      <c r="D2" s="3"/>
      <c r="E2" s="3"/>
      <c r="F2" s="4"/>
      <c r="G2" s="4"/>
      <c r="H2" s="4"/>
      <c r="I2" s="4"/>
      <c r="J2" s="4"/>
      <c r="K2" s="4"/>
      <c r="L2" s="3"/>
      <c r="M2" s="27"/>
      <c r="N2" s="27"/>
      <c r="O2" s="3"/>
      <c r="P2" s="3"/>
      <c r="Q2" s="3"/>
      <c r="R2" s="3"/>
    </row>
    <row r="3" ht="32.25" customHeight="1">
      <c r="A3" t="s" s="7">
        <v>4</v>
      </c>
      <c r="B3" t="s" s="7">
        <v>17</v>
      </c>
      <c r="C3" t="s" s="7">
        <v>5</v>
      </c>
      <c r="D3" t="s" s="7">
        <v>6</v>
      </c>
      <c r="E3" s="8"/>
      <c r="F3" t="s" s="7">
        <v>22</v>
      </c>
      <c r="G3" t="s" s="7">
        <v>8</v>
      </c>
      <c r="H3" t="s" s="7">
        <v>29</v>
      </c>
      <c r="I3" t="s" s="7">
        <v>9</v>
      </c>
      <c r="J3" t="s" s="7">
        <v>10</v>
      </c>
      <c r="K3" t="s" s="7">
        <v>11</v>
      </c>
      <c r="L3" t="s" s="7">
        <v>12</v>
      </c>
      <c r="M3" t="s" s="7">
        <v>1</v>
      </c>
      <c r="N3" t="s" s="7">
        <v>13</v>
      </c>
      <c r="O3" t="s" s="7">
        <v>14</v>
      </c>
      <c r="P3" t="s" s="7">
        <v>15</v>
      </c>
      <c r="Q3" t="s" s="7">
        <v>16</v>
      </c>
      <c r="R3" t="s" s="7">
        <v>3</v>
      </c>
    </row>
    <row r="4" ht="20.25" customHeight="1">
      <c r="A4" s="10">
        <v>0</v>
      </c>
      <c r="B4" s="11">
        <v>3.5</v>
      </c>
      <c r="C4" s="12">
        <v>5</v>
      </c>
      <c r="D4" t="b" s="13">
        <v>0</v>
      </c>
      <c r="E4" s="13">
        <v>0</v>
      </c>
      <c r="F4" s="15">
        <v>0</v>
      </c>
      <c r="G4" s="15">
        <f>IF(F4&gt;'data'!$H$28,'data'!$H$28,IF(F4&lt;0,0,F4))</f>
        <v>0</v>
      </c>
      <c r="H4" s="15">
        <v>0</v>
      </c>
      <c r="I4" s="15">
        <v>0</v>
      </c>
      <c r="J4" s="15">
        <f t="shared" si="1" ref="J4:K4">0</f>
        <v>0</v>
      </c>
      <c r="K4" s="15">
        <f t="shared" si="1"/>
        <v>0</v>
      </c>
      <c r="L4" s="16">
        <f>$A4/60</f>
        <v>0</v>
      </c>
      <c r="M4" s="12">
        <f>I4/'data'!$C$15*1000</f>
        <v>0</v>
      </c>
      <c r="N4" s="12">
        <v>0</v>
      </c>
      <c r="O4" s="13">
        <f>IF(N4&lt;='data'!$G$22,1.89,1.47)</f>
        <v>1.89</v>
      </c>
      <c r="P4" s="13">
        <f>$A4</f>
        <v>0</v>
      </c>
      <c r="Q4" s="13">
        <f>'data'!$G$23-'data'!$G$23*(1-('data'!$G$22^O4)/('data'!$G$22^O4+N4^O4))</f>
        <v>93</v>
      </c>
      <c r="R4" s="13">
        <f>VLOOKUP(IF(P4-'data'!$G$24&lt;0,0,P4-'data'!$G$24),P2:Q1104,2)</f>
        <v>93</v>
      </c>
    </row>
    <row r="5" ht="20.05" customHeight="1">
      <c r="A5" s="17">
        <f>$A4+C4</f>
        <v>5</v>
      </c>
      <c r="B5" s="18">
        <v>3.5</v>
      </c>
      <c r="C5" s="19">
        <v>5</v>
      </c>
      <c r="D5" t="b" s="20">
        <v>0</v>
      </c>
      <c r="E5" s="21"/>
      <c r="F5" s="22">
        <f>3600*(B5*'data'!$C$15/1000-H5-I4)/C5</f>
        <v>16494.2873239357</v>
      </c>
      <c r="G5" s="22">
        <f>IF(F5&gt;'data'!$H$28,'data'!$H$28,IF(F5&lt;0,0,F5))</f>
        <v>12000</v>
      </c>
      <c r="H5" s="22">
        <f>(J5*'data'!$C$16+K5*OFFSET('data'!$C$17,0,D5)-I4*(OFFSET('data'!$C$18,0,D5)+'data'!$C$19+OFFSET('data'!$C$20,0,D5)))*$C5/60</f>
        <v>0</v>
      </c>
      <c r="I5" s="22">
        <f>(G5/60)*$C5/60+H5+I4</f>
        <v>16.6666666666667</v>
      </c>
      <c r="J5" s="22">
        <f>J4+('data'!$C$19*I4-'data'!$C$16*J4)*$C5/60</f>
        <v>0</v>
      </c>
      <c r="K5" s="22">
        <f>K4+(OFFSET('data'!$C$20,0,D5)*I4-OFFSET('data'!$C$17,0,D5)*K4)*$C5/60</f>
        <v>0</v>
      </c>
      <c r="L5" s="23">
        <f>$A5/60</f>
        <v>0.0833333333333333</v>
      </c>
      <c r="M5" s="19">
        <f>I5/'data'!$C$15*1000</f>
        <v>2.54633614506349</v>
      </c>
      <c r="N5" s="19">
        <f>N4+'data'!$G$21*(M4-N4)/60*C4</f>
        <v>0</v>
      </c>
      <c r="O5" s="20">
        <f>IF(N5&lt;='data'!$G$22,1.89,1.47)</f>
        <v>1.89</v>
      </c>
      <c r="P5" s="19">
        <f>$A5</f>
        <v>5</v>
      </c>
      <c r="Q5" s="20">
        <f>'data'!$G$23-'data'!$G$23*(1-('data'!$G$22^O5)/('data'!$G$22^O5+N5^O5))</f>
        <v>93</v>
      </c>
      <c r="R5" s="20">
        <f>VLOOKUP(IF(P5-'data'!$G$24&lt;0,0,P5-'data'!$G$24),P2:Q1104,2)</f>
        <v>93</v>
      </c>
    </row>
    <row r="6" ht="20.05" customHeight="1">
      <c r="A6" s="17">
        <f>$A5+C5</f>
        <v>10</v>
      </c>
      <c r="B6" s="18">
        <v>3.5</v>
      </c>
      <c r="C6" s="19">
        <v>5</v>
      </c>
      <c r="D6" t="b" s="20">
        <v>0</v>
      </c>
      <c r="E6" s="21"/>
      <c r="F6" s="22">
        <f>3600*(B6*'data'!$C$15/1000-H6-I5)/C6</f>
        <v>5264.685707919190</v>
      </c>
      <c r="G6" s="22">
        <f>IF(F6&gt;'data'!$H$28,'data'!$H$28,IF(F6&lt;0,0,F6))</f>
        <v>5264.685707919190</v>
      </c>
      <c r="H6" s="22">
        <f>(J6*'data'!$C$16+K6*OFFSET('data'!$C$17,0,D6)-I5*(OFFSET('data'!$C$18,0,D6)+'data'!$C$19+OFFSET('data'!$C$20,0,D6)))*$C6/60</f>
        <v>-1.06999775553261</v>
      </c>
      <c r="I6" s="22">
        <f>(G6/60)*$C6/60+H6+I5</f>
        <v>22.9087323943552</v>
      </c>
      <c r="J6" s="22">
        <f>J5+('data'!$C$19*I5-'data'!$C$16*J5)*$C6/60</f>
        <v>0.402799993372086</v>
      </c>
      <c r="K6" s="22">
        <f>K5+(OFFSET('data'!$C$20,0,D6)*I5-OFFSET('data'!$C$17,0,D6)*K5)*$C6/60</f>
        <v>0.249807269509944</v>
      </c>
      <c r="L6" s="23">
        <f>$A6/60</f>
        <v>0.166666666666667</v>
      </c>
      <c r="M6" s="19">
        <f>I6/'data'!$C$15*1000</f>
        <v>3.5</v>
      </c>
      <c r="N6" s="19">
        <f>N5+'data'!$G$21*(M5-N5)/60*C5</f>
        <v>0.0299632803571451</v>
      </c>
      <c r="O6" s="20">
        <f>IF(N6&lt;='data'!$G$22,1.89,1.47)</f>
        <v>1.89</v>
      </c>
      <c r="P6" s="19">
        <f>$A6</f>
        <v>10</v>
      </c>
      <c r="Q6" s="20">
        <f>'data'!$G$23-'data'!$G$23*(1-('data'!$G$22^O6)/('data'!$G$22^O6+N6^O6))</f>
        <v>92.98444520605101</v>
      </c>
      <c r="R6" s="20">
        <f>VLOOKUP(IF(P6-'data'!$G$24&lt;0,0,P6-'data'!$G$24),P2:Q1104,2)</f>
        <v>93</v>
      </c>
    </row>
    <row r="7" ht="20.05" customHeight="1">
      <c r="A7" s="17">
        <f>$A6+C6</f>
        <v>15</v>
      </c>
      <c r="B7" s="18">
        <v>3.5</v>
      </c>
      <c r="C7" s="19">
        <v>5</v>
      </c>
      <c r="D7" t="b" s="20">
        <v>0</v>
      </c>
      <c r="E7" s="21"/>
      <c r="F7" s="22">
        <f>3600*(B7*'data'!$C$15/1000-H7-I6)/C7</f>
        <v>1057.179011272870</v>
      </c>
      <c r="G7" s="22">
        <f>IF(F7&gt;'data'!$H$28,'data'!$H$28,IF(F7&lt;0,0,F7))</f>
        <v>1057.179011272870</v>
      </c>
      <c r="H7" s="22">
        <f>(J7*'data'!$C$16+K7*OFFSET('data'!$C$17,0,D7)-I6*(OFFSET('data'!$C$18,0,D7)+'data'!$C$19+OFFSET('data'!$C$20,0,D7)))*$C7/60</f>
        <v>-1.46830418232345</v>
      </c>
      <c r="I7" s="22">
        <f>(G7/60)*$C7/60+H7+I6</f>
        <v>22.9087323943552</v>
      </c>
      <c r="J7" s="22">
        <f>J6+('data'!$C$19*I6-'data'!$C$16*J6)*$C7/60</f>
        <v>0.9540944544126641</v>
      </c>
      <c r="K7" s="22">
        <f>K6+(OFFSET('data'!$C$20,0,D7)*I6-OFFSET('data'!$C$17,0,D7)*K6)*$C7/60</f>
        <v>0.593089865419704</v>
      </c>
      <c r="L7" s="23">
        <f>$A7/60</f>
        <v>0.25</v>
      </c>
      <c r="M7" s="19">
        <f>I7/'data'!$C$15*1000</f>
        <v>3.5</v>
      </c>
      <c r="N7" s="19">
        <f>N6+'data'!$G$21*(M6-N6)/60*C6</f>
        <v>0.07079594232984571</v>
      </c>
      <c r="O7" s="20">
        <f>IF(N7&lt;='data'!$G$22,1.89,1.47)</f>
        <v>1.89</v>
      </c>
      <c r="P7" s="19">
        <f>$A7</f>
        <v>15</v>
      </c>
      <c r="Q7" s="20">
        <f>'data'!$G$23-'data'!$G$23*(1-('data'!$G$22^O7)/('data'!$G$22^O7+N7^O7))</f>
        <v>92.9210540213802</v>
      </c>
      <c r="R7" s="20">
        <f>VLOOKUP(IF(P7-'data'!$G$24&lt;0,0,P7-'data'!$G$24),P2:Q1104,2)</f>
        <v>93</v>
      </c>
    </row>
    <row r="8" ht="20.05" customHeight="1">
      <c r="A8" s="17">
        <f>$A7+C7</f>
        <v>20</v>
      </c>
      <c r="B8" s="18">
        <v>3.5</v>
      </c>
      <c r="C8" s="19">
        <v>5</v>
      </c>
      <c r="D8" t="b" s="20">
        <v>0</v>
      </c>
      <c r="E8" s="21"/>
      <c r="F8" s="22">
        <f>3600*(B8*'data'!$C$15/1000-H8-I7)/C8</f>
        <v>1054.780775461780</v>
      </c>
      <c r="G8" s="22">
        <f>IF(F8&gt;'data'!$H$28,'data'!$H$28,IF(F8&lt;0,0,F8))</f>
        <v>1054.780775461780</v>
      </c>
      <c r="H8" s="22">
        <f>(J8*'data'!$C$16+K8*OFFSET('data'!$C$17,0,D8)-I7*(OFFSET('data'!$C$18,0,D8)+'data'!$C$19+OFFSET('data'!$C$20,0,D8)))*$C8/60</f>
        <v>-1.46497329925249</v>
      </c>
      <c r="I8" s="22">
        <f>(G8/60)*$C8/60+H8+I7</f>
        <v>22.9087323943552</v>
      </c>
      <c r="J8" s="22">
        <f>J7+('data'!$C$19*I7-'data'!$C$16*J7)*$C8/60</f>
        <v>1.50215372247648</v>
      </c>
      <c r="K8" s="22">
        <f>K7+(OFFSET('data'!$C$20,0,D8)*I7-OFFSET('data'!$C$17,0,D8)*K7)*$C8/60</f>
        <v>0.936257747632814</v>
      </c>
      <c r="L8" s="23">
        <f>$A8/60</f>
        <v>0.333333333333333</v>
      </c>
      <c r="M8" s="19">
        <f>I8/'data'!$C$15*1000</f>
        <v>3.5</v>
      </c>
      <c r="N8" s="19">
        <f>N7+'data'!$G$21*(M7-N7)/60*C7</f>
        <v>0.111148117662639</v>
      </c>
      <c r="O8" s="20">
        <f>IF(N8&lt;='data'!$G$22,1.89,1.47)</f>
        <v>1.89</v>
      </c>
      <c r="P8" s="19">
        <f>$A8</f>
        <v>20</v>
      </c>
      <c r="Q8" s="20">
        <f>'data'!$G$23-'data'!$G$23*(1-('data'!$G$22^O8)/('data'!$G$22^O8+N8^O8))</f>
        <v>92.8150418687473</v>
      </c>
      <c r="R8" s="20">
        <f>VLOOKUP(IF(P8-'data'!$G$24&lt;0,0,P8-'data'!$G$24),P2:Q1104,2)</f>
        <v>93</v>
      </c>
    </row>
    <row r="9" ht="20.05" customHeight="1">
      <c r="A9" s="17">
        <f>$A8+C8</f>
        <v>25</v>
      </c>
      <c r="B9" s="18">
        <v>3.5</v>
      </c>
      <c r="C9" s="19">
        <v>5</v>
      </c>
      <c r="D9" t="b" s="20">
        <v>0</v>
      </c>
      <c r="E9" s="21"/>
      <c r="F9" s="22">
        <f>3600*(B9*'data'!$C$15/1000-H9-I8)/C9</f>
        <v>1052.396156418330</v>
      </c>
      <c r="G9" s="22">
        <f>IF(F9&gt;'data'!$H$28,'data'!$H$28,IF(F9&lt;0,0,F9))</f>
        <v>1052.396156418330</v>
      </c>
      <c r="H9" s="22">
        <f>(J9*'data'!$C$16+K9*OFFSET('data'!$C$17,0,D9)-I8*(OFFSET('data'!$C$18,0,D9)+'data'!$C$19+OFFSET('data'!$C$20,0,D9)))*$C9/60</f>
        <v>-1.46166132835881</v>
      </c>
      <c r="I9" s="22">
        <f>(G9/60)*$C9/60+H9+I8</f>
        <v>22.9087323943552</v>
      </c>
      <c r="J9" s="22">
        <f>J8+('data'!$C$19*I8-'data'!$C$16*J8)*$C9/60</f>
        <v>2.04699678283246</v>
      </c>
      <c r="K9" s="22">
        <f>K8+(OFFSET('data'!$C$20,0,D9)*I8-OFFSET('data'!$C$17,0,D9)*K8)*$C9/60</f>
        <v>1.2793109544828</v>
      </c>
      <c r="L9" s="23">
        <f>$A9/60</f>
        <v>0.416666666666667</v>
      </c>
      <c r="M9" s="19">
        <f>I9/'data'!$C$15*1000</f>
        <v>3.5</v>
      </c>
      <c r="N9" s="19">
        <f>N8+'data'!$G$21*(M8-N8)/60*C8</f>
        <v>0.151025460344267</v>
      </c>
      <c r="O9" s="20">
        <f>IF(N9&lt;='data'!$G$22,1.89,1.47)</f>
        <v>1.89</v>
      </c>
      <c r="P9" s="19">
        <f>$A9</f>
        <v>25</v>
      </c>
      <c r="Q9" s="20">
        <f>'data'!$G$23-'data'!$G$23*(1-('data'!$G$22^O9)/('data'!$G$22^O9+N9^O9))</f>
        <v>92.6703555871516</v>
      </c>
      <c r="R9" s="20">
        <f>VLOOKUP(IF(P9-'data'!$G$24&lt;0,0,P9-'data'!$G$24),P2:Q1104,2)</f>
        <v>93</v>
      </c>
    </row>
    <row r="10" ht="20.05" customHeight="1">
      <c r="A10" s="17">
        <f>$A9+C9</f>
        <v>30</v>
      </c>
      <c r="B10" s="18">
        <v>3.5</v>
      </c>
      <c r="C10" s="19">
        <v>5</v>
      </c>
      <c r="D10" t="b" s="20">
        <v>0</v>
      </c>
      <c r="E10" s="21"/>
      <c r="F10" s="22">
        <f>3600*(B10*'data'!$C$15/1000-H10-I9)/C10</f>
        <v>1050.025074387170</v>
      </c>
      <c r="G10" s="22">
        <f>IF(F10&gt;'data'!$H$28,'data'!$H$28,IF(F10&lt;0,0,F10))</f>
        <v>1050.025074387170</v>
      </c>
      <c r="H10" s="22">
        <f>(J10*'data'!$C$16+K10*OFFSET('data'!$C$17,0,D10)-I9*(OFFSET('data'!$C$18,0,D10)+'data'!$C$19+OFFSET('data'!$C$20,0,D10)))*$C10/60</f>
        <v>-1.45836815887109</v>
      </c>
      <c r="I10" s="22">
        <f>(G10/60)*$C10/60+H10+I9</f>
        <v>22.9087323943552</v>
      </c>
      <c r="J10" s="22">
        <f>J9+('data'!$C$19*I9-'data'!$C$16*J9)*$C10/60</f>
        <v>2.58864250933717</v>
      </c>
      <c r="K10" s="22">
        <f>K9+(OFFSET('data'!$C$20,0,D10)*I9-OFFSET('data'!$C$17,0,D10)*K9)*$C10/60</f>
        <v>1.62224952429038</v>
      </c>
      <c r="L10" s="23">
        <f>$A10/60</f>
        <v>0.5</v>
      </c>
      <c r="M10" s="19">
        <f>I10/'data'!$C$15*1000</f>
        <v>3.5</v>
      </c>
      <c r="N10" s="19">
        <f>N9+'data'!$G$21*(M9-N9)/60*C9</f>
        <v>0.190433557831782</v>
      </c>
      <c r="O10" s="20">
        <f>IF(N10&lt;='data'!$G$22,1.89,1.47)</f>
        <v>1.89</v>
      </c>
      <c r="P10" s="19">
        <f>$A10</f>
        <v>30</v>
      </c>
      <c r="Q10" s="20">
        <f>'data'!$G$23-'data'!$G$23*(1-('data'!$G$22^O10)/('data'!$G$22^O10+N10^O10))</f>
        <v>92.490070237265</v>
      </c>
      <c r="R10" s="20">
        <f>VLOOKUP(IF(P10-'data'!$G$24&lt;0,0,P10-'data'!$G$24),P2:Q1104,2)</f>
        <v>92.98444520605101</v>
      </c>
    </row>
    <row r="11" ht="20.05" customHeight="1">
      <c r="A11" s="17">
        <f>$A10+C10</f>
        <v>35</v>
      </c>
      <c r="B11" s="18">
        <v>3.5</v>
      </c>
      <c r="C11" s="19">
        <v>5</v>
      </c>
      <c r="D11" t="b" s="20">
        <v>0</v>
      </c>
      <c r="E11" s="21"/>
      <c r="F11" s="22">
        <f>3600*(B11*'data'!$C$15/1000-H11-I10)/C11</f>
        <v>1047.667450080910</v>
      </c>
      <c r="G11" s="22">
        <f>IF(F11&gt;'data'!$H$28,'data'!$H$28,IF(F11&lt;0,0,F11))</f>
        <v>1047.667450080910</v>
      </c>
      <c r="H11" s="22">
        <f>(J11*'data'!$C$16+K11*OFFSET('data'!$C$17,0,D11)-I10*(OFFSET('data'!$C$18,0,D11)+'data'!$C$19+OFFSET('data'!$C$20,0,D11)))*$C11/60</f>
        <v>-1.45509368066794</v>
      </c>
      <c r="I11" s="22">
        <f>(G11/60)*$C11/60+H11+I10</f>
        <v>22.9087323943552</v>
      </c>
      <c r="J11" s="22">
        <f>J10+('data'!$C$19*I10-'data'!$C$16*J10)*$C11/60</f>
        <v>3.12710966508866</v>
      </c>
      <c r="K11" s="22">
        <f>K10+(OFFSET('data'!$C$20,0,D11)*I10-OFFSET('data'!$C$17,0,D11)*K10)*$C11/60</f>
        <v>1.96507349536346</v>
      </c>
      <c r="L11" s="23">
        <f>$A11/60</f>
        <v>0.583333333333333</v>
      </c>
      <c r="M11" s="19">
        <f>I11/'data'!$C$15*1000</f>
        <v>3.5</v>
      </c>
      <c r="N11" s="19">
        <f>N10+'data'!$G$21*(M10-N10)/60*C10</f>
        <v>0.229377931833437</v>
      </c>
      <c r="O11" s="20">
        <f>IF(N11&lt;='data'!$G$22,1.89,1.47)</f>
        <v>1.89</v>
      </c>
      <c r="P11" s="19">
        <f>$A11</f>
        <v>35</v>
      </c>
      <c r="Q11" s="20">
        <f>'data'!$G$23-'data'!$G$23*(1-('data'!$G$22^O11)/('data'!$G$22^O11+N11^O11))</f>
        <v>92.27683838857919</v>
      </c>
      <c r="R11" s="20">
        <f>VLOOKUP(IF(P11-'data'!$G$24&lt;0,0,P11-'data'!$G$24),P2:Q1104,2)</f>
        <v>92.9210540213802</v>
      </c>
    </row>
    <row r="12" ht="20.05" customHeight="1">
      <c r="A12" s="17">
        <f>$A11+C11</f>
        <v>40</v>
      </c>
      <c r="B12" s="18">
        <v>3.5</v>
      </c>
      <c r="C12" s="19">
        <v>5</v>
      </c>
      <c r="D12" t="b" s="20">
        <v>0</v>
      </c>
      <c r="E12" s="21"/>
      <c r="F12" s="22">
        <f>3600*(B12*'data'!$C$15/1000-H12-I11)/C12</f>
        <v>1045.323204677390</v>
      </c>
      <c r="G12" s="22">
        <f>IF(F12&gt;'data'!$H$28,'data'!$H$28,IF(F12&lt;0,0,F12))</f>
        <v>1045.323204677390</v>
      </c>
      <c r="H12" s="22">
        <f>(J12*'data'!$C$16+K12*OFFSET('data'!$C$17,0,D12)-I11*(OFFSET('data'!$C$18,0,D12)+'data'!$C$19+OFFSET('data'!$C$20,0,D12)))*$C12/60</f>
        <v>-1.45183778427417</v>
      </c>
      <c r="I12" s="22">
        <f>(G12/60)*$C12/60+H12+I11</f>
        <v>22.9087323943552</v>
      </c>
      <c r="J12" s="22">
        <f>J11+('data'!$C$19*I11-'data'!$C$16*J11)*$C12/60</f>
        <v>3.66241690307639</v>
      </c>
      <c r="K12" s="22">
        <f>K11+(OFFSET('data'!$C$20,0,D12)*I11-OFFSET('data'!$C$17,0,D12)*K11)*$C12/60</f>
        <v>2.30778290599715</v>
      </c>
      <c r="L12" s="23">
        <f>$A12/60</f>
        <v>0.666666666666667</v>
      </c>
      <c r="M12" s="19">
        <f>I12/'data'!$C$15*1000</f>
        <v>3.5</v>
      </c>
      <c r="N12" s="19">
        <f>N11+'data'!$G$21*(M11-N11)/60*C11</f>
        <v>0.267864039082367</v>
      </c>
      <c r="O12" s="20">
        <f>IF(N12&lt;='data'!$G$22,1.89,1.47)</f>
        <v>1.89</v>
      </c>
      <c r="P12" s="19">
        <f>$A12</f>
        <v>40</v>
      </c>
      <c r="Q12" s="20">
        <f>'data'!$G$23-'data'!$G$23*(1-('data'!$G$22^O12)/('data'!$G$22^O12+N12^O12))</f>
        <v>92.03305416414329</v>
      </c>
      <c r="R12" s="20">
        <f>VLOOKUP(IF(P12-'data'!$G$24&lt;0,0,P12-'data'!$G$24),P2:Q1104,2)</f>
        <v>92.8150418687473</v>
      </c>
    </row>
    <row r="13" ht="20.05" customHeight="1">
      <c r="A13" s="17">
        <f>$A12+C12</f>
        <v>45</v>
      </c>
      <c r="B13" s="18">
        <v>3.5</v>
      </c>
      <c r="C13" s="19">
        <v>5</v>
      </c>
      <c r="D13" t="b" s="20">
        <v>0</v>
      </c>
      <c r="E13" s="21"/>
      <c r="F13" s="22">
        <f>3600*(B13*'data'!$C$15/1000-H13-I12)/C13</f>
        <v>1042.992259816980</v>
      </c>
      <c r="G13" s="22">
        <f>IF(F13&gt;'data'!$H$28,'data'!$H$28,IF(F13&lt;0,0,F13))</f>
        <v>1042.992259816980</v>
      </c>
      <c r="H13" s="22">
        <f>(J13*'data'!$C$16+K13*OFFSET('data'!$C$17,0,D13)-I12*(OFFSET('data'!$C$18,0,D13)+'data'!$C$19+OFFSET('data'!$C$20,0,D13)))*$C13/60</f>
        <v>-1.44860036085693</v>
      </c>
      <c r="I13" s="22">
        <f>(G13/60)*$C13/60+H13+I12</f>
        <v>22.9087323943552</v>
      </c>
      <c r="J13" s="22">
        <f>J12+('data'!$C$19*I12-'data'!$C$16*J12)*$C13/60</f>
        <v>4.19458276682742</v>
      </c>
      <c r="K13" s="22">
        <f>K12+(OFFSET('data'!$C$20,0,D13)*I12-OFFSET('data'!$C$17,0,D13)*K12)*$C13/60</f>
        <v>2.65037779447376</v>
      </c>
      <c r="L13" s="23">
        <f>$A13/60</f>
        <v>0.75</v>
      </c>
      <c r="M13" s="19">
        <f>I13/'data'!$C$15*1000</f>
        <v>3.5</v>
      </c>
      <c r="N13" s="19">
        <f>N12+'data'!$G$21*(M12-N12)/60*C12</f>
        <v>0.305897272101164</v>
      </c>
      <c r="O13" s="20">
        <f>IF(N13&lt;='data'!$G$22,1.89,1.47)</f>
        <v>1.89</v>
      </c>
      <c r="P13" s="19">
        <f>$A13</f>
        <v>45</v>
      </c>
      <c r="Q13" s="20">
        <f>'data'!$G$23-'data'!$G$23*(1-('data'!$G$22^O13)/('data'!$G$22^O13+N13^O13))</f>
        <v>91.7609302024362</v>
      </c>
      <c r="R13" s="20">
        <f>VLOOKUP(IF(P13-'data'!$G$24&lt;0,0,P13-'data'!$G$24),P2:Q1104,2)</f>
        <v>92.6703555871516</v>
      </c>
    </row>
    <row r="14" ht="20.05" customHeight="1">
      <c r="A14" s="17">
        <f>$A13+C13</f>
        <v>50</v>
      </c>
      <c r="B14" s="18">
        <v>3.5</v>
      </c>
      <c r="C14" s="19">
        <v>5</v>
      </c>
      <c r="D14" t="b" s="20">
        <v>0</v>
      </c>
      <c r="E14" s="21"/>
      <c r="F14" s="22">
        <f>3600*(B14*'data'!$C$15/1000-H14-I13)/C14</f>
        <v>1040.674537599810</v>
      </c>
      <c r="G14" s="22">
        <f>IF(F14&gt;'data'!$H$28,'data'!$H$28,IF(F14&lt;0,0,F14))</f>
        <v>1040.674537599810</v>
      </c>
      <c r="H14" s="22">
        <f>(J14*'data'!$C$16+K14*OFFSET('data'!$C$17,0,D14)-I13*(OFFSET('data'!$C$18,0,D14)+'data'!$C$19+OFFSET('data'!$C$20,0,D14)))*$C14/60</f>
        <v>-1.44538130222198</v>
      </c>
      <c r="I14" s="22">
        <f>(G14/60)*$C14/60+H14+I13</f>
        <v>22.9087323943552</v>
      </c>
      <c r="J14" s="22">
        <f>J13+('data'!$C$19*I13-'data'!$C$16*J13)*$C14/60</f>
        <v>4.72362569104877</v>
      </c>
      <c r="K14" s="22">
        <f>K13+(OFFSET('data'!$C$20,0,D14)*I13-OFFSET('data'!$C$17,0,D14)*K13)*$C14/60</f>
        <v>2.99285819906282</v>
      </c>
      <c r="L14" s="23">
        <f>$A14/60</f>
        <v>0.833333333333333</v>
      </c>
      <c r="M14" s="19">
        <f>I14/'data'!$C$15*1000</f>
        <v>3.5</v>
      </c>
      <c r="N14" s="19">
        <f>N13+'data'!$G$21*(M13-N13)/60*C13</f>
        <v>0.343482959957458</v>
      </c>
      <c r="O14" s="20">
        <f>IF(N14&lt;='data'!$G$22,1.89,1.47)</f>
        <v>1.89</v>
      </c>
      <c r="P14" s="19">
        <f>$A14</f>
        <v>50</v>
      </c>
      <c r="Q14" s="20">
        <f>'data'!$G$23-'data'!$G$23*(1-('data'!$G$22^O14)/('data'!$G$22^O14+N14^O14))</f>
        <v>91.4625388642345</v>
      </c>
      <c r="R14" s="20">
        <f>VLOOKUP(IF(P14-'data'!$G$24&lt;0,0,P14-'data'!$G$24),P2:Q1104,2)</f>
        <v>92.490070237265</v>
      </c>
    </row>
    <row r="15" ht="20.05" customHeight="1">
      <c r="A15" s="17">
        <f>$A14+C14</f>
        <v>55</v>
      </c>
      <c r="B15" s="18">
        <v>3.5</v>
      </c>
      <c r="C15" s="19">
        <v>5</v>
      </c>
      <c r="D15" t="b" s="20">
        <v>0</v>
      </c>
      <c r="E15" s="21"/>
      <c r="F15" s="22">
        <f>3600*(B15*'data'!$C$15/1000-H15-I14)/C15</f>
        <v>1038.369960583150</v>
      </c>
      <c r="G15" s="22">
        <f>IF(F15&gt;'data'!$H$28,'data'!$H$28,IF(F15&lt;0,0,F15))</f>
        <v>1038.369960583150</v>
      </c>
      <c r="H15" s="22">
        <f>(J15*'data'!$C$16+K15*OFFSET('data'!$C$17,0,D15)-I14*(OFFSET('data'!$C$18,0,D15)+'data'!$C$19+OFFSET('data'!$C$20,0,D15)))*$C15/60</f>
        <v>-1.44218050080995</v>
      </c>
      <c r="I15" s="22">
        <f>(G15/60)*$C15/60+H15+I14</f>
        <v>22.9087323943552</v>
      </c>
      <c r="J15" s="22">
        <f>J14+('data'!$C$19*I14-'data'!$C$16*J14)*$C15/60</f>
        <v>5.249564002266</v>
      </c>
      <c r="K15" s="22">
        <f>K14+(OFFSET('data'!$C$20,0,D15)*I14-OFFSET('data'!$C$17,0,D15)*K14)*$C15/60</f>
        <v>3.33522415802105</v>
      </c>
      <c r="L15" s="23">
        <f>$A15/60</f>
        <v>0.916666666666667</v>
      </c>
      <c r="M15" s="19">
        <f>I15/'data'!$C$15*1000</f>
        <v>3.5</v>
      </c>
      <c r="N15" s="19">
        <f>N14+'data'!$G$21*(M14-N14)/60*C14</f>
        <v>0.380626369010603</v>
      </c>
      <c r="O15" s="20">
        <f>IF(N15&lt;='data'!$G$22,1.89,1.47)</f>
        <v>1.89</v>
      </c>
      <c r="P15" s="19">
        <f>$A15</f>
        <v>55</v>
      </c>
      <c r="Q15" s="20">
        <f>'data'!$G$23-'data'!$G$23*(1-('data'!$G$22^O15)/('data'!$G$22^O15+N15^O15))</f>
        <v>91.1398362197111</v>
      </c>
      <c r="R15" s="20">
        <f>VLOOKUP(IF(P15-'data'!$G$24&lt;0,0,P15-'data'!$G$24),P2:Q1104,2)</f>
        <v>92.27683838857919</v>
      </c>
    </row>
    <row r="16" ht="20.05" customHeight="1">
      <c r="A16" s="17">
        <f>$A15+C15</f>
        <v>60</v>
      </c>
      <c r="B16" s="18">
        <v>3.5</v>
      </c>
      <c r="C16" s="19">
        <v>5</v>
      </c>
      <c r="D16" t="b" s="20">
        <v>0</v>
      </c>
      <c r="E16" s="21"/>
      <c r="F16" s="22">
        <f>3600*(B16*'data'!$C$15/1000-H16-I15)/C16</f>
        <v>1036.078451778630</v>
      </c>
      <c r="G16" s="22">
        <f>IF(F16&gt;'data'!$H$28,'data'!$H$28,IF(F16&lt;0,0,F16))</f>
        <v>1036.078451778630</v>
      </c>
      <c r="H16" s="22">
        <f>(J16*'data'!$C$16+K16*OFFSET('data'!$C$17,0,D16)-I15*(OFFSET('data'!$C$18,0,D16)+'data'!$C$19+OFFSET('data'!$C$20,0,D16)))*$C16/60</f>
        <v>-1.43899784969255</v>
      </c>
      <c r="I16" s="22">
        <f>(G16/60)*$C16/60+H16+I15</f>
        <v>22.9087323943552</v>
      </c>
      <c r="J16" s="22">
        <f>J15+('data'!$C$19*I15-'data'!$C$16*J15)*$C16/60</f>
        <v>5.77241591945807</v>
      </c>
      <c r="K16" s="22">
        <f>K15+(OFFSET('data'!$C$20,0,D16)*I15-OFFSET('data'!$C$17,0,D16)*K15)*$C16/60</f>
        <v>3.6774757095924</v>
      </c>
      <c r="L16" s="23">
        <f>$A16/60</f>
        <v>1</v>
      </c>
      <c r="M16" s="19">
        <f>I16/'data'!$C$15*1000</f>
        <v>3.5</v>
      </c>
      <c r="N16" s="19">
        <f>N15+'data'!$G$21*(M15-N15)/60*C15</f>
        <v>0.417332703649579</v>
      </c>
      <c r="O16" s="20">
        <f>IF(N16&lt;='data'!$G$22,1.89,1.47)</f>
        <v>1.89</v>
      </c>
      <c r="P16" s="19">
        <f>$A16</f>
        <v>60</v>
      </c>
      <c r="Q16" s="20">
        <f>'data'!$G$23-'data'!$G$23*(1-('data'!$G$22^O16)/('data'!$G$22^O16+N16^O16))</f>
        <v>90.79467687749241</v>
      </c>
      <c r="R16" s="20">
        <f>VLOOKUP(IF(P16-'data'!$G$24&lt;0,0,P16-'data'!$G$24),P2:Q1104,2)</f>
        <v>92.03305416414329</v>
      </c>
    </row>
    <row r="17" ht="20.05" customHeight="1">
      <c r="A17" s="17">
        <f>$A16+C16</f>
        <v>65</v>
      </c>
      <c r="B17" s="18">
        <v>3.5</v>
      </c>
      <c r="C17" s="19">
        <v>5</v>
      </c>
      <c r="D17" t="b" s="20">
        <v>0</v>
      </c>
      <c r="E17" s="21"/>
      <c r="F17" s="22">
        <f>3600*(B17*'data'!$C$15/1000-H17-I16)/C17</f>
        <v>1033.799934649650</v>
      </c>
      <c r="G17" s="22">
        <f>IF(F17&gt;'data'!$H$28,'data'!$H$28,IF(F17&lt;0,0,F17))</f>
        <v>1033.799934649650</v>
      </c>
      <c r="H17" s="22">
        <f>(J17*'data'!$C$16+K17*OFFSET('data'!$C$17,0,D17)-I16*(OFFSET('data'!$C$18,0,D17)+'data'!$C$19+OFFSET('data'!$C$20,0,D17)))*$C17/60</f>
        <v>-1.43583324256897</v>
      </c>
      <c r="I17" s="22">
        <f>(G17/60)*$C17/60+H17+I16</f>
        <v>22.9087323943552</v>
      </c>
      <c r="J17" s="22">
        <f>J16+('data'!$C$19*I16-'data'!$C$16*J16)*$C17/60</f>
        <v>6.29219955468846</v>
      </c>
      <c r="K17" s="22">
        <f>K16+(OFFSET('data'!$C$20,0,D17)*I16-OFFSET('data'!$C$17,0,D17)*K16)*$C17/60</f>
        <v>4.01961289200804</v>
      </c>
      <c r="L17" s="23">
        <f>$A17/60</f>
        <v>1.08333333333333</v>
      </c>
      <c r="M17" s="19">
        <f>I17/'data'!$C$15*1000</f>
        <v>3.5</v>
      </c>
      <c r="N17" s="19">
        <f>N16+'data'!$G$21*(M16-N16)/60*C16</f>
        <v>0.453607107022213</v>
      </c>
      <c r="O17" s="20">
        <f>IF(N17&lt;='data'!$G$22,1.89,1.47)</f>
        <v>1.89</v>
      </c>
      <c r="P17" s="19">
        <f>$A17</f>
        <v>65</v>
      </c>
      <c r="Q17" s="20">
        <f>'data'!$G$23-'data'!$G$23*(1-('data'!$G$22^O17)/('data'!$G$22^O17+N17^O17))</f>
        <v>90.4288236170291</v>
      </c>
      <c r="R17" s="20">
        <f>VLOOKUP(IF(P17-'data'!$G$24&lt;0,0,P17-'data'!$G$24),P2:Q1104,2)</f>
        <v>91.7609302024362</v>
      </c>
    </row>
    <row r="18" ht="20.05" customHeight="1">
      <c r="A18" s="17">
        <f>$A17+C17</f>
        <v>70</v>
      </c>
      <c r="B18" s="18">
        <v>3.5</v>
      </c>
      <c r="C18" s="19">
        <v>5</v>
      </c>
      <c r="D18" t="b" s="20">
        <v>0</v>
      </c>
      <c r="E18" s="21"/>
      <c r="F18" s="22">
        <f>3600*(B18*'data'!$C$15/1000-H18-I17)/C18</f>
        <v>1031.534333108690</v>
      </c>
      <c r="G18" s="22">
        <f>IF(F18&gt;'data'!$H$28,'data'!$H$28,IF(F18&lt;0,0,F18))</f>
        <v>1031.534333108690</v>
      </c>
      <c r="H18" s="22">
        <f>(J18*'data'!$C$16+K18*OFFSET('data'!$C$17,0,D18)-I17*(OFFSET('data'!$C$18,0,D18)+'data'!$C$19+OFFSET('data'!$C$20,0,D18)))*$C18/60</f>
        <v>-1.43268657376209</v>
      </c>
      <c r="I18" s="22">
        <f>(G18/60)*$C18/60+H18+I17</f>
        <v>22.9087323943552</v>
      </c>
      <c r="J18" s="22">
        <f>J17+('data'!$C$19*I17-'data'!$C$16*J17)*$C18/60</f>
        <v>6.80893291373259</v>
      </c>
      <c r="K18" s="22">
        <f>K17+(OFFSET('data'!$C$20,0,D18)*I17-OFFSET('data'!$C$17,0,D18)*K17)*$C18/60</f>
        <v>4.36163574348636</v>
      </c>
      <c r="L18" s="23">
        <f>$A18/60</f>
        <v>1.16666666666667</v>
      </c>
      <c r="M18" s="19">
        <f>I18/'data'!$C$15*1000</f>
        <v>3.5</v>
      </c>
      <c r="N18" s="19">
        <f>N17+'data'!$G$21*(M17-N17)/60*C17</f>
        <v>0.489454661755813</v>
      </c>
      <c r="O18" s="20">
        <f>IF(N18&lt;='data'!$G$22,1.89,1.47)</f>
        <v>1.89</v>
      </c>
      <c r="P18" s="19">
        <f>$A18</f>
        <v>70</v>
      </c>
      <c r="Q18" s="20">
        <f>'data'!$G$23-'data'!$G$23*(1-('data'!$G$22^O18)/('data'!$G$22^O18+N18^O18))</f>
        <v>90.0439539453856</v>
      </c>
      <c r="R18" s="20">
        <f>VLOOKUP(IF(P18-'data'!$G$24&lt;0,0,P18-'data'!$G$24),P2:Q1104,2)</f>
        <v>91.4625388642345</v>
      </c>
    </row>
    <row r="19" ht="20.05" customHeight="1">
      <c r="A19" s="17">
        <f>$A18+C18</f>
        <v>75</v>
      </c>
      <c r="B19" s="18">
        <v>3.5</v>
      </c>
      <c r="C19" s="19">
        <v>5</v>
      </c>
      <c r="D19" t="b" s="20">
        <v>0</v>
      </c>
      <c r="E19" s="21"/>
      <c r="F19" s="22">
        <f>3600*(B19*'data'!$C$15/1000-H19-I18)/C19</f>
        <v>1029.281571514720</v>
      </c>
      <c r="G19" s="22">
        <f>IF(F19&gt;'data'!$H$28,'data'!$H$28,IF(F19&lt;0,0,F19))</f>
        <v>1029.281571514720</v>
      </c>
      <c r="H19" s="22">
        <f>(J19*'data'!$C$16+K19*OFFSET('data'!$C$17,0,D19)-I18*(OFFSET('data'!$C$18,0,D19)+'data'!$C$19+OFFSET('data'!$C$20,0,D19)))*$C19/60</f>
        <v>-1.4295577382149</v>
      </c>
      <c r="I19" s="22">
        <f>(G19/60)*$C19/60+H19+I18</f>
        <v>22.9087323943552</v>
      </c>
      <c r="J19" s="22">
        <f>J18+('data'!$C$19*I18-'data'!$C$16*J18)*$C19/60</f>
        <v>7.32263389670154</v>
      </c>
      <c r="K19" s="22">
        <f>K18+(OFFSET('data'!$C$20,0,D19)*I18-OFFSET('data'!$C$17,0,D19)*K18)*$C19/60</f>
        <v>4.70354430223298</v>
      </c>
      <c r="L19" s="23">
        <f>$A19/60</f>
        <v>1.25</v>
      </c>
      <c r="M19" s="19">
        <f>I19/'data'!$C$15*1000</f>
        <v>3.5</v>
      </c>
      <c r="N19" s="19">
        <f>N18+'data'!$G$21*(M18-N18)/60*C18</f>
        <v>0.524880390669329</v>
      </c>
      <c r="O19" s="20">
        <f>IF(N19&lt;='data'!$G$22,1.89,1.47)</f>
        <v>1.89</v>
      </c>
      <c r="P19" s="19">
        <f>$A19</f>
        <v>75</v>
      </c>
      <c r="Q19" s="20">
        <f>'data'!$G$23-'data'!$G$23*(1-('data'!$G$22^O19)/('data'!$G$22^O19+N19^O19))</f>
        <v>89.6416647873704</v>
      </c>
      <c r="R19" s="20">
        <f>VLOOKUP(IF(P19-'data'!$G$24&lt;0,0,P19-'data'!$G$24),P2:Q1104,2)</f>
        <v>91.1398362197111</v>
      </c>
    </row>
    <row r="20" ht="20.05" customHeight="1">
      <c r="A20" s="17">
        <f>$A19+C19</f>
        <v>80</v>
      </c>
      <c r="B20" s="18">
        <v>3.5</v>
      </c>
      <c r="C20" s="19">
        <v>5</v>
      </c>
      <c r="D20" t="b" s="20">
        <v>0</v>
      </c>
      <c r="E20" s="21"/>
      <c r="F20" s="22">
        <f>3600*(B20*'data'!$C$15/1000-H20-I19)/C20</f>
        <v>1027.041574670510</v>
      </c>
      <c r="G20" s="22">
        <f>IF(F20&gt;'data'!$H$28,'data'!$H$28,IF(F20&lt;0,0,F20))</f>
        <v>1027.041574670510</v>
      </c>
      <c r="H20" s="22">
        <f>(J20*'data'!$C$16+K20*OFFSET('data'!$C$17,0,D20)-I19*(OFFSET('data'!$C$18,0,D20)+'data'!$C$19+OFFSET('data'!$C$20,0,D20)))*$C20/60</f>
        <v>-1.42644663148683</v>
      </c>
      <c r="I20" s="22">
        <f>(G20/60)*$C20/60+H20+I19</f>
        <v>22.9087323943552</v>
      </c>
      <c r="J20" s="22">
        <f>J19+('data'!$C$19*I19-'data'!$C$16*J19)*$C20/60</f>
        <v>7.83332029866215</v>
      </c>
      <c r="K20" s="22">
        <f>K19+(OFFSET('data'!$C$20,0,D20)*I19-OFFSET('data'!$C$17,0,D20)*K19)*$C20/60</f>
        <v>5.04533860644075</v>
      </c>
      <c r="L20" s="23">
        <f>$A20/60</f>
        <v>1.33333333333333</v>
      </c>
      <c r="M20" s="19">
        <f>I20/'data'!$C$15*1000</f>
        <v>3.5</v>
      </c>
      <c r="N20" s="19">
        <f>N19+'data'!$G$21*(M19-N19)/60*C19</f>
        <v>0.559889257477129</v>
      </c>
      <c r="O20" s="20">
        <f>IF(N20&lt;='data'!$G$22,1.89,1.47)</f>
        <v>1.89</v>
      </c>
      <c r="P20" s="19">
        <f>$A20</f>
        <v>80</v>
      </c>
      <c r="Q20" s="20">
        <f>'data'!$G$23-'data'!$G$23*(1-('data'!$G$22^O20)/('data'!$G$22^O20+N20^O20))</f>
        <v>89.2234760301895</v>
      </c>
      <c r="R20" s="20">
        <f>VLOOKUP(IF(P20-'data'!$G$24&lt;0,0,P20-'data'!$G$24),P2:Q1104,2)</f>
        <v>90.79467687749241</v>
      </c>
    </row>
    <row r="21" ht="20.05" customHeight="1">
      <c r="A21" s="17">
        <f>$A20+C20</f>
        <v>85</v>
      </c>
      <c r="B21" s="18">
        <v>3.5</v>
      </c>
      <c r="C21" s="19">
        <v>5</v>
      </c>
      <c r="D21" t="b" s="20">
        <v>0</v>
      </c>
      <c r="E21" s="21"/>
      <c r="F21" s="22">
        <f>3600*(B21*'data'!$C$15/1000-H21-I20)/C21</f>
        <v>1024.814267820080</v>
      </c>
      <c r="G21" s="22">
        <f>IF(F21&gt;'data'!$H$28,'data'!$H$28,IF(F21&lt;0,0,F21))</f>
        <v>1024.814267820080</v>
      </c>
      <c r="H21" s="22">
        <f>(J21*'data'!$C$16+K21*OFFSET('data'!$C$17,0,D21)-I20*(OFFSET('data'!$C$18,0,D21)+'data'!$C$19+OFFSET('data'!$C$20,0,D21)))*$C21/60</f>
        <v>-1.42335314975012</v>
      </c>
      <c r="I21" s="22">
        <f>(G21/60)*$C21/60+H21+I20</f>
        <v>22.9087323943552</v>
      </c>
      <c r="J21" s="22">
        <f>J20+('data'!$C$19*I20-'data'!$C$16*J20)*$C21/60</f>
        <v>8.34100981025345</v>
      </c>
      <c r="K21" s="22">
        <f>K20+(OFFSET('data'!$C$20,0,D21)*I20-OFFSET('data'!$C$17,0,D21)*K20)*$C21/60</f>
        <v>5.38701869428976</v>
      </c>
      <c r="L21" s="23">
        <f>$A21/60</f>
        <v>1.41666666666667</v>
      </c>
      <c r="M21" s="19">
        <f>I21/'data'!$C$15*1000</f>
        <v>3.5</v>
      </c>
      <c r="N21" s="19">
        <f>N20+'data'!$G$21*(M20-N20)/60*C20</f>
        <v>0.594486167484496</v>
      </c>
      <c r="O21" s="20">
        <f>IF(N21&lt;='data'!$G$22,1.89,1.47)</f>
        <v>1.89</v>
      </c>
      <c r="P21" s="19">
        <f>$A21</f>
        <v>85</v>
      </c>
      <c r="Q21" s="20">
        <f>'data'!$G$23-'data'!$G$23*(1-('data'!$G$22^O21)/('data'!$G$22^O21+N21^O21))</f>
        <v>88.7908333670358</v>
      </c>
      <c r="R21" s="20">
        <f>VLOOKUP(IF(P21-'data'!$G$24&lt;0,0,P21-'data'!$G$24),P2:Q1104,2)</f>
        <v>90.4288236170291</v>
      </c>
    </row>
    <row r="22" ht="20.05" customHeight="1">
      <c r="A22" s="17">
        <f>$A21+C21</f>
        <v>90</v>
      </c>
      <c r="B22" s="18">
        <v>3.5</v>
      </c>
      <c r="C22" s="19">
        <v>5</v>
      </c>
      <c r="D22" t="b" s="20">
        <v>0</v>
      </c>
      <c r="E22" s="21"/>
      <c r="F22" s="22">
        <f>3600*(B22*'data'!$C$15/1000-H22-I21)/C22</f>
        <v>1022.599576646080</v>
      </c>
      <c r="G22" s="22">
        <f>IF(F22&gt;'data'!$H$28,'data'!$H$28,IF(F22&lt;0,0,F22))</f>
        <v>1022.599576646080</v>
      </c>
      <c r="H22" s="22">
        <f>(J22*'data'!$C$16+K22*OFFSET('data'!$C$17,0,D22)-I21*(OFFSET('data'!$C$18,0,D22)+'data'!$C$19+OFFSET('data'!$C$20,0,D22)))*$C22/60</f>
        <v>-1.42027718978624</v>
      </c>
      <c r="I22" s="22">
        <f>(G22/60)*$C22/60+H22+I21</f>
        <v>22.9087323943552</v>
      </c>
      <c r="J22" s="22">
        <f>J21+('data'!$C$19*I21-'data'!$C$16*J21)*$C22/60</f>
        <v>8.84572001829946</v>
      </c>
      <c r="K22" s="22">
        <f>K21+(OFFSET('data'!$C$20,0,D22)*I21-OFFSET('data'!$C$17,0,D22)*K21)*$C22/60</f>
        <v>5.72858460394735</v>
      </c>
      <c r="L22" s="23">
        <f>$A22/60</f>
        <v>1.5</v>
      </c>
      <c r="M22" s="19">
        <f>I22/'data'!$C$15*1000</f>
        <v>3.5</v>
      </c>
      <c r="N22" s="19">
        <f>N21+'data'!$G$21*(M21-N21)/60*C21</f>
        <v>0.628675968274939</v>
      </c>
      <c r="O22" s="20">
        <f>IF(N22&lt;='data'!$G$22,1.89,1.47)</f>
        <v>1.89</v>
      </c>
      <c r="P22" s="19">
        <f>$A22</f>
        <v>90</v>
      </c>
      <c r="Q22" s="20">
        <f>'data'!$G$23-'data'!$G$23*(1-('data'!$G$22^O22)/('data'!$G$22^O22+N22^O22))</f>
        <v>88.3451107193705</v>
      </c>
      <c r="R22" s="20">
        <f>VLOOKUP(IF(P22-'data'!$G$24&lt;0,0,P22-'data'!$G$24),P2:Q1104,2)</f>
        <v>90.0439539453856</v>
      </c>
    </row>
    <row r="23" ht="20.05" customHeight="1">
      <c r="A23" s="17">
        <f>$A22+C22</f>
        <v>95</v>
      </c>
      <c r="B23" s="18">
        <v>3.5</v>
      </c>
      <c r="C23" s="19">
        <v>5</v>
      </c>
      <c r="D23" t="b" s="20">
        <v>0</v>
      </c>
      <c r="E23" s="21"/>
      <c r="F23" s="22">
        <f>3600*(B23*'data'!$C$15/1000-H23-I22)/C23</f>
        <v>1020.397427267270</v>
      </c>
      <c r="G23" s="22">
        <f>IF(F23&gt;'data'!$H$28,'data'!$H$28,IF(F23&lt;0,0,F23))</f>
        <v>1020.397427267270</v>
      </c>
      <c r="H23" s="22">
        <f>(J23*'data'!$C$16+K23*OFFSET('data'!$C$17,0,D23)-I22*(OFFSET('data'!$C$18,0,D23)+'data'!$C$19+OFFSET('data'!$C$20,0,D23)))*$C23/60</f>
        <v>-1.41721864898233</v>
      </c>
      <c r="I23" s="22">
        <f>(G23/60)*$C23/60+H23+I22</f>
        <v>22.9087323943552</v>
      </c>
      <c r="J23" s="22">
        <f>J22+('data'!$C$19*I22-'data'!$C$16*J22)*$C23/60</f>
        <v>9.347468406418439</v>
      </c>
      <c r="K23" s="22">
        <f>K22+(OFFSET('data'!$C$20,0,D23)*I22-OFFSET('data'!$C$17,0,D23)*K22)*$C23/60</f>
        <v>6.07003637356809</v>
      </c>
      <c r="L23" s="23">
        <f>$A23/60</f>
        <v>1.58333333333333</v>
      </c>
      <c r="M23" s="19">
        <f>I23/'data'!$C$15*1000</f>
        <v>3.5</v>
      </c>
      <c r="N23" s="19">
        <f>N22+'data'!$G$21*(M22-N22)/60*C22</f>
        <v>0.662463450389419</v>
      </c>
      <c r="O23" s="20">
        <f>IF(N23&lt;='data'!$G$22,1.89,1.47)</f>
        <v>1.89</v>
      </c>
      <c r="P23" s="19">
        <f>$A23</f>
        <v>95</v>
      </c>
      <c r="Q23" s="20">
        <f>'data'!$G$23-'data'!$G$23*(1-('data'!$G$22^O23)/('data'!$G$22^O23+N23^O23))</f>
        <v>87.8876124159265</v>
      </c>
      <c r="R23" s="20">
        <f>VLOOKUP(IF(P23-'data'!$G$24&lt;0,0,P23-'data'!$G$24),P2:Q1104,2)</f>
        <v>89.6416647873704</v>
      </c>
    </row>
    <row r="24" ht="20.05" customHeight="1">
      <c r="A24" s="17">
        <f>$A23+C23</f>
        <v>100</v>
      </c>
      <c r="B24" s="18">
        <v>3.5</v>
      </c>
      <c r="C24" s="19">
        <v>5</v>
      </c>
      <c r="D24" t="b" s="20">
        <v>0</v>
      </c>
      <c r="E24" s="21"/>
      <c r="F24" s="22">
        <f>3600*(B24*'data'!$C$15/1000-H24-I23)/C24</f>
        <v>1018.207746235880</v>
      </c>
      <c r="G24" s="22">
        <f>IF(F24&gt;'data'!$H$28,'data'!$H$28,IF(F24&lt;0,0,F24))</f>
        <v>1018.207746235880</v>
      </c>
      <c r="H24" s="22">
        <f>(J24*'data'!$C$16+K24*OFFSET('data'!$C$17,0,D24)-I23*(OFFSET('data'!$C$18,0,D24)+'data'!$C$19+OFFSET('data'!$C$20,0,D24)))*$C24/60</f>
        <v>-1.41417742532762</v>
      </c>
      <c r="I24" s="22">
        <f>(G24/60)*$C24/60+H24+I23</f>
        <v>22.9087323943552</v>
      </c>
      <c r="J24" s="22">
        <f>J23+('data'!$C$19*I23-'data'!$C$16*J23)*$C24/60</f>
        <v>9.84627235562853</v>
      </c>
      <c r="K24" s="22">
        <f>K23+(OFFSET('data'!$C$20,0,D24)*I23-OFFSET('data'!$C$17,0,D24)*K23)*$C24/60</f>
        <v>6.41137404129381</v>
      </c>
      <c r="L24" s="23">
        <f>$A24/60</f>
        <v>1.66666666666667</v>
      </c>
      <c r="M24" s="19">
        <f>I24/'data'!$C$15*1000</f>
        <v>3.5</v>
      </c>
      <c r="N24" s="19">
        <f>N23+'data'!$G$21*(M23-N23)/60*C23</f>
        <v>0.695853347997579</v>
      </c>
      <c r="O24" s="20">
        <f>IF(N24&lt;='data'!$G$22,1.89,1.47)</f>
        <v>1.89</v>
      </c>
      <c r="P24" s="19">
        <f>$A24</f>
        <v>100</v>
      </c>
      <c r="Q24" s="20">
        <f>'data'!$G$23-'data'!$G$23*(1-('data'!$G$22^O24)/('data'!$G$22^O24+N24^O24))</f>
        <v>87.4195752417213</v>
      </c>
      <c r="R24" s="20">
        <f>VLOOKUP(IF(P24-'data'!$G$24&lt;0,0,P24-'data'!$G$24),P2:Q1104,2)</f>
        <v>89.2234760301895</v>
      </c>
    </row>
    <row r="25" ht="20.05" customHeight="1">
      <c r="A25" s="17">
        <f>$A24+C24</f>
        <v>105</v>
      </c>
      <c r="B25" s="18">
        <v>3.5</v>
      </c>
      <c r="C25" s="19">
        <v>5</v>
      </c>
      <c r="D25" t="b" s="20">
        <v>0</v>
      </c>
      <c r="E25" s="21"/>
      <c r="F25" s="22">
        <f>3600*(B25*'data'!$C$15/1000-H25-I24)/C25</f>
        <v>1016.0304605351</v>
      </c>
      <c r="G25" s="22">
        <f>IF(F25&gt;'data'!$H$28,'data'!$H$28,IF(F25&lt;0,0,F25))</f>
        <v>1016.0304605351</v>
      </c>
      <c r="H25" s="22">
        <f>(J25*'data'!$C$16+K25*OFFSET('data'!$C$17,0,D25)-I24*(OFFSET('data'!$C$18,0,D25)+'data'!$C$19+OFFSET('data'!$C$20,0,D25)))*$C25/60</f>
        <v>-1.41115341740988</v>
      </c>
      <c r="I25" s="22">
        <f>(G25/60)*$C25/60+H25+I24</f>
        <v>22.9087323943552</v>
      </c>
      <c r="J25" s="22">
        <f>J24+('data'!$C$19*I24-'data'!$C$16*J24)*$C25/60</f>
        <v>10.3421491449498</v>
      </c>
      <c r="K25" s="22">
        <f>K24+(OFFSET('data'!$C$20,0,D25)*I24-OFFSET('data'!$C$17,0,D25)*K24)*$C25/60</f>
        <v>6.75259764525359</v>
      </c>
      <c r="L25" s="23">
        <f>$A25/60</f>
        <v>1.75</v>
      </c>
      <c r="M25" s="19">
        <f>I25/'data'!$C$15*1000</f>
        <v>3.5</v>
      </c>
      <c r="N25" s="19">
        <f>N24+'data'!$G$21*(M24-N24)/60*C24</f>
        <v>0.72885033956108</v>
      </c>
      <c r="O25" s="20">
        <f>IF(N25&lt;='data'!$G$22,1.89,1.47)</f>
        <v>1.89</v>
      </c>
      <c r="P25" s="19">
        <f>$A25</f>
        <v>105</v>
      </c>
      <c r="Q25" s="20">
        <f>'data'!$G$23-'data'!$G$23*(1-('data'!$G$22^O25)/('data'!$G$22^O25+N25^O25))</f>
        <v>86.94217042822299</v>
      </c>
      <c r="R25" s="20">
        <f>VLOOKUP(IF(P25-'data'!$G$24&lt;0,0,P25-'data'!$G$24),P2:Q1104,2)</f>
        <v>88.7908333670358</v>
      </c>
    </row>
    <row r="26" ht="20.05" customHeight="1">
      <c r="A26" s="17">
        <f>$A25+C25</f>
        <v>110</v>
      </c>
      <c r="B26" s="18">
        <v>3.5</v>
      </c>
      <c r="C26" s="19">
        <v>5</v>
      </c>
      <c r="D26" t="b" s="20">
        <v>0</v>
      </c>
      <c r="E26" s="21"/>
      <c r="F26" s="22">
        <f>3600*(B26*'data'!$C$15/1000-H26-I25)/C26</f>
        <v>1013.865497576610</v>
      </c>
      <c r="G26" s="22">
        <f>IF(F26&gt;'data'!$H$28,'data'!$H$28,IF(F26&lt;0,0,F26))</f>
        <v>1013.865497576610</v>
      </c>
      <c r="H26" s="22">
        <f>(J26*'data'!$C$16+K26*OFFSET('data'!$C$17,0,D26)-I25*(OFFSET('data'!$C$18,0,D26)+'data'!$C$19+OFFSET('data'!$C$20,0,D26)))*$C26/60</f>
        <v>-1.40814652441197</v>
      </c>
      <c r="I26" s="22">
        <f>(G26/60)*$C26/60+H26+I25</f>
        <v>22.9087323943552</v>
      </c>
      <c r="J26" s="22">
        <f>J25+('data'!$C$19*I25-'data'!$C$16*J25)*$C26/60</f>
        <v>10.835115952003</v>
      </c>
      <c r="K26" s="22">
        <f>K25+(OFFSET('data'!$C$20,0,D26)*I25-OFFSET('data'!$C$17,0,D26)*K25)*$C26/60</f>
        <v>7.09370722356377</v>
      </c>
      <c r="L26" s="23">
        <f>$A26/60</f>
        <v>1.83333333333333</v>
      </c>
      <c r="M26" s="19">
        <f>I26/'data'!$C$15*1000</f>
        <v>3.5</v>
      </c>
      <c r="N26" s="19">
        <f>N25+'data'!$G$21*(M25-N25)/60*C25</f>
        <v>0.761459048489126</v>
      </c>
      <c r="O26" s="20">
        <f>IF(N26&lt;='data'!$G$22,1.89,1.47)</f>
        <v>1.89</v>
      </c>
      <c r="P26" s="19">
        <f>$A26</f>
        <v>110</v>
      </c>
      <c r="Q26" s="20">
        <f>'data'!$G$23-'data'!$G$23*(1-('data'!$G$22^O26)/('data'!$G$22^O26+N26^O26))</f>
        <v>86.45650562793701</v>
      </c>
      <c r="R26" s="20">
        <f>VLOOKUP(IF(P26-'data'!$G$24&lt;0,0,P26-'data'!$G$24),P2:Q1104,2)</f>
        <v>88.3451107193705</v>
      </c>
    </row>
    <row r="27" ht="20.05" customHeight="1">
      <c r="A27" s="17">
        <f>$A26+C26</f>
        <v>115</v>
      </c>
      <c r="B27" s="18">
        <v>3.5</v>
      </c>
      <c r="C27" s="19">
        <v>5</v>
      </c>
      <c r="D27" t="b" s="20">
        <v>0</v>
      </c>
      <c r="E27" s="21"/>
      <c r="F27" s="22">
        <f>3600*(B27*'data'!$C$15/1000-H27-I26)/C27</f>
        <v>1011.712785197960</v>
      </c>
      <c r="G27" s="22">
        <f>IF(F27&gt;'data'!$H$28,'data'!$H$28,IF(F27&lt;0,0,F27))</f>
        <v>1011.712785197960</v>
      </c>
      <c r="H27" s="22">
        <f>(J27*'data'!$C$16+K27*OFFSET('data'!$C$17,0,D27)-I26*(OFFSET('data'!$C$18,0,D27)+'data'!$C$19+OFFSET('data'!$C$20,0,D27)))*$C27/60</f>
        <v>-1.40515664610829</v>
      </c>
      <c r="I27" s="22">
        <f>(G27/60)*$C27/60+H27+I26</f>
        <v>22.9087323943552</v>
      </c>
      <c r="J27" s="22">
        <f>J26+('data'!$C$19*I26-'data'!$C$16*J26)*$C27/60</f>
        <v>11.3251898536043</v>
      </c>
      <c r="K27" s="22">
        <f>K26+(OFFSET('data'!$C$20,0,D27)*I26-OFFSET('data'!$C$17,0,D27)*K26)*$C27/60</f>
        <v>7.43470281432796</v>
      </c>
      <c r="L27" s="23">
        <f>$A27/60</f>
        <v>1.91666666666667</v>
      </c>
      <c r="M27" s="19">
        <f>I27/'data'!$C$15*1000</f>
        <v>3.5</v>
      </c>
      <c r="N27" s="19">
        <f>N26+'data'!$G$21*(M26-N26)/60*C26</f>
        <v>0.79368404378628</v>
      </c>
      <c r="O27" s="20">
        <f>IF(N27&lt;='data'!$G$22,1.89,1.47)</f>
        <v>1.89</v>
      </c>
      <c r="P27" s="19">
        <f>$A27</f>
        <v>115</v>
      </c>
      <c r="Q27" s="20">
        <f>'data'!$G$23-'data'!$G$23*(1-('data'!$G$22^O27)/('data'!$G$22^O27+N27^O27))</f>
        <v>85.96362689806421</v>
      </c>
      <c r="R27" s="20">
        <f>VLOOKUP(IF(P27-'data'!$G$24&lt;0,0,P27-'data'!$G$24),P2:Q1104,2)</f>
        <v>87.8876124159265</v>
      </c>
    </row>
    <row r="28" ht="20.05" customHeight="1">
      <c r="A28" s="17">
        <f>$A27+C27</f>
        <v>120</v>
      </c>
      <c r="B28" s="18">
        <v>3.5</v>
      </c>
      <c r="C28" s="19">
        <v>5</v>
      </c>
      <c r="D28" t="b" s="20">
        <v>0</v>
      </c>
      <c r="E28" s="21"/>
      <c r="F28" s="22">
        <f>3600*(B28*'data'!$C$15/1000-H28-I27)/C28</f>
        <v>1009.572251660150</v>
      </c>
      <c r="G28" s="22">
        <f>IF(F28&gt;'data'!$H$28,'data'!$H$28,IF(F28&lt;0,0,F28))</f>
        <v>1009.572251660150</v>
      </c>
      <c r="H28" s="22">
        <f>(J28*'data'!$C$16+K28*OFFSET('data'!$C$17,0,D28)-I27*(OFFSET('data'!$C$18,0,D28)+'data'!$C$19+OFFSET('data'!$C$20,0,D28)))*$C28/60</f>
        <v>-1.40218368286134</v>
      </c>
      <c r="I28" s="22">
        <f>(G28/60)*$C28/60+H28+I27</f>
        <v>22.9087323943552</v>
      </c>
      <c r="J28" s="22">
        <f>J27+('data'!$C$19*I27-'data'!$C$16*J27)*$C28/60</f>
        <v>11.812387826357</v>
      </c>
      <c r="K28" s="22">
        <f>K27+(OFFSET('data'!$C$20,0,D28)*I27-OFFSET('data'!$C$17,0,D28)*K27)*$C28/60</f>
        <v>7.77558445563702</v>
      </c>
      <c r="L28" s="23">
        <f>$A28/60</f>
        <v>2</v>
      </c>
      <c r="M28" s="19">
        <f>I28/'data'!$C$15*1000</f>
        <v>3.5</v>
      </c>
      <c r="N28" s="19">
        <f>N27+'data'!$G$21*(M27-N27)/60*C27</f>
        <v>0.825529840692652</v>
      </c>
      <c r="O28" s="20">
        <f>IF(N28&lt;='data'!$G$22,1.89,1.47)</f>
        <v>1.89</v>
      </c>
      <c r="P28" s="19">
        <f>$A28</f>
        <v>120</v>
      </c>
      <c r="Q28" s="20">
        <f>'data'!$G$23-'data'!$G$23*(1-('data'!$G$22^O28)/('data'!$G$22^O28+N28^O28))</f>
        <v>85.46452070542129</v>
      </c>
      <c r="R28" s="20">
        <f>VLOOKUP(IF(P28-'data'!$G$24&lt;0,0,P28-'data'!$G$24),P2:Q1104,2)</f>
        <v>87.4195752417213</v>
      </c>
    </row>
    <row r="29" ht="20.05" customHeight="1">
      <c r="A29" s="17">
        <f>$A28+C28</f>
        <v>125</v>
      </c>
      <c r="B29" s="18">
        <v>3.5</v>
      </c>
      <c r="C29" s="19">
        <v>5</v>
      </c>
      <c r="D29" t="b" s="20">
        <v>0</v>
      </c>
      <c r="E29" s="21"/>
      <c r="F29" s="22">
        <f>3600*(B29*'data'!$C$15/1000-H29-I28)/C29</f>
        <v>1007.443825645130</v>
      </c>
      <c r="G29" s="22">
        <f>IF(F29&gt;'data'!$H$28,'data'!$H$28,IF(F29&lt;0,0,F29))</f>
        <v>1007.443825645130</v>
      </c>
      <c r="H29" s="22">
        <f>(J29*'data'!$C$16+K29*OFFSET('data'!$C$17,0,D29)-I28*(OFFSET('data'!$C$18,0,D29)+'data'!$C$19+OFFSET('data'!$C$20,0,D29)))*$C29/60</f>
        <v>-1.39922753561825</v>
      </c>
      <c r="I29" s="22">
        <f>(G29/60)*$C29/60+H29+I28</f>
        <v>22.9087323943552</v>
      </c>
      <c r="J29" s="22">
        <f>J28+('data'!$C$19*I28-'data'!$C$16*J28)*$C29/60</f>
        <v>12.2967267472397</v>
      </c>
      <c r="K29" s="22">
        <f>K28+(OFFSET('data'!$C$20,0,D29)*I28-OFFSET('data'!$C$17,0,D29)*K28)*$C29/60</f>
        <v>8.116352185569101</v>
      </c>
      <c r="L29" s="23">
        <f>$A29/60</f>
        <v>2.08333333333333</v>
      </c>
      <c r="M29" s="19">
        <f>I29/'data'!$C$15*1000</f>
        <v>3.5</v>
      </c>
      <c r="N29" s="19">
        <f>N28+'data'!$G$21*(M28-N28)/60*C28</f>
        <v>0.857000901316561</v>
      </c>
      <c r="O29" s="20">
        <f>IF(N29&lt;='data'!$G$22,1.89,1.47)</f>
        <v>1.89</v>
      </c>
      <c r="P29" s="19">
        <f>$A29</f>
        <v>125</v>
      </c>
      <c r="Q29" s="20">
        <f>'data'!$G$23-'data'!$G$23*(1-('data'!$G$22^O29)/('data'!$G$22^O29+N29^O29))</f>
        <v>84.96011595652401</v>
      </c>
      <c r="R29" s="20">
        <f>VLOOKUP(IF(P29-'data'!$G$24&lt;0,0,P29-'data'!$G$24),P2:Q1104,2)</f>
        <v>86.94217042822299</v>
      </c>
    </row>
    <row r="30" ht="20.05" customHeight="1">
      <c r="A30" s="17">
        <f>$A29+C29</f>
        <v>130</v>
      </c>
      <c r="B30" s="18">
        <v>3.5</v>
      </c>
      <c r="C30" s="19">
        <v>5</v>
      </c>
      <c r="D30" t="b" s="20">
        <v>0</v>
      </c>
      <c r="E30" s="21"/>
      <c r="F30" s="22">
        <f>3600*(B30*'data'!$C$15/1000-H30-I29)/C30</f>
        <v>1005.327436253280</v>
      </c>
      <c r="G30" s="22">
        <f>IF(F30&gt;'data'!$H$28,'data'!$H$28,IF(F30&lt;0,0,F30))</f>
        <v>1005.327436253280</v>
      </c>
      <c r="H30" s="22">
        <f>(J30*'data'!$C$16+K30*OFFSET('data'!$C$17,0,D30)-I29*(OFFSET('data'!$C$18,0,D30)+'data'!$C$19+OFFSET('data'!$C$20,0,D30)))*$C30/60</f>
        <v>-1.39628810590735</v>
      </c>
      <c r="I30" s="22">
        <f>(G30/60)*$C30/60+H30+I29</f>
        <v>22.9087323943552</v>
      </c>
      <c r="J30" s="22">
        <f>J29+('data'!$C$19*I29-'data'!$C$16*J29)*$C30/60</f>
        <v>12.7782233941909</v>
      </c>
      <c r="K30" s="22">
        <f>K29+(OFFSET('data'!$C$20,0,D30)*I29-OFFSET('data'!$C$17,0,D30)*K29)*$C30/60</f>
        <v>8.45700604218961</v>
      </c>
      <c r="L30" s="23">
        <f>$A30/60</f>
        <v>2.16666666666667</v>
      </c>
      <c r="M30" s="19">
        <f>I30/'data'!$C$15*1000</f>
        <v>3.5</v>
      </c>
      <c r="N30" s="19">
        <f>N29+'data'!$G$21*(M29-N29)/60*C29</f>
        <v>0.8881016352597459</v>
      </c>
      <c r="O30" s="20">
        <f>IF(N30&lt;='data'!$G$22,1.89,1.47)</f>
        <v>1.89</v>
      </c>
      <c r="P30" s="19">
        <f>$A30</f>
        <v>130</v>
      </c>
      <c r="Q30" s="20">
        <f>'data'!$G$23-'data'!$G$23*(1-('data'!$G$22^O30)/('data'!$G$22^O30+N30^O30))</f>
        <v>84.4512860513013</v>
      </c>
      <c r="R30" s="20">
        <f>VLOOKUP(IF(P30-'data'!$G$24&lt;0,0,P30-'data'!$G$24),P2:Q1104,2)</f>
        <v>86.45650562793701</v>
      </c>
    </row>
    <row r="31" ht="20.05" customHeight="1">
      <c r="A31" s="17">
        <f>$A30+C30</f>
        <v>135</v>
      </c>
      <c r="B31" s="18">
        <v>3.5</v>
      </c>
      <c r="C31" s="19">
        <v>5</v>
      </c>
      <c r="D31" t="b" s="20">
        <v>0</v>
      </c>
      <c r="E31" s="21"/>
      <c r="F31" s="22">
        <f>3600*(B31*'data'!$C$15/1000-H31-I30)/C31</f>
        <v>1003.223013001040</v>
      </c>
      <c r="G31" s="22">
        <f>IF(F31&gt;'data'!$H$28,'data'!$H$28,IF(F31&lt;0,0,F31))</f>
        <v>1003.223013001040</v>
      </c>
      <c r="H31" s="22">
        <f>(J31*'data'!$C$16+K31*OFFSET('data'!$C$17,0,D31)-I30*(OFFSET('data'!$C$18,0,D31)+'data'!$C$19+OFFSET('data'!$C$20,0,D31)))*$C31/60</f>
        <v>-1.39336529583479</v>
      </c>
      <c r="I31" s="22">
        <f>(G31/60)*$C31/60+H31+I30</f>
        <v>22.9087323943552</v>
      </c>
      <c r="J31" s="22">
        <f>J30+('data'!$C$19*I30-'data'!$C$16*J30)*$C31/60</f>
        <v>13.2568944466901</v>
      </c>
      <c r="K31" s="22">
        <f>K30+(OFFSET('data'!$C$20,0,D31)*I30-OFFSET('data'!$C$17,0,D31)*K30)*$C31/60</f>
        <v>8.79754606355125</v>
      </c>
      <c r="L31" s="23">
        <f>$A31/60</f>
        <v>2.25</v>
      </c>
      <c r="M31" s="19">
        <f>I31/'data'!$C$15*1000</f>
        <v>3.5</v>
      </c>
      <c r="N31" s="19">
        <f>N30+'data'!$G$21*(M30-N30)/60*C30</f>
        <v>0.91883640023522</v>
      </c>
      <c r="O31" s="20">
        <f>IF(N31&lt;='data'!$G$22,1.89,1.47)</f>
        <v>1.89</v>
      </c>
      <c r="P31" s="19">
        <f>$A31</f>
        <v>135</v>
      </c>
      <c r="Q31" s="20">
        <f>'data'!$G$23-'data'!$G$23*(1-('data'!$G$22^O31)/('data'!$G$22^O31+N31^O31))</f>
        <v>83.93885095547419</v>
      </c>
      <c r="R31" s="20">
        <f>VLOOKUP(IF(P31-'data'!$G$24&lt;0,0,P31-'data'!$G$24),P2:Q1104,2)</f>
        <v>85.96362689806421</v>
      </c>
    </row>
    <row r="32" ht="20.05" customHeight="1">
      <c r="A32" s="17">
        <f>$A31+C31</f>
        <v>140</v>
      </c>
      <c r="B32" s="18">
        <v>3.5</v>
      </c>
      <c r="C32" s="19">
        <v>5</v>
      </c>
      <c r="D32" t="b" s="20">
        <v>0</v>
      </c>
      <c r="E32" s="21"/>
      <c r="F32" s="22">
        <f>3600*(B32*'data'!$C$15/1000-H32-I31)/C32</f>
        <v>1001.130485818370</v>
      </c>
      <c r="G32" s="22">
        <f>IF(F32&gt;'data'!$H$28,'data'!$H$28,IF(F32&lt;0,0,F32))</f>
        <v>1001.130485818370</v>
      </c>
      <c r="H32" s="22">
        <f>(J32*'data'!$C$16+K32*OFFSET('data'!$C$17,0,D32)-I31*(OFFSET('data'!$C$18,0,D32)+'data'!$C$19+OFFSET('data'!$C$20,0,D32)))*$C32/60</f>
        <v>-1.39045900808109</v>
      </c>
      <c r="I32" s="22">
        <f>(G32/60)*$C32/60+H32+I31</f>
        <v>22.9087323943552</v>
      </c>
      <c r="J32" s="22">
        <f>J31+('data'!$C$19*I31-'data'!$C$16*J31)*$C32/60</f>
        <v>13.7327564863356</v>
      </c>
      <c r="K32" s="22">
        <f>K31+(OFFSET('data'!$C$20,0,D32)*I31-OFFSET('data'!$C$17,0,D32)*K31)*$C32/60</f>
        <v>9.137972287694</v>
      </c>
      <c r="L32" s="23">
        <f>$A32/60</f>
        <v>2.33333333333333</v>
      </c>
      <c r="M32" s="19">
        <f>I32/'data'!$C$15*1000</f>
        <v>3.5</v>
      </c>
      <c r="N32" s="19">
        <f>N31+'data'!$G$21*(M31-N31)/60*C31</f>
        <v>0.94920950267786</v>
      </c>
      <c r="O32" s="20">
        <f>IF(N32&lt;='data'!$G$22,1.89,1.47)</f>
        <v>1.89</v>
      </c>
      <c r="P32" s="19">
        <f>$A32</f>
        <v>140</v>
      </c>
      <c r="Q32" s="20">
        <f>'data'!$G$23-'data'!$G$23*(1-('data'!$G$22^O32)/('data'!$G$22^O32+N32^O32))</f>
        <v>83.4235792845802</v>
      </c>
      <c r="R32" s="20">
        <f>VLOOKUP(IF(P32-'data'!$G$24&lt;0,0,P32-'data'!$G$24),P2:Q1104,2)</f>
        <v>85.46452070542129</v>
      </c>
    </row>
    <row r="33" ht="20.05" customHeight="1">
      <c r="A33" s="17">
        <f>$A32+C32</f>
        <v>145</v>
      </c>
      <c r="B33" s="18">
        <v>3.5</v>
      </c>
      <c r="C33" s="19">
        <v>5</v>
      </c>
      <c r="D33" t="b" s="20">
        <v>0</v>
      </c>
      <c r="E33" s="21"/>
      <c r="F33" s="22">
        <f>3600*(B33*'data'!$C$15/1000-H33-I32)/C33</f>
        <v>999.049785046441</v>
      </c>
      <c r="G33" s="22">
        <f>IF(F33&gt;'data'!$H$28,'data'!$H$28,IF(F33&lt;0,0,F33))</f>
        <v>999.049785046441</v>
      </c>
      <c r="H33" s="22">
        <f>(J33*'data'!$C$16+K33*OFFSET('data'!$C$17,0,D33)-I32*(OFFSET('data'!$C$18,0,D33)+'data'!$C$19+OFFSET('data'!$C$20,0,D33)))*$C33/60</f>
        <v>-1.38756914589785</v>
      </c>
      <c r="I33" s="22">
        <f>(G33/60)*$C33/60+H33+I32</f>
        <v>22.9087323943552</v>
      </c>
      <c r="J33" s="22">
        <f>J32+('data'!$C$19*I32-'data'!$C$16*J32)*$C33/60</f>
        <v>14.205825997419</v>
      </c>
      <c r="K33" s="22">
        <f>K32+(OFFSET('data'!$C$20,0,D33)*I32-OFFSET('data'!$C$17,0,D33)*K32)*$C33/60</f>
        <v>9.478284752645131</v>
      </c>
      <c r="L33" s="23">
        <f>$A33/60</f>
        <v>2.41666666666667</v>
      </c>
      <c r="M33" s="19">
        <f>I33/'data'!$C$15*1000</f>
        <v>3.5</v>
      </c>
      <c r="N33" s="19">
        <f>N32+'data'!$G$21*(M32-N32)/60*C32</f>
        <v>0.979225198347804</v>
      </c>
      <c r="O33" s="20">
        <f>IF(N33&lt;='data'!$G$22,1.89,1.47)</f>
        <v>1.89</v>
      </c>
      <c r="P33" s="19">
        <f>$A33</f>
        <v>145</v>
      </c>
      <c r="Q33" s="20">
        <f>'data'!$G$23-'data'!$G$23*(1-('data'!$G$22^O33)/('data'!$G$22^O33+N33^O33))</f>
        <v>82.9061903915501</v>
      </c>
      <c r="R33" s="20">
        <f>VLOOKUP(IF(P33-'data'!$G$24&lt;0,0,P33-'data'!$G$24),P2:Q1104,2)</f>
        <v>84.96011595652401</v>
      </c>
    </row>
    <row r="34" ht="20.05" customHeight="1">
      <c r="A34" s="17">
        <f>$A33+C33</f>
        <v>150</v>
      </c>
      <c r="B34" s="18">
        <v>3.5</v>
      </c>
      <c r="C34" s="19">
        <v>5</v>
      </c>
      <c r="D34" t="b" s="20">
        <v>0</v>
      </c>
      <c r="E34" s="21"/>
      <c r="F34" s="22">
        <f>3600*(B34*'data'!$C$15/1000-H34-I33)/C34</f>
        <v>996.9808414351</v>
      </c>
      <c r="G34" s="22">
        <f>IF(F34&gt;'data'!$H$28,'data'!$H$28,IF(F34&lt;0,0,F34))</f>
        <v>996.9808414351</v>
      </c>
      <c r="H34" s="22">
        <f>(J34*'data'!$C$16+K34*OFFSET('data'!$C$17,0,D34)-I33*(OFFSET('data'!$C$18,0,D34)+'data'!$C$19+OFFSET('data'!$C$20,0,D34)))*$C34/60</f>
        <v>-1.38469561310432</v>
      </c>
      <c r="I34" s="22">
        <f>(G34/60)*$C34/60+H34+I33</f>
        <v>22.9087323943552</v>
      </c>
      <c r="J34" s="22">
        <f>J33+('data'!$C$19*I33-'data'!$C$16*J33)*$C34/60</f>
        <v>14.6761193674963</v>
      </c>
      <c r="K34" s="22">
        <f>K33+(OFFSET('data'!$C$20,0,D34)*I33-OFFSET('data'!$C$17,0,D34)*K33)*$C34/60</f>
        <v>9.8184834964192</v>
      </c>
      <c r="L34" s="23">
        <f>$A34/60</f>
        <v>2.5</v>
      </c>
      <c r="M34" s="19">
        <f>I34/'data'!$C$15*1000</f>
        <v>3.5</v>
      </c>
      <c r="N34" s="19">
        <f>N33+'data'!$G$21*(M33-N33)/60*C33</f>
        <v>1.00888769292675</v>
      </c>
      <c r="O34" s="20">
        <f>IF(N34&lt;='data'!$G$22,1.89,1.47)</f>
        <v>1.89</v>
      </c>
      <c r="P34" s="19">
        <f>$A34</f>
        <v>150</v>
      </c>
      <c r="Q34" s="20">
        <f>'data'!$G$23-'data'!$G$23*(1-('data'!$G$22^O34)/('data'!$G$22^O34+N34^O34))</f>
        <v>82.3873564493428</v>
      </c>
      <c r="R34" s="20">
        <f>VLOOKUP(IF(P34-'data'!$G$24&lt;0,0,P34-'data'!$G$24),P2:Q1104,2)</f>
        <v>84.4512860513013</v>
      </c>
    </row>
    <row r="35" ht="20.05" customHeight="1">
      <c r="A35" s="17">
        <f>$A34+C34</f>
        <v>155</v>
      </c>
      <c r="B35" s="18">
        <v>3.5</v>
      </c>
      <c r="C35" s="19">
        <v>5</v>
      </c>
      <c r="D35" t="b" s="20">
        <v>0</v>
      </c>
      <c r="E35" s="21"/>
      <c r="F35" s="22">
        <f>3600*(B35*'data'!$C$15/1000-H35-I34)/C35</f>
        <v>994.923586140556</v>
      </c>
      <c r="G35" s="22">
        <f>IF(F35&gt;'data'!$H$28,'data'!$H$28,IF(F35&lt;0,0,F35))</f>
        <v>994.923586140556</v>
      </c>
      <c r="H35" s="22">
        <f>(J35*'data'!$C$16+K35*OFFSET('data'!$C$17,0,D35)-I34*(OFFSET('data'!$C$18,0,D35)+'data'!$C$19+OFFSET('data'!$C$20,0,D35)))*$C35/60</f>
        <v>-1.38183831408412</v>
      </c>
      <c r="I35" s="22">
        <f>(G35/60)*$C35/60+H35+I34</f>
        <v>22.9087323943552</v>
      </c>
      <c r="J35" s="22">
        <f>J34+('data'!$C$19*I34-'data'!$C$16*J34)*$C35/60</f>
        <v>15.1436528879552</v>
      </c>
      <c r="K35" s="22">
        <f>K34+(OFFSET('data'!$C$20,0,D35)*I34-OFFSET('data'!$C$17,0,D35)*K34)*$C35/60</f>
        <v>10.1585685570181</v>
      </c>
      <c r="L35" s="23">
        <f>$A35/60</f>
        <v>2.58333333333333</v>
      </c>
      <c r="M35" s="19">
        <f>I35/'data'!$C$15*1000</f>
        <v>3.5</v>
      </c>
      <c r="N35" s="19">
        <f>N34+'data'!$G$21*(M34-N34)/60*C34</f>
        <v>1.03820114260726</v>
      </c>
      <c r="O35" s="20">
        <f>IF(N35&lt;='data'!$G$22,1.89,1.47)</f>
        <v>1.89</v>
      </c>
      <c r="P35" s="19">
        <f>$A35</f>
        <v>155</v>
      </c>
      <c r="Q35" s="20">
        <f>'data'!$G$23-'data'!$G$23*(1-('data'!$G$22^O35)/('data'!$G$22^O35+N35^O35))</f>
        <v>81.8677045202131</v>
      </c>
      <c r="R35" s="20">
        <f>VLOOKUP(IF(P35-'data'!$G$24&lt;0,0,P35-'data'!$G$24),P2:Q1104,2)</f>
        <v>83.93885095547419</v>
      </c>
    </row>
    <row r="36" ht="20.05" customHeight="1">
      <c r="A36" s="17">
        <f>$A35+C35</f>
        <v>160</v>
      </c>
      <c r="B36" s="18">
        <v>3.5</v>
      </c>
      <c r="C36" s="19">
        <v>5</v>
      </c>
      <c r="D36" t="b" s="20">
        <v>0</v>
      </c>
      <c r="E36" s="21"/>
      <c r="F36" s="22">
        <f>3600*(B36*'data'!$C$15/1000-H36-I35)/C36</f>
        <v>992.877950722950</v>
      </c>
      <c r="G36" s="22">
        <f>IF(F36&gt;'data'!$H$28,'data'!$H$28,IF(F36&lt;0,0,F36))</f>
        <v>992.877950722950</v>
      </c>
      <c r="H36" s="22">
        <f>(J36*'data'!$C$16+K36*OFFSET('data'!$C$17,0,D36)-I35*(OFFSET('data'!$C$18,0,D36)+'data'!$C$19+OFFSET('data'!$C$20,0,D36)))*$C36/60</f>
        <v>-1.37899715378189</v>
      </c>
      <c r="I36" s="22">
        <f>(G36/60)*$C36/60+H36+I35</f>
        <v>22.9087323943552</v>
      </c>
      <c r="J36" s="22">
        <f>J35+('data'!$C$19*I35-'data'!$C$16*J35)*$C36/60</f>
        <v>15.608442754580</v>
      </c>
      <c r="K36" s="22">
        <f>K35+(OFFSET('data'!$C$20,0,D36)*I35-OFFSET('data'!$C$17,0,D36)*K35)*$C36/60</f>
        <v>10.4985399724309</v>
      </c>
      <c r="L36" s="23">
        <f>$A36/60</f>
        <v>2.66666666666667</v>
      </c>
      <c r="M36" s="19">
        <f>I36/'data'!$C$15*1000</f>
        <v>3.5</v>
      </c>
      <c r="N36" s="19">
        <f>N35+'data'!$G$21*(M35-N35)/60*C35</f>
        <v>1.06716965467506</v>
      </c>
      <c r="O36" s="20">
        <f>IF(N36&lt;='data'!$G$22,1.89,1.47)</f>
        <v>1.89</v>
      </c>
      <c r="P36" s="19">
        <f>$A36</f>
        <v>160</v>
      </c>
      <c r="Q36" s="20">
        <f>'data'!$G$23-'data'!$G$23*(1-('data'!$G$22^O36)/('data'!$G$22^O36+N36^O36))</f>
        <v>81.3478186035686</v>
      </c>
      <c r="R36" s="20">
        <f>VLOOKUP(IF(P36-'data'!$G$24&lt;0,0,P36-'data'!$G$24),P2:Q1104,2)</f>
        <v>83.4235792845802</v>
      </c>
    </row>
    <row r="37" ht="20.05" customHeight="1">
      <c r="A37" s="17">
        <f>$A36+C36</f>
        <v>165</v>
      </c>
      <c r="B37" s="18">
        <v>3.5</v>
      </c>
      <c r="C37" s="19">
        <v>5</v>
      </c>
      <c r="D37" t="b" s="20">
        <v>0</v>
      </c>
      <c r="E37" s="21"/>
      <c r="F37" s="22">
        <f>3600*(B37*'data'!$C$15/1000-H37-I36)/C37</f>
        <v>990.843867144018</v>
      </c>
      <c r="G37" s="22">
        <f>IF(F37&gt;'data'!$H$28,'data'!$H$28,IF(F37&lt;0,0,F37))</f>
        <v>990.843867144018</v>
      </c>
      <c r="H37" s="22">
        <f>(J37*'data'!$C$16+K37*OFFSET('data'!$C$17,0,D37)-I36*(OFFSET('data'!$C$18,0,D37)+'data'!$C$19+OFFSET('data'!$C$20,0,D37)))*$C37/60</f>
        <v>-1.37617203770004</v>
      </c>
      <c r="I37" s="22">
        <f>(G37/60)*$C37/60+H37+I36</f>
        <v>22.9087323943552</v>
      </c>
      <c r="J37" s="22">
        <f>J36+('data'!$C$19*I36-'data'!$C$16*J36)*$C37/60</f>
        <v>16.0705050681121</v>
      </c>
      <c r="K37" s="22">
        <f>K36+(OFFSET('data'!$C$20,0,D37)*I36-OFFSET('data'!$C$17,0,D37)*K36)*$C37/60</f>
        <v>10.8383977806342</v>
      </c>
      <c r="L37" s="23">
        <f>$A37/60</f>
        <v>2.75</v>
      </c>
      <c r="M37" s="19">
        <f>I37/'data'!$C$15*1000</f>
        <v>3.5</v>
      </c>
      <c r="N37" s="19">
        <f>N36+'data'!$G$21*(M36-N36)/60*C36</f>
        <v>1.0957972880846</v>
      </c>
      <c r="O37" s="20">
        <f>IF(N37&lt;='data'!$G$22,1.89,1.47)</f>
        <v>1.89</v>
      </c>
      <c r="P37" s="19">
        <f>$A37</f>
        <v>165</v>
      </c>
      <c r="Q37" s="20">
        <f>'data'!$G$23-'data'!$G$23*(1-('data'!$G$22^O37)/('data'!$G$22^O37+N37^O37))</f>
        <v>80.8282416549542</v>
      </c>
      <c r="R37" s="20">
        <f>VLOOKUP(IF(P37-'data'!$G$24&lt;0,0,P37-'data'!$G$24),P2:Q1104,2)</f>
        <v>82.9061903915501</v>
      </c>
    </row>
    <row r="38" ht="20.05" customHeight="1">
      <c r="A38" s="17">
        <f>$A37+C37</f>
        <v>170</v>
      </c>
      <c r="B38" s="18">
        <v>3.5</v>
      </c>
      <c r="C38" s="19">
        <v>5</v>
      </c>
      <c r="D38" t="b" s="20">
        <v>0</v>
      </c>
      <c r="E38" s="21"/>
      <c r="F38" s="22">
        <f>3600*(B38*'data'!$C$15/1000-H38-I37)/C38</f>
        <v>988.821267764713</v>
      </c>
      <c r="G38" s="22">
        <f>IF(F38&gt;'data'!$H$28,'data'!$H$28,IF(F38&lt;0,0,F38))</f>
        <v>988.821267764713</v>
      </c>
      <c r="H38" s="22">
        <f>(J38*'data'!$C$16+K38*OFFSET('data'!$C$17,0,D38)-I37*(OFFSET('data'!$C$18,0,D38)+'data'!$C$19+OFFSET('data'!$C$20,0,D38)))*$C38/60</f>
        <v>-1.37336287189545</v>
      </c>
      <c r="I38" s="22">
        <f>(G38/60)*$C38/60+H38+I37</f>
        <v>22.9087323943552</v>
      </c>
      <c r="J38" s="22">
        <f>J37+('data'!$C$19*I37-'data'!$C$16*J37)*$C38/60</f>
        <v>16.5298558348082</v>
      </c>
      <c r="K38" s="22">
        <f>K37+(OFFSET('data'!$C$20,0,D38)*I37-OFFSET('data'!$C$17,0,D38)*K37)*$C38/60</f>
        <v>11.1781420195917</v>
      </c>
      <c r="L38" s="23">
        <f>$A38/60</f>
        <v>2.83333333333333</v>
      </c>
      <c r="M38" s="19">
        <f>I38/'data'!$C$15*1000</f>
        <v>3.5</v>
      </c>
      <c r="N38" s="19">
        <f>N37+'data'!$G$21*(M37-N37)/60*C37</f>
        <v>1.12408805402773</v>
      </c>
      <c r="O38" s="20">
        <f>IF(N38&lt;='data'!$G$22,1.89,1.47)</f>
        <v>1.89</v>
      </c>
      <c r="P38" s="19">
        <f>$A38</f>
        <v>170</v>
      </c>
      <c r="Q38" s="20">
        <f>'data'!$G$23-'data'!$G$23*(1-('data'!$G$22^O38)/('data'!$G$22^O38+N38^O38))</f>
        <v>80.3094775694193</v>
      </c>
      <c r="R38" s="20">
        <f>VLOOKUP(IF(P38-'data'!$G$24&lt;0,0,P38-'data'!$G$24),P2:Q1104,2)</f>
        <v>82.3873564493428</v>
      </c>
    </row>
    <row r="39" ht="20.05" customHeight="1">
      <c r="A39" s="17">
        <f>$A38+C38</f>
        <v>175</v>
      </c>
      <c r="B39" s="18">
        <v>3.5</v>
      </c>
      <c r="C39" s="19">
        <v>5</v>
      </c>
      <c r="D39" t="b" s="20">
        <v>0</v>
      </c>
      <c r="E39" s="21"/>
      <c r="F39" s="22">
        <f>3600*(B39*'data'!$C$15/1000-H39-I38)/C39</f>
        <v>986.810085342868</v>
      </c>
      <c r="G39" s="22">
        <f>IF(F39&gt;'data'!$H$28,'data'!$H$28,IF(F39&lt;0,0,F39))</f>
        <v>986.810085342868</v>
      </c>
      <c r="H39" s="22">
        <f>(J39*'data'!$C$16+K39*OFFSET('data'!$C$17,0,D39)-I38*(OFFSET('data'!$C$18,0,D39)+'data'!$C$19+OFFSET('data'!$C$20,0,D39)))*$C39/60</f>
        <v>-1.37056956297622</v>
      </c>
      <c r="I39" s="22">
        <f>(G39/60)*$C39/60+H39+I38</f>
        <v>22.9087323943552</v>
      </c>
      <c r="J39" s="22">
        <f>J38+('data'!$C$19*I38-'data'!$C$16*J38)*$C39/60</f>
        <v>16.9865109669944</v>
      </c>
      <c r="K39" s="22">
        <f>K38+(OFFSET('data'!$C$20,0,D39)*I38-OFFSET('data'!$C$17,0,D39)*K38)*$C39/60</f>
        <v>11.5177727272544</v>
      </c>
      <c r="L39" s="23">
        <f>$A39/60</f>
        <v>2.91666666666667</v>
      </c>
      <c r="M39" s="19">
        <f>I39/'data'!$C$15*1000</f>
        <v>3.5</v>
      </c>
      <c r="N39" s="19">
        <f>N38+'data'!$G$21*(M38-N38)/60*C38</f>
        <v>1.15204591649576</v>
      </c>
      <c r="O39" s="20">
        <f>IF(N39&lt;='data'!$G$22,1.89,1.47)</f>
        <v>1.89</v>
      </c>
      <c r="P39" s="19">
        <f>$A39</f>
        <v>175</v>
      </c>
      <c r="Q39" s="20">
        <f>'data'!$G$23-'data'!$G$23*(1-('data'!$G$22^O39)/('data'!$G$22^O39+N39^O39))</f>
        <v>79.79199312328861</v>
      </c>
      <c r="R39" s="20">
        <f>VLOOKUP(IF(P39-'data'!$G$24&lt;0,0,P39-'data'!$G$24),P2:Q1104,2)</f>
        <v>81.8677045202131</v>
      </c>
    </row>
    <row r="40" ht="20.05" customHeight="1">
      <c r="A40" s="17">
        <f>$A39+C39</f>
        <v>180</v>
      </c>
      <c r="B40" s="18">
        <v>3.5</v>
      </c>
      <c r="C40" s="19">
        <v>5</v>
      </c>
      <c r="D40" t="b" s="20">
        <v>0</v>
      </c>
      <c r="E40" s="21"/>
      <c r="F40" s="22">
        <f>3600*(B40*'data'!$C$15/1000-H40-I39)/C40</f>
        <v>984.810253030859</v>
      </c>
      <c r="G40" s="22">
        <f>IF(F40&gt;'data'!$H$28,'data'!$H$28,IF(F40&lt;0,0,F40))</f>
        <v>984.810253030859</v>
      </c>
      <c r="H40" s="22">
        <f>(J40*'data'!$C$16+K40*OFFSET('data'!$C$17,0,D40)-I39*(OFFSET('data'!$C$18,0,D40)+'data'!$C$19+OFFSET('data'!$C$20,0,D40)))*$C40/60</f>
        <v>-1.36779201809843</v>
      </c>
      <c r="I40" s="22">
        <f>(G40/60)*$C40/60+H40+I39</f>
        <v>22.9087323943552</v>
      </c>
      <c r="J40" s="22">
        <f>J39+('data'!$C$19*I39-'data'!$C$16*J39)*$C40/60</f>
        <v>17.4404862836177</v>
      </c>
      <c r="K40" s="22">
        <f>K39+(OFFSET('data'!$C$20,0,D40)*I39-OFFSET('data'!$C$17,0,D40)*K39)*$C40/60</f>
        <v>11.8572899415608</v>
      </c>
      <c r="L40" s="23">
        <f>$A40/60</f>
        <v>3</v>
      </c>
      <c r="M40" s="19">
        <f>I40/'data'!$C$15*1000</f>
        <v>3.5</v>
      </c>
      <c r="N40" s="19">
        <f>N39+'data'!$G$21*(M39-N39)/60*C39</f>
        <v>1.17967479283486</v>
      </c>
      <c r="O40" s="20">
        <f>IF(N40&lt;='data'!$G$22,1.89,1.47)</f>
        <v>1.89</v>
      </c>
      <c r="P40" s="19">
        <f>$A40</f>
        <v>180</v>
      </c>
      <c r="Q40" s="20">
        <f>'data'!$G$23-'data'!$G$23*(1-('data'!$G$22^O40)/('data'!$G$22^O40+N40^O40))</f>
        <v>79.2762198691654</v>
      </c>
      <c r="R40" s="20">
        <f>VLOOKUP(IF(P40-'data'!$G$24&lt;0,0,P40-'data'!$G$24),P2:Q1104,2)</f>
        <v>81.3478186035686</v>
      </c>
    </row>
    <row r="41" ht="20.05" customHeight="1">
      <c r="A41" s="17">
        <f>$A40+C40</f>
        <v>185</v>
      </c>
      <c r="B41" s="18">
        <v>3.5</v>
      </c>
      <c r="C41" s="19">
        <v>5</v>
      </c>
      <c r="D41" t="b" s="20">
        <v>0</v>
      </c>
      <c r="E41" s="21"/>
      <c r="F41" s="22">
        <f>3600*(B41*'data'!$C$15/1000-H41-I40)/C41</f>
        <v>982.821704373313</v>
      </c>
      <c r="G41" s="22">
        <f>IF(F41&gt;'data'!$H$28,'data'!$H$28,IF(F41&lt;0,0,F41))</f>
        <v>982.821704373313</v>
      </c>
      <c r="H41" s="22">
        <f>(J41*'data'!$C$16+K41*OFFSET('data'!$C$17,0,D41)-I40*(OFFSET('data'!$C$18,0,D41)+'data'!$C$19+OFFSET('data'!$C$20,0,D41)))*$C41/60</f>
        <v>-1.36503014496295</v>
      </c>
      <c r="I41" s="22">
        <f>(G41/60)*$C41/60+H41+I40</f>
        <v>22.9087323943552</v>
      </c>
      <c r="J41" s="22">
        <f>J40+('data'!$C$19*I40-'data'!$C$16*J40)*$C41/60</f>
        <v>17.8917975107938</v>
      </c>
      <c r="K41" s="22">
        <f>K40+(OFFSET('data'!$C$20,0,D41)*I40-OFFSET('data'!$C$17,0,D41)*K40)*$C41/60</f>
        <v>12.1966937004367</v>
      </c>
      <c r="L41" s="23">
        <f>$A41/60</f>
        <v>3.08333333333333</v>
      </c>
      <c r="M41" s="19">
        <f>I41/'data'!$C$15*1000</f>
        <v>3.5</v>
      </c>
      <c r="N41" s="19">
        <f>N40+'data'!$G$21*(M40-N40)/60*C40</f>
        <v>1.20697855429496</v>
      </c>
      <c r="O41" s="20">
        <f>IF(N41&lt;='data'!$G$22,1.89,1.47)</f>
        <v>1.89</v>
      </c>
      <c r="P41" s="19">
        <f>$A41</f>
        <v>185</v>
      </c>
      <c r="Q41" s="20">
        <f>'data'!$G$23-'data'!$G$23*(1-('data'!$G$22^O41)/('data'!$G$22^O41+N41^O41))</f>
        <v>78.7625559797803</v>
      </c>
      <c r="R41" s="20">
        <f>VLOOKUP(IF(P41-'data'!$G$24&lt;0,0,P41-'data'!$G$24),P2:Q1104,2)</f>
        <v>80.8282416549542</v>
      </c>
    </row>
    <row r="42" ht="20.05" customHeight="1">
      <c r="A42" s="17">
        <f>$A41+C41</f>
        <v>190</v>
      </c>
      <c r="B42" s="18">
        <v>3.5</v>
      </c>
      <c r="C42" s="19">
        <v>5</v>
      </c>
      <c r="D42" t="b" s="20">
        <v>0</v>
      </c>
      <c r="E42" s="21"/>
      <c r="F42" s="22">
        <f>3600*(B42*'data'!$C$15/1000-H42-I41)/C42</f>
        <v>980.8443733047729</v>
      </c>
      <c r="G42" s="22">
        <f>IF(F42&gt;'data'!$H$28,'data'!$H$28,IF(F42&lt;0,0,F42))</f>
        <v>980.8443733047729</v>
      </c>
      <c r="H42" s="22">
        <f>(J42*'data'!$C$16+K42*OFFSET('data'!$C$17,0,D42)-I41*(OFFSET('data'!$C$18,0,D42)+'data'!$C$19+OFFSET('data'!$C$20,0,D42)))*$C42/60</f>
        <v>-1.3622838518122</v>
      </c>
      <c r="I42" s="22">
        <f>(G42/60)*$C42/60+H42+I41</f>
        <v>22.9087323943552</v>
      </c>
      <c r="J42" s="22">
        <f>J41+('data'!$C$19*I41-'data'!$C$16*J41)*$C42/60</f>
        <v>18.3404602823519</v>
      </c>
      <c r="K42" s="22">
        <f>K41+(OFFSET('data'!$C$20,0,D42)*I41-OFFSET('data'!$C$17,0,D42)*K41)*$C42/60</f>
        <v>12.535984041795</v>
      </c>
      <c r="L42" s="23">
        <f>$A42/60</f>
        <v>3.16666666666667</v>
      </c>
      <c r="M42" s="19">
        <f>I42/'data'!$C$15*1000</f>
        <v>3.5</v>
      </c>
      <c r="N42" s="19">
        <f>N41+'data'!$G$21*(M41-N41)/60*C41</f>
        <v>1.23396102657216</v>
      </c>
      <c r="O42" s="20">
        <f>IF(N42&lt;='data'!$G$22,1.89,1.47)</f>
        <v>1.89</v>
      </c>
      <c r="P42" s="19">
        <f>$A42</f>
        <v>190</v>
      </c>
      <c r="Q42" s="20">
        <f>'data'!$G$23-'data'!$G$23*(1-('data'!$G$22^O42)/('data'!$G$22^O42+N42^O42))</f>
        <v>78.2513680370716</v>
      </c>
      <c r="R42" s="20">
        <f>VLOOKUP(IF(P42-'data'!$G$24&lt;0,0,P42-'data'!$G$24),P2:Q1104,2)</f>
        <v>80.3094775694193</v>
      </c>
    </row>
    <row r="43" ht="20.05" customHeight="1">
      <c r="A43" s="17">
        <f>$A42+C42</f>
        <v>195</v>
      </c>
      <c r="B43" s="18">
        <v>3.5</v>
      </c>
      <c r="C43" s="19">
        <v>5</v>
      </c>
      <c r="D43" t="b" s="20">
        <v>0</v>
      </c>
      <c r="E43" s="21"/>
      <c r="F43" s="22">
        <f>3600*(B43*'data'!$C$15/1000-H43-I42)/C43</f>
        <v>978.878194147436</v>
      </c>
      <c r="G43" s="22">
        <f>IF(F43&gt;'data'!$H$28,'data'!$H$28,IF(F43&lt;0,0,F43))</f>
        <v>978.878194147436</v>
      </c>
      <c r="H43" s="22">
        <f>(J43*'data'!$C$16+K43*OFFSET('data'!$C$17,0,D43)-I42*(OFFSET('data'!$C$18,0,D43)+'data'!$C$19+OFFSET('data'!$C$20,0,D43)))*$C43/60</f>
        <v>-1.35955304742701</v>
      </c>
      <c r="I43" s="22">
        <f>(G43/60)*$C43/60+H43+I42</f>
        <v>22.9087323943552</v>
      </c>
      <c r="J43" s="22">
        <f>J42+('data'!$C$19*I42-'data'!$C$16*J42)*$C43/60</f>
        <v>18.7864901403764</v>
      </c>
      <c r="K43" s="22">
        <f>K42+(OFFSET('data'!$C$20,0,D43)*I42-OFFSET('data'!$C$17,0,D43)*K42)*$C43/60</f>
        <v>12.8751610035362</v>
      </c>
      <c r="L43" s="23">
        <f>$A43/60</f>
        <v>3.25</v>
      </c>
      <c r="M43" s="19">
        <f>I43/'data'!$C$15*1000</f>
        <v>3.5</v>
      </c>
      <c r="N43" s="19">
        <f>N42+'data'!$G$21*(M42-N42)/60*C42</f>
        <v>1.26062599034478</v>
      </c>
      <c r="O43" s="20">
        <f>IF(N43&lt;='data'!$G$22,1.89,1.47)</f>
        <v>1.89</v>
      </c>
      <c r="P43" s="19">
        <f>$A43</f>
        <v>195</v>
      </c>
      <c r="Q43" s="20">
        <f>'data'!$G$23-'data'!$G$23*(1-('data'!$G$22^O43)/('data'!$G$22^O43+N43^O43))</f>
        <v>77.742992763602</v>
      </c>
      <c r="R43" s="20">
        <f>VLOOKUP(IF(P43-'data'!$G$24&lt;0,0,P43-'data'!$G$24),P2:Q1104,2)</f>
        <v>79.79199312328861</v>
      </c>
    </row>
    <row r="44" ht="20.05" customHeight="1">
      <c r="A44" s="17">
        <f>$A43+C43</f>
        <v>200</v>
      </c>
      <c r="B44" s="18">
        <v>3.5</v>
      </c>
      <c r="C44" s="19">
        <v>5</v>
      </c>
      <c r="D44" t="b" s="20">
        <v>0</v>
      </c>
      <c r="E44" s="21"/>
      <c r="F44" s="22">
        <f>3600*(B44*'data'!$C$15/1000-H44-I43)/C44</f>
        <v>976.923101608873</v>
      </c>
      <c r="G44" s="22">
        <f>IF(F44&gt;'data'!$H$28,'data'!$H$28,IF(F44&lt;0,0,F44))</f>
        <v>976.923101608873</v>
      </c>
      <c r="H44" s="22">
        <f>(J44*'data'!$C$16+K44*OFFSET('data'!$C$17,0,D44)-I43*(OFFSET('data'!$C$18,0,D44)+'data'!$C$19+OFFSET('data'!$C$20,0,D44)))*$C44/60</f>
        <v>-1.35683764112345</v>
      </c>
      <c r="I44" s="22">
        <f>(G44/60)*$C44/60+H44+I43</f>
        <v>22.9087323943552</v>
      </c>
      <c r="J44" s="22">
        <f>J43+('data'!$C$19*I43-'data'!$C$16*J43)*$C44/60</f>
        <v>19.2299025357451</v>
      </c>
      <c r="K44" s="22">
        <f>K43+(OFFSET('data'!$C$20,0,D44)*I43-OFFSET('data'!$C$17,0,D44)*K43)*$C44/60</f>
        <v>13.214224623548</v>
      </c>
      <c r="L44" s="23">
        <f>$A44/60</f>
        <v>3.33333333333333</v>
      </c>
      <c r="M44" s="19">
        <f>I44/'data'!$C$15*1000</f>
        <v>3.5</v>
      </c>
      <c r="N44" s="19">
        <f>N43+'data'!$G$21*(M43-N43)/60*C43</f>
        <v>1.2869771818031</v>
      </c>
      <c r="O44" s="20">
        <f>IF(N44&lt;='data'!$G$22,1.89,1.47)</f>
        <v>1.89</v>
      </c>
      <c r="P44" s="19">
        <f>$A44</f>
        <v>200</v>
      </c>
      <c r="Q44" s="20">
        <f>'data'!$G$23-'data'!$G$23*(1-('data'!$G$22^O44)/('data'!$G$22^O44+N44^O44))</f>
        <v>77.23773869409411</v>
      </c>
      <c r="R44" s="20">
        <f>VLOOKUP(IF(P44-'data'!$G$24&lt;0,0,P44-'data'!$G$24),P2:Q1104,2)</f>
        <v>79.2762198691654</v>
      </c>
    </row>
    <row r="45" ht="20.05" customHeight="1">
      <c r="A45" s="17">
        <f>$A44+C44</f>
        <v>205</v>
      </c>
      <c r="B45" s="18">
        <v>3.5</v>
      </c>
      <c r="C45" s="19">
        <v>5</v>
      </c>
      <c r="D45" t="b" s="20">
        <v>0</v>
      </c>
      <c r="E45" s="21"/>
      <c r="F45" s="22">
        <f>3600*(B45*'data'!$C$15/1000-H45-I44)/C45</f>
        <v>974.979030779759</v>
      </c>
      <c r="G45" s="22">
        <f>IF(F45&gt;'data'!$H$28,'data'!$H$28,IF(F45&lt;0,0,F45))</f>
        <v>974.979030779759</v>
      </c>
      <c r="H45" s="22">
        <f>(J45*'data'!$C$16+K45*OFFSET('data'!$C$17,0,D45)-I44*(OFFSET('data'!$C$18,0,D45)+'data'!$C$19+OFFSET('data'!$C$20,0,D45)))*$C45/60</f>
        <v>-1.35413754274968</v>
      </c>
      <c r="I45" s="22">
        <f>(G45/60)*$C45/60+H45+I44</f>
        <v>22.9087323943552</v>
      </c>
      <c r="J45" s="22">
        <f>J44+('data'!$C$19*I44-'data'!$C$16*J44)*$C45/60</f>
        <v>19.6707128286646</v>
      </c>
      <c r="K45" s="22">
        <f>K44+(OFFSET('data'!$C$20,0,D45)*I44-OFFSET('data'!$C$17,0,D45)*K44)*$C45/60</f>
        <v>13.5531749397054</v>
      </c>
      <c r="L45" s="23">
        <f>$A45/60</f>
        <v>3.41666666666667</v>
      </c>
      <c r="M45" s="19">
        <f>I45/'data'!$C$15*1000</f>
        <v>3.5</v>
      </c>
      <c r="N45" s="19">
        <f>N44+'data'!$G$21*(M44-N44)/60*C44</f>
        <v>1.31301829317284</v>
      </c>
      <c r="O45" s="20">
        <f>IF(N45&lt;='data'!$G$22,1.89,1.47)</f>
        <v>1.89</v>
      </c>
      <c r="P45" s="19">
        <f>$A45</f>
        <v>205</v>
      </c>
      <c r="Q45" s="20">
        <f>'data'!$G$23-'data'!$G$23*(1-('data'!$G$22^O45)/('data'!$G$22^O45+N45^O45))</f>
        <v>76.7358877854865</v>
      </c>
      <c r="R45" s="20">
        <f>VLOOKUP(IF(P45-'data'!$G$24&lt;0,0,P45-'data'!$G$24),P2:Q1104,2)</f>
        <v>78.7625559797803</v>
      </c>
    </row>
    <row r="46" ht="20.05" customHeight="1">
      <c r="A46" s="17">
        <f>$A45+C45</f>
        <v>210</v>
      </c>
      <c r="B46" s="18">
        <v>3.5</v>
      </c>
      <c r="C46" s="19">
        <v>5</v>
      </c>
      <c r="D46" t="b" s="20">
        <v>0</v>
      </c>
      <c r="E46" s="21"/>
      <c r="F46" s="22">
        <f>3600*(B46*'data'!$C$15/1000-H46-I45)/C46</f>
        <v>973.0459171316199</v>
      </c>
      <c r="G46" s="22">
        <f>IF(F46&gt;'data'!$H$28,'data'!$H$28,IF(F46&lt;0,0,F46))</f>
        <v>973.0459171316199</v>
      </c>
      <c r="H46" s="22">
        <f>(J46*'data'!$C$16+K46*OFFSET('data'!$C$17,0,D46)-I45*(OFFSET('data'!$C$18,0,D46)+'data'!$C$19+OFFSET('data'!$C$20,0,D46)))*$C46/60</f>
        <v>-1.35145266268282</v>
      </c>
      <c r="I46" s="22">
        <f>(G46/60)*$C46/60+H46+I45</f>
        <v>22.9087323943552</v>
      </c>
      <c r="J46" s="22">
        <f>J45+('data'!$C$19*I45-'data'!$C$16*J45)*$C46/60</f>
        <v>20.1089362892023</v>
      </c>
      <c r="K46" s="22">
        <f>K45+(OFFSET('data'!$C$20,0,D46)*I45-OFFSET('data'!$C$17,0,D46)*K45)*$C46/60</f>
        <v>13.8920119898709</v>
      </c>
      <c r="L46" s="23">
        <f>$A46/60</f>
        <v>3.5</v>
      </c>
      <c r="M46" s="19">
        <f>I46/'data'!$C$15*1000</f>
        <v>3.5</v>
      </c>
      <c r="N46" s="19">
        <f>N45+'data'!$G$21*(M45-N45)/60*C45</f>
        <v>1.33875297323252</v>
      </c>
      <c r="O46" s="20">
        <f>IF(N46&lt;='data'!$G$22,1.89,1.47)</f>
        <v>1.89</v>
      </c>
      <c r="P46" s="19">
        <f>$A46</f>
        <v>210</v>
      </c>
      <c r="Q46" s="20">
        <f>'data'!$G$23-'data'!$G$23*(1-('data'!$G$22^O46)/('data'!$G$22^O46+N46^O46))</f>
        <v>76.237696964471</v>
      </c>
      <c r="R46" s="20">
        <f>VLOOKUP(IF(P46-'data'!$G$24&lt;0,0,P46-'data'!$G$24),P2:Q1104,2)</f>
        <v>78.2513680370716</v>
      </c>
    </row>
    <row r="47" ht="20.05" customHeight="1">
      <c r="A47" s="17">
        <f>$A46+C46</f>
        <v>215</v>
      </c>
      <c r="B47" s="18">
        <v>3.5</v>
      </c>
      <c r="C47" s="19">
        <v>5</v>
      </c>
      <c r="D47" t="b" s="20">
        <v>0</v>
      </c>
      <c r="E47" s="21"/>
      <c r="F47" s="22">
        <f>3600*(B47*'data'!$C$15/1000-H47-I46)/C47</f>
        <v>971.123696514630</v>
      </c>
      <c r="G47" s="22">
        <f>IF(F47&gt;'data'!$H$28,'data'!$H$28,IF(F47&lt;0,0,F47))</f>
        <v>971.123696514630</v>
      </c>
      <c r="H47" s="22">
        <f>(J47*'data'!$C$16+K47*OFFSET('data'!$C$17,0,D47)-I46*(OFFSET('data'!$C$18,0,D47)+'data'!$C$19+OFFSET('data'!$C$20,0,D47)))*$C47/60</f>
        <v>-1.34878291182589</v>
      </c>
      <c r="I47" s="22">
        <f>(G47/60)*$C47/60+H47+I46</f>
        <v>22.9087323943552</v>
      </c>
      <c r="J47" s="22">
        <f>J46+('data'!$C$19*I46-'data'!$C$16*J46)*$C47/60</f>
        <v>20.5445880978154</v>
      </c>
      <c r="K47" s="22">
        <f>K46+(OFFSET('data'!$C$20,0,D47)*I46-OFFSET('data'!$C$17,0,D47)*K46)*$C47/60</f>
        <v>14.2307358118942</v>
      </c>
      <c r="L47" s="23">
        <f>$A47/60</f>
        <v>3.58333333333333</v>
      </c>
      <c r="M47" s="19">
        <f>I47/'data'!$C$15*1000</f>
        <v>3.5</v>
      </c>
      <c r="N47" s="19">
        <f>N46+'data'!$G$21*(M46-N46)/60*C46</f>
        <v>1.36418482782471</v>
      </c>
      <c r="O47" s="20">
        <f>IF(N47&lt;='data'!$G$22,1.89,1.47)</f>
        <v>1.89</v>
      </c>
      <c r="P47" s="19">
        <f>$A47</f>
        <v>215</v>
      </c>
      <c r="Q47" s="20">
        <f>'data'!$G$23-'data'!$G$23*(1-('data'!$G$22^O47)/('data'!$G$22^O47+N47^O47))</f>
        <v>75.74339961197811</v>
      </c>
      <c r="R47" s="20">
        <f>VLOOKUP(IF(P47-'data'!$G$24&lt;0,0,P47-'data'!$G$24),P2:Q1104,2)</f>
        <v>77.742992763602</v>
      </c>
    </row>
    <row r="48" ht="20.05" customHeight="1">
      <c r="A48" s="17">
        <f>$A47+C47</f>
        <v>220</v>
      </c>
      <c r="B48" s="18">
        <v>3.5</v>
      </c>
      <c r="C48" s="19">
        <v>5</v>
      </c>
      <c r="D48" t="b" s="20">
        <v>0</v>
      </c>
      <c r="E48" s="21"/>
      <c r="F48" s="22">
        <f>3600*(B48*'data'!$C$15/1000-H48-I47)/C48</f>
        <v>969.2123051553521</v>
      </c>
      <c r="G48" s="22">
        <f>IF(F48&gt;'data'!$H$28,'data'!$H$28,IF(F48&lt;0,0,F48))</f>
        <v>969.2123051553521</v>
      </c>
      <c r="H48" s="22">
        <f>(J48*'data'!$C$16+K48*OFFSET('data'!$C$17,0,D48)-I47*(OFFSET('data'!$C$18,0,D48)+'data'!$C$19+OFFSET('data'!$C$20,0,D48)))*$C48/60</f>
        <v>-1.34612820160467</v>
      </c>
      <c r="I48" s="22">
        <f>(G48/60)*$C48/60+H48+I47</f>
        <v>22.9087323943552</v>
      </c>
      <c r="J48" s="22">
        <f>J47+('data'!$C$19*I47-'data'!$C$16*J47)*$C48/60</f>
        <v>20.9776833458766</v>
      </c>
      <c r="K48" s="22">
        <f>K47+(OFFSET('data'!$C$20,0,D48)*I47-OFFSET('data'!$C$17,0,D48)*K47)*$C48/60</f>
        <v>14.5693464436123</v>
      </c>
      <c r="L48" s="23">
        <f>$A48/60</f>
        <v>3.66666666666667</v>
      </c>
      <c r="M48" s="19">
        <f>I48/'data'!$C$15*1000</f>
        <v>3.5</v>
      </c>
      <c r="N48" s="19">
        <f>N47+'data'!$G$21*(M47-N47)/60*C47</f>
        <v>1.38931742036125</v>
      </c>
      <c r="O48" s="20">
        <f>IF(N48&lt;='data'!$G$22,1.89,1.47)</f>
        <v>1.89</v>
      </c>
      <c r="P48" s="19">
        <f>$A48</f>
        <v>220</v>
      </c>
      <c r="Q48" s="20">
        <f>'data'!$G$23-'data'!$G$23*(1-('data'!$G$22^O48)/('data'!$G$22^O48+N48^O48))</f>
        <v>75.2532069845213</v>
      </c>
      <c r="R48" s="20">
        <f>VLOOKUP(IF(P48-'data'!$G$24&lt;0,0,P48-'data'!$G$24),P2:Q1104,2)</f>
        <v>77.23773869409411</v>
      </c>
    </row>
    <row r="49" ht="20.05" customHeight="1">
      <c r="A49" s="17">
        <f>$A48+C48</f>
        <v>225</v>
      </c>
      <c r="B49" s="18">
        <v>3.5</v>
      </c>
      <c r="C49" s="19">
        <v>5</v>
      </c>
      <c r="D49" t="b" s="20">
        <v>0</v>
      </c>
      <c r="E49" s="21"/>
      <c r="F49" s="22">
        <f>3600*(B49*'data'!$C$15/1000-H49-I48)/C49</f>
        <v>967.311679654544</v>
      </c>
      <c r="G49" s="22">
        <f>IF(F49&gt;'data'!$H$28,'data'!$H$28,IF(F49&lt;0,0,F49))</f>
        <v>967.311679654544</v>
      </c>
      <c r="H49" s="22">
        <f>(J49*'data'!$C$16+K49*OFFSET('data'!$C$17,0,D49)-I48*(OFFSET('data'!$C$18,0,D49)+'data'!$C$19+OFFSET('data'!$C$20,0,D49)))*$C49/60</f>
        <v>-1.34348844396466</v>
      </c>
      <c r="I49" s="22">
        <f>(G49/60)*$C49/60+H49+I48</f>
        <v>22.9087323943552</v>
      </c>
      <c r="J49" s="22">
        <f>J48+('data'!$C$19*I48-'data'!$C$16*J48)*$C49/60</f>
        <v>21.4082370361972</v>
      </c>
      <c r="K49" s="22">
        <f>K48+(OFFSET('data'!$C$20,0,D49)*I48-OFFSET('data'!$C$17,0,D49)*K48)*$C49/60</f>
        <v>14.9078439228498</v>
      </c>
      <c r="L49" s="23">
        <f>$A49/60</f>
        <v>3.75</v>
      </c>
      <c r="M49" s="19">
        <f>I49/'data'!$C$15*1000</f>
        <v>3.5</v>
      </c>
      <c r="N49" s="19">
        <f>N48+'data'!$G$21*(M48-N48)/60*C48</f>
        <v>1.41415427232255</v>
      </c>
      <c r="O49" s="20">
        <f>IF(N49&lt;='data'!$G$22,1.89,1.47)</f>
        <v>1.89</v>
      </c>
      <c r="P49" s="19">
        <f>$A49</f>
        <v>225</v>
      </c>
      <c r="Q49" s="20">
        <f>'data'!$G$23-'data'!$G$23*(1-('data'!$G$22^O49)/('data'!$G$22^O49+N49^O49))</f>
        <v>74.7673095727062</v>
      </c>
      <c r="R49" s="20">
        <f>VLOOKUP(IF(P49-'data'!$G$24&lt;0,0,P49-'data'!$G$24),P2:Q1104,2)</f>
        <v>76.7358877854865</v>
      </c>
    </row>
    <row r="50" ht="20.05" customHeight="1">
      <c r="A50" s="17">
        <f>$A49+C49</f>
        <v>230</v>
      </c>
      <c r="B50" s="18">
        <v>3.5</v>
      </c>
      <c r="C50" s="19">
        <v>5</v>
      </c>
      <c r="D50" t="b" s="20">
        <v>0</v>
      </c>
      <c r="E50" s="21"/>
      <c r="F50" s="22">
        <f>3600*(B50*'data'!$C$15/1000-H50-I49)/C50</f>
        <v>965.421756984964</v>
      </c>
      <c r="G50" s="22">
        <f>IF(F50&gt;'data'!$H$28,'data'!$H$28,IF(F50&lt;0,0,F50))</f>
        <v>965.421756984964</v>
      </c>
      <c r="H50" s="22">
        <f>(J50*'data'!$C$16+K50*OFFSET('data'!$C$17,0,D50)-I49*(OFFSET('data'!$C$18,0,D50)+'data'!$C$19+OFFSET('data'!$C$20,0,D50)))*$C50/60</f>
        <v>-1.34086355136802</v>
      </c>
      <c r="I50" s="22">
        <f>(G50/60)*$C50/60+H50+I49</f>
        <v>22.9087323943552</v>
      </c>
      <c r="J50" s="22">
        <f>J49+('data'!$C$19*I49-'data'!$C$16*J49)*$C50/60</f>
        <v>21.8362640835467</v>
      </c>
      <c r="K50" s="22">
        <f>K49+(OFFSET('data'!$C$20,0,D50)*I49-OFFSET('data'!$C$17,0,D50)*K49)*$C50/60</f>
        <v>15.2462282874185</v>
      </c>
      <c r="L50" s="23">
        <f>$A50/60</f>
        <v>3.83333333333333</v>
      </c>
      <c r="M50" s="19">
        <f>I50/'data'!$C$15*1000</f>
        <v>3.5</v>
      </c>
      <c r="N50" s="19">
        <f>N49+'data'!$G$21*(M49-N49)/60*C49</f>
        <v>1.43869886375103</v>
      </c>
      <c r="O50" s="20">
        <f>IF(N50&lt;='data'!$G$22,1.89,1.47)</f>
        <v>1.89</v>
      </c>
      <c r="P50" s="19">
        <f>$A50</f>
        <v>230</v>
      </c>
      <c r="Q50" s="20">
        <f>'data'!$G$23-'data'!$G$23*(1-('data'!$G$22^O50)/('data'!$G$22^O50+N50^O50))</f>
        <v>74.28587839754429</v>
      </c>
      <c r="R50" s="20">
        <f>VLOOKUP(IF(P50-'data'!$G$24&lt;0,0,P50-'data'!$G$24),P2:Q1104,2)</f>
        <v>76.237696964471</v>
      </c>
    </row>
    <row r="51" ht="20.05" customHeight="1">
      <c r="A51" s="17">
        <f>$A50+C50</f>
        <v>235</v>
      </c>
      <c r="B51" s="18">
        <v>3.5</v>
      </c>
      <c r="C51" s="19">
        <v>5</v>
      </c>
      <c r="D51" t="b" s="20">
        <v>0</v>
      </c>
      <c r="E51" s="21"/>
      <c r="F51" s="22">
        <f>3600*(B51*'data'!$C$15/1000-H51-I50)/C51</f>
        <v>963.542474489185</v>
      </c>
      <c r="G51" s="22">
        <f>IF(F51&gt;'data'!$H$28,'data'!$H$28,IF(F51&lt;0,0,F51))</f>
        <v>963.542474489185</v>
      </c>
      <c r="H51" s="22">
        <f>(J51*'data'!$C$16+K51*OFFSET('data'!$C$17,0,D51)-I50*(OFFSET('data'!$C$18,0,D51)+'data'!$C$19+OFFSET('data'!$C$20,0,D51)))*$C51/60</f>
        <v>-1.33825343679055</v>
      </c>
      <c r="I51" s="22">
        <f>(G51/60)*$C51/60+H51+I50</f>
        <v>22.9087323943552</v>
      </c>
      <c r="J51" s="22">
        <f>J50+('data'!$C$19*I50-'data'!$C$16*J50)*$C51/60</f>
        <v>22.2617793151692</v>
      </c>
      <c r="K51" s="22">
        <f>K50+(OFFSET('data'!$C$20,0,D51)*I50-OFFSET('data'!$C$17,0,D51)*K50)*$C51/60</f>
        <v>15.5844995751175</v>
      </c>
      <c r="L51" s="23">
        <f>$A51/60</f>
        <v>3.91666666666667</v>
      </c>
      <c r="M51" s="19">
        <f>I51/'data'!$C$15*1000</f>
        <v>3.5</v>
      </c>
      <c r="N51" s="19">
        <f>N50+'data'!$G$21*(M50-N50)/60*C50</f>
        <v>1.46295463373869</v>
      </c>
      <c r="O51" s="20">
        <f>IF(N51&lt;='data'!$G$22,1.89,1.47)</f>
        <v>1.89</v>
      </c>
      <c r="P51" s="19">
        <f>$A51</f>
        <v>235</v>
      </c>
      <c r="Q51" s="20">
        <f>'data'!$G$23-'data'!$G$23*(1-('data'!$G$22^O51)/('data'!$G$22^O51+N51^O51))</f>
        <v>73.8090662455118</v>
      </c>
      <c r="R51" s="20">
        <f>VLOOKUP(IF(P51-'data'!$G$24&lt;0,0,P51-'data'!$G$24),P2:Q1104,2)</f>
        <v>75.74339961197811</v>
      </c>
    </row>
    <row r="52" ht="20.05" customHeight="1">
      <c r="A52" s="17">
        <f>$A51+C51</f>
        <v>240</v>
      </c>
      <c r="B52" s="18">
        <v>3.5</v>
      </c>
      <c r="C52" s="19">
        <v>5</v>
      </c>
      <c r="D52" t="b" s="20">
        <v>0</v>
      </c>
      <c r="E52" s="21"/>
      <c r="F52" s="22">
        <f>3600*(B52*'data'!$C$15/1000-H52-I51)/C52</f>
        <v>961.673769877439</v>
      </c>
      <c r="G52" s="22">
        <f>IF(F52&gt;'data'!$H$28,'data'!$H$28,IF(F52&lt;0,0,F52))</f>
        <v>961.673769877439</v>
      </c>
      <c r="H52" s="22">
        <f>(J52*'data'!$C$16+K52*OFFSET('data'!$C$17,0,D52)-I51*(OFFSET('data'!$C$18,0,D52)+'data'!$C$19+OFFSET('data'!$C$20,0,D52)))*$C52/60</f>
        <v>-1.33565801371868</v>
      </c>
      <c r="I52" s="22">
        <f>(G52/60)*$C52/60+H52+I51</f>
        <v>22.9087323943552</v>
      </c>
      <c r="J52" s="22">
        <f>J51+('data'!$C$19*I51-'data'!$C$16*J51)*$C52/60</f>
        <v>22.6847974712973</v>
      </c>
      <c r="K52" s="22">
        <f>K51+(OFFSET('data'!$C$20,0,D52)*I51-OFFSET('data'!$C$17,0,D52)*K51)*$C52/60</f>
        <v>15.9226578237334</v>
      </c>
      <c r="L52" s="23">
        <f>$A52/60</f>
        <v>4</v>
      </c>
      <c r="M52" s="19">
        <f>I52/'data'!$C$15*1000</f>
        <v>3.5</v>
      </c>
      <c r="N52" s="19">
        <f>N51+'data'!$G$21*(M51-N51)/60*C51</f>
        <v>1.48692498090901</v>
      </c>
      <c r="O52" s="20">
        <f>IF(N52&lt;='data'!$G$22,1.89,1.47)</f>
        <v>1.89</v>
      </c>
      <c r="P52" s="19">
        <f>$A52</f>
        <v>240</v>
      </c>
      <c r="Q52" s="20">
        <f>'data'!$G$23-'data'!$G$23*(1-('data'!$G$22^O52)/('data'!$G$22^O52+N52^O52))</f>
        <v>73.3370088435301</v>
      </c>
      <c r="R52" s="20">
        <f>VLOOKUP(IF(P52-'data'!$G$24&lt;0,0,P52-'data'!$G$24),P2:Q1104,2)</f>
        <v>75.2532069845213</v>
      </c>
    </row>
    <row r="53" ht="20.05" customHeight="1">
      <c r="A53" s="17">
        <f>$A52+C52</f>
        <v>245</v>
      </c>
      <c r="B53" s="18">
        <v>3.5</v>
      </c>
      <c r="C53" s="19">
        <v>5</v>
      </c>
      <c r="D53" t="b" s="20">
        <v>0</v>
      </c>
      <c r="E53" s="21"/>
      <c r="F53" s="22">
        <f>3600*(B53*'data'!$C$15/1000-H53-I52)/C53</f>
        <v>959.8155812254259</v>
      </c>
      <c r="G53" s="22">
        <f>IF(F53&gt;'data'!$H$28,'data'!$H$28,IF(F53&lt;0,0,F53))</f>
        <v>959.8155812254259</v>
      </c>
      <c r="H53" s="22">
        <f>(J53*'data'!$C$16+K53*OFFSET('data'!$C$17,0,D53)-I52*(OFFSET('data'!$C$18,0,D53)+'data'!$C$19+OFFSET('data'!$C$20,0,D53)))*$C53/60</f>
        <v>-1.33307719614644</v>
      </c>
      <c r="I53" s="22">
        <f>(G53/60)*$C53/60+H53+I52</f>
        <v>22.9087323943552</v>
      </c>
      <c r="J53" s="22">
        <f>J52+('data'!$C$19*I52-'data'!$C$16*J52)*$C53/60</f>
        <v>23.1053332056627</v>
      </c>
      <c r="K53" s="22">
        <f>K52+(OFFSET('data'!$C$20,0,D53)*I52-OFFSET('data'!$C$17,0,D53)*K52)*$C53/60</f>
        <v>16.2607030710402</v>
      </c>
      <c r="L53" s="23">
        <f>$A53/60</f>
        <v>4.08333333333333</v>
      </c>
      <c r="M53" s="19">
        <f>I53/'data'!$C$15*1000</f>
        <v>3.5</v>
      </c>
      <c r="N53" s="19">
        <f>N52+'data'!$G$21*(M52-N52)/60*C52</f>
        <v>1.51061326389314</v>
      </c>
      <c r="O53" s="20">
        <f>IF(N53&lt;='data'!$G$22,1.89,1.47)</f>
        <v>1.89</v>
      </c>
      <c r="P53" s="19">
        <f>$A53</f>
        <v>245</v>
      </c>
      <c r="Q53" s="20">
        <f>'data'!$G$23-'data'!$G$23*(1-('data'!$G$22^O53)/('data'!$G$22^O53+N53^O53))</f>
        <v>72.8698259752591</v>
      </c>
      <c r="R53" s="20">
        <f>VLOOKUP(IF(P53-'data'!$G$24&lt;0,0,P53-'data'!$G$24),P2:Q1104,2)</f>
        <v>74.7673095727062</v>
      </c>
    </row>
    <row r="54" ht="20.05" customHeight="1">
      <c r="A54" s="17">
        <f>$A53+C53</f>
        <v>250</v>
      </c>
      <c r="B54" s="18">
        <v>3.5</v>
      </c>
      <c r="C54" s="19">
        <v>5</v>
      </c>
      <c r="D54" t="b" s="20">
        <v>0</v>
      </c>
      <c r="E54" s="21"/>
      <c r="F54" s="22">
        <f>3600*(B54*'data'!$C$15/1000-H54-I53)/C54</f>
        <v>957.967846972204</v>
      </c>
      <c r="G54" s="22">
        <f>IF(F54&gt;'data'!$H$28,'data'!$H$28,IF(F54&lt;0,0,F54))</f>
        <v>957.967846972204</v>
      </c>
      <c r="H54" s="22">
        <f>(J54*'data'!$C$16+K54*OFFSET('data'!$C$17,0,D54)-I53*(OFFSET('data'!$C$18,0,D54)+'data'!$C$19+OFFSET('data'!$C$20,0,D54)))*$C54/60</f>
        <v>-1.33051089857252</v>
      </c>
      <c r="I54" s="22">
        <f>(G54/60)*$C54/60+H54+I53</f>
        <v>22.9087323943552</v>
      </c>
      <c r="J54" s="22">
        <f>J53+('data'!$C$19*I53-'data'!$C$16*J53)*$C54/60</f>
        <v>23.5234010860037</v>
      </c>
      <c r="K54" s="22">
        <f>K53+(OFFSET('data'!$C$20,0,D54)*I53-OFFSET('data'!$C$17,0,D54)*K53)*$C54/60</f>
        <v>16.5986353547991</v>
      </c>
      <c r="L54" s="23">
        <f>$A54/60</f>
        <v>4.16666666666667</v>
      </c>
      <c r="M54" s="19">
        <f>I54/'data'!$C$15*1000</f>
        <v>3.5</v>
      </c>
      <c r="N54" s="19">
        <f>N53+'data'!$G$21*(M53-N53)/60*C53</f>
        <v>1.5340228018005</v>
      </c>
      <c r="O54" s="20">
        <f>IF(N54&lt;='data'!$G$22,1.89,1.47)</f>
        <v>1.89</v>
      </c>
      <c r="P54" s="19">
        <f>$A54</f>
        <v>250</v>
      </c>
      <c r="Q54" s="20">
        <f>'data'!$G$23-'data'!$G$23*(1-('data'!$G$22^O54)/('data'!$G$22^O54+N54^O54))</f>
        <v>72.4076225402587</v>
      </c>
      <c r="R54" s="20">
        <f>VLOOKUP(IF(P54-'data'!$G$24&lt;0,0,P54-'data'!$G$24),P2:Q1104,2)</f>
        <v>74.28587839754429</v>
      </c>
    </row>
    <row r="55" ht="20.05" customHeight="1">
      <c r="A55" s="17">
        <f>$A54+C54</f>
        <v>255</v>
      </c>
      <c r="B55" s="18">
        <v>3.5</v>
      </c>
      <c r="C55" s="19">
        <v>5</v>
      </c>
      <c r="D55" t="b" s="20">
        <v>0</v>
      </c>
      <c r="E55" s="21"/>
      <c r="F55" s="22">
        <f>3600*(B55*'data'!$C$15/1000-H55-I54)/C55</f>
        <v>956.130505918038</v>
      </c>
      <c r="G55" s="22">
        <f>IF(F55&gt;'data'!$H$28,'data'!$H$28,IF(F55&lt;0,0,F55))</f>
        <v>956.130505918038</v>
      </c>
      <c r="H55" s="22">
        <f>(J55*'data'!$C$16+K55*OFFSET('data'!$C$17,0,D55)-I54*(OFFSET('data'!$C$18,0,D55)+'data'!$C$19+OFFSET('data'!$C$20,0,D55)))*$C55/60</f>
        <v>-1.32795903599729</v>
      </c>
      <c r="I55" s="22">
        <f>(G55/60)*$C55/60+H55+I54</f>
        <v>22.9087323943552</v>
      </c>
      <c r="J55" s="22">
        <f>J54+('data'!$C$19*I54-'data'!$C$16*J54)*$C55/60</f>
        <v>23.939015594570</v>
      </c>
      <c r="K55" s="22">
        <f>K54+(OFFSET('data'!$C$20,0,D55)*I54-OFFSET('data'!$C$17,0,D55)*K54)*$C55/60</f>
        <v>16.9364547127588</v>
      </c>
      <c r="L55" s="23">
        <f>$A55/60</f>
        <v>4.25</v>
      </c>
      <c r="M55" s="19">
        <f>I55/'data'!$C$15*1000</f>
        <v>3.5</v>
      </c>
      <c r="N55" s="19">
        <f>N54+'data'!$G$21*(M54-N54)/60*C54</f>
        <v>1.55715687468385</v>
      </c>
      <c r="O55" s="20">
        <f>IF(N55&lt;='data'!$G$22,1.89,1.47)</f>
        <v>1.89</v>
      </c>
      <c r="P55" s="19">
        <f>$A55</f>
        <v>255</v>
      </c>
      <c r="Q55" s="20">
        <f>'data'!$G$23-'data'!$G$23*(1-('data'!$G$22^O55)/('data'!$G$22^O55+N55^O55))</f>
        <v>71.9504895577078</v>
      </c>
      <c r="R55" s="20">
        <f>VLOOKUP(IF(P55-'data'!$G$24&lt;0,0,P55-'data'!$G$24),P2:Q1104,2)</f>
        <v>73.8090662455118</v>
      </c>
    </row>
    <row r="56" ht="20.05" customHeight="1">
      <c r="A56" s="17">
        <f>$A55+C55</f>
        <v>260</v>
      </c>
      <c r="B56" s="18">
        <v>3.5</v>
      </c>
      <c r="C56" s="19">
        <v>5</v>
      </c>
      <c r="D56" t="b" s="20">
        <v>0</v>
      </c>
      <c r="E56" s="21"/>
      <c r="F56" s="22">
        <f>3600*(B56*'data'!$C$15/1000-H56-I55)/C56</f>
        <v>954.303497222274</v>
      </c>
      <c r="G56" s="22">
        <f>IF(F56&gt;'data'!$H$28,'data'!$H$28,IF(F56&lt;0,0,F56))</f>
        <v>954.303497222274</v>
      </c>
      <c r="H56" s="22">
        <f>(J56*'data'!$C$16+K56*OFFSET('data'!$C$17,0,D56)-I55*(OFFSET('data'!$C$18,0,D56)+'data'!$C$19+OFFSET('data'!$C$20,0,D56)))*$C56/60</f>
        <v>-1.32542152391984</v>
      </c>
      <c r="I56" s="22">
        <f>(G56/60)*$C56/60+H56+I55</f>
        <v>22.9087323943552</v>
      </c>
      <c r="J56" s="22">
        <f>J55+('data'!$C$19*I55-'data'!$C$16*J55)*$C56/60</f>
        <v>24.3521911286241</v>
      </c>
      <c r="K56" s="22">
        <f>K55+(OFFSET('data'!$C$20,0,D56)*I55-OFFSET('data'!$C$17,0,D56)*K55)*$C56/60</f>
        <v>17.2741611826554</v>
      </c>
      <c r="L56" s="23">
        <f>$A56/60</f>
        <v>4.33333333333333</v>
      </c>
      <c r="M56" s="19">
        <f>I56/'data'!$C$15*1000</f>
        <v>3.5</v>
      </c>
      <c r="N56" s="19">
        <f>N55+'data'!$G$21*(M55-N55)/60*C55</f>
        <v>1.58001872399886</v>
      </c>
      <c r="O56" s="20">
        <f>IF(N56&lt;='data'!$G$22,1.89,1.47)</f>
        <v>1.89</v>
      </c>
      <c r="P56" s="19">
        <f>$A56</f>
        <v>260</v>
      </c>
      <c r="Q56" s="20">
        <f>'data'!$G$23-'data'!$G$23*(1-('data'!$G$22^O56)/('data'!$G$22^O56+N56^O56))</f>
        <v>71.49850511647981</v>
      </c>
      <c r="R56" s="20">
        <f>VLOOKUP(IF(P56-'data'!$G$24&lt;0,0,P56-'data'!$G$24),P2:Q1104,2)</f>
        <v>73.3370088435301</v>
      </c>
    </row>
    <row r="57" ht="20.05" customHeight="1">
      <c r="A57" s="17">
        <f>$A56+C56</f>
        <v>265</v>
      </c>
      <c r="B57" s="18">
        <v>3.5</v>
      </c>
      <c r="C57" s="19">
        <v>5</v>
      </c>
      <c r="D57" t="b" s="20">
        <v>0</v>
      </c>
      <c r="E57" s="21"/>
      <c r="F57" s="22">
        <f>3600*(B57*'data'!$C$15/1000-H57-I56)/C57</f>
        <v>952.486760401268</v>
      </c>
      <c r="G57" s="22">
        <f>IF(F57&gt;'data'!$H$28,'data'!$H$28,IF(F57&lt;0,0,F57))</f>
        <v>952.486760401268</v>
      </c>
      <c r="H57" s="22">
        <f>(J57*'data'!$C$16+K57*OFFSET('data'!$C$17,0,D57)-I56*(OFFSET('data'!$C$18,0,D57)+'data'!$C$19+OFFSET('data'!$C$20,0,D57)))*$C57/60</f>
        <v>-1.32289827833511</v>
      </c>
      <c r="I57" s="22">
        <f>(G57/60)*$C57/60+H57+I56</f>
        <v>22.9087323943552</v>
      </c>
      <c r="J57" s="22">
        <f>J56+('data'!$C$19*I56-'data'!$C$16*J56)*$C57/60</f>
        <v>24.7629420009404</v>
      </c>
      <c r="K57" s="22">
        <f>K56+(OFFSET('data'!$C$20,0,D57)*I56-OFFSET('data'!$C$17,0,D57)*K56)*$C57/60</f>
        <v>17.6117548022124</v>
      </c>
      <c r="L57" s="23">
        <f>$A57/60</f>
        <v>4.41666666666667</v>
      </c>
      <c r="M57" s="19">
        <f>I57/'data'!$C$15*1000</f>
        <v>3.5</v>
      </c>
      <c r="N57" s="19">
        <f>N56+'data'!$G$21*(M56-N56)/60*C56</f>
        <v>1.6026115530583</v>
      </c>
      <c r="O57" s="20">
        <f>IF(N57&lt;='data'!$G$22,1.89,1.47)</f>
        <v>1.89</v>
      </c>
      <c r="P57" s="19">
        <f>$A57</f>
        <v>265</v>
      </c>
      <c r="Q57" s="20">
        <f>'data'!$G$23-'data'!$G$23*(1-('data'!$G$22^O57)/('data'!$G$22^O57+N57^O57))</f>
        <v>71.0517352734456</v>
      </c>
      <c r="R57" s="20">
        <f>VLOOKUP(IF(P57-'data'!$G$24&lt;0,0,P57-'data'!$G$24),P2:Q1104,2)</f>
        <v>72.8698259752591</v>
      </c>
    </row>
    <row r="58" ht="20.05" customHeight="1">
      <c r="A58" s="17">
        <f>$A57+C57</f>
        <v>270</v>
      </c>
      <c r="B58" s="18">
        <v>3.5</v>
      </c>
      <c r="C58" s="19">
        <v>5</v>
      </c>
      <c r="D58" t="b" s="20">
        <v>0</v>
      </c>
      <c r="E58" s="21"/>
      <c r="F58" s="22">
        <f>3600*(B58*'data'!$C$15/1000-H58-I57)/C58</f>
        <v>950.680235326252</v>
      </c>
      <c r="G58" s="22">
        <f>IF(F58&gt;'data'!$H$28,'data'!$H$28,IF(F58&lt;0,0,F58))</f>
        <v>950.680235326252</v>
      </c>
      <c r="H58" s="22">
        <f>(J58*'data'!$C$16+K58*OFFSET('data'!$C$17,0,D58)-I57*(OFFSET('data'!$C$18,0,D58)+'data'!$C$19+OFFSET('data'!$C$20,0,D58)))*$C58/60</f>
        <v>-1.32038921573092</v>
      </c>
      <c r="I58" s="22">
        <f>(G58/60)*$C58/60+H58+I57</f>
        <v>22.9087323943552</v>
      </c>
      <c r="J58" s="22">
        <f>J57+('data'!$C$19*I57-'data'!$C$16*J57)*$C58/60</f>
        <v>25.1712824403008</v>
      </c>
      <c r="K58" s="22">
        <f>K57+(OFFSET('data'!$C$20,0,D58)*I57-OFFSET('data'!$C$17,0,D58)*K57)*$C58/60</f>
        <v>17.9492356091406</v>
      </c>
      <c r="L58" s="23">
        <f>$A58/60</f>
        <v>4.5</v>
      </c>
      <c r="M58" s="19">
        <f>I58/'data'!$C$15*1000</f>
        <v>3.5</v>
      </c>
      <c r="N58" s="19">
        <f>N57+'data'!$G$21*(M57-N57)/60*C57</f>
        <v>1.62493852748088</v>
      </c>
      <c r="O58" s="20">
        <f>IF(N58&lt;='data'!$G$22,1.89,1.47)</f>
        <v>1.89</v>
      </c>
      <c r="P58" s="19">
        <f>$A58</f>
        <v>270</v>
      </c>
      <c r="Q58" s="20">
        <f>'data'!$G$23-'data'!$G$23*(1-('data'!$G$22^O58)/('data'!$G$22^O58+N58^O58))</f>
        <v>70.6102349019348</v>
      </c>
      <c r="R58" s="20">
        <f>VLOOKUP(IF(P58-'data'!$G$24&lt;0,0,P58-'data'!$G$24),P2:Q1104,2)</f>
        <v>72.4076225402587</v>
      </c>
    </row>
    <row r="59" ht="20.05" customHeight="1">
      <c r="A59" s="17">
        <f>$A58+C58</f>
        <v>275</v>
      </c>
      <c r="B59" s="18">
        <v>3.5</v>
      </c>
      <c r="C59" s="19">
        <v>5</v>
      </c>
      <c r="D59" t="b" s="20">
        <v>0</v>
      </c>
      <c r="E59" s="21"/>
      <c r="F59" s="22">
        <f>3600*(B59*'data'!$C$15/1000-H59-I58)/C59</f>
        <v>948.883862221240</v>
      </c>
      <c r="G59" s="22">
        <f>IF(F59&gt;'data'!$H$28,'data'!$H$28,IF(F59&lt;0,0,F59))</f>
        <v>948.883862221240</v>
      </c>
      <c r="H59" s="22">
        <f>(J59*'data'!$C$16+K59*OFFSET('data'!$C$17,0,D59)-I58*(OFFSET('data'!$C$18,0,D59)+'data'!$C$19+OFFSET('data'!$C$20,0,D59)))*$C59/60</f>
        <v>-1.31789425308507</v>
      </c>
      <c r="I59" s="22">
        <f>(G59/60)*$C59/60+H59+I58</f>
        <v>22.9087323943552</v>
      </c>
      <c r="J59" s="22">
        <f>J58+('data'!$C$19*I58-'data'!$C$16*J58)*$C59/60</f>
        <v>25.5772265919876</v>
      </c>
      <c r="K59" s="22">
        <f>K58+(OFFSET('data'!$C$20,0,D59)*I58-OFFSET('data'!$C$17,0,D59)*K58)*$C59/60</f>
        <v>18.2866036411382</v>
      </c>
      <c r="L59" s="23">
        <f>$A59/60</f>
        <v>4.58333333333333</v>
      </c>
      <c r="M59" s="19">
        <f>I59/'data'!$C$15*1000</f>
        <v>3.5</v>
      </c>
      <c r="N59" s="19">
        <f>N58+'data'!$G$21*(M58-N58)/60*C58</f>
        <v>1.6470027756348</v>
      </c>
      <c r="O59" s="20">
        <f>IF(N59&lt;='data'!$G$22,1.89,1.47)</f>
        <v>1.89</v>
      </c>
      <c r="P59" s="19">
        <f>$A59</f>
        <v>275</v>
      </c>
      <c r="Q59" s="20">
        <f>'data'!$G$23-'data'!$G$23*(1-('data'!$G$22^O59)/('data'!$G$22^O59+N59^O59))</f>
        <v>70.1740484923171</v>
      </c>
      <c r="R59" s="20">
        <f>VLOOKUP(IF(P59-'data'!$G$24&lt;0,0,P59-'data'!$G$24),P2:Q1104,2)</f>
        <v>71.9504895577078</v>
      </c>
    </row>
    <row r="60" ht="20.05" customHeight="1">
      <c r="A60" s="17">
        <f>$A59+C59</f>
        <v>280</v>
      </c>
      <c r="B60" s="18">
        <v>3.5</v>
      </c>
      <c r="C60" s="19">
        <v>5</v>
      </c>
      <c r="D60" t="b" s="20">
        <v>0</v>
      </c>
      <c r="E60" s="21"/>
      <c r="F60" s="22">
        <f>3600*(B60*'data'!$C$15/1000-H60-I59)/C60</f>
        <v>947.097581661032</v>
      </c>
      <c r="G60" s="22">
        <f>IF(F60&gt;'data'!$H$28,'data'!$H$28,IF(F60&lt;0,0,F60))</f>
        <v>947.097581661032</v>
      </c>
      <c r="H60" s="22">
        <f>(J60*'data'!$C$16+K60*OFFSET('data'!$C$17,0,D60)-I59*(OFFSET('data'!$C$18,0,D60)+'data'!$C$19+OFFSET('data'!$C$20,0,D60)))*$C60/60</f>
        <v>-1.31541330786256</v>
      </c>
      <c r="I60" s="22">
        <f>(G60/60)*$C60/60+H60+I59</f>
        <v>22.9087323943552</v>
      </c>
      <c r="J60" s="22">
        <f>J59+('data'!$C$19*I59-'data'!$C$16*J59)*$C60/60</f>
        <v>25.9807885182734</v>
      </c>
      <c r="K60" s="22">
        <f>K59+(OFFSET('data'!$C$20,0,D60)*I59-OFFSET('data'!$C$17,0,D60)*K59)*$C60/60</f>
        <v>18.6238589358909</v>
      </c>
      <c r="L60" s="23">
        <f>$A60/60</f>
        <v>4.66666666666667</v>
      </c>
      <c r="M60" s="19">
        <f>I60/'data'!$C$15*1000</f>
        <v>3.5</v>
      </c>
      <c r="N60" s="19">
        <f>N59+'data'!$G$21*(M59-N59)/60*C59</f>
        <v>1.66880738907608</v>
      </c>
      <c r="O60" s="20">
        <f>IF(N60&lt;='data'!$G$22,1.89,1.47)</f>
        <v>1.89</v>
      </c>
      <c r="P60" s="19">
        <f>$A60</f>
        <v>280</v>
      </c>
      <c r="Q60" s="20">
        <f>'data'!$G$23-'data'!$G$23*(1-('data'!$G$22^O60)/('data'!$G$22^O60+N60^O60))</f>
        <v>69.7432109066834</v>
      </c>
      <c r="R60" s="20">
        <f>VLOOKUP(IF(P60-'data'!$G$24&lt;0,0,P60-'data'!$G$24),P2:Q1104,2)</f>
        <v>71.49850511647981</v>
      </c>
    </row>
    <row r="61" ht="20.05" customHeight="1">
      <c r="A61" s="17">
        <f>$A60+C60</f>
        <v>285</v>
      </c>
      <c r="B61" s="18">
        <v>3.5</v>
      </c>
      <c r="C61" s="19">
        <v>5</v>
      </c>
      <c r="D61" t="b" s="20">
        <v>0</v>
      </c>
      <c r="E61" s="21"/>
      <c r="F61" s="22">
        <f>3600*(B61*'data'!$C$15/1000-H61-I60)/C61</f>
        <v>945.321334569061</v>
      </c>
      <c r="G61" s="22">
        <f>IF(F61&gt;'data'!$H$28,'data'!$H$28,IF(F61&lt;0,0,F61))</f>
        <v>945.321334569061</v>
      </c>
      <c r="H61" s="22">
        <f>(J61*'data'!$C$16+K61*OFFSET('data'!$C$17,0,D61)-I60*(OFFSET('data'!$C$18,0,D61)+'data'!$C$19+OFFSET('data'!$C$20,0,D61)))*$C61/60</f>
        <v>-1.3129462980126</v>
      </c>
      <c r="I61" s="22">
        <f>(G61/60)*$C61/60+H61+I60</f>
        <v>22.9087323943552</v>
      </c>
      <c r="J61" s="22">
        <f>J60+('data'!$C$19*I60-'data'!$C$16*J60)*$C61/60</f>
        <v>26.3819821989085</v>
      </c>
      <c r="K61" s="22">
        <f>K60+(OFFSET('data'!$C$20,0,D61)*I60-OFFSET('data'!$C$17,0,D61)*K60)*$C61/60</f>
        <v>18.9610015310718</v>
      </c>
      <c r="L61" s="23">
        <f>$A61/60</f>
        <v>4.75</v>
      </c>
      <c r="M61" s="19">
        <f>I61/'data'!$C$15*1000</f>
        <v>3.5</v>
      </c>
      <c r="N61" s="19">
        <f>N60+'data'!$G$21*(M60-N60)/60*C60</f>
        <v>1.69035542298174</v>
      </c>
      <c r="O61" s="20">
        <f>IF(N61&lt;='data'!$G$22,1.89,1.47)</f>
        <v>1.89</v>
      </c>
      <c r="P61" s="19">
        <f>$A61</f>
        <v>285</v>
      </c>
      <c r="Q61" s="20">
        <f>'data'!$G$23-'data'!$G$23*(1-('data'!$G$22^O61)/('data'!$G$22^O61+N61^O61))</f>
        <v>69.31774808960471</v>
      </c>
      <c r="R61" s="20">
        <f>VLOOKUP(IF(P61-'data'!$G$24&lt;0,0,P61-'data'!$G$24),P2:Q1104,2)</f>
        <v>71.0517352734456</v>
      </c>
    </row>
    <row r="62" ht="20.05" customHeight="1">
      <c r="A62" s="17">
        <f>$A61+C61</f>
        <v>290</v>
      </c>
      <c r="B62" s="18">
        <v>3.5</v>
      </c>
      <c r="C62" s="19">
        <v>5</v>
      </c>
      <c r="D62" t="b" s="20">
        <v>0</v>
      </c>
      <c r="E62" s="21"/>
      <c r="F62" s="22">
        <f>3600*(B62*'data'!$C$15/1000-H62-I61)/C62</f>
        <v>943.555062215423</v>
      </c>
      <c r="G62" s="22">
        <f>IF(F62&gt;'data'!$H$28,'data'!$H$28,IF(F62&lt;0,0,F62))</f>
        <v>943.555062215423</v>
      </c>
      <c r="H62" s="22">
        <f>(J62*'data'!$C$16+K62*OFFSET('data'!$C$17,0,D62)-I61*(OFFSET('data'!$C$18,0,D62)+'data'!$C$19+OFFSET('data'!$C$20,0,D62)))*$C62/60</f>
        <v>-1.31049314196588</v>
      </c>
      <c r="I62" s="22">
        <f>(G62/60)*$C62/60+H62+I61</f>
        <v>22.9087323943552</v>
      </c>
      <c r="J62" s="22">
        <f>J61+('data'!$C$19*I61-'data'!$C$16*J61)*$C62/60</f>
        <v>26.780821531605</v>
      </c>
      <c r="K62" s="22">
        <f>K61+(OFFSET('data'!$C$20,0,D62)*I61-OFFSET('data'!$C$17,0,D62)*K61)*$C62/60</f>
        <v>19.2980314643414</v>
      </c>
      <c r="L62" s="23">
        <f>$A62/60</f>
        <v>4.83333333333333</v>
      </c>
      <c r="M62" s="19">
        <f>I62/'data'!$C$15*1000</f>
        <v>3.5</v>
      </c>
      <c r="N62" s="19">
        <f>N61+'data'!$G$21*(M61-N61)/60*C61</f>
        <v>1.71164989657789</v>
      </c>
      <c r="O62" s="20">
        <f>IF(N62&lt;='data'!$G$22,1.89,1.47)</f>
        <v>1.89</v>
      </c>
      <c r="P62" s="19">
        <f>$A62</f>
        <v>290</v>
      </c>
      <c r="Q62" s="20">
        <f>'data'!$G$23-'data'!$G$23*(1-('data'!$G$22^O62)/('data'!$G$22^O62+N62^O62))</f>
        <v>68.8976777369366</v>
      </c>
      <c r="R62" s="20">
        <f>VLOOKUP(IF(P62-'data'!$G$24&lt;0,0,P62-'data'!$G$24),P2:Q1104,2)</f>
        <v>70.6102349019348</v>
      </c>
    </row>
    <row r="63" ht="20.05" customHeight="1">
      <c r="A63" s="17">
        <f>$A62+C62</f>
        <v>295</v>
      </c>
      <c r="B63" s="18">
        <v>3.5</v>
      </c>
      <c r="C63" s="19">
        <v>5</v>
      </c>
      <c r="D63" t="b" s="20">
        <v>0</v>
      </c>
      <c r="E63" s="21"/>
      <c r="F63" s="22">
        <f>3600*(B63*'data'!$C$15/1000-H63-I62)/C63</f>
        <v>941.798706214792</v>
      </c>
      <c r="G63" s="22">
        <f>IF(F63&gt;'data'!$H$28,'data'!$H$28,IF(F63&lt;0,0,F63))</f>
        <v>941.798706214792</v>
      </c>
      <c r="H63" s="22">
        <f>(J63*'data'!$C$16+K63*OFFSET('data'!$C$17,0,D63)-I62*(OFFSET('data'!$C$18,0,D63)+'data'!$C$19+OFFSET('data'!$C$20,0,D63)))*$C63/60</f>
        <v>-1.30805375863167</v>
      </c>
      <c r="I63" s="22">
        <f>(G63/60)*$C63/60+H63+I62</f>
        <v>22.9087323943552</v>
      </c>
      <c r="J63" s="22">
        <f>J62+('data'!$C$19*I62-'data'!$C$16*J62)*$C63/60</f>
        <v>27.1773203325183</v>
      </c>
      <c r="K63" s="22">
        <f>K62+(OFFSET('data'!$C$20,0,D63)*I62-OFFSET('data'!$C$17,0,D63)*K62)*$C63/60</f>
        <v>19.6349487733475</v>
      </c>
      <c r="L63" s="23">
        <f>$A63/60</f>
        <v>4.91666666666667</v>
      </c>
      <c r="M63" s="19">
        <f>I63/'data'!$C$15*1000</f>
        <v>3.5</v>
      </c>
      <c r="N63" s="19">
        <f>N62+'data'!$G$21*(M62-N62)/60*C62</f>
        <v>1.73269379356276</v>
      </c>
      <c r="O63" s="20">
        <f>IF(N63&lt;='data'!$G$22,1.89,1.47)</f>
        <v>1.89</v>
      </c>
      <c r="P63" s="19">
        <f>$A63</f>
        <v>295</v>
      </c>
      <c r="Q63" s="20">
        <f>'data'!$G$23-'data'!$G$23*(1-('data'!$G$22^O63)/('data'!$G$22^O63+N63^O63))</f>
        <v>68.4830099246138</v>
      </c>
      <c r="R63" s="20">
        <f>VLOOKUP(IF(P63-'data'!$G$24&lt;0,0,P63-'data'!$G$24),P2:Q1104,2)</f>
        <v>70.1740484923171</v>
      </c>
    </row>
    <row r="64" ht="20.05" customHeight="1">
      <c r="A64" s="17">
        <f>$A63+C63</f>
        <v>300</v>
      </c>
      <c r="B64" s="18">
        <v>3.5</v>
      </c>
      <c r="C64" s="19">
        <v>5</v>
      </c>
      <c r="D64" t="b" s="20">
        <v>0</v>
      </c>
      <c r="E64" s="21"/>
      <c r="F64" s="22">
        <f>3600*(B64*'data'!$C$15/1000-H64-I63)/C64</f>
        <v>940.052208524432</v>
      </c>
      <c r="G64" s="22">
        <f>IF(F64&gt;'data'!$H$28,'data'!$H$28,IF(F64&lt;0,0,F64))</f>
        <v>940.052208524432</v>
      </c>
      <c r="H64" s="22">
        <f>(J64*'data'!$C$16+K64*OFFSET('data'!$C$17,0,D64)-I63*(OFFSET('data'!$C$18,0,D64)+'data'!$C$19+OFFSET('data'!$C$20,0,D64)))*$C64/60</f>
        <v>-1.30562806739506</v>
      </c>
      <c r="I64" s="22">
        <f>(G64/60)*$C64/60+H64+I63</f>
        <v>22.9087323943552</v>
      </c>
      <c r="J64" s="22">
        <f>J63+('data'!$C$19*I63-'data'!$C$16*J63)*$C64/60</f>
        <v>27.5714923367255</v>
      </c>
      <c r="K64" s="22">
        <f>K63+(OFFSET('data'!$C$20,0,D64)*I63-OFFSET('data'!$C$17,0,D64)*K63)*$C64/60</f>
        <v>19.9717534957254</v>
      </c>
      <c r="L64" s="23">
        <f>$A64/60</f>
        <v>5</v>
      </c>
      <c r="M64" s="19">
        <f>I64/'data'!$C$15*1000</f>
        <v>3.5</v>
      </c>
      <c r="N64" s="19">
        <f>N63+'data'!$G$21*(M63-N63)/60*C63</f>
        <v>1.75349006252476</v>
      </c>
      <c r="O64" s="20">
        <f>IF(N64&lt;='data'!$G$22,1.89,1.47)</f>
        <v>1.89</v>
      </c>
      <c r="P64" s="19">
        <f>$A64</f>
        <v>300</v>
      </c>
      <c r="Q64" s="20">
        <f>'data'!$G$23-'data'!$G$23*(1-('data'!$G$22^O64)/('data'!$G$22^O64+N64^O64))</f>
        <v>68.0737476993415</v>
      </c>
      <c r="R64" s="20">
        <f>VLOOKUP(IF(P64-'data'!$G$24&lt;0,0,P64-'data'!$G$24),P2:Q1104,2)</f>
        <v>69.7432109066834</v>
      </c>
    </row>
    <row r="65" ht="20.05" customHeight="1">
      <c r="A65" s="17">
        <f>$A64+C64</f>
        <v>305</v>
      </c>
      <c r="B65" s="18">
        <v>3.5</v>
      </c>
      <c r="C65" s="19">
        <v>5</v>
      </c>
      <c r="D65" t="b" s="20">
        <v>0</v>
      </c>
      <c r="E65" s="21"/>
      <c r="F65" s="22">
        <f>3600*(B65*'data'!$C$15/1000-H65-I64)/C65</f>
        <v>938.315511442163</v>
      </c>
      <c r="G65" s="22">
        <f>IF(F65&gt;'data'!$H$28,'data'!$H$28,IF(F65&lt;0,0,F65))</f>
        <v>938.315511442163</v>
      </c>
      <c r="H65" s="22">
        <f>(J65*'data'!$C$16+K65*OFFSET('data'!$C$17,0,D65)-I64*(OFFSET('data'!$C$18,0,D65)+'data'!$C$19+OFFSET('data'!$C$20,0,D65)))*$C65/60</f>
        <v>-1.30321598811413</v>
      </c>
      <c r="I65" s="22">
        <f>(G65/60)*$C65/60+H65+I64</f>
        <v>22.9087323943552</v>
      </c>
      <c r="J65" s="22">
        <f>J64+('data'!$C$19*I64-'data'!$C$16*J64)*$C65/60</f>
        <v>27.9633511987016</v>
      </c>
      <c r="K65" s="22">
        <f>K64+(OFFSET('data'!$C$20,0,D65)*I64-OFFSET('data'!$C$17,0,D65)*K64)*$C65/60</f>
        <v>20.3084456690979</v>
      </c>
      <c r="L65" s="23">
        <f>$A65/60</f>
        <v>5.08333333333333</v>
      </c>
      <c r="M65" s="19">
        <f>I65/'data'!$C$15*1000</f>
        <v>3.5</v>
      </c>
      <c r="N65" s="19">
        <f>N64+'data'!$G$21*(M64-N64)/60*C64</f>
        <v>1.77404161735563</v>
      </c>
      <c r="O65" s="20">
        <f>IF(N65&lt;='data'!$G$22,1.89,1.47)</f>
        <v>1.89</v>
      </c>
      <c r="P65" s="19">
        <f>$A65</f>
        <v>305</v>
      </c>
      <c r="Q65" s="20">
        <f>'data'!$G$23-'data'!$G$23*(1-('data'!$G$22^O65)/('data'!$G$22^O65+N65^O65))</f>
        <v>67.66988763305569</v>
      </c>
      <c r="R65" s="20">
        <f>VLOOKUP(IF(P65-'data'!$G$24&lt;0,0,P65-'data'!$G$24),P2:Q1104,2)</f>
        <v>69.31774808960471</v>
      </c>
    </row>
    <row r="66" ht="20.05" customHeight="1">
      <c r="A66" s="17">
        <f>$A65+C65</f>
        <v>310</v>
      </c>
      <c r="B66" s="18">
        <v>3.5</v>
      </c>
      <c r="C66" s="19">
        <v>5</v>
      </c>
      <c r="D66" t="b" s="20">
        <v>0</v>
      </c>
      <c r="E66" s="21"/>
      <c r="F66" s="22">
        <f>3600*(B66*'data'!$C$15/1000-H66-I65)/C66</f>
        <v>936.588557604373</v>
      </c>
      <c r="G66" s="22">
        <f>IF(F66&gt;'data'!$H$28,'data'!$H$28,IF(F66&lt;0,0,F66))</f>
        <v>936.588557604373</v>
      </c>
      <c r="H66" s="22">
        <f>(J66*'data'!$C$16+K66*OFFSET('data'!$C$17,0,D66)-I65*(OFFSET('data'!$C$18,0,D66)+'data'!$C$19+OFFSET('data'!$C$20,0,D66)))*$C66/60</f>
        <v>-1.3008174411172</v>
      </c>
      <c r="I66" s="22">
        <f>(G66/60)*$C66/60+H66+I65</f>
        <v>22.9087323943552</v>
      </c>
      <c r="J66" s="22">
        <f>J65+('data'!$C$19*I65-'data'!$C$16*J65)*$C66/60</f>
        <v>28.352910492792</v>
      </c>
      <c r="K66" s="22">
        <f>K65+(OFFSET('data'!$C$20,0,D66)*I65-OFFSET('data'!$C$17,0,D66)*K65)*$C66/60</f>
        <v>20.6450253310751</v>
      </c>
      <c r="L66" s="23">
        <f>$A66/60</f>
        <v>5.16666666666667</v>
      </c>
      <c r="M66" s="19">
        <f>I66/'data'!$C$15*1000</f>
        <v>3.5</v>
      </c>
      <c r="N66" s="19">
        <f>N65+'data'!$G$21*(M65-N65)/60*C65</f>
        <v>1.79435133765874</v>
      </c>
      <c r="O66" s="20">
        <f>IF(N66&lt;='data'!$G$22,1.89,1.47)</f>
        <v>1.89</v>
      </c>
      <c r="P66" s="19">
        <f>$A66</f>
        <v>310</v>
      </c>
      <c r="Q66" s="20">
        <f>'data'!$G$23-'data'!$G$23*(1-('data'!$G$22^O66)/('data'!$G$22^O66+N66^O66))</f>
        <v>67.27142034297221</v>
      </c>
      <c r="R66" s="20">
        <f>VLOOKUP(IF(P66-'data'!$G$24&lt;0,0,P66-'data'!$G$24),P2:Q1104,2)</f>
        <v>68.8976777369366</v>
      </c>
    </row>
    <row r="67" ht="20.05" customHeight="1">
      <c r="A67" s="17">
        <f>$A66+C66</f>
        <v>315</v>
      </c>
      <c r="B67" s="18">
        <v>3.5</v>
      </c>
      <c r="C67" s="19">
        <v>5</v>
      </c>
      <c r="D67" t="b" s="20">
        <v>0</v>
      </c>
      <c r="E67" s="21"/>
      <c r="F67" s="22">
        <f>3600*(B67*'data'!$C$15/1000-H67-I66)/C67</f>
        <v>934.871289984040</v>
      </c>
      <c r="G67" s="22">
        <f>IF(F67&gt;'data'!$H$28,'data'!$H$28,IF(F67&lt;0,0,F67))</f>
        <v>934.871289984040</v>
      </c>
      <c r="H67" s="22">
        <f>(J67*'data'!$C$16+K67*OFFSET('data'!$C$17,0,D67)-I66*(OFFSET('data'!$C$18,0,D67)+'data'!$C$19+OFFSET('data'!$C$20,0,D67)))*$C67/60</f>
        <v>-1.29843234720007</v>
      </c>
      <c r="I67" s="22">
        <f>(G67/60)*$C67/60+H67+I66</f>
        <v>22.9087323943552</v>
      </c>
      <c r="J67" s="22">
        <f>J66+('data'!$C$19*I66-'data'!$C$16*J66)*$C67/60</f>
        <v>28.7401837136832</v>
      </c>
      <c r="K67" s="22">
        <f>K66+(OFFSET('data'!$C$20,0,D67)*I66-OFFSET('data'!$C$17,0,D67)*K66)*$C67/60</f>
        <v>20.9814925192546</v>
      </c>
      <c r="L67" s="23">
        <f>$A67/60</f>
        <v>5.25</v>
      </c>
      <c r="M67" s="19">
        <f>I67/'data'!$C$15*1000</f>
        <v>3.5</v>
      </c>
      <c r="N67" s="19">
        <f>N66+'data'!$G$21*(M66-N66)/60*C66</f>
        <v>1.81442206915254</v>
      </c>
      <c r="O67" s="20">
        <f>IF(N67&lt;='data'!$G$22,1.89,1.47)</f>
        <v>1.89</v>
      </c>
      <c r="P67" s="19">
        <f>$A67</f>
        <v>315</v>
      </c>
      <c r="Q67" s="20">
        <f>'data'!$G$23-'data'!$G$23*(1-('data'!$G$22^O67)/('data'!$G$22^O67+N67^O67))</f>
        <v>66.8783309789959</v>
      </c>
      <c r="R67" s="20">
        <f>VLOOKUP(IF(P67-'data'!$G$24&lt;0,0,P67-'data'!$G$24),P2:Q1104,2)</f>
        <v>68.4830099246138</v>
      </c>
    </row>
    <row r="68" ht="20.05" customHeight="1">
      <c r="A68" s="17">
        <f>$A67+C67</f>
        <v>320</v>
      </c>
      <c r="B68" s="18">
        <v>3.5</v>
      </c>
      <c r="C68" s="19">
        <v>5</v>
      </c>
      <c r="D68" t="b" s="20">
        <v>0</v>
      </c>
      <c r="E68" s="21"/>
      <c r="F68" s="22">
        <f>3600*(B68*'data'!$C$15/1000-H68-I67)/C68</f>
        <v>933.163651888736</v>
      </c>
      <c r="G68" s="22">
        <f>IF(F68&gt;'data'!$H$28,'data'!$H$28,IF(F68&lt;0,0,F68))</f>
        <v>933.163651888736</v>
      </c>
      <c r="H68" s="22">
        <f>(J68*'data'!$C$16+K68*OFFSET('data'!$C$17,0,D68)-I67*(OFFSET('data'!$C$18,0,D68)+'data'!$C$19+OFFSET('data'!$C$20,0,D68)))*$C68/60</f>
        <v>-1.29606062762326</v>
      </c>
      <c r="I68" s="22">
        <f>(G68/60)*$C68/60+H68+I67</f>
        <v>22.9087323943552</v>
      </c>
      <c r="J68" s="22">
        <f>J67+('data'!$C$19*I67-'data'!$C$16*J67)*$C68/60</f>
        <v>29.1251842768699</v>
      </c>
      <c r="K68" s="22">
        <f>K67+(OFFSET('data'!$C$20,0,D68)*I67-OFFSET('data'!$C$17,0,D68)*K67)*$C68/60</f>
        <v>21.3178472712215</v>
      </c>
      <c r="L68" s="23">
        <f>$A68/60</f>
        <v>5.33333333333333</v>
      </c>
      <c r="M68" s="19">
        <f>I68/'data'!$C$15*1000</f>
        <v>3.5</v>
      </c>
      <c r="N68" s="19">
        <f>N67+'data'!$G$21*(M67-N67)/60*C67</f>
        <v>1.8342566240693</v>
      </c>
      <c r="O68" s="20">
        <f>IF(N68&lt;='data'!$G$22,1.89,1.47)</f>
        <v>1.89</v>
      </c>
      <c r="P68" s="19">
        <f>$A68</f>
        <v>320</v>
      </c>
      <c r="Q68" s="20">
        <f>'data'!$G$23-'data'!$G$23*(1-('data'!$G$22^O68)/('data'!$G$22^O68+N68^O68))</f>
        <v>66.49059968020291</v>
      </c>
      <c r="R68" s="20">
        <f>VLOOKUP(IF(P68-'data'!$G$24&lt;0,0,P68-'data'!$G$24),P2:Q1104,2)</f>
        <v>68.0737476993415</v>
      </c>
    </row>
    <row r="69" ht="20.05" customHeight="1">
      <c r="A69" s="17">
        <f>$A68+C68</f>
        <v>325</v>
      </c>
      <c r="B69" s="18">
        <v>3.5</v>
      </c>
      <c r="C69" s="19">
        <v>5</v>
      </c>
      <c r="D69" t="b" s="20">
        <v>0</v>
      </c>
      <c r="E69" s="21"/>
      <c r="F69" s="22">
        <f>3600*(B69*'data'!$C$15/1000-H69-I68)/C69</f>
        <v>931.465586958671</v>
      </c>
      <c r="G69" s="22">
        <f>IF(F69&gt;'data'!$H$28,'data'!$H$28,IF(F69&lt;0,0,F69))</f>
        <v>931.465586958671</v>
      </c>
      <c r="H69" s="22">
        <f>(J69*'data'!$C$16+K69*OFFSET('data'!$C$17,0,D69)-I68*(OFFSET('data'!$C$18,0,D69)+'data'!$C$19+OFFSET('data'!$C$20,0,D69)))*$C69/60</f>
        <v>-1.29370220410928</v>
      </c>
      <c r="I69" s="22">
        <f>(G69/60)*$C69/60+H69+I68</f>
        <v>22.9087323943552</v>
      </c>
      <c r="J69" s="22">
        <f>J68+('data'!$C$19*I68-'data'!$C$16*J68)*$C69/60</f>
        <v>29.507925519120</v>
      </c>
      <c r="K69" s="22">
        <f>K68+(OFFSET('data'!$C$20,0,D69)*I68-OFFSET('data'!$C$17,0,D69)*K68)*$C69/60</f>
        <v>21.6540896245482</v>
      </c>
      <c r="L69" s="23">
        <f>$A69/60</f>
        <v>5.41666666666667</v>
      </c>
      <c r="M69" s="19">
        <f>I69/'data'!$C$15*1000</f>
        <v>3.5</v>
      </c>
      <c r="N69" s="19">
        <f>N68+'data'!$G$21*(M68-N68)/60*C68</f>
        <v>1.85385778154917</v>
      </c>
      <c r="O69" s="20">
        <f>IF(N69&lt;='data'!$G$22,1.89,1.47)</f>
        <v>1.89</v>
      </c>
      <c r="P69" s="19">
        <f>$A69</f>
        <v>325</v>
      </c>
      <c r="Q69" s="20">
        <f>'data'!$G$23-'data'!$G$23*(1-('data'!$G$22^O69)/('data'!$G$22^O69+N69^O69))</f>
        <v>66.1082020020493</v>
      </c>
      <c r="R69" s="20">
        <f>VLOOKUP(IF(P69-'data'!$G$24&lt;0,0,P69-'data'!$G$24),P2:Q1104,2)</f>
        <v>67.66988763305569</v>
      </c>
    </row>
    <row r="70" ht="20.05" customHeight="1">
      <c r="A70" s="17">
        <f>$A69+C69</f>
        <v>330</v>
      </c>
      <c r="B70" s="18">
        <v>3.5</v>
      </c>
      <c r="C70" s="19">
        <v>5</v>
      </c>
      <c r="D70" t="b" s="20">
        <v>0</v>
      </c>
      <c r="E70" s="21"/>
      <c r="F70" s="22">
        <f>3600*(B70*'data'!$C$15/1000-H70-I69)/C70</f>
        <v>929.777039164760</v>
      </c>
      <c r="G70" s="22">
        <f>IF(F70&gt;'data'!$H$28,'data'!$H$28,IF(F70&lt;0,0,F70))</f>
        <v>929.777039164760</v>
      </c>
      <c r="H70" s="22">
        <f>(J70*'data'!$C$16+K70*OFFSET('data'!$C$17,0,D70)-I69*(OFFSET('data'!$C$18,0,D70)+'data'!$C$19+OFFSET('data'!$C$20,0,D70)))*$C70/60</f>
        <v>-1.29135699883996</v>
      </c>
      <c r="I70" s="22">
        <f>(G70/60)*$C70/60+H70+I69</f>
        <v>22.9087323943552</v>
      </c>
      <c r="J70" s="22">
        <f>J69+('data'!$C$19*I69-'data'!$C$16*J69)*$C70/60</f>
        <v>29.8884206989364</v>
      </c>
      <c r="K70" s="22">
        <f>K69+(OFFSET('data'!$C$20,0,D70)*I69-OFFSET('data'!$C$17,0,D70)*K69)*$C70/60</f>
        <v>21.9902196167946</v>
      </c>
      <c r="L70" s="23">
        <f>$A70/60</f>
        <v>5.5</v>
      </c>
      <c r="M70" s="19">
        <f>I70/'data'!$C$15*1000</f>
        <v>3.5</v>
      </c>
      <c r="N70" s="19">
        <f>N69+'data'!$G$21*(M69-N69)/60*C69</f>
        <v>1.87322828802955</v>
      </c>
      <c r="O70" s="20">
        <f>IF(N70&lt;='data'!$G$22,1.89,1.47)</f>
        <v>1.89</v>
      </c>
      <c r="P70" s="19">
        <f>$A70</f>
        <v>330</v>
      </c>
      <c r="Q70" s="20">
        <f>'data'!$G$23-'data'!$G$23*(1-('data'!$G$22^O70)/('data'!$G$22^O70+N70^O70))</f>
        <v>65.7311093159027</v>
      </c>
      <c r="R70" s="20">
        <f>VLOOKUP(IF(P70-'data'!$G$24&lt;0,0,P70-'data'!$G$24),P2:Q1104,2)</f>
        <v>67.27142034297221</v>
      </c>
    </row>
    <row r="71" ht="20.05" customHeight="1">
      <c r="A71" s="17">
        <f>$A70+C70</f>
        <v>335</v>
      </c>
      <c r="B71" s="18">
        <v>3.5</v>
      </c>
      <c r="C71" s="19">
        <v>5</v>
      </c>
      <c r="D71" t="b" s="20">
        <v>0</v>
      </c>
      <c r="E71" s="21"/>
      <c r="F71" s="22">
        <f>3600*(B71*'data'!$C$15/1000-H71-I70)/C71</f>
        <v>928.097952806653</v>
      </c>
      <c r="G71" s="22">
        <f>IF(F71&gt;'data'!$H$28,'data'!$H$28,IF(F71&lt;0,0,F71))</f>
        <v>928.097952806653</v>
      </c>
      <c r="H71" s="22">
        <f>(J71*'data'!$C$16+K71*OFFSET('data'!$C$17,0,D71)-I70*(OFFSET('data'!$C$18,0,D71)+'data'!$C$19+OFFSET('data'!$C$20,0,D71)))*$C71/60</f>
        <v>-1.2890249344537</v>
      </c>
      <c r="I71" s="22">
        <f>(G71/60)*$C71/60+H71+I70</f>
        <v>22.9087323943552</v>
      </c>
      <c r="J71" s="22">
        <f>J70+('data'!$C$19*I70-'data'!$C$16*J70)*$C71/60</f>
        <v>30.2666829970164</v>
      </c>
      <c r="K71" s="22">
        <f>K70+(OFFSET('data'!$C$20,0,D71)*I70-OFFSET('data'!$C$17,0,D71)*K70)*$C71/60</f>
        <v>22.326237285508</v>
      </c>
      <c r="L71" s="23">
        <f>$A71/60</f>
        <v>5.58333333333333</v>
      </c>
      <c r="M71" s="19">
        <f>I71/'data'!$C$15*1000</f>
        <v>3.5</v>
      </c>
      <c r="N71" s="19">
        <f>N70+'data'!$G$21*(M70-N70)/60*C70</f>
        <v>1.89237085762993</v>
      </c>
      <c r="O71" s="20">
        <f>IF(N71&lt;='data'!$G$22,1.89,1.47)</f>
        <v>1.89</v>
      </c>
      <c r="P71" s="19">
        <f>$A71</f>
        <v>335</v>
      </c>
      <c r="Q71" s="20">
        <f>'data'!$G$23-'data'!$G$23*(1-('data'!$G$22^O71)/('data'!$G$22^O71+N71^O71))</f>
        <v>65.3592891824261</v>
      </c>
      <c r="R71" s="20">
        <f>VLOOKUP(IF(P71-'data'!$G$24&lt;0,0,P71-'data'!$G$24),P2:Q1104,2)</f>
        <v>66.8783309789959</v>
      </c>
    </row>
    <row r="72" ht="20.05" customHeight="1">
      <c r="A72" s="17">
        <f>$A71+C71</f>
        <v>340</v>
      </c>
      <c r="B72" s="18">
        <v>3.5</v>
      </c>
      <c r="C72" s="19">
        <v>5</v>
      </c>
      <c r="D72" t="b" s="20">
        <v>0</v>
      </c>
      <c r="E72" s="21"/>
      <c r="F72" s="22">
        <f>3600*(B72*'data'!$C$15/1000-H72-I71)/C72</f>
        <v>926.428272510827</v>
      </c>
      <c r="G72" s="22">
        <f>IF(F72&gt;'data'!$H$28,'data'!$H$28,IF(F72&lt;0,0,F72))</f>
        <v>926.428272510827</v>
      </c>
      <c r="H72" s="22">
        <f>(J72*'data'!$C$16+K72*OFFSET('data'!$C$17,0,D72)-I71*(OFFSET('data'!$C$18,0,D72)+'data'!$C$19+OFFSET('data'!$C$20,0,D72)))*$C72/60</f>
        <v>-1.28670593404283</v>
      </c>
      <c r="I72" s="22">
        <f>(G72/60)*$C72/60+H72+I71</f>
        <v>22.9087323943552</v>
      </c>
      <c r="J72" s="22">
        <f>J71+('data'!$C$19*I71-'data'!$C$16*J71)*$C72/60</f>
        <v>30.6427255167083</v>
      </c>
      <c r="K72" s="22">
        <f>K71+(OFFSET('data'!$C$20,0,D72)*I71-OFFSET('data'!$C$17,0,D72)*K71)*$C72/60</f>
        <v>22.6621426682233</v>
      </c>
      <c r="L72" s="23">
        <f>$A72/60</f>
        <v>5.66666666666667</v>
      </c>
      <c r="M72" s="19">
        <f>I72/'data'!$C$15*1000</f>
        <v>3.5</v>
      </c>
      <c r="N72" s="19">
        <f>N71+'data'!$G$21*(M71-N71)/60*C71</f>
        <v>1.91128817253218</v>
      </c>
      <c r="O72" s="20">
        <f>IF(N72&lt;='data'!$G$22,1.89,1.47)</f>
        <v>1.89</v>
      </c>
      <c r="P72" s="19">
        <f>$A72</f>
        <v>340</v>
      </c>
      <c r="Q72" s="20">
        <f>'data'!$G$23-'data'!$G$23*(1-('data'!$G$22^O72)/('data'!$G$22^O72+N72^O72))</f>
        <v>64.9927057002819</v>
      </c>
      <c r="R72" s="20">
        <f>VLOOKUP(IF(P72-'data'!$G$24&lt;0,0,P72-'data'!$G$24),P2:Q1104,2)</f>
        <v>66.49059968020291</v>
      </c>
    </row>
    <row r="73" ht="20.05" customHeight="1">
      <c r="A73" s="17">
        <f>$A72+C72</f>
        <v>345</v>
      </c>
      <c r="B73" s="18">
        <v>3.5</v>
      </c>
      <c r="C73" s="19">
        <v>5</v>
      </c>
      <c r="D73" t="b" s="20">
        <v>0</v>
      </c>
      <c r="E73" s="21"/>
      <c r="F73" s="22">
        <f>3600*(B73*'data'!$C$15/1000-H73-I72)/C73</f>
        <v>924.767943228652</v>
      </c>
      <c r="G73" s="22">
        <f>IF(F73&gt;'data'!$H$28,'data'!$H$28,IF(F73&lt;0,0,F73))</f>
        <v>924.767943228652</v>
      </c>
      <c r="H73" s="22">
        <f>(J73*'data'!$C$16+K73*OFFSET('data'!$C$17,0,D73)-I72*(OFFSET('data'!$C$18,0,D73)+'data'!$C$19+OFFSET('data'!$C$20,0,D73)))*$C73/60</f>
        <v>-1.28439992115092</v>
      </c>
      <c r="I73" s="22">
        <f>(G73/60)*$C73/60+H73+I72</f>
        <v>22.9087323943552</v>
      </c>
      <c r="J73" s="22">
        <f>J72+('data'!$C$19*I72-'data'!$C$16*J72)*$C73/60</f>
        <v>31.0165612844651</v>
      </c>
      <c r="K73" s="22">
        <f>K72+(OFFSET('data'!$C$20,0,D73)*I72-OFFSET('data'!$C$17,0,D73)*K72)*$C73/60</f>
        <v>22.9979358024628</v>
      </c>
      <c r="L73" s="23">
        <f>$A73/60</f>
        <v>5.75</v>
      </c>
      <c r="M73" s="19">
        <f>I73/'data'!$C$15*1000</f>
        <v>3.5</v>
      </c>
      <c r="N73" s="19">
        <f>N72+'data'!$G$21*(M72-N72)/60*C72</f>
        <v>1.92998288335636</v>
      </c>
      <c r="O73" s="20">
        <f>IF(N73&lt;='data'!$G$22,1.89,1.47)</f>
        <v>1.89</v>
      </c>
      <c r="P73" s="19">
        <f>$A73</f>
        <v>345</v>
      </c>
      <c r="Q73" s="20">
        <f>'data'!$G$23-'data'!$G$23*(1-('data'!$G$22^O73)/('data'!$G$22^O73+N73^O73))</f>
        <v>64.6313198315635</v>
      </c>
      <c r="R73" s="20">
        <f>VLOOKUP(IF(P73-'data'!$G$24&lt;0,0,P73-'data'!$G$24),P2:Q1104,2)</f>
        <v>66.1082020020493</v>
      </c>
    </row>
    <row r="74" ht="20.05" customHeight="1">
      <c r="A74" s="17">
        <f>$A73+C73</f>
        <v>350</v>
      </c>
      <c r="B74" s="18">
        <v>3.5</v>
      </c>
      <c r="C74" s="19">
        <v>5</v>
      </c>
      <c r="D74" t="b" s="20">
        <v>0</v>
      </c>
      <c r="E74" s="21"/>
      <c r="F74" s="22">
        <f>3600*(B74*'data'!$C$15/1000-H74-I73)/C74</f>
        <v>923.116910234504</v>
      </c>
      <c r="G74" s="22">
        <f>IF(F74&gt;'data'!$H$28,'data'!$H$28,IF(F74&lt;0,0,F74))</f>
        <v>923.116910234504</v>
      </c>
      <c r="H74" s="22">
        <f>(J74*'data'!$C$16+K74*OFFSET('data'!$C$17,0,D74)-I73*(OFFSET('data'!$C$18,0,D74)+'data'!$C$19+OFFSET('data'!$C$20,0,D74)))*$C74/60</f>
        <v>-1.28210681977016</v>
      </c>
      <c r="I74" s="22">
        <f>(G74/60)*$C74/60+H74+I73</f>
        <v>22.9087323943552</v>
      </c>
      <c r="J74" s="22">
        <f>J73+('data'!$C$19*I73-'data'!$C$16*J73)*$C74/60</f>
        <v>31.3882032502961</v>
      </c>
      <c r="K74" s="22">
        <f>K73+(OFFSET('data'!$C$20,0,D74)*I73-OFFSET('data'!$C$17,0,D74)*K73)*$C74/60</f>
        <v>23.3336167257362</v>
      </c>
      <c r="L74" s="23">
        <f>$A74/60</f>
        <v>5.83333333333333</v>
      </c>
      <c r="M74" s="19">
        <f>I74/'data'!$C$15*1000</f>
        <v>3.5</v>
      </c>
      <c r="N74" s="19">
        <f>N73+'data'!$G$21*(M73-N73)/60*C73</f>
        <v>1.94845760953213</v>
      </c>
      <c r="O74" s="20">
        <f>IF(N74&lt;='data'!$G$22,1.89,1.47)</f>
        <v>1.89</v>
      </c>
      <c r="P74" s="19">
        <f>$A74</f>
        <v>350</v>
      </c>
      <c r="Q74" s="20">
        <f>'data'!$G$23-'data'!$G$23*(1-('data'!$G$22^O74)/('data'!$G$22^O74+N74^O74))</f>
        <v>64.27508970529441</v>
      </c>
      <c r="R74" s="20">
        <f>VLOOKUP(IF(P74-'data'!$G$24&lt;0,0,P74-'data'!$G$24),P2:Q1104,2)</f>
        <v>65.7311093159027</v>
      </c>
    </row>
    <row r="75" ht="20.05" customHeight="1">
      <c r="A75" s="17">
        <f>$A74+C74</f>
        <v>355</v>
      </c>
      <c r="B75" s="18">
        <v>3.5</v>
      </c>
      <c r="C75" s="19">
        <v>5</v>
      </c>
      <c r="D75" t="b" s="20">
        <v>0</v>
      </c>
      <c r="E75" s="21"/>
      <c r="F75" s="22">
        <f>3600*(B75*'data'!$C$15/1000-H75-I74)/C75</f>
        <v>921.475119123853</v>
      </c>
      <c r="G75" s="22">
        <f>IF(F75&gt;'data'!$H$28,'data'!$H$28,IF(F75&lt;0,0,F75))</f>
        <v>921.475119123853</v>
      </c>
      <c r="H75" s="22">
        <f>(J75*'data'!$C$16+K75*OFFSET('data'!$C$17,0,D75)-I74*(OFFSET('data'!$C$18,0,D75)+'data'!$C$19+OFFSET('data'!$C$20,0,D75)))*$C75/60</f>
        <v>-1.2798265543387</v>
      </c>
      <c r="I75" s="22">
        <f>(G75/60)*$C75/60+H75+I74</f>
        <v>22.9087323943552</v>
      </c>
      <c r="J75" s="22">
        <f>J74+('data'!$C$19*I74-'data'!$C$16*J74)*$C75/60</f>
        <v>31.7576642882153</v>
      </c>
      <c r="K75" s="22">
        <f>K74+(OFFSET('data'!$C$20,0,D75)*I74-OFFSET('data'!$C$17,0,D75)*K74)*$C75/60</f>
        <v>23.6691854755406</v>
      </c>
      <c r="L75" s="23">
        <f>$A75/60</f>
        <v>5.91666666666667</v>
      </c>
      <c r="M75" s="19">
        <f>I75/'data'!$C$15*1000</f>
        <v>3.5</v>
      </c>
      <c r="N75" s="19">
        <f>N74+'data'!$G$21*(M74-N74)/60*C74</f>
        <v>1.96671493966575</v>
      </c>
      <c r="O75" s="20">
        <f>IF(N75&lt;='data'!$G$22,1.89,1.47)</f>
        <v>1.89</v>
      </c>
      <c r="P75" s="19">
        <f>$A75</f>
        <v>355</v>
      </c>
      <c r="Q75" s="20">
        <f>'data'!$G$23-'data'!$G$23*(1-('data'!$G$22^O75)/('data'!$G$22^O75+N75^O75))</f>
        <v>63.9239709002778</v>
      </c>
      <c r="R75" s="20">
        <f>VLOOKUP(IF(P75-'data'!$G$24&lt;0,0,P75-'data'!$G$24),P2:Q1104,2)</f>
        <v>65.3592891824261</v>
      </c>
    </row>
    <row r="76" ht="20.05" customHeight="1">
      <c r="A76" s="17">
        <f>$A75+C75</f>
        <v>360</v>
      </c>
      <c r="B76" s="18">
        <v>3.5</v>
      </c>
      <c r="C76" s="19">
        <v>5</v>
      </c>
      <c r="D76" t="b" s="20">
        <v>0</v>
      </c>
      <c r="E76" s="21"/>
      <c r="F76" s="22">
        <f>3600*(B76*'data'!$C$15/1000-H76-I75)/C76</f>
        <v>919.8425158113851</v>
      </c>
      <c r="G76" s="22">
        <f>IF(F76&gt;'data'!$H$28,'data'!$H$28,IF(F76&lt;0,0,F76))</f>
        <v>919.8425158113851</v>
      </c>
      <c r="H76" s="22">
        <f>(J76*'data'!$C$16+K76*OFFSET('data'!$C$17,0,D76)-I75*(OFFSET('data'!$C$18,0,D76)+'data'!$C$19+OFFSET('data'!$C$20,0,D76)))*$C76/60</f>
        <v>-1.27755904973805</v>
      </c>
      <c r="I76" s="22">
        <f>(G76/60)*$C76/60+H76+I75</f>
        <v>22.9087323943552</v>
      </c>
      <c r="J76" s="22">
        <f>J75+('data'!$C$19*I75-'data'!$C$16*J75)*$C76/60</f>
        <v>32.1249571966873</v>
      </c>
      <c r="K76" s="22">
        <f>K75+(OFFSET('data'!$C$20,0,D76)*I75-OFFSET('data'!$C$17,0,D76)*K75)*$C76/60</f>
        <v>24.0046420893608</v>
      </c>
      <c r="L76" s="23">
        <f>$A76/60</f>
        <v>6</v>
      </c>
      <c r="M76" s="19">
        <f>I76/'data'!$C$15*1000</f>
        <v>3.5</v>
      </c>
      <c r="N76" s="19">
        <f>N75+'data'!$G$21*(M75-N75)/60*C75</f>
        <v>1.9847574319028</v>
      </c>
      <c r="O76" s="20">
        <f>IF(N76&lt;='data'!$G$22,1.89,1.47)</f>
        <v>1.89</v>
      </c>
      <c r="P76" s="19">
        <f>$A76</f>
        <v>360</v>
      </c>
      <c r="Q76" s="20">
        <f>'data'!$G$23-'data'!$G$23*(1-('data'!$G$22^O76)/('data'!$G$22^O76+N76^O76))</f>
        <v>63.5779167085135</v>
      </c>
      <c r="R76" s="20">
        <f>VLOOKUP(IF(P76-'data'!$G$24&lt;0,0,P76-'data'!$G$24),P2:Q1104,2)</f>
        <v>64.9927057002819</v>
      </c>
    </row>
    <row r="77" ht="20.05" customHeight="1">
      <c r="A77" s="17">
        <f>$A76+C76</f>
        <v>365</v>
      </c>
      <c r="B77" s="18">
        <v>3.5</v>
      </c>
      <c r="C77" s="19">
        <v>5</v>
      </c>
      <c r="D77" t="b" s="20">
        <v>0</v>
      </c>
      <c r="E77" s="21"/>
      <c r="F77" s="22">
        <f>3600*(B77*'data'!$C$15/1000-H77-I76)/C77</f>
        <v>918.219046529128</v>
      </c>
      <c r="G77" s="22">
        <f>IF(F77&gt;'data'!$H$28,'data'!$H$28,IF(F77&lt;0,0,F77))</f>
        <v>918.219046529128</v>
      </c>
      <c r="H77" s="22">
        <f>(J77*'data'!$C$16+K77*OFFSET('data'!$C$17,0,D77)-I76*(OFFSET('data'!$C$18,0,D77)+'data'!$C$19+OFFSET('data'!$C$20,0,D77)))*$C77/60</f>
        <v>-1.27530423129047</v>
      </c>
      <c r="I77" s="22">
        <f>(G77/60)*$C77/60+H77+I76</f>
        <v>22.9087323943552</v>
      </c>
      <c r="J77" s="22">
        <f>J76+('data'!$C$19*I76-'data'!$C$16*J76)*$C77/60</f>
        <v>32.4900946990708</v>
      </c>
      <c r="K77" s="22">
        <f>K76+(OFFSET('data'!$C$20,0,D77)*I76-OFFSET('data'!$C$17,0,D77)*K76)*$C77/60</f>
        <v>24.3399866046689</v>
      </c>
      <c r="L77" s="23">
        <f>$A77/60</f>
        <v>6.08333333333333</v>
      </c>
      <c r="M77" s="19">
        <f>I77/'data'!$C$15*1000</f>
        <v>3.5</v>
      </c>
      <c r="N77" s="19">
        <f>N76+'data'!$G$21*(M76-N76)/60*C76</f>
        <v>2.00258761428661</v>
      </c>
      <c r="O77" s="20">
        <f>IF(N77&lt;='data'!$G$22,1.89,1.47)</f>
        <v>1.89</v>
      </c>
      <c r="P77" s="19">
        <f>$A77</f>
        <v>365</v>
      </c>
      <c r="Q77" s="20">
        <f>'data'!$G$23-'data'!$G$23*(1-('data'!$G$22^O77)/('data'!$G$22^O77+N77^O77))</f>
        <v>63.2368783803438</v>
      </c>
      <c r="R77" s="20">
        <f>VLOOKUP(IF(P77-'data'!$G$24&lt;0,0,P77-'data'!$G$24),P2:Q1104,2)</f>
        <v>64.6313198315635</v>
      </c>
    </row>
    <row r="78" ht="20.05" customHeight="1">
      <c r="A78" s="17">
        <f>$A77+C77</f>
        <v>370</v>
      </c>
      <c r="B78" s="18">
        <v>3.5</v>
      </c>
      <c r="C78" s="19">
        <v>5</v>
      </c>
      <c r="D78" t="b" s="20">
        <v>0</v>
      </c>
      <c r="E78" s="21"/>
      <c r="F78" s="22">
        <f>3600*(B78*'data'!$C$15/1000-H78-I77)/C78</f>
        <v>916.604657824583</v>
      </c>
      <c r="G78" s="22">
        <f>IF(F78&gt;'data'!$H$28,'data'!$H$28,IF(F78&lt;0,0,F78))</f>
        <v>916.604657824583</v>
      </c>
      <c r="H78" s="22">
        <f>(J78*'data'!$C$16+K78*OFFSET('data'!$C$17,0,D78)-I77*(OFFSET('data'!$C$18,0,D78)+'data'!$C$19+OFFSET('data'!$C$20,0,D78)))*$C78/60</f>
        <v>-1.27306202475638</v>
      </c>
      <c r="I78" s="22">
        <f>(G78/60)*$C78/60+H78+I77</f>
        <v>22.9087323943552</v>
      </c>
      <c r="J78" s="22">
        <f>J77+('data'!$C$19*I77-'data'!$C$16*J77)*$C78/60</f>
        <v>32.8530894440592</v>
      </c>
      <c r="K78" s="22">
        <f>K77+(OFFSET('data'!$C$20,0,D78)*I77-OFFSET('data'!$C$17,0,D78)*K77)*$C78/60</f>
        <v>24.6752190589245</v>
      </c>
      <c r="L78" s="23">
        <f>$A78/60</f>
        <v>6.16666666666667</v>
      </c>
      <c r="M78" s="19">
        <f>I78/'data'!$C$15*1000</f>
        <v>3.5</v>
      </c>
      <c r="N78" s="19">
        <f>N77+'data'!$G$21*(M77-N77)/60*C77</f>
        <v>2.0202079851125</v>
      </c>
      <c r="O78" s="20">
        <f>IF(N78&lt;='data'!$G$22,1.89,1.47)</f>
        <v>1.89</v>
      </c>
      <c r="P78" s="19">
        <f>$A78</f>
        <v>370</v>
      </c>
      <c r="Q78" s="20">
        <f>'data'!$G$23-'data'!$G$23*(1-('data'!$G$22^O78)/('data'!$G$22^O78+N78^O78))</f>
        <v>62.9008053524286</v>
      </c>
      <c r="R78" s="20">
        <f>VLOOKUP(IF(P78-'data'!$G$24&lt;0,0,P78-'data'!$G$24),P2:Q1104,2)</f>
        <v>64.27508970529441</v>
      </c>
    </row>
    <row r="79" ht="20.05" customHeight="1">
      <c r="A79" s="17">
        <f>$A78+C78</f>
        <v>375</v>
      </c>
      <c r="B79" s="18">
        <v>3.5</v>
      </c>
      <c r="C79" s="19">
        <v>5</v>
      </c>
      <c r="D79" t="b" s="20">
        <v>0</v>
      </c>
      <c r="E79" s="21"/>
      <c r="F79" s="22">
        <f>3600*(B79*'data'!$C$15/1000-H79-I78)/C79</f>
        <v>914.9992965589</v>
      </c>
      <c r="G79" s="22">
        <f>IF(F79&gt;'data'!$H$28,'data'!$H$28,IF(F79&lt;0,0,F79))</f>
        <v>914.9992965589</v>
      </c>
      <c r="H79" s="22">
        <f>(J79*'data'!$C$16+K79*OFFSET('data'!$C$17,0,D79)-I78*(OFFSET('data'!$C$18,0,D79)+'data'!$C$19+OFFSET('data'!$C$20,0,D79)))*$C79/60</f>
        <v>-1.27083235633182</v>
      </c>
      <c r="I79" s="22">
        <f>(G79/60)*$C79/60+H79+I78</f>
        <v>22.9087323943552</v>
      </c>
      <c r="J79" s="22">
        <f>J78+('data'!$C$19*I78-'data'!$C$16*J78)*$C79/60</f>
        <v>33.2139540061189</v>
      </c>
      <c r="K79" s="22">
        <f>K78+(OFFSET('data'!$C$20,0,D79)*I78-OFFSET('data'!$C$17,0,D79)*K78)*$C79/60</f>
        <v>25.0103394895747</v>
      </c>
      <c r="L79" s="23">
        <f>$A79/60</f>
        <v>6.25</v>
      </c>
      <c r="M79" s="19">
        <f>I79/'data'!$C$15*1000</f>
        <v>3.5</v>
      </c>
      <c r="N79" s="19">
        <f>N78+'data'!$G$21*(M78-N78)/60*C78</f>
        <v>2.03762101327781</v>
      </c>
      <c r="O79" s="20">
        <f>IF(N79&lt;='data'!$G$22,1.89,1.47)</f>
        <v>1.89</v>
      </c>
      <c r="P79" s="19">
        <f>$A79</f>
        <v>375</v>
      </c>
      <c r="Q79" s="20">
        <f>'data'!$G$23-'data'!$G$23*(1-('data'!$G$22^O79)/('data'!$G$22^O79+N79^O79))</f>
        <v>62.5696454595957</v>
      </c>
      <c r="R79" s="20">
        <f>VLOOKUP(IF(P79-'data'!$G$24&lt;0,0,P79-'data'!$G$24),P2:Q1104,2)</f>
        <v>63.9239709002778</v>
      </c>
    </row>
    <row r="80" ht="20.05" customHeight="1">
      <c r="A80" s="17">
        <f>$A79+C79</f>
        <v>380</v>
      </c>
      <c r="B80" s="18">
        <v>3.5</v>
      </c>
      <c r="C80" s="19">
        <v>5</v>
      </c>
      <c r="D80" t="b" s="20">
        <v>0</v>
      </c>
      <c r="E80" s="21"/>
      <c r="F80" s="22">
        <f>3600*(B80*'data'!$C$15/1000-H80-I79)/C80</f>
        <v>913.402909904987</v>
      </c>
      <c r="G80" s="22">
        <f>IF(F80&gt;'data'!$H$28,'data'!$H$28,IF(F80&lt;0,0,F80))</f>
        <v>913.402909904987</v>
      </c>
      <c r="H80" s="22">
        <f>(J80*'data'!$C$16+K80*OFFSET('data'!$C$17,0,D80)-I79*(OFFSET('data'!$C$18,0,D80)+'data'!$C$19+OFFSET('data'!$C$20,0,D80)))*$C80/60</f>
        <v>-1.26861515264583</v>
      </c>
      <c r="I80" s="22">
        <f>(G80/60)*$C80/60+H80+I79</f>
        <v>22.9087323943552</v>
      </c>
      <c r="J80" s="22">
        <f>J79+('data'!$C$19*I79-'data'!$C$16*J79)*$C80/60</f>
        <v>33.5727008859248</v>
      </c>
      <c r="K80" s="22">
        <f>K79+(OFFSET('data'!$C$20,0,D80)*I79-OFFSET('data'!$C$17,0,D80)*K79)*$C80/60</f>
        <v>25.3453479340541</v>
      </c>
      <c r="L80" s="23">
        <f>$A80/60</f>
        <v>6.33333333333333</v>
      </c>
      <c r="M80" s="19">
        <f>I80/'data'!$C$15*1000</f>
        <v>3.5</v>
      </c>
      <c r="N80" s="19">
        <f>N79+'data'!$G$21*(M79-N79)/60*C79</f>
        <v>2.05482913862784</v>
      </c>
      <c r="O80" s="20">
        <f>IF(N80&lt;='data'!$G$22,1.89,1.47)</f>
        <v>1.89</v>
      </c>
      <c r="P80" s="19">
        <f>$A80</f>
        <v>380</v>
      </c>
      <c r="Q80" s="20">
        <f>'data'!$G$23-'data'!$G$23*(1-('data'!$G$22^O80)/('data'!$G$22^O80+N80^O80))</f>
        <v>62.2433451315561</v>
      </c>
      <c r="R80" s="20">
        <f>VLOOKUP(IF(P80-'data'!$G$24&lt;0,0,P80-'data'!$G$24),P2:Q1104,2)</f>
        <v>63.5779167085135</v>
      </c>
    </row>
    <row r="81" ht="20.05" customHeight="1">
      <c r="A81" s="17">
        <f>$A80+C80</f>
        <v>385</v>
      </c>
      <c r="B81" s="18">
        <v>3.5</v>
      </c>
      <c r="C81" s="19">
        <v>5</v>
      </c>
      <c r="D81" t="b" s="20">
        <v>0</v>
      </c>
      <c r="E81" s="21"/>
      <c r="F81" s="22">
        <f>3600*(B81*'data'!$C$15/1000-H81-I80)/C81</f>
        <v>911.815445345742</v>
      </c>
      <c r="G81" s="22">
        <f>IF(F81&gt;'data'!$H$28,'data'!$H$28,IF(F81&lt;0,0,F81))</f>
        <v>911.815445345742</v>
      </c>
      <c r="H81" s="22">
        <f>(J81*'data'!$C$16+K81*OFFSET('data'!$C$17,0,D81)-I80*(OFFSET('data'!$C$18,0,D81)+'data'!$C$19+OFFSET('data'!$C$20,0,D81)))*$C81/60</f>
        <v>-1.26641034075799</v>
      </c>
      <c r="I81" s="22">
        <f>(G81/60)*$C81/60+H81+I80</f>
        <v>22.9087323943552</v>
      </c>
      <c r="J81" s="22">
        <f>J80+('data'!$C$19*I80-'data'!$C$16*J80)*$C81/60</f>
        <v>33.9293425107935</v>
      </c>
      <c r="K81" s="22">
        <f>K80+(OFFSET('data'!$C$20,0,D81)*I80-OFFSET('data'!$C$17,0,D81)*K80)*$C81/60</f>
        <v>25.6802444297847</v>
      </c>
      <c r="L81" s="23">
        <f>$A81/60</f>
        <v>6.41666666666667</v>
      </c>
      <c r="M81" s="19">
        <f>I81/'data'!$C$15*1000</f>
        <v>3.5</v>
      </c>
      <c r="N81" s="19">
        <f>N80+'data'!$G$21*(M80-N80)/60*C80</f>
        <v>2.0718347722977</v>
      </c>
      <c r="O81" s="20">
        <f>IF(N81&lt;='data'!$G$22,1.89,1.47)</f>
        <v>1.89</v>
      </c>
      <c r="P81" s="19">
        <f>$A81</f>
        <v>385</v>
      </c>
      <c r="Q81" s="20">
        <f>'data'!$G$23-'data'!$G$23*(1-('data'!$G$22^O81)/('data'!$G$22^O81+N81^O81))</f>
        <v>61.9218495754215</v>
      </c>
      <c r="R81" s="20">
        <f>VLOOKUP(IF(P81-'data'!$G$24&lt;0,0,P81-'data'!$G$24),P2:Q1104,2)</f>
        <v>63.2368783803438</v>
      </c>
    </row>
    <row r="82" ht="20.05" customHeight="1">
      <c r="A82" s="17">
        <f>$A81+C81</f>
        <v>390</v>
      </c>
      <c r="B82" s="18">
        <v>3.5</v>
      </c>
      <c r="C82" s="19">
        <v>5</v>
      </c>
      <c r="D82" t="b" s="20">
        <v>0</v>
      </c>
      <c r="E82" s="21"/>
      <c r="F82" s="22">
        <f>3600*(B82*'data'!$C$15/1000-H82-I81)/C82</f>
        <v>910.236850672180</v>
      </c>
      <c r="G82" s="22">
        <f>IF(F82&gt;'data'!$H$28,'data'!$H$28,IF(F82&lt;0,0,F82))</f>
        <v>910.236850672180</v>
      </c>
      <c r="H82" s="22">
        <f>(J82*'data'!$C$16+K82*OFFSET('data'!$C$17,0,D82)-I81*(OFFSET('data'!$C$18,0,D82)+'data'!$C$19+OFFSET('data'!$C$20,0,D82)))*$C82/60</f>
        <v>-1.26421784815582</v>
      </c>
      <c r="I82" s="22">
        <f>(G82/60)*$C82/60+H82+I81</f>
        <v>22.9087323943552</v>
      </c>
      <c r="J82" s="22">
        <f>J81+('data'!$C$19*I81-'data'!$C$16*J81)*$C82/60</f>
        <v>34.2838912351135</v>
      </c>
      <c r="K82" s="22">
        <f>K81+(OFFSET('data'!$C$20,0,D82)*I81-OFFSET('data'!$C$17,0,D82)*K81)*$C82/60</f>
        <v>26.0150290141761</v>
      </c>
      <c r="L82" s="23">
        <f>$A82/60</f>
        <v>6.5</v>
      </c>
      <c r="M82" s="19">
        <f>I82/'data'!$C$15*1000</f>
        <v>3.5</v>
      </c>
      <c r="N82" s="19">
        <f>N81+'data'!$G$21*(M81-N81)/60*C81</f>
        <v>2.08864029705017</v>
      </c>
      <c r="O82" s="20">
        <f>IF(N82&lt;='data'!$G$22,1.89,1.47)</f>
        <v>1.89</v>
      </c>
      <c r="P82" s="19">
        <f>$A82</f>
        <v>390</v>
      </c>
      <c r="Q82" s="20">
        <f>'data'!$G$23-'data'!$G$23*(1-('data'!$G$22^O82)/('data'!$G$22^O82+N82^O82))</f>
        <v>61.6051029449117</v>
      </c>
      <c r="R82" s="20">
        <f>VLOOKUP(IF(P82-'data'!$G$24&lt;0,0,P82-'data'!$G$24),P2:Q1104,2)</f>
        <v>62.9008053524286</v>
      </c>
    </row>
    <row r="83" ht="20.05" customHeight="1">
      <c r="A83" s="17">
        <f>$A82+C82</f>
        <v>395</v>
      </c>
      <c r="B83" s="18">
        <v>3.5</v>
      </c>
      <c r="C83" s="19">
        <v>5</v>
      </c>
      <c r="D83" t="b" s="20">
        <v>0</v>
      </c>
      <c r="E83" s="21"/>
      <c r="F83" s="22">
        <f>3600*(B83*'data'!$C$15/1000-H83-I82)/C83</f>
        <v>908.667073981645</v>
      </c>
      <c r="G83" s="22">
        <f>IF(F83&gt;'data'!$H$28,'data'!$H$28,IF(F83&lt;0,0,F83))</f>
        <v>908.667073981645</v>
      </c>
      <c r="H83" s="22">
        <f>(J83*'data'!$C$16+K83*OFFSET('data'!$C$17,0,D83)-I82*(OFFSET('data'!$C$18,0,D83)+'data'!$C$19+OFFSET('data'!$C$20,0,D83)))*$C83/60</f>
        <v>-1.2620376027523</v>
      </c>
      <c r="I83" s="22">
        <f>(G83/60)*$C83/60+H83+I82</f>
        <v>22.9087323943552</v>
      </c>
      <c r="J83" s="22">
        <f>J82+('data'!$C$19*I82-'data'!$C$16*J82)*$C83/60</f>
        <v>34.6363593407734</v>
      </c>
      <c r="K83" s="22">
        <f>K82+(OFFSET('data'!$C$20,0,D83)*I82-OFFSET('data'!$C$17,0,D83)*K82)*$C83/60</f>
        <v>26.3497017246255</v>
      </c>
      <c r="L83" s="23">
        <f>$A83/60</f>
        <v>6.58333333333333</v>
      </c>
      <c r="M83" s="19">
        <f>I83/'data'!$C$15*1000</f>
        <v>3.5</v>
      </c>
      <c r="N83" s="19">
        <f>N82+'data'!$G$21*(M82-N82)/60*C82</f>
        <v>2.10524806760955</v>
      </c>
      <c r="O83" s="20">
        <f>IF(N83&lt;='data'!$G$22,1.89,1.47)</f>
        <v>1.89</v>
      </c>
      <c r="P83" s="19">
        <f>$A83</f>
        <v>395</v>
      </c>
      <c r="Q83" s="20">
        <f>'data'!$G$23-'data'!$G$23*(1-('data'!$G$22^O83)/('data'!$G$22^O83+N83^O83))</f>
        <v>61.2930484970881</v>
      </c>
      <c r="R83" s="20">
        <f>VLOOKUP(IF(P83-'data'!$G$24&lt;0,0,P83-'data'!$G$24),P2:Q1104,2)</f>
        <v>62.5696454595957</v>
      </c>
    </row>
    <row r="84" ht="20.05" customHeight="1">
      <c r="A84" s="17">
        <f>$A83+C83</f>
        <v>400</v>
      </c>
      <c r="B84" s="18">
        <v>3.5</v>
      </c>
      <c r="C84" s="19">
        <v>5</v>
      </c>
      <c r="D84" t="b" s="20">
        <v>0</v>
      </c>
      <c r="E84" s="21"/>
      <c r="F84" s="22">
        <f>3600*(B84*'data'!$C$15/1000-H84-I83)/C84</f>
        <v>907.106063676037</v>
      </c>
      <c r="G84" s="22">
        <f>IF(F84&gt;'data'!$H$28,'data'!$H$28,IF(F84&lt;0,0,F84))</f>
        <v>907.106063676037</v>
      </c>
      <c r="H84" s="22">
        <f>(J84*'data'!$C$16+K84*OFFSET('data'!$C$17,0,D84)-I83*(OFFSET('data'!$C$18,0,D84)+'data'!$C$19+OFFSET('data'!$C$20,0,D84)))*$C84/60</f>
        <v>-1.2598695328834</v>
      </c>
      <c r="I84" s="22">
        <f>(G84/60)*$C84/60+H84+I83</f>
        <v>22.9087323943552</v>
      </c>
      <c r="J84" s="22">
        <f>J83+('data'!$C$19*I83-'data'!$C$16*J83)*$C84/60</f>
        <v>34.9867590375873</v>
      </c>
      <c r="K84" s="22">
        <f>K83+(OFFSET('data'!$C$20,0,D84)*I83-OFFSET('data'!$C$17,0,D84)*K83)*$C84/60</f>
        <v>26.6842625985173</v>
      </c>
      <c r="L84" s="23">
        <f>$A84/60</f>
        <v>6.66666666666667</v>
      </c>
      <c r="M84" s="19">
        <f>I84/'data'!$C$15*1000</f>
        <v>3.5</v>
      </c>
      <c r="N84" s="19">
        <f>N83+'data'!$G$21*(M83-N83)/60*C83</f>
        <v>2.12166041099159</v>
      </c>
      <c r="O84" s="20">
        <f>IF(N84&lt;='data'!$G$22,1.89,1.47)</f>
        <v>1.89</v>
      </c>
      <c r="P84" s="19">
        <f>$A84</f>
        <v>400</v>
      </c>
      <c r="Q84" s="20">
        <f>'data'!$G$23-'data'!$G$23*(1-('data'!$G$22^O84)/('data'!$G$22^O84+N84^O84))</f>
        <v>60.9856287374066</v>
      </c>
      <c r="R84" s="20">
        <f>VLOOKUP(IF(P84-'data'!$G$24&lt;0,0,P84-'data'!$G$24),P2:Q1104,2)</f>
        <v>62.2433451315561</v>
      </c>
    </row>
    <row r="85" ht="20.05" customHeight="1">
      <c r="A85" s="17">
        <f>$A84+C84</f>
        <v>405</v>
      </c>
      <c r="B85" s="18">
        <v>3.5</v>
      </c>
      <c r="C85" s="19">
        <v>5</v>
      </c>
      <c r="D85" t="b" s="20">
        <v>0</v>
      </c>
      <c r="E85" s="21"/>
      <c r="F85" s="22">
        <f>3600*(B85*'data'!$C$15/1000-H85-I84)/C85</f>
        <v>905.553768459985</v>
      </c>
      <c r="G85" s="22">
        <f>IF(F85&gt;'data'!$H$28,'data'!$H$28,IF(F85&lt;0,0,F85))</f>
        <v>905.553768459985</v>
      </c>
      <c r="H85" s="22">
        <f>(J85*'data'!$C$16+K85*OFFSET('data'!$C$17,0,D85)-I84*(OFFSET('data'!$C$18,0,D85)+'data'!$C$19+OFFSET('data'!$C$20,0,D85)))*$C85/60</f>
        <v>-1.25771356730555</v>
      </c>
      <c r="I85" s="22">
        <f>(G85/60)*$C85/60+H85+I84</f>
        <v>22.9087323943552</v>
      </c>
      <c r="J85" s="22">
        <f>J84+('data'!$C$19*I84-'data'!$C$16*J84)*$C85/60</f>
        <v>35.3351024637178</v>
      </c>
      <c r="K85" s="22">
        <f>K84+(OFFSET('data'!$C$20,0,D85)*I84-OFFSET('data'!$C$17,0,D85)*K84)*$C85/60</f>
        <v>27.0187116732237</v>
      </c>
      <c r="L85" s="23">
        <f>$A85/60</f>
        <v>6.75</v>
      </c>
      <c r="M85" s="19">
        <f>I85/'data'!$C$15*1000</f>
        <v>3.5</v>
      </c>
      <c r="N85" s="19">
        <f>N84+'data'!$G$21*(M84-N84)/60*C84</f>
        <v>2.13787962682956</v>
      </c>
      <c r="O85" s="20">
        <f>IF(N85&lt;='data'!$G$22,1.89,1.47)</f>
        <v>1.89</v>
      </c>
      <c r="P85" s="19">
        <f>$A85</f>
        <v>405</v>
      </c>
      <c r="Q85" s="20">
        <f>'data'!$G$23-'data'!$G$23*(1-('data'!$G$22^O85)/('data'!$G$22^O85+N85^O85))</f>
        <v>60.6827855538345</v>
      </c>
      <c r="R85" s="20">
        <f>VLOOKUP(IF(P85-'data'!$G$24&lt;0,0,P85-'data'!$G$24),P2:Q1104,2)</f>
        <v>61.9218495754215</v>
      </c>
    </row>
    <row r="86" ht="20.05" customHeight="1">
      <c r="A86" s="17">
        <f>$A85+C85</f>
        <v>410</v>
      </c>
      <c r="B86" s="18">
        <v>3.5</v>
      </c>
      <c r="C86" s="19">
        <v>5</v>
      </c>
      <c r="D86" t="b" s="20">
        <v>0</v>
      </c>
      <c r="E86" s="21"/>
      <c r="F86" s="22">
        <f>3600*(B86*'data'!$C$15/1000-H86-I85)/C86</f>
        <v>904.010137339093</v>
      </c>
      <c r="G86" s="22">
        <f>IF(F86&gt;'data'!$H$28,'data'!$H$28,IF(F86&lt;0,0,F86))</f>
        <v>904.010137339093</v>
      </c>
      <c r="H86" s="22">
        <f>(J86*'data'!$C$16+K86*OFFSET('data'!$C$17,0,D86)-I85*(OFFSET('data'!$C$18,0,D86)+'data'!$C$19+OFFSET('data'!$C$20,0,D86)))*$C86/60</f>
        <v>-1.2555696351932</v>
      </c>
      <c r="I86" s="22">
        <f>(G86/60)*$C86/60+H86+I85</f>
        <v>22.9087323943552</v>
      </c>
      <c r="J86" s="22">
        <f>J85+('data'!$C$19*I85-'data'!$C$16*J85)*$C86/60</f>
        <v>35.6814016860963</v>
      </c>
      <c r="K86" s="22">
        <f>K85+(OFFSET('data'!$C$20,0,D86)*I85-OFFSET('data'!$C$17,0,D86)*K85)*$C86/60</f>
        <v>27.3530489861042</v>
      </c>
      <c r="L86" s="23">
        <f>$A86/60</f>
        <v>6.83333333333333</v>
      </c>
      <c r="M86" s="19">
        <f>I86/'data'!$C$15*1000</f>
        <v>3.5</v>
      </c>
      <c r="N86" s="19">
        <f>N85+'data'!$G$21*(M85-N85)/60*C85</f>
        <v>2.15390798769645</v>
      </c>
      <c r="O86" s="20">
        <f>IF(N86&lt;='data'!$G$22,1.89,1.47)</f>
        <v>1.89</v>
      </c>
      <c r="P86" s="19">
        <f>$A86</f>
        <v>410</v>
      </c>
      <c r="Q86" s="20">
        <f>'data'!$G$23-'data'!$G$23*(1-('data'!$G$22^O86)/('data'!$G$22^O86+N86^O86))</f>
        <v>60.3844603407355</v>
      </c>
      <c r="R86" s="20">
        <f>VLOOKUP(IF(P86-'data'!$G$24&lt;0,0,P86-'data'!$G$24),P2:Q1104,2)</f>
        <v>61.6051029449117</v>
      </c>
    </row>
    <row r="87" ht="20.05" customHeight="1">
      <c r="A87" s="17">
        <f>$A86+C86</f>
        <v>415</v>
      </c>
      <c r="B87" s="18">
        <v>3.5</v>
      </c>
      <c r="C87" s="19">
        <v>5</v>
      </c>
      <c r="D87" t="b" s="20">
        <v>0</v>
      </c>
      <c r="E87" s="21"/>
      <c r="F87" s="22">
        <f>3600*(B87*'data'!$C$15/1000-H87-I86)/C87</f>
        <v>902.475119618161</v>
      </c>
      <c r="G87" s="22">
        <f>IF(F87&gt;'data'!$H$28,'data'!$H$28,IF(F87&lt;0,0,F87))</f>
        <v>902.475119618161</v>
      </c>
      <c r="H87" s="22">
        <f>(J87*'data'!$C$16+K87*OFFSET('data'!$C$17,0,D87)-I86*(OFFSET('data'!$C$18,0,D87)+'data'!$C$19+OFFSET('data'!$C$20,0,D87)))*$C87/60</f>
        <v>-1.25343766613635</v>
      </c>
      <c r="I87" s="22">
        <f>(G87/60)*$C87/60+H87+I86</f>
        <v>22.9087323943552</v>
      </c>
      <c r="J87" s="22">
        <f>J86+('data'!$C$19*I86-'data'!$C$16*J86)*$C87/60</f>
        <v>36.0256687008412</v>
      </c>
      <c r="K87" s="22">
        <f>K86+(OFFSET('data'!$C$20,0,D87)*I86-OFFSET('data'!$C$17,0,D87)*K86)*$C87/60</f>
        <v>27.687274574506</v>
      </c>
      <c r="L87" s="23">
        <f>$A87/60</f>
        <v>6.91666666666667</v>
      </c>
      <c r="M87" s="19">
        <f>I87/'data'!$C$15*1000</f>
        <v>3.5</v>
      </c>
      <c r="N87" s="19">
        <f>N86+'data'!$G$21*(M86-N86)/60*C86</f>
        <v>2.1697477394234</v>
      </c>
      <c r="O87" s="20">
        <f>IF(N87&lt;='data'!$G$22,1.89,1.47)</f>
        <v>1.89</v>
      </c>
      <c r="P87" s="19">
        <f>$A87</f>
        <v>415</v>
      </c>
      <c r="Q87" s="20">
        <f>'data'!$G$23-'data'!$G$23*(1-('data'!$G$22^O87)/('data'!$G$22^O87+N87^O87))</f>
        <v>60.0905941131865</v>
      </c>
      <c r="R87" s="20">
        <f>VLOOKUP(IF(P87-'data'!$G$24&lt;0,0,P87-'data'!$G$24),P2:Q1104,2)</f>
        <v>61.2930484970881</v>
      </c>
    </row>
    <row r="88" ht="20.05" customHeight="1">
      <c r="A88" s="17">
        <f>$A87+C87</f>
        <v>420</v>
      </c>
      <c r="B88" s="18">
        <v>3.5</v>
      </c>
      <c r="C88" s="19">
        <v>5</v>
      </c>
      <c r="D88" t="b" s="20">
        <v>0</v>
      </c>
      <c r="E88" s="21"/>
      <c r="F88" s="22">
        <f>3600*(B88*'data'!$C$15/1000-H88-I87)/C88</f>
        <v>900.948664899450</v>
      </c>
      <c r="G88" s="22">
        <f>IF(F88&gt;'data'!$H$28,'data'!$H$28,IF(F88&lt;0,0,F88))</f>
        <v>900.948664899450</v>
      </c>
      <c r="H88" s="22">
        <f>(J88*'data'!$C$16+K88*OFFSET('data'!$C$17,0,D88)-I87*(OFFSET('data'!$C$18,0,D88)+'data'!$C$19+OFFSET('data'!$C$20,0,D88)))*$C88/60</f>
        <v>-1.25131759013814</v>
      </c>
      <c r="I88" s="22">
        <f>(G88/60)*$C88/60+H88+I87</f>
        <v>22.9087323943552</v>
      </c>
      <c r="J88" s="22">
        <f>J87+('data'!$C$19*I87-'data'!$C$16*J87)*$C88/60</f>
        <v>36.3679154336733</v>
      </c>
      <c r="K88" s="22">
        <f>K87+(OFFSET('data'!$C$20,0,D88)*I87-OFFSET('data'!$C$17,0,D88)*K87)*$C88/60</f>
        <v>28.0213884757637</v>
      </c>
      <c r="L88" s="23">
        <f>$A88/60</f>
        <v>7</v>
      </c>
      <c r="M88" s="19">
        <f>I88/'data'!$C$15*1000</f>
        <v>3.5</v>
      </c>
      <c r="N88" s="19">
        <f>N87+'data'!$G$21*(M87-N87)/60*C87</f>
        <v>2.18540110141438</v>
      </c>
      <c r="O88" s="20">
        <f>IF(N88&lt;='data'!$G$22,1.89,1.47)</f>
        <v>1.89</v>
      </c>
      <c r="P88" s="19">
        <f>$A88</f>
        <v>420</v>
      </c>
      <c r="Q88" s="20">
        <f>'data'!$G$23-'data'!$G$23*(1-('data'!$G$22^O88)/('data'!$G$22^O88+N88^O88))</f>
        <v>59.8011276123488</v>
      </c>
      <c r="R88" s="20">
        <f>VLOOKUP(IF(P88-'data'!$G$24&lt;0,0,P88-'data'!$G$24),P2:Q1104,2)</f>
        <v>60.9856287374066</v>
      </c>
    </row>
    <row r="89" ht="20.05" customHeight="1">
      <c r="A89" s="17">
        <f>$A88+C88</f>
        <v>425</v>
      </c>
      <c r="B89" s="18">
        <v>3.5</v>
      </c>
      <c r="C89" s="19">
        <v>5</v>
      </c>
      <c r="D89" t="b" s="20">
        <v>0</v>
      </c>
      <c r="E89" s="21"/>
      <c r="F89" s="22">
        <f>3600*(B89*'data'!$C$15/1000-H89-I88)/C89</f>
        <v>899.430723080910</v>
      </c>
      <c r="G89" s="22">
        <f>IF(F89&gt;'data'!$H$28,'data'!$H$28,IF(F89&lt;0,0,F89))</f>
        <v>899.430723080910</v>
      </c>
      <c r="H89" s="22">
        <f>(J89*'data'!$C$16+K89*OFFSET('data'!$C$17,0,D89)-I88*(OFFSET('data'!$C$18,0,D89)+'data'!$C$19+OFFSET('data'!$C$20,0,D89)))*$C89/60</f>
        <v>-1.24920933761239</v>
      </c>
      <c r="I89" s="22">
        <f>(G89/60)*$C89/60+H89+I88</f>
        <v>22.9087323943552</v>
      </c>
      <c r="J89" s="22">
        <f>J88+('data'!$C$19*I88-'data'!$C$16*J88)*$C89/60</f>
        <v>36.7081537403292</v>
      </c>
      <c r="K89" s="22">
        <f>K88+(OFFSET('data'!$C$20,0,D89)*I88-OFFSET('data'!$C$17,0,D89)*K88)*$C89/60</f>
        <v>28.3553907271994</v>
      </c>
      <c r="L89" s="23">
        <f>$A89/60</f>
        <v>7.08333333333333</v>
      </c>
      <c r="M89" s="19">
        <f>I89/'data'!$C$15*1000</f>
        <v>3.5</v>
      </c>
      <c r="N89" s="19">
        <f>N88+'data'!$G$21*(M88-N88)/60*C88</f>
        <v>2.20087026695715</v>
      </c>
      <c r="O89" s="20">
        <f>IF(N89&lt;='data'!$G$22,1.89,1.47)</f>
        <v>1.89</v>
      </c>
      <c r="P89" s="19">
        <f>$A89</f>
        <v>425</v>
      </c>
      <c r="Q89" s="20">
        <f>'data'!$G$23-'data'!$G$23*(1-('data'!$G$22^O89)/('data'!$G$22^O89+N89^O89))</f>
        <v>59.5160014024828</v>
      </c>
      <c r="R89" s="20">
        <f>VLOOKUP(IF(P89-'data'!$G$24&lt;0,0,P89-'data'!$G$24),P2:Q1104,2)</f>
        <v>60.6827855538345</v>
      </c>
    </row>
    <row r="90" ht="20.05" customHeight="1">
      <c r="A90" s="17">
        <f>$A89+C89</f>
        <v>430</v>
      </c>
      <c r="B90" s="18">
        <v>3.5</v>
      </c>
      <c r="C90" s="19">
        <v>5</v>
      </c>
      <c r="D90" t="b" s="20">
        <v>0</v>
      </c>
      <c r="E90" s="21"/>
      <c r="F90" s="22">
        <f>3600*(B90*'data'!$C$15/1000-H90-I89)/C90</f>
        <v>897.9212443544679</v>
      </c>
      <c r="G90" s="22">
        <f>IF(F90&gt;'data'!$H$28,'data'!$H$28,IF(F90&lt;0,0,F90))</f>
        <v>897.9212443544679</v>
      </c>
      <c r="H90" s="22">
        <f>(J90*'data'!$C$16+K90*OFFSET('data'!$C$17,0,D90)-I89*(OFFSET('data'!$C$18,0,D90)+'data'!$C$19+OFFSET('data'!$C$20,0,D90)))*$C90/60</f>
        <v>-1.24711283938122</v>
      </c>
      <c r="I90" s="22">
        <f>(G90/60)*$C90/60+H90+I89</f>
        <v>22.9087323943552</v>
      </c>
      <c r="J90" s="22">
        <f>J89+('data'!$C$19*I89-'data'!$C$16*J89)*$C90/60</f>
        <v>37.0463954069716</v>
      </c>
      <c r="K90" s="22">
        <f>K89+(OFFSET('data'!$C$20,0,D90)*I89-OFFSET('data'!$C$17,0,D90)*K89)*$C90/60</f>
        <v>28.6892813661229</v>
      </c>
      <c r="L90" s="23">
        <f>$A90/60</f>
        <v>7.16666666666667</v>
      </c>
      <c r="M90" s="19">
        <f>I90/'data'!$C$15*1000</f>
        <v>3.5</v>
      </c>
      <c r="N90" s="19">
        <f>N89+'data'!$G$21*(M89-N89)/60*C89</f>
        <v>2.21615740353059</v>
      </c>
      <c r="O90" s="20">
        <f>IF(N90&lt;='data'!$G$22,1.89,1.47)</f>
        <v>1.89</v>
      </c>
      <c r="P90" s="19">
        <f>$A90</f>
        <v>430</v>
      </c>
      <c r="Q90" s="20">
        <f>'data'!$G$23-'data'!$G$23*(1-('data'!$G$22^O90)/('data'!$G$22^O90+N90^O90))</f>
        <v>59.235155960157</v>
      </c>
      <c r="R90" s="20">
        <f>VLOOKUP(IF(P90-'data'!$G$24&lt;0,0,P90-'data'!$G$24),P2:Q1104,2)</f>
        <v>60.3844603407355</v>
      </c>
    </row>
    <row r="91" ht="20.05" customHeight="1">
      <c r="A91" s="17">
        <f>$A90+C90</f>
        <v>435</v>
      </c>
      <c r="B91" s="18">
        <v>3.5</v>
      </c>
      <c r="C91" s="19">
        <v>5</v>
      </c>
      <c r="D91" t="b" s="20">
        <v>0</v>
      </c>
      <c r="E91" s="21"/>
      <c r="F91" s="22">
        <f>3600*(B91*'data'!$C$15/1000-H91-I90)/C91</f>
        <v>896.420179204283</v>
      </c>
      <c r="G91" s="22">
        <f>IF(F91&gt;'data'!$H$28,'data'!$H$28,IF(F91&lt;0,0,F91))</f>
        <v>896.420179204283</v>
      </c>
      <c r="H91" s="22">
        <f>(J91*'data'!$C$16+K91*OFFSET('data'!$C$17,0,D91)-I90*(OFFSET('data'!$C$18,0,D91)+'data'!$C$19+OFFSET('data'!$C$20,0,D91)))*$C91/60</f>
        <v>-1.24502802667263</v>
      </c>
      <c r="I91" s="22">
        <f>(G91/60)*$C91/60+H91+I90</f>
        <v>22.9087323943552</v>
      </c>
      <c r="J91" s="22">
        <f>J90+('data'!$C$19*I90-'data'!$C$16*J90)*$C91/60</f>
        <v>37.3826521505979</v>
      </c>
      <c r="K91" s="22">
        <f>K90+(OFFSET('data'!$C$20,0,D91)*I90-OFFSET('data'!$C$17,0,D91)*K90)*$C91/60</f>
        <v>29.0230604298313</v>
      </c>
      <c r="L91" s="23">
        <f>$A91/60</f>
        <v>7.25</v>
      </c>
      <c r="M91" s="19">
        <f>I91/'data'!$C$15*1000</f>
        <v>3.5</v>
      </c>
      <c r="N91" s="19">
        <f>N90+'data'!$G$21*(M90-N90)/60*C90</f>
        <v>2.23126465310839</v>
      </c>
      <c r="O91" s="20">
        <f>IF(N91&lt;='data'!$G$22,1.89,1.47)</f>
        <v>1.89</v>
      </c>
      <c r="P91" s="19">
        <f>$A91</f>
        <v>435</v>
      </c>
      <c r="Q91" s="20">
        <f>'data'!$G$23-'data'!$G$23*(1-('data'!$G$22^O91)/('data'!$G$22^O91+N91^O91))</f>
        <v>58.9585317561706</v>
      </c>
      <c r="R91" s="20">
        <f>VLOOKUP(IF(P91-'data'!$G$24&lt;0,0,P91-'data'!$G$24),P2:Q1104,2)</f>
        <v>60.0905941131865</v>
      </c>
    </row>
    <row r="92" ht="20.05" customHeight="1">
      <c r="A92" s="17">
        <f>$A91+C91</f>
        <v>440</v>
      </c>
      <c r="B92" s="18">
        <v>3.5</v>
      </c>
      <c r="C92" s="19">
        <v>5</v>
      </c>
      <c r="D92" t="b" s="20">
        <v>0</v>
      </c>
      <c r="E92" s="21"/>
      <c r="F92" s="22">
        <f>3600*(B92*'data'!$C$15/1000-H92-I91)/C92</f>
        <v>894.927478405064</v>
      </c>
      <c r="G92" s="22">
        <f>IF(F92&gt;'data'!$H$28,'data'!$H$28,IF(F92&lt;0,0,F92))</f>
        <v>894.927478405064</v>
      </c>
      <c r="H92" s="22">
        <f>(J92*'data'!$C$16+K92*OFFSET('data'!$C$17,0,D92)-I91*(OFFSET('data'!$C$18,0,D92)+'data'!$C$19+OFFSET('data'!$C$20,0,D92)))*$C92/60</f>
        <v>-1.24295483111816</v>
      </c>
      <c r="I92" s="22">
        <f>(G92/60)*$C92/60+H92+I91</f>
        <v>22.9087323943552</v>
      </c>
      <c r="J92" s="22">
        <f>J91+('data'!$C$19*I91-'data'!$C$16*J91)*$C92/60</f>
        <v>37.7169356194459</v>
      </c>
      <c r="K92" s="22">
        <f>K91+(OFFSET('data'!$C$20,0,D92)*I91-OFFSET('data'!$C$17,0,D92)*K91)*$C92/60</f>
        <v>29.3567279556094</v>
      </c>
      <c r="L92" s="23">
        <f>$A92/60</f>
        <v>7.33333333333333</v>
      </c>
      <c r="M92" s="19">
        <f>I92/'data'!$C$15*1000</f>
        <v>3.5</v>
      </c>
      <c r="N92" s="19">
        <f>N91+'data'!$G$21*(M91-N91)/60*C91</f>
        <v>2.24619413245919</v>
      </c>
      <c r="O92" s="20">
        <f>IF(N92&lt;='data'!$G$22,1.89,1.47)</f>
        <v>1.89</v>
      </c>
      <c r="P92" s="19">
        <f>$A92</f>
        <v>440</v>
      </c>
      <c r="Q92" s="20">
        <f>'data'!$G$23-'data'!$G$23*(1-('data'!$G$22^O92)/('data'!$G$22^O92+N92^O92))</f>
        <v>58.6860693306782</v>
      </c>
      <c r="R92" s="20">
        <f>VLOOKUP(IF(P92-'data'!$G$24&lt;0,0,P92-'data'!$G$24),P2:Q1104,2)</f>
        <v>59.8011276123488</v>
      </c>
    </row>
    <row r="93" ht="20.05" customHeight="1">
      <c r="A93" s="17">
        <f>$A92+C92</f>
        <v>445</v>
      </c>
      <c r="B93" s="18">
        <v>3.5</v>
      </c>
      <c r="C93" s="19">
        <v>5</v>
      </c>
      <c r="D93" t="b" s="20">
        <v>0</v>
      </c>
      <c r="E93" s="21"/>
      <c r="F93" s="22">
        <f>3600*(B93*'data'!$C$15/1000-H93-I92)/C93</f>
        <v>893.443093020306</v>
      </c>
      <c r="G93" s="22">
        <f>IF(F93&gt;'data'!$H$28,'data'!$H$28,IF(F93&lt;0,0,F93))</f>
        <v>893.443093020306</v>
      </c>
      <c r="H93" s="22">
        <f>(J93*'data'!$C$16+K93*OFFSET('data'!$C$17,0,D93)-I92*(OFFSET('data'!$C$18,0,D93)+'data'!$C$19+OFFSET('data'!$C$20,0,D93)))*$C93/60</f>
        <v>-1.24089318475044</v>
      </c>
      <c r="I93" s="22">
        <f>(G93/60)*$C93/60+H93+I92</f>
        <v>22.9087323943552</v>
      </c>
      <c r="J93" s="22">
        <f>J92+('data'!$C$19*I92-'data'!$C$16*J92)*$C93/60</f>
        <v>38.0492573933975</v>
      </c>
      <c r="K93" s="22">
        <f>K92+(OFFSET('data'!$C$20,0,D93)*I92-OFFSET('data'!$C$17,0,D93)*K92)*$C93/60</f>
        <v>29.6902839807294</v>
      </c>
      <c r="L93" s="23">
        <f>$A93/60</f>
        <v>7.41666666666667</v>
      </c>
      <c r="M93" s="19">
        <f>I93/'data'!$C$15*1000</f>
        <v>3.5</v>
      </c>
      <c r="N93" s="19">
        <f>N92+'data'!$G$21*(M92-N92)/60*C92</f>
        <v>2.26094793344316</v>
      </c>
      <c r="O93" s="20">
        <f>IF(N93&lt;='data'!$G$22,1.89,1.47)</f>
        <v>1.89</v>
      </c>
      <c r="P93" s="19">
        <f>$A93</f>
        <v>445</v>
      </c>
      <c r="Q93" s="20">
        <f>'data'!$G$23-'data'!$G$23*(1-('data'!$G$22^O93)/('data'!$G$22^O93+N93^O93))</f>
        <v>58.4177093619736</v>
      </c>
      <c r="R93" s="20">
        <f>VLOOKUP(IF(P93-'data'!$G$24&lt;0,0,P93-'data'!$G$24),P2:Q1104,2)</f>
        <v>59.5160014024828</v>
      </c>
    </row>
    <row r="94" ht="20.05" customHeight="1">
      <c r="A94" s="17">
        <f>$A93+C93</f>
        <v>450</v>
      </c>
      <c r="B94" s="18">
        <v>3.5</v>
      </c>
      <c r="C94" s="19">
        <v>5</v>
      </c>
      <c r="D94" t="b" s="20">
        <v>0</v>
      </c>
      <c r="E94" s="21"/>
      <c r="F94" s="22">
        <f>3600*(B94*'data'!$C$15/1000-H94-I93)/C94</f>
        <v>891.966974400659</v>
      </c>
      <c r="G94" s="22">
        <f>IF(F94&gt;'data'!$H$28,'data'!$H$28,IF(F94&lt;0,0,F94))</f>
        <v>891.966974400659</v>
      </c>
      <c r="H94" s="22">
        <f>(J94*'data'!$C$16+K94*OFFSET('data'!$C$17,0,D94)-I93*(OFFSET('data'!$C$18,0,D94)+'data'!$C$19+OFFSET('data'!$C$20,0,D94)))*$C94/60</f>
        <v>-1.23884302000093</v>
      </c>
      <c r="I94" s="22">
        <f>(G94/60)*$C94/60+H94+I93</f>
        <v>22.9087323943552</v>
      </c>
      <c r="J94" s="22">
        <f>J93+('data'!$C$19*I93-'data'!$C$16*J93)*$C94/60</f>
        <v>38.3796289843796</v>
      </c>
      <c r="K94" s="22">
        <f>K93+(OFFSET('data'!$C$20,0,D94)*I93-OFFSET('data'!$C$17,0,D94)*K93)*$C94/60</f>
        <v>30.0237285424512</v>
      </c>
      <c r="L94" s="23">
        <f>$A94/60</f>
        <v>7.5</v>
      </c>
      <c r="M94" s="19">
        <f>I94/'data'!$C$15*1000</f>
        <v>3.5</v>
      </c>
      <c r="N94" s="19">
        <f>N93+'data'!$G$21*(M93-N93)/60*C93</f>
        <v>2.2755281233051</v>
      </c>
      <c r="O94" s="20">
        <f>IF(N94&lt;='data'!$G$22,1.89,1.47)</f>
        <v>1.89</v>
      </c>
      <c r="P94" s="19">
        <f>$A94</f>
        <v>450</v>
      </c>
      <c r="Q94" s="20">
        <f>'data'!$G$23-'data'!$G$23*(1-('data'!$G$22^O94)/('data'!$G$22^O94+N94^O94))</f>
        <v>58.1533927293628</v>
      </c>
      <c r="R94" s="20">
        <f>VLOOKUP(IF(P94-'data'!$G$24&lt;0,0,P94-'data'!$G$24),P2:Q1104,2)</f>
        <v>59.235155960157</v>
      </c>
    </row>
    <row r="95" ht="20.05" customHeight="1">
      <c r="A95" s="17">
        <f>$A94+C94</f>
        <v>455</v>
      </c>
      <c r="B95" s="18">
        <v>3.5</v>
      </c>
      <c r="C95" s="19">
        <v>5</v>
      </c>
      <c r="D95" t="b" s="20">
        <v>0</v>
      </c>
      <c r="E95" s="21"/>
      <c r="F95" s="22">
        <f>3600*(B95*'data'!$C$15/1000-H95-I94)/C95</f>
        <v>890.499074182211</v>
      </c>
      <c r="G95" s="22">
        <f>IF(F95&gt;'data'!$H$28,'data'!$H$28,IF(F95&lt;0,0,F95))</f>
        <v>890.499074182211</v>
      </c>
      <c r="H95" s="22">
        <f>(J95*'data'!$C$16+K95*OFFSET('data'!$C$17,0,D95)-I94*(OFFSET('data'!$C$18,0,D95)+'data'!$C$19+OFFSET('data'!$C$20,0,D95)))*$C95/60</f>
        <v>-1.23680426969753</v>
      </c>
      <c r="I95" s="22">
        <f>(G95/60)*$C95/60+H95+I94</f>
        <v>22.9087323943552</v>
      </c>
      <c r="J95" s="22">
        <f>J94+('data'!$C$19*I94-'data'!$C$16*J94)*$C95/60</f>
        <v>38.708061836763</v>
      </c>
      <c r="K95" s="22">
        <f>K94+(OFFSET('data'!$C$20,0,D95)*I94-OFFSET('data'!$C$17,0,D95)*K94)*$C95/60</f>
        <v>30.3570616780222</v>
      </c>
      <c r="L95" s="23">
        <f>$A95/60</f>
        <v>7.58333333333333</v>
      </c>
      <c r="M95" s="19">
        <f>I95/'data'!$C$15*1000</f>
        <v>3.5</v>
      </c>
      <c r="N95" s="19">
        <f>N94+'data'!$G$21*(M94-N94)/60*C94</f>
        <v>2.2899367449641</v>
      </c>
      <c r="O95" s="20">
        <f>IF(N95&lt;='data'!$G$22,1.89,1.47)</f>
        <v>1.89</v>
      </c>
      <c r="P95" s="19">
        <f>$A95</f>
        <v>455</v>
      </c>
      <c r="Q95" s="20">
        <f>'data'!$G$23-'data'!$G$23*(1-('data'!$G$22^O95)/('data'!$G$22^O95+N95^O95))</f>
        <v>57.8930605705295</v>
      </c>
      <c r="R95" s="20">
        <f>VLOOKUP(IF(P95-'data'!$G$24&lt;0,0,P95-'data'!$G$24),P2:Q1104,2)</f>
        <v>58.9585317561706</v>
      </c>
    </row>
    <row r="96" ht="20.05" customHeight="1">
      <c r="A96" s="17">
        <f>$A95+C95</f>
        <v>460</v>
      </c>
      <c r="B96" s="18">
        <v>3.5</v>
      </c>
      <c r="C96" s="19">
        <v>5</v>
      </c>
      <c r="D96" t="b" s="20">
        <v>0</v>
      </c>
      <c r="E96" s="21"/>
      <c r="F96" s="22">
        <f>3600*(B96*'data'!$C$15/1000-H96-I95)/C96</f>
        <v>889.039344284802</v>
      </c>
      <c r="G96" s="22">
        <f>IF(F96&gt;'data'!$H$28,'data'!$H$28,IF(F96&lt;0,0,F96))</f>
        <v>889.039344284802</v>
      </c>
      <c r="H96" s="22">
        <f>(J96*'data'!$C$16+K96*OFFSET('data'!$C$17,0,D96)-I95*(OFFSET('data'!$C$18,0,D96)+'data'!$C$19+OFFSET('data'!$C$20,0,D96)))*$C96/60</f>
        <v>-1.23477686706224</v>
      </c>
      <c r="I96" s="22">
        <f>(G96/60)*$C96/60+H96+I95</f>
        <v>22.9087323943552</v>
      </c>
      <c r="J96" s="22">
        <f>J95+('data'!$C$19*I95-'data'!$C$16*J95)*$C96/60</f>
        <v>39.0345673277589</v>
      </c>
      <c r="K96" s="22">
        <f>K95+(OFFSET('data'!$C$20,0,D96)*I95-OFFSET('data'!$C$17,0,D96)*K95)*$C96/60</f>
        <v>30.6902834246774</v>
      </c>
      <c r="L96" s="23">
        <f>$A96/60</f>
        <v>7.66666666666667</v>
      </c>
      <c r="M96" s="19">
        <f>I96/'data'!$C$15*1000</f>
        <v>3.5</v>
      </c>
      <c r="N96" s="19">
        <f>N95+'data'!$G$21*(M95-N95)/60*C95</f>
        <v>2.30417581729978</v>
      </c>
      <c r="O96" s="20">
        <f>IF(N96&lt;='data'!$G$22,1.89,1.47)</f>
        <v>1.89</v>
      </c>
      <c r="P96" s="19">
        <f>$A96</f>
        <v>460</v>
      </c>
      <c r="Q96" s="20">
        <f>'data'!$G$23-'data'!$G$23*(1-('data'!$G$22^O96)/('data'!$G$22^O96+N96^O96))</f>
        <v>57.6366543337702</v>
      </c>
      <c r="R96" s="20">
        <f>VLOOKUP(IF(P96-'data'!$G$24&lt;0,0,P96-'data'!$G$24),P2:Q1104,2)</f>
        <v>58.6860693306782</v>
      </c>
    </row>
    <row r="97" ht="20.05" customHeight="1">
      <c r="A97" s="17">
        <f>$A96+C96</f>
        <v>465</v>
      </c>
      <c r="B97" s="18">
        <v>3.5</v>
      </c>
      <c r="C97" s="19">
        <v>5</v>
      </c>
      <c r="D97" t="b" s="20">
        <v>0</v>
      </c>
      <c r="E97" s="21"/>
      <c r="F97" s="22">
        <f>3600*(B97*'data'!$C$15/1000-H97-I96)/C97</f>
        <v>887.587736910397</v>
      </c>
      <c r="G97" s="22">
        <f>IF(F97&gt;'data'!$H$28,'data'!$H$28,IF(F97&lt;0,0,F97))</f>
        <v>887.587736910397</v>
      </c>
      <c r="H97" s="22">
        <f>(J97*'data'!$C$16+K97*OFFSET('data'!$C$17,0,D97)-I96*(OFFSET('data'!$C$18,0,D97)+'data'!$C$19+OFFSET('data'!$C$20,0,D97)))*$C97/60</f>
        <v>-1.2327607457089</v>
      </c>
      <c r="I97" s="22">
        <f>(G97/60)*$C97/60+H97+I96</f>
        <v>22.9087323943552</v>
      </c>
      <c r="J97" s="22">
        <f>J96+('data'!$C$19*I96-'data'!$C$16*J96)*$C97/60</f>
        <v>39.3591567678128</v>
      </c>
      <c r="K97" s="22">
        <f>K96+(OFFSET('data'!$C$20,0,D97)*I96-OFFSET('data'!$C$17,0,D97)*K96)*$C97/60</f>
        <v>31.0233938196392</v>
      </c>
      <c r="L97" s="23">
        <f>$A97/60</f>
        <v>7.75</v>
      </c>
      <c r="M97" s="19">
        <f>I97/'data'!$C$15*1000</f>
        <v>3.5</v>
      </c>
      <c r="N97" s="19">
        <f>N96+'data'!$G$21*(M96-N96)/60*C96</f>
        <v>2.31824733543519</v>
      </c>
      <c r="O97" s="20">
        <f>IF(N97&lt;='data'!$G$22,1.89,1.47)</f>
        <v>1.89</v>
      </c>
      <c r="P97" s="19">
        <f>$A97</f>
        <v>465</v>
      </c>
      <c r="Q97" s="20">
        <f>'data'!$G$23-'data'!$G$23*(1-('data'!$G$22^O97)/('data'!$G$22^O97+N97^O97))</f>
        <v>57.3841158254545</v>
      </c>
      <c r="R97" s="20">
        <f>VLOOKUP(IF(P97-'data'!$G$24&lt;0,0,P97-'data'!$G$24),P2:Q1104,2)</f>
        <v>58.4177093619736</v>
      </c>
    </row>
    <row r="98" ht="20.05" customHeight="1">
      <c r="A98" s="17">
        <f>$A97+C97</f>
        <v>470</v>
      </c>
      <c r="B98" s="18">
        <v>3.5</v>
      </c>
      <c r="C98" s="19">
        <v>5</v>
      </c>
      <c r="D98" t="b" s="20">
        <v>0</v>
      </c>
      <c r="E98" s="21"/>
      <c r="F98" s="22">
        <f>3600*(B98*'data'!$C$15/1000-H98-I97)/C98</f>
        <v>886.144204541387</v>
      </c>
      <c r="G98" s="22">
        <f>IF(F98&gt;'data'!$H$28,'data'!$H$28,IF(F98&lt;0,0,F98))</f>
        <v>886.144204541387</v>
      </c>
      <c r="H98" s="22">
        <f>(J98*'data'!$C$16+K98*OFFSET('data'!$C$17,0,D98)-I97*(OFFSET('data'!$C$18,0,D98)+'data'!$C$19+OFFSET('data'!$C$20,0,D98)))*$C98/60</f>
        <v>-1.23075583964083</v>
      </c>
      <c r="I98" s="22">
        <f>(G98/60)*$C98/60+H98+I97</f>
        <v>22.9087323943552</v>
      </c>
      <c r="J98" s="22">
        <f>J97+('data'!$C$19*I97-'data'!$C$16*J97)*$C98/60</f>
        <v>39.6818414009967</v>
      </c>
      <c r="K98" s="22">
        <f>K97+(OFFSET('data'!$C$20,0,D98)*I97-OFFSET('data'!$C$17,0,D98)*K97)*$C98/60</f>
        <v>31.3563929001176</v>
      </c>
      <c r="L98" s="23">
        <f>$A98/60</f>
        <v>7.83333333333333</v>
      </c>
      <c r="M98" s="19">
        <f>I98/'data'!$C$15*1000</f>
        <v>3.5</v>
      </c>
      <c r="N98" s="19">
        <f>N97+'data'!$G$21*(M97-N97)/60*C97</f>
        <v>2.33215327101632</v>
      </c>
      <c r="O98" s="20">
        <f>IF(N98&lt;='data'!$G$22,1.89,1.47)</f>
        <v>1.89</v>
      </c>
      <c r="P98" s="19">
        <f>$A98</f>
        <v>470</v>
      </c>
      <c r="Q98" s="20">
        <f>'data'!$G$23-'data'!$G$23*(1-('data'!$G$22^O98)/('data'!$G$22^O98+N98^O98))</f>
        <v>57.1353872530421</v>
      </c>
      <c r="R98" s="20">
        <f>VLOOKUP(IF(P98-'data'!$G$24&lt;0,0,P98-'data'!$G$24),P2:Q1104,2)</f>
        <v>58.1533927293628</v>
      </c>
    </row>
    <row r="99" ht="20.05" customHeight="1">
      <c r="A99" s="17">
        <f>$A98+C98</f>
        <v>475</v>
      </c>
      <c r="B99" s="18">
        <v>3.5</v>
      </c>
      <c r="C99" s="19">
        <v>5</v>
      </c>
      <c r="D99" t="b" s="20">
        <v>0</v>
      </c>
      <c r="E99" s="21"/>
      <c r="F99" s="22">
        <f>3600*(B99*'data'!$C$15/1000-H99-I98)/C99</f>
        <v>884.708699938974</v>
      </c>
      <c r="G99" s="22">
        <f>IF(F99&gt;'data'!$H$28,'data'!$H$28,IF(F99&lt;0,0,F99))</f>
        <v>884.708699938974</v>
      </c>
      <c r="H99" s="22">
        <f>(J99*'data'!$C$16+K99*OFFSET('data'!$C$17,0,D99)-I98*(OFFSET('data'!$C$18,0,D99)+'data'!$C$19+OFFSET('data'!$C$20,0,D99)))*$C99/60</f>
        <v>-1.22876208324859</v>
      </c>
      <c r="I99" s="22">
        <f>(G99/60)*$C99/60+H99+I98</f>
        <v>22.9087323943552</v>
      </c>
      <c r="J99" s="22">
        <f>J98+('data'!$C$19*I98-'data'!$C$16*J98)*$C99/60</f>
        <v>40.0026324053983</v>
      </c>
      <c r="K99" s="22">
        <f>K98+(OFFSET('data'!$C$20,0,D99)*I98-OFFSET('data'!$C$17,0,D99)*K98)*$C99/60</f>
        <v>31.6892807033103</v>
      </c>
      <c r="L99" s="23">
        <f>$A99/60</f>
        <v>7.91666666666667</v>
      </c>
      <c r="M99" s="19">
        <f>I99/'data'!$C$15*1000</f>
        <v>3.5</v>
      </c>
      <c r="N99" s="19">
        <f>N98+'data'!$G$21*(M98-N98)/60*C98</f>
        <v>2.3458955724884</v>
      </c>
      <c r="O99" s="20">
        <f>IF(N99&lt;='data'!$G$22,1.89,1.47)</f>
        <v>1.89</v>
      </c>
      <c r="P99" s="19">
        <f>$A99</f>
        <v>475</v>
      </c>
      <c r="Q99" s="20">
        <f>'data'!$G$23-'data'!$G$23*(1-('data'!$G$22^O99)/('data'!$G$22^O99+N99^O99))</f>
        <v>56.8904112639666</v>
      </c>
      <c r="R99" s="20">
        <f>VLOOKUP(IF(P99-'data'!$G$24&lt;0,0,P99-'data'!$G$24),P2:Q1104,2)</f>
        <v>57.8930605705295</v>
      </c>
    </row>
    <row r="100" ht="20.05" customHeight="1">
      <c r="A100" s="17">
        <f>$A99+C99</f>
        <v>480</v>
      </c>
      <c r="B100" s="18">
        <v>3.5</v>
      </c>
      <c r="C100" s="19">
        <v>5</v>
      </c>
      <c r="D100" t="b" s="20">
        <v>0</v>
      </c>
      <c r="E100" s="21"/>
      <c r="F100" s="22">
        <f>3600*(B100*'data'!$C$15/1000-H100-I99)/C100</f>
        <v>883.281176141519</v>
      </c>
      <c r="G100" s="22">
        <f>IF(F100&gt;'data'!$H$28,'data'!$H$28,IF(F100&lt;0,0,F100))</f>
        <v>883.281176141519</v>
      </c>
      <c r="H100" s="22">
        <f>(J100*'data'!$C$16+K100*OFFSET('data'!$C$17,0,D100)-I99*(OFFSET('data'!$C$18,0,D100)+'data'!$C$19+OFFSET('data'!$C$20,0,D100)))*$C100/60</f>
        <v>-1.22677941130768</v>
      </c>
      <c r="I100" s="22">
        <f>(G100/60)*$C100/60+H100+I99</f>
        <v>22.9087323943552</v>
      </c>
      <c r="J100" s="22">
        <f>J99+('data'!$C$19*I99-'data'!$C$16*J99)*$C100/60</f>
        <v>40.3215408935081</v>
      </c>
      <c r="K100" s="22">
        <f>K99+(OFFSET('data'!$C$20,0,D100)*I99-OFFSET('data'!$C$17,0,D100)*K99)*$C100/60</f>
        <v>32.0220572664025</v>
      </c>
      <c r="L100" s="23">
        <f>$A100/60</f>
        <v>8</v>
      </c>
      <c r="M100" s="19">
        <f>I100/'data'!$C$15*1000</f>
        <v>3.5</v>
      </c>
      <c r="N100" s="19">
        <f>N99+'data'!$G$21*(M99-N99)/60*C99</f>
        <v>2.35947616536888</v>
      </c>
      <c r="O100" s="20">
        <f>IF(N100&lt;='data'!$G$22,1.89,1.47)</f>
        <v>1.89</v>
      </c>
      <c r="P100" s="19">
        <f>$A100</f>
        <v>480</v>
      </c>
      <c r="Q100" s="20">
        <f>'data'!$G$23-'data'!$G$23*(1-('data'!$G$22^O100)/('data'!$G$22^O100+N100^O100))</f>
        <v>56.6491309806799</v>
      </c>
      <c r="R100" s="20">
        <f>VLOOKUP(IF(P100-'data'!$G$24&lt;0,0,P100-'data'!$G$24),P2:Q1104,2)</f>
        <v>57.6366543337702</v>
      </c>
    </row>
    <row r="101" ht="20.05" customHeight="1">
      <c r="A101" s="17">
        <f>$A100+C100</f>
        <v>485</v>
      </c>
      <c r="B101" s="18">
        <v>3.5</v>
      </c>
      <c r="C101" s="19">
        <v>5</v>
      </c>
      <c r="D101" t="b" s="20">
        <v>0</v>
      </c>
      <c r="E101" s="21"/>
      <c r="F101" s="22">
        <f>3600*(B101*'data'!$C$15/1000-H101-I100)/C101</f>
        <v>881.861586462932</v>
      </c>
      <c r="G101" s="22">
        <f>IF(F101&gt;'data'!$H$28,'data'!$H$28,IF(F101&lt;0,0,F101))</f>
        <v>881.861586462932</v>
      </c>
      <c r="H101" s="22">
        <f>(J101*'data'!$C$16+K101*OFFSET('data'!$C$17,0,D101)-I100*(OFFSET('data'!$C$18,0,D101)+'data'!$C$19+OFFSET('data'!$C$20,0,D101)))*$C101/60</f>
        <v>-1.22480775897631</v>
      </c>
      <c r="I101" s="22">
        <f>(G101/60)*$C101/60+H101+I100</f>
        <v>22.9087323943552</v>
      </c>
      <c r="J101" s="22">
        <f>J100+('data'!$C$19*I100-'data'!$C$16*J100)*$C101/60</f>
        <v>40.6385779126048</v>
      </c>
      <c r="K101" s="22">
        <f>K100+(OFFSET('data'!$C$20,0,D101)*I100-OFFSET('data'!$C$17,0,D101)*K100)*$C101/60</f>
        <v>32.354722626567</v>
      </c>
      <c r="L101" s="23">
        <f>$A101/60</f>
        <v>8.08333333333333</v>
      </c>
      <c r="M101" s="19">
        <f>I101/'data'!$C$15*1000</f>
        <v>3.5</v>
      </c>
      <c r="N101" s="19">
        <f>N100+'data'!$G$21*(M100-N100)/60*C100</f>
        <v>2.37289695251723</v>
      </c>
      <c r="O101" s="20">
        <f>IF(N101&lt;='data'!$G$22,1.89,1.47)</f>
        <v>1.89</v>
      </c>
      <c r="P101" s="19">
        <f>$A101</f>
        <v>485</v>
      </c>
      <c r="Q101" s="20">
        <f>'data'!$G$23-'data'!$G$23*(1-('data'!$G$22^O101)/('data'!$G$22^O101+N101^O101))</f>
        <v>56.4114900321261</v>
      </c>
      <c r="R101" s="20">
        <f>VLOOKUP(IF(P101-'data'!$G$24&lt;0,0,P101-'data'!$G$24),P2:Q1104,2)</f>
        <v>57.3841158254545</v>
      </c>
    </row>
    <row r="102" ht="20.05" customHeight="1">
      <c r="A102" s="17">
        <f>$A101+C101</f>
        <v>490</v>
      </c>
      <c r="B102" s="18">
        <v>3.5</v>
      </c>
      <c r="C102" s="19">
        <v>5</v>
      </c>
      <c r="D102" t="b" s="20">
        <v>0</v>
      </c>
      <c r="E102" s="21"/>
      <c r="F102" s="22">
        <f>3600*(B102*'data'!$C$15/1000-H102-I101)/C102</f>
        <v>880.449884491036</v>
      </c>
      <c r="G102" s="22">
        <f>IF(F102&gt;'data'!$H$28,'data'!$H$28,IF(F102&lt;0,0,F102))</f>
        <v>880.449884491036</v>
      </c>
      <c r="H102" s="22">
        <f>(J102*'data'!$C$16+K102*OFFSET('data'!$C$17,0,D102)-I101*(OFFSET('data'!$C$18,0,D102)+'data'!$C$19+OFFSET('data'!$C$20,0,D102)))*$C102/60</f>
        <v>-1.22284706179312</v>
      </c>
      <c r="I102" s="22">
        <f>(G102/60)*$C102/60+H102+I101</f>
        <v>22.9087323943552</v>
      </c>
      <c r="J102" s="22">
        <f>J101+('data'!$C$19*I101-'data'!$C$16*J101)*$C102/60</f>
        <v>40.9537544451375</v>
      </c>
      <c r="K102" s="22">
        <f>K101+(OFFSET('data'!$C$20,0,D102)*I101-OFFSET('data'!$C$17,0,D102)*K101)*$C102/60</f>
        <v>32.6872768209641</v>
      </c>
      <c r="L102" s="23">
        <f>$A102/60</f>
        <v>8.16666666666667</v>
      </c>
      <c r="M102" s="19">
        <f>I102/'data'!$C$15*1000</f>
        <v>3.5</v>
      </c>
      <c r="N102" s="19">
        <f>N101+'data'!$G$21*(M101-N101)/60*C101</f>
        <v>2.38615981440159</v>
      </c>
      <c r="O102" s="20">
        <f>IF(N102&lt;='data'!$G$22,1.89,1.47)</f>
        <v>1.89</v>
      </c>
      <c r="P102" s="19">
        <f>$A102</f>
        <v>490</v>
      </c>
      <c r="Q102" s="20">
        <f>'data'!$G$23-'data'!$G$23*(1-('data'!$G$22^O102)/('data'!$G$22^O102+N102^O102))</f>
        <v>56.1774325819026</v>
      </c>
      <c r="R102" s="20">
        <f>VLOOKUP(IF(P102-'data'!$G$24&lt;0,0,P102-'data'!$G$24),P2:Q1104,2)</f>
        <v>57.1353872530421</v>
      </c>
    </row>
    <row r="103" ht="20.05" customHeight="1">
      <c r="A103" s="17">
        <f>$A102+C102</f>
        <v>495</v>
      </c>
      <c r="B103" s="18">
        <v>3.5</v>
      </c>
      <c r="C103" s="19">
        <v>5</v>
      </c>
      <c r="D103" t="b" s="20">
        <v>0</v>
      </c>
      <c r="E103" s="21"/>
      <c r="F103" s="22">
        <f>3600*(B103*'data'!$C$15/1000-H103-I102)/C103</f>
        <v>879.046024085960</v>
      </c>
      <c r="G103" s="22">
        <f>IF(F103&gt;'data'!$H$28,'data'!$H$28,IF(F103&lt;0,0,F103))</f>
        <v>879.046024085960</v>
      </c>
      <c r="H103" s="22">
        <f>(J103*'data'!$C$16+K103*OFFSET('data'!$C$17,0,D103)-I102*(OFFSET('data'!$C$18,0,D103)+'data'!$C$19+OFFSET('data'!$C$20,0,D103)))*$C103/60</f>
        <v>-1.22089725567496</v>
      </c>
      <c r="I103" s="22">
        <f>(G103/60)*$C103/60+H103+I102</f>
        <v>22.9087323943552</v>
      </c>
      <c r="J103" s="22">
        <f>J102+('data'!$C$19*I102-'data'!$C$16*J102)*$C103/60</f>
        <v>41.2670814091065</v>
      </c>
      <c r="K103" s="22">
        <f>K102+(OFFSET('data'!$C$20,0,D103)*I102-OFFSET('data'!$C$17,0,D103)*K102)*$C103/60</f>
        <v>33.0197198867417</v>
      </c>
      <c r="L103" s="23">
        <f>$A103/60</f>
        <v>8.25</v>
      </c>
      <c r="M103" s="19">
        <f>I103/'data'!$C$15*1000</f>
        <v>3.5</v>
      </c>
      <c r="N103" s="19">
        <f>N102+'data'!$G$21*(M102-N102)/60*C102</f>
        <v>2.3992666093622</v>
      </c>
      <c r="O103" s="20">
        <f>IF(N103&lt;='data'!$G$22,1.89,1.47)</f>
        <v>1.89</v>
      </c>
      <c r="P103" s="19">
        <f>$A103</f>
        <v>495</v>
      </c>
      <c r="Q103" s="20">
        <f>'data'!$G$23-'data'!$G$23*(1-('data'!$G$22^O103)/('data'!$G$22^O103+N103^O103))</f>
        <v>55.9469033533472</v>
      </c>
      <c r="R103" s="20">
        <f>VLOOKUP(IF(P103-'data'!$G$24&lt;0,0,P103-'data'!$G$24),P2:Q1104,2)</f>
        <v>56.8904112639666</v>
      </c>
    </row>
    <row r="104" ht="20.05" customHeight="1">
      <c r="A104" s="17">
        <f>$A103+C103</f>
        <v>500</v>
      </c>
      <c r="B104" s="18">
        <v>3.5</v>
      </c>
      <c r="C104" s="19">
        <v>5</v>
      </c>
      <c r="D104" t="b" s="20">
        <v>0</v>
      </c>
      <c r="E104" s="21"/>
      <c r="F104" s="22">
        <f>3600*(B104*'data'!$C$15/1000-H104-I103)/C104</f>
        <v>877.649959378566</v>
      </c>
      <c r="G104" s="22">
        <f>IF(F104&gt;'data'!$H$28,'data'!$H$28,IF(F104&lt;0,0,F104))</f>
        <v>877.649959378566</v>
      </c>
      <c r="H104" s="22">
        <f>(J104*'data'!$C$16+K104*OFFSET('data'!$C$17,0,D104)-I103*(OFFSET('data'!$C$18,0,D104)+'data'!$C$19+OFFSET('data'!$C$20,0,D104)))*$C104/60</f>
        <v>-1.21895827691469</v>
      </c>
      <c r="I104" s="22">
        <f>(G104/60)*$C104/60+H104+I103</f>
        <v>22.9087323943552</v>
      </c>
      <c r="J104" s="22">
        <f>J103+('data'!$C$19*I103-'data'!$C$16*J103)*$C104/60</f>
        <v>41.5785696584413</v>
      </c>
      <c r="K104" s="22">
        <f>K103+(OFFSET('data'!$C$20,0,D104)*I103-OFFSET('data'!$C$17,0,D104)*K103)*$C104/60</f>
        <v>33.3520518610353</v>
      </c>
      <c r="L104" s="23">
        <f>$A104/60</f>
        <v>8.33333333333333</v>
      </c>
      <c r="M104" s="19">
        <f>I104/'data'!$C$15*1000</f>
        <v>3.5</v>
      </c>
      <c r="N104" s="19">
        <f>N103+'data'!$G$21*(M103-N103)/60*C103</f>
        <v>2.41221917387184</v>
      </c>
      <c r="O104" s="20">
        <f>IF(N104&lt;='data'!$G$22,1.89,1.47)</f>
        <v>1.89</v>
      </c>
      <c r="P104" s="19">
        <f>$A104</f>
        <v>500</v>
      </c>
      <c r="Q104" s="20">
        <f>'data'!$G$23-'data'!$G$23*(1-('data'!$G$22^O104)/('data'!$G$22^O104+N104^O104))</f>
        <v>55.7198476517716</v>
      </c>
      <c r="R104" s="20">
        <f>VLOOKUP(IF(P104-'data'!$G$24&lt;0,0,P104-'data'!$G$24),P2:Q1104,2)</f>
        <v>56.6491309806799</v>
      </c>
    </row>
    <row r="105" ht="20.05" customHeight="1">
      <c r="A105" s="17">
        <f>$A104+C104</f>
        <v>505</v>
      </c>
      <c r="B105" s="18">
        <v>3.5</v>
      </c>
      <c r="C105" s="19">
        <v>5</v>
      </c>
      <c r="D105" t="b" s="20">
        <v>0</v>
      </c>
      <c r="E105" s="21"/>
      <c r="F105" s="22">
        <f>3600*(B105*'data'!$C$15/1000-H105-I104)/C105</f>
        <v>876.261644768826</v>
      </c>
      <c r="G105" s="22">
        <f>IF(F105&gt;'data'!$H$28,'data'!$H$28,IF(F105&lt;0,0,F105))</f>
        <v>876.261644768826</v>
      </c>
      <c r="H105" s="22">
        <f>(J105*'data'!$C$16+K105*OFFSET('data'!$C$17,0,D105)-I104*(OFFSET('data'!$C$18,0,D105)+'data'!$C$19+OFFSET('data'!$C$20,0,D105)))*$C105/60</f>
        <v>-1.21703006217894</v>
      </c>
      <c r="I105" s="22">
        <f>(G105/60)*$C105/60+H105+I104</f>
        <v>22.9087323943552</v>
      </c>
      <c r="J105" s="22">
        <f>J104+('data'!$C$19*I104-'data'!$C$16*J104)*$C105/60</f>
        <v>41.8882299833767</v>
      </c>
      <c r="K105" s="22">
        <f>K104+(OFFSET('data'!$C$20,0,D105)*I104-OFFSET('data'!$C$17,0,D105)*K104)*$C105/60</f>
        <v>33.684272780968</v>
      </c>
      <c r="L105" s="23">
        <f>$A105/60</f>
        <v>8.41666666666667</v>
      </c>
      <c r="M105" s="19">
        <f>I105/'data'!$C$15*1000</f>
        <v>3.5</v>
      </c>
      <c r="N105" s="19">
        <f>N104+'data'!$G$21*(M104-N104)/60*C104</f>
        <v>2.4250193227931</v>
      </c>
      <c r="O105" s="20">
        <f>IF(N105&lt;='data'!$G$22,1.89,1.47)</f>
        <v>1.89</v>
      </c>
      <c r="P105" s="19">
        <f>$A105</f>
        <v>505</v>
      </c>
      <c r="Q105" s="20">
        <f>'data'!$G$23-'data'!$G$23*(1-('data'!$G$22^O105)/('data'!$G$22^O105+N105^O105))</f>
        <v>55.4962113840526</v>
      </c>
      <c r="R105" s="20">
        <f>VLOOKUP(IF(P105-'data'!$G$24&lt;0,0,P105-'data'!$G$24),P2:Q1104,2)</f>
        <v>56.4114900321261</v>
      </c>
    </row>
    <row r="106" ht="20.05" customHeight="1">
      <c r="A106" s="17">
        <f>$A105+C105</f>
        <v>510</v>
      </c>
      <c r="B106" s="18">
        <v>3.5</v>
      </c>
      <c r="C106" s="19">
        <v>5</v>
      </c>
      <c r="D106" t="b" s="20">
        <v>0</v>
      </c>
      <c r="E106" s="21"/>
      <c r="F106" s="22">
        <f>3600*(B106*'data'!$C$15/1000-H106-I105)/C106</f>
        <v>874.881034924280</v>
      </c>
      <c r="G106" s="22">
        <f>IF(F106&gt;'data'!$H$28,'data'!$H$28,IF(F106&lt;0,0,F106))</f>
        <v>874.881034924280</v>
      </c>
      <c r="H106" s="22">
        <f>(J106*'data'!$C$16+K106*OFFSET('data'!$C$17,0,D106)-I105*(OFFSET('data'!$C$18,0,D106)+'data'!$C$19+OFFSET('data'!$C$20,0,D106)))*$C106/60</f>
        <v>-1.21511254850596</v>
      </c>
      <c r="I106" s="22">
        <f>(G106/60)*$C106/60+H106+I105</f>
        <v>22.9087323943552</v>
      </c>
      <c r="J106" s="22">
        <f>J105+('data'!$C$19*I105-'data'!$C$16*J105)*$C106/60</f>
        <v>42.1960731108265</v>
      </c>
      <c r="K106" s="22">
        <f>K105+(OFFSET('data'!$C$20,0,D106)*I105-OFFSET('data'!$C$17,0,D106)*K105)*$C106/60</f>
        <v>34.0163826836506</v>
      </c>
      <c r="L106" s="23">
        <f>$A106/60</f>
        <v>8.5</v>
      </c>
      <c r="M106" s="19">
        <f>I106/'data'!$C$15*1000</f>
        <v>3.5</v>
      </c>
      <c r="N106" s="19">
        <f>N105+'data'!$G$21*(M105-N105)/60*C105</f>
        <v>2.43766884963272</v>
      </c>
      <c r="O106" s="20">
        <f>IF(N106&lt;='data'!$G$22,1.89,1.47)</f>
        <v>1.89</v>
      </c>
      <c r="P106" s="19">
        <f>$A106</f>
        <v>510</v>
      </c>
      <c r="Q106" s="20">
        <f>'data'!$G$23-'data'!$G$23*(1-('data'!$G$22^O106)/('data'!$G$22^O106+N106^O106))</f>
        <v>55.2759410757742</v>
      </c>
      <c r="R106" s="20">
        <f>VLOOKUP(IF(P106-'data'!$G$24&lt;0,0,P106-'data'!$G$24),P2:Q1104,2)</f>
        <v>56.1774325819026</v>
      </c>
    </row>
    <row r="107" ht="20.05" customHeight="1">
      <c r="A107" s="17">
        <f>$A106+C106</f>
        <v>515</v>
      </c>
      <c r="B107" s="18">
        <v>3.5</v>
      </c>
      <c r="C107" s="19">
        <v>5</v>
      </c>
      <c r="D107" t="b" s="20">
        <v>0</v>
      </c>
      <c r="E107" s="21"/>
      <c r="F107" s="22">
        <f>3600*(B107*'data'!$C$15/1000-H107-I106)/C107</f>
        <v>873.508084778430</v>
      </c>
      <c r="G107" s="22">
        <f>IF(F107&gt;'data'!$H$28,'data'!$H$28,IF(F107&lt;0,0,F107))</f>
        <v>873.508084778430</v>
      </c>
      <c r="H107" s="22">
        <f>(J107*'data'!$C$16+K107*OFFSET('data'!$C$17,0,D107)-I106*(OFFSET('data'!$C$18,0,D107)+'data'!$C$19+OFFSET('data'!$C$20,0,D107)))*$C107/60</f>
        <v>-1.21320567330339</v>
      </c>
      <c r="I107" s="22">
        <f>(G107/60)*$C107/60+H107+I106</f>
        <v>22.9087323943552</v>
      </c>
      <c r="J107" s="22">
        <f>J106+('data'!$C$19*I106-'data'!$C$16*J106)*$C107/60</f>
        <v>42.5021097047552</v>
      </c>
      <c r="K107" s="22">
        <f>K106+(OFFSET('data'!$C$20,0,D107)*I106-OFFSET('data'!$C$17,0,D107)*K106)*$C107/60</f>
        <v>34.3483816061813</v>
      </c>
      <c r="L107" s="23">
        <f>$A107/60</f>
        <v>8.58333333333333</v>
      </c>
      <c r="M107" s="19">
        <f>I107/'data'!$C$15*1000</f>
        <v>3.5</v>
      </c>
      <c r="N107" s="19">
        <f>N106+'data'!$G$21*(M106-N106)/60*C106</f>
        <v>2.45016952679284</v>
      </c>
      <c r="O107" s="20">
        <f>IF(N107&lt;='data'!$G$22,1.89,1.47)</f>
        <v>1.89</v>
      </c>
      <c r="P107" s="19">
        <f>$A107</f>
        <v>515</v>
      </c>
      <c r="Q107" s="20">
        <f>'data'!$G$23-'data'!$G$23*(1-('data'!$G$22^O107)/('data'!$G$22^O107+N107^O107))</f>
        <v>55.058983886104</v>
      </c>
      <c r="R107" s="20">
        <f>VLOOKUP(IF(P107-'data'!$G$24&lt;0,0,P107-'data'!$G$24),P2:Q1104,2)</f>
        <v>55.9469033533472</v>
      </c>
    </row>
    <row r="108" ht="20.05" customHeight="1">
      <c r="A108" s="17">
        <f>$A107+C107</f>
        <v>520</v>
      </c>
      <c r="B108" s="18">
        <v>3.5</v>
      </c>
      <c r="C108" s="19">
        <v>5</v>
      </c>
      <c r="D108" t="b" s="20">
        <v>0</v>
      </c>
      <c r="E108" s="21"/>
      <c r="F108" s="22">
        <f>3600*(B108*'data'!$C$15/1000-H108-I107)/C108</f>
        <v>872.142749529196</v>
      </c>
      <c r="G108" s="22">
        <f>IF(F108&gt;'data'!$H$28,'data'!$H$28,IF(F108&lt;0,0,F108))</f>
        <v>872.142749529196</v>
      </c>
      <c r="H108" s="22">
        <f>(J108*'data'!$C$16+K108*OFFSET('data'!$C$17,0,D108)-I107*(OFFSET('data'!$C$18,0,D108)+'data'!$C$19+OFFSET('data'!$C$20,0,D108)))*$C108/60</f>
        <v>-1.21130937434612</v>
      </c>
      <c r="I108" s="22">
        <f>(G108/60)*$C108/60+H108+I107</f>
        <v>22.9087323943552</v>
      </c>
      <c r="J108" s="22">
        <f>J107+('data'!$C$19*I107-'data'!$C$16*J107)*$C108/60</f>
        <v>42.8063503665473</v>
      </c>
      <c r="K108" s="22">
        <f>K107+(OFFSET('data'!$C$20,0,D108)*I107-OFFSET('data'!$C$17,0,D108)*K107)*$C108/60</f>
        <v>34.680269585646</v>
      </c>
      <c r="L108" s="23">
        <f>$A108/60</f>
        <v>8.66666666666667</v>
      </c>
      <c r="M108" s="19">
        <f>I108/'data'!$C$15*1000</f>
        <v>3.5</v>
      </c>
      <c r="N108" s="19">
        <f>N107+'data'!$G$21*(M107-N107)/60*C107</f>
        <v>2.46252310581938</v>
      </c>
      <c r="O108" s="20">
        <f>IF(N108&lt;='data'!$G$22,1.89,1.47)</f>
        <v>1.89</v>
      </c>
      <c r="P108" s="19">
        <f>$A108</f>
        <v>520</v>
      </c>
      <c r="Q108" s="20">
        <f>'data'!$G$23-'data'!$G$23*(1-('data'!$G$22^O108)/('data'!$G$22^O108+N108^O108))</f>
        <v>54.8452876205726</v>
      </c>
      <c r="R108" s="20">
        <f>VLOOKUP(IF(P108-'data'!$G$24&lt;0,0,P108-'data'!$G$24),P2:Q1104,2)</f>
        <v>55.7198476517716</v>
      </c>
    </row>
    <row r="109" ht="20.05" customHeight="1">
      <c r="A109" s="17">
        <f>$A108+C108</f>
        <v>525</v>
      </c>
      <c r="B109" s="18">
        <v>3.5</v>
      </c>
      <c r="C109" s="19">
        <v>5</v>
      </c>
      <c r="D109" t="b" s="20">
        <v>0</v>
      </c>
      <c r="E109" s="21"/>
      <c r="F109" s="22">
        <f>3600*(B109*'data'!$C$15/1000-H109-I108)/C109</f>
        <v>870.784984637363</v>
      </c>
      <c r="G109" s="22">
        <f>IF(F109&gt;'data'!$H$28,'data'!$H$28,IF(F109&lt;0,0,F109))</f>
        <v>870.784984637363</v>
      </c>
      <c r="H109" s="22">
        <f>(J109*'data'!$C$16+K109*OFFSET('data'!$C$17,0,D109)-I108*(OFFSET('data'!$C$18,0,D109)+'data'!$C$19+OFFSET('data'!$C$20,0,D109)))*$C109/60</f>
        <v>-1.20942358977413</v>
      </c>
      <c r="I109" s="22">
        <f>(G109/60)*$C109/60+H109+I108</f>
        <v>22.9087323943552</v>
      </c>
      <c r="J109" s="22">
        <f>J108+('data'!$C$19*I108-'data'!$C$16*J108)*$C109/60</f>
        <v>43.1088056353746</v>
      </c>
      <c r="K109" s="22">
        <f>K108+(OFFSET('data'!$C$20,0,D109)*I108-OFFSET('data'!$C$17,0,D109)*K108)*$C109/60</f>
        <v>35.0120466591182</v>
      </c>
      <c r="L109" s="23">
        <f>$A109/60</f>
        <v>8.75</v>
      </c>
      <c r="M109" s="19">
        <f>I109/'data'!$C$15*1000</f>
        <v>3.5</v>
      </c>
      <c r="N109" s="19">
        <f>N108+'data'!$G$21*(M108-N108)/60*C108</f>
        <v>2.47473131764745</v>
      </c>
      <c r="O109" s="20">
        <f>IF(N109&lt;='data'!$G$22,1.89,1.47)</f>
        <v>1.89</v>
      </c>
      <c r="P109" s="19">
        <f>$A109</f>
        <v>525</v>
      </c>
      <c r="Q109" s="20">
        <f>'data'!$G$23-'data'!$G$23*(1-('data'!$G$22^O109)/('data'!$G$22^O109+N109^O109))</f>
        <v>54.6348007419149</v>
      </c>
      <c r="R109" s="20">
        <f>VLOOKUP(IF(P109-'data'!$G$24&lt;0,0,P109-'data'!$G$24),P2:Q1104,2)</f>
        <v>55.4962113840526</v>
      </c>
    </row>
    <row r="110" ht="20.05" customHeight="1">
      <c r="A110" s="17">
        <f>$A109+C109</f>
        <v>530</v>
      </c>
      <c r="B110" s="18">
        <v>3.5</v>
      </c>
      <c r="C110" s="19">
        <v>5</v>
      </c>
      <c r="D110" t="b" s="20">
        <v>0</v>
      </c>
      <c r="E110" s="21"/>
      <c r="F110" s="22">
        <f>3600*(B110*'data'!$C$15/1000-H110-I109)/C110</f>
        <v>869.434745825048</v>
      </c>
      <c r="G110" s="22">
        <f>IF(F110&gt;'data'!$H$28,'data'!$H$28,IF(F110&lt;0,0,F110))</f>
        <v>869.434745825048</v>
      </c>
      <c r="H110" s="22">
        <f>(J110*'data'!$C$16+K110*OFFSET('data'!$C$17,0,D110)-I109*(OFFSET('data'!$C$18,0,D110)+'data'!$C$19+OFFSET('data'!$C$20,0,D110)))*$C110/60</f>
        <v>-1.20754825809036</v>
      </c>
      <c r="I110" s="22">
        <f>(G110/60)*$C110/60+H110+I109</f>
        <v>22.9087323943552</v>
      </c>
      <c r="J110" s="22">
        <f>J109+('data'!$C$19*I109-'data'!$C$16*J109)*$C110/60</f>
        <v>43.4094859885613</v>
      </c>
      <c r="K110" s="22">
        <f>K109+(OFFSET('data'!$C$20,0,D110)*I109-OFFSET('data'!$C$17,0,D110)*K109)*$C110/60</f>
        <v>35.3437128636591</v>
      </c>
      <c r="L110" s="23">
        <f>$A110/60</f>
        <v>8.83333333333333</v>
      </c>
      <c r="M110" s="19">
        <f>I110/'data'!$C$15*1000</f>
        <v>3.5</v>
      </c>
      <c r="N110" s="19">
        <f>N109+'data'!$G$21*(M109-N109)/60*C109</f>
        <v>2.48679587284386</v>
      </c>
      <c r="O110" s="20">
        <f>IF(N110&lt;='data'!$G$22,1.89,1.47)</f>
        <v>1.89</v>
      </c>
      <c r="P110" s="19">
        <f>$A110</f>
        <v>530</v>
      </c>
      <c r="Q110" s="20">
        <f>'data'!$G$23-'data'!$G$23*(1-('data'!$G$22^O110)/('data'!$G$22^O110+N110^O110))</f>
        <v>54.4274723791237</v>
      </c>
      <c r="R110" s="20">
        <f>VLOOKUP(IF(P110-'data'!$G$24&lt;0,0,P110-'data'!$G$24),P2:Q1104,2)</f>
        <v>55.2759410757742</v>
      </c>
    </row>
    <row r="111" ht="20.05" customHeight="1">
      <c r="A111" s="17">
        <f>$A110+C110</f>
        <v>535</v>
      </c>
      <c r="B111" s="18">
        <v>3.5</v>
      </c>
      <c r="C111" s="19">
        <v>5</v>
      </c>
      <c r="D111" t="b" s="20">
        <v>0</v>
      </c>
      <c r="E111" s="21"/>
      <c r="F111" s="22">
        <f>3600*(B111*'data'!$C$15/1000-H111-I110)/C111</f>
        <v>868.091989074152</v>
      </c>
      <c r="G111" s="22">
        <f>IF(F111&gt;'data'!$H$28,'data'!$H$28,IF(F111&lt;0,0,F111))</f>
        <v>868.091989074152</v>
      </c>
      <c r="H111" s="22">
        <f>(J111*'data'!$C$16+K111*OFFSET('data'!$C$17,0,D111)-I110*(OFFSET('data'!$C$18,0,D111)+'data'!$C$19+OFFSET('data'!$C$20,0,D111)))*$C111/60</f>
        <v>-1.20568331815856</v>
      </c>
      <c r="I111" s="22">
        <f>(G111/60)*$C111/60+H111+I110</f>
        <v>22.9087323943552</v>
      </c>
      <c r="J111" s="22">
        <f>J110+('data'!$C$19*I110-'data'!$C$16*J110)*$C111/60</f>
        <v>43.7084018419469</v>
      </c>
      <c r="K111" s="22">
        <f>K110+(OFFSET('data'!$C$20,0,D111)*I110-OFFSET('data'!$C$17,0,D111)*K110)*$C111/60</f>
        <v>35.6752682363174</v>
      </c>
      <c r="L111" s="23">
        <f>$A111/60</f>
        <v>8.91666666666667</v>
      </c>
      <c r="M111" s="19">
        <f>I111/'data'!$C$15*1000</f>
        <v>3.5</v>
      </c>
      <c r="N111" s="19">
        <f>N110+'data'!$G$21*(M110-N110)/60*C110</f>
        <v>2.49871846184683</v>
      </c>
      <c r="O111" s="20">
        <f>IF(N111&lt;='data'!$G$22,1.89,1.47)</f>
        <v>1.89</v>
      </c>
      <c r="P111" s="19">
        <f>$A111</f>
        <v>535</v>
      </c>
      <c r="Q111" s="20">
        <f>'data'!$G$23-'data'!$G$23*(1-('data'!$G$22^O111)/('data'!$G$22^O111+N111^O111))</f>
        <v>54.2232523348499</v>
      </c>
      <c r="R111" s="20">
        <f>VLOOKUP(IF(P111-'data'!$G$24&lt;0,0,P111-'data'!$G$24),P2:Q1104,2)</f>
        <v>55.058983886104</v>
      </c>
    </row>
    <row r="112" ht="20.05" customHeight="1">
      <c r="A112" s="17">
        <f>$A111+C111</f>
        <v>540</v>
      </c>
      <c r="B112" s="18">
        <v>3.5</v>
      </c>
      <c r="C112" s="19">
        <v>5</v>
      </c>
      <c r="D112" t="b" s="20">
        <v>0</v>
      </c>
      <c r="E112" s="21"/>
      <c r="F112" s="22">
        <f>3600*(B112*'data'!$C$15/1000-H112-I111)/C112</f>
        <v>866.7566706248321</v>
      </c>
      <c r="G112" s="22">
        <f>IF(F112&gt;'data'!$H$28,'data'!$H$28,IF(F112&lt;0,0,F112))</f>
        <v>866.7566706248321</v>
      </c>
      <c r="H112" s="22">
        <f>(J112*'data'!$C$16+K112*OFFSET('data'!$C$17,0,D112)-I111*(OFFSET('data'!$C$18,0,D112)+'data'!$C$19+OFFSET('data'!$C$20,0,D112)))*$C112/60</f>
        <v>-1.20382870920117</v>
      </c>
      <c r="I112" s="22">
        <f>(G112/60)*$C112/60+H112+I111</f>
        <v>22.9087323943552</v>
      </c>
      <c r="J112" s="22">
        <f>J111+('data'!$C$19*I111-'data'!$C$16*J111)*$C112/60</f>
        <v>44.0055635502469</v>
      </c>
      <c r="K112" s="22">
        <f>K111+(OFFSET('data'!$C$20,0,D112)*I111-OFFSET('data'!$C$17,0,D112)*K111)*$C112/60</f>
        <v>36.0067128141294</v>
      </c>
      <c r="L112" s="23">
        <f>$A112/60</f>
        <v>9</v>
      </c>
      <c r="M112" s="19">
        <f>I112/'data'!$C$15*1000</f>
        <v>3.5</v>
      </c>
      <c r="N112" s="19">
        <f>N111+'data'!$G$21*(M111-N111)/60*C111</f>
        <v>2.51050075520283</v>
      </c>
      <c r="O112" s="20">
        <f>IF(N112&lt;='data'!$G$22,1.89,1.47)</f>
        <v>1.89</v>
      </c>
      <c r="P112" s="19">
        <f>$A112</f>
        <v>540</v>
      </c>
      <c r="Q112" s="20">
        <f>'data'!$G$23-'data'!$G$23*(1-('data'!$G$22^O112)/('data'!$G$22^O112+N112^O112))</f>
        <v>54.0220910912825</v>
      </c>
      <c r="R112" s="20">
        <f>VLOOKUP(IF(P112-'data'!$G$24&lt;0,0,P112-'data'!$G$24),P2:Q1104,2)</f>
        <v>54.8452876205726</v>
      </c>
    </row>
    <row r="113" ht="20.05" customHeight="1">
      <c r="A113" s="17">
        <f>$A112+C112</f>
        <v>545</v>
      </c>
      <c r="B113" s="18">
        <v>3.5</v>
      </c>
      <c r="C113" s="19">
        <v>5</v>
      </c>
      <c r="D113" t="b" s="20">
        <v>0</v>
      </c>
      <c r="E113" s="21"/>
      <c r="F113" s="22">
        <f>3600*(B113*'data'!$C$15/1000-H113-I112)/C113</f>
        <v>865.428746974009</v>
      </c>
      <c r="G113" s="22">
        <f>IF(F113&gt;'data'!$H$28,'data'!$H$28,IF(F113&lt;0,0,F113))</f>
        <v>865.428746974009</v>
      </c>
      <c r="H113" s="22">
        <f>(J113*'data'!$C$16+K113*OFFSET('data'!$C$17,0,D113)-I112*(OFFSET('data'!$C$18,0,D113)+'data'!$C$19+OFFSET('data'!$C$20,0,D113)))*$C113/60</f>
        <v>-1.20198437079725</v>
      </c>
      <c r="I113" s="22">
        <f>(G113/60)*$C113/60+H113+I112</f>
        <v>22.9087323943552</v>
      </c>
      <c r="J113" s="22">
        <f>J112+('data'!$C$19*I112-'data'!$C$16*J112)*$C113/60</f>
        <v>44.3009814074119</v>
      </c>
      <c r="K113" s="22">
        <f>K112+(OFFSET('data'!$C$20,0,D113)*I112-OFFSET('data'!$C$17,0,D113)*K112)*$C113/60</f>
        <v>36.3380466341191</v>
      </c>
      <c r="L113" s="23">
        <f>$A113/60</f>
        <v>9.08333333333333</v>
      </c>
      <c r="M113" s="19">
        <f>I113/'data'!$C$15*1000</f>
        <v>3.5</v>
      </c>
      <c r="N113" s="19">
        <f>N112+'data'!$G$21*(M112-N112)/60*C112</f>
        <v>2.52214440380065</v>
      </c>
      <c r="O113" s="20">
        <f>IF(N113&lt;='data'!$G$22,1.89,1.47)</f>
        <v>1.89</v>
      </c>
      <c r="P113" s="19">
        <f>$A113</f>
        <v>545</v>
      </c>
      <c r="Q113" s="20">
        <f>'data'!$G$23-'data'!$G$23*(1-('data'!$G$22^O113)/('data'!$G$22^O113+N113^O113))</f>
        <v>53.8239398146253</v>
      </c>
      <c r="R113" s="20">
        <f>VLOOKUP(IF(P113-'data'!$G$24&lt;0,0,P113-'data'!$G$24),P2:Q1104,2)</f>
        <v>54.6348007419149</v>
      </c>
    </row>
    <row r="114" ht="20.05" customHeight="1">
      <c r="A114" s="17">
        <f>$A113+C113</f>
        <v>550</v>
      </c>
      <c r="B114" s="18">
        <v>3.5</v>
      </c>
      <c r="C114" s="19">
        <v>5</v>
      </c>
      <c r="D114" t="b" s="20">
        <v>0</v>
      </c>
      <c r="E114" s="21"/>
      <c r="F114" s="22">
        <f>3600*(B114*'data'!$C$15/1000-H114-I113)/C114</f>
        <v>864.1081748738339</v>
      </c>
      <c r="G114" s="22">
        <f>IF(F114&gt;'data'!$H$28,'data'!$H$28,IF(F114&lt;0,0,F114))</f>
        <v>864.1081748738339</v>
      </c>
      <c r="H114" s="22">
        <f>(J114*'data'!$C$16+K114*OFFSET('data'!$C$17,0,D114)-I113*(OFFSET('data'!$C$18,0,D114)+'data'!$C$19+OFFSET('data'!$C$20,0,D114)))*$C114/60</f>
        <v>-1.20015024288034</v>
      </c>
      <c r="I114" s="22">
        <f>(G114/60)*$C114/60+H114+I113</f>
        <v>22.9087323943552</v>
      </c>
      <c r="J114" s="22">
        <f>J113+('data'!$C$19*I113-'data'!$C$16*J113)*$C114/60</f>
        <v>44.5946656469836</v>
      </c>
      <c r="K114" s="22">
        <f>K113+(OFFSET('data'!$C$20,0,D114)*I113-OFFSET('data'!$C$17,0,D114)*K113)*$C114/60</f>
        <v>36.6692697332981</v>
      </c>
      <c r="L114" s="23">
        <f>$A114/60</f>
        <v>9.16666666666667</v>
      </c>
      <c r="M114" s="19">
        <f>I114/'data'!$C$15*1000</f>
        <v>3.5</v>
      </c>
      <c r="N114" s="19">
        <f>N113+'data'!$G$21*(M113-N113)/60*C113</f>
        <v>2.53365103910272</v>
      </c>
      <c r="O114" s="20">
        <f>IF(N114&lt;='data'!$G$22,1.89,1.47)</f>
        <v>1.89</v>
      </c>
      <c r="P114" s="19">
        <f>$A114</f>
        <v>550</v>
      </c>
      <c r="Q114" s="20">
        <f>'data'!$G$23-'data'!$G$23*(1-('data'!$G$22^O114)/('data'!$G$22^O114+N114^O114))</f>
        <v>53.628750358285</v>
      </c>
      <c r="R114" s="20">
        <f>VLOOKUP(IF(P114-'data'!$G$24&lt;0,0,P114-'data'!$G$24),P2:Q1104,2)</f>
        <v>54.4274723791237</v>
      </c>
    </row>
    <row r="115" ht="20.05" customHeight="1">
      <c r="A115" s="17">
        <f>$A114+C114</f>
        <v>555</v>
      </c>
      <c r="B115" s="18">
        <v>3.5</v>
      </c>
      <c r="C115" s="19">
        <v>5</v>
      </c>
      <c r="D115" t="b" s="20">
        <v>0</v>
      </c>
      <c r="E115" s="21"/>
      <c r="F115" s="22">
        <f>3600*(B115*'data'!$C$15/1000-H115-I114)/C115</f>
        <v>862.794911330212</v>
      </c>
      <c r="G115" s="22">
        <f>IF(F115&gt;'data'!$H$28,'data'!$H$28,IF(F115&lt;0,0,F115))</f>
        <v>862.794911330212</v>
      </c>
      <c r="H115" s="22">
        <f>(J115*'data'!$C$16+K115*OFFSET('data'!$C$17,0,D115)-I114*(OFFSET('data'!$C$18,0,D115)+'data'!$C$19+OFFSET('data'!$C$20,0,D115)))*$C115/60</f>
        <v>-1.19832626573642</v>
      </c>
      <c r="I115" s="22">
        <f>(G115/60)*$C115/60+H115+I114</f>
        <v>22.9087323943552</v>
      </c>
      <c r="J115" s="22">
        <f>J114+('data'!$C$19*I114-'data'!$C$16*J114)*$C115/60</f>
        <v>44.8866264424499</v>
      </c>
      <c r="K115" s="22">
        <f>K114+(OFFSET('data'!$C$20,0,D115)*I114-OFFSET('data'!$C$17,0,D115)*K114)*$C115/60</f>
        <v>37.0003821486656</v>
      </c>
      <c r="L115" s="23">
        <f>$A115/60</f>
        <v>9.25</v>
      </c>
      <c r="M115" s="19">
        <f>I115/'data'!$C$15*1000</f>
        <v>3.5</v>
      </c>
      <c r="N115" s="19">
        <f>N114+'data'!$G$21*(M114-N114)/60*C114</f>
        <v>2.54502227337371</v>
      </c>
      <c r="O115" s="20">
        <f>IF(N115&lt;='data'!$G$22,1.89,1.47)</f>
        <v>1.89</v>
      </c>
      <c r="P115" s="19">
        <f>$A115</f>
        <v>555</v>
      </c>
      <c r="Q115" s="20">
        <f>'data'!$G$23-'data'!$G$23*(1-('data'!$G$22^O115)/('data'!$G$22^O115+N115^O115))</f>
        <v>53.4364752648732</v>
      </c>
      <c r="R115" s="20">
        <f>VLOOKUP(IF(P115-'data'!$G$24&lt;0,0,P115-'data'!$G$24),P2:Q1104,2)</f>
        <v>54.2232523348499</v>
      </c>
    </row>
    <row r="116" ht="20.05" customHeight="1">
      <c r="A116" s="17">
        <f>$A115+C115</f>
        <v>560</v>
      </c>
      <c r="B116" s="18">
        <v>3.5</v>
      </c>
      <c r="C116" s="19">
        <v>5</v>
      </c>
      <c r="D116" t="b" s="20">
        <v>0</v>
      </c>
      <c r="E116" s="21"/>
      <c r="F116" s="22">
        <f>3600*(B116*'data'!$C$15/1000-H116-I115)/C116</f>
        <v>861.488913601292</v>
      </c>
      <c r="G116" s="22">
        <f>IF(F116&gt;'data'!$H$28,'data'!$H$28,IF(F116&lt;0,0,F116))</f>
        <v>861.488913601292</v>
      </c>
      <c r="H116" s="22">
        <f>(J116*'data'!$C$16+K116*OFFSET('data'!$C$17,0,D116)-I115*(OFFSET('data'!$C$18,0,D116)+'data'!$C$19+OFFSET('data'!$C$20,0,D116)))*$C116/60</f>
        <v>-1.19651238000181</v>
      </c>
      <c r="I116" s="22">
        <f>(G116/60)*$C116/60+H116+I115</f>
        <v>22.9087323943552</v>
      </c>
      <c r="J116" s="22">
        <f>J115+('data'!$C$19*I115-'data'!$C$16*J115)*$C116/60</f>
        <v>45.1768739075968</v>
      </c>
      <c r="K116" s="22">
        <f>K115+(OFFSET('data'!$C$20,0,D116)*I115-OFFSET('data'!$C$17,0,D116)*K115)*$C116/60</f>
        <v>37.3313839172086</v>
      </c>
      <c r="L116" s="23">
        <f>$A116/60</f>
        <v>9.33333333333333</v>
      </c>
      <c r="M116" s="19">
        <f>I116/'data'!$C$15*1000</f>
        <v>3.5</v>
      </c>
      <c r="N116" s="19">
        <f>N115+'data'!$G$21*(M115-N115)/60*C115</f>
        <v>2.55625969990642</v>
      </c>
      <c r="O116" s="20">
        <f>IF(N116&lt;='data'!$G$22,1.89,1.47)</f>
        <v>1.89</v>
      </c>
      <c r="P116" s="19">
        <f>$A116</f>
        <v>560</v>
      </c>
      <c r="Q116" s="20">
        <f>'data'!$G$23-'data'!$G$23*(1-('data'!$G$22^O116)/('data'!$G$22^O116+N116^O116))</f>
        <v>53.2470677671219</v>
      </c>
      <c r="R116" s="20">
        <f>VLOOKUP(IF(P116-'data'!$G$24&lt;0,0,P116-'data'!$G$24),P2:Q1104,2)</f>
        <v>54.0220910912825</v>
      </c>
    </row>
    <row r="117" ht="20.05" customHeight="1">
      <c r="A117" s="17">
        <f>$A116+C116</f>
        <v>565</v>
      </c>
      <c r="B117" s="18">
        <v>3.5</v>
      </c>
      <c r="C117" s="19">
        <v>5</v>
      </c>
      <c r="D117" t="b" s="20">
        <v>0</v>
      </c>
      <c r="E117" s="21"/>
      <c r="F117" s="22">
        <f>3600*(B117*'data'!$C$15/1000-H117-I116)/C117</f>
        <v>860.190139196017</v>
      </c>
      <c r="G117" s="22">
        <f>IF(F117&gt;'data'!$H$28,'data'!$H$28,IF(F117&lt;0,0,F117))</f>
        <v>860.190139196017</v>
      </c>
      <c r="H117" s="22">
        <f>(J117*'data'!$C$16+K117*OFFSET('data'!$C$17,0,D117)-I116*(OFFSET('data'!$C$18,0,D117)+'data'!$C$19+OFFSET('data'!$C$20,0,D117)))*$C117/60</f>
        <v>-1.19470852666115</v>
      </c>
      <c r="I117" s="22">
        <f>(G117/60)*$C117/60+H117+I116</f>
        <v>22.9087323943552</v>
      </c>
      <c r="J117" s="22">
        <f>J116+('data'!$C$19*I116-'data'!$C$16*J116)*$C117/60</f>
        <v>45.4654180968592</v>
      </c>
      <c r="K117" s="22">
        <f>K116+(OFFSET('data'!$C$20,0,D117)*I116-OFFSET('data'!$C$17,0,D117)*K116)*$C117/60</f>
        <v>37.6622750759015</v>
      </c>
      <c r="L117" s="23">
        <f>$A117/60</f>
        <v>9.41666666666667</v>
      </c>
      <c r="M117" s="19">
        <f>I117/'data'!$C$15*1000</f>
        <v>3.5</v>
      </c>
      <c r="N117" s="19">
        <f>N116+'data'!$G$21*(M116-N116)/60*C116</f>
        <v>2.56736489324504</v>
      </c>
      <c r="O117" s="20">
        <f>IF(N117&lt;='data'!$G$22,1.89,1.47)</f>
        <v>1.89</v>
      </c>
      <c r="P117" s="19">
        <f>$A117</f>
        <v>565</v>
      </c>
      <c r="Q117" s="20">
        <f>'data'!$G$23-'data'!$G$23*(1-('data'!$G$22^O117)/('data'!$G$22^O117+N117^O117))</f>
        <v>53.0604817878004</v>
      </c>
      <c r="R117" s="20">
        <f>VLOOKUP(IF(P117-'data'!$G$24&lt;0,0,P117-'data'!$G$24),P2:Q1104,2)</f>
        <v>53.8239398146253</v>
      </c>
    </row>
    <row r="118" ht="20.05" customHeight="1">
      <c r="A118" s="17">
        <f>$A117+C117</f>
        <v>570</v>
      </c>
      <c r="B118" s="18">
        <v>3.5</v>
      </c>
      <c r="C118" s="19">
        <v>5</v>
      </c>
      <c r="D118" t="b" s="20">
        <v>0</v>
      </c>
      <c r="E118" s="21"/>
      <c r="F118" s="22">
        <f>3600*(B118*'data'!$C$15/1000-H118-I117)/C118</f>
        <v>858.898545872612</v>
      </c>
      <c r="G118" s="22">
        <f>IF(F118&gt;'data'!$H$28,'data'!$H$28,IF(F118&lt;0,0,F118))</f>
        <v>858.898545872612</v>
      </c>
      <c r="H118" s="22">
        <f>(J118*'data'!$C$16+K118*OFFSET('data'!$C$17,0,D118)-I117*(OFFSET('data'!$C$18,0,D118)+'data'!$C$19+OFFSET('data'!$C$20,0,D118)))*$C118/60</f>
        <v>-1.19291464704531</v>
      </c>
      <c r="I118" s="22">
        <f>(G118/60)*$C118/60+H118+I117</f>
        <v>22.9087323943552</v>
      </c>
      <c r="J118" s="22">
        <f>J117+('data'!$C$19*I117-'data'!$C$16*J117)*$C118/60</f>
        <v>45.7522690056689</v>
      </c>
      <c r="K118" s="22">
        <f>K117+(OFFSET('data'!$C$20,0,D118)*I117-OFFSET('data'!$C$17,0,D118)*K117)*$C118/60</f>
        <v>37.9930556617065</v>
      </c>
      <c r="L118" s="23">
        <f>$A118/60</f>
        <v>9.5</v>
      </c>
      <c r="M118" s="19">
        <f>I118/'data'!$C$15*1000</f>
        <v>3.5</v>
      </c>
      <c r="N118" s="19">
        <f>N117+'data'!$G$21*(M117-N117)/60*C117</f>
        <v>2.57833940940576</v>
      </c>
      <c r="O118" s="20">
        <f>IF(N118&lt;='data'!$G$22,1.89,1.47)</f>
        <v>1.89</v>
      </c>
      <c r="P118" s="19">
        <f>$A118</f>
        <v>570</v>
      </c>
      <c r="Q118" s="20">
        <f>'data'!$G$23-'data'!$G$23*(1-('data'!$G$22^O118)/('data'!$G$22^O118+N118^O118))</f>
        <v>52.8766719387212</v>
      </c>
      <c r="R118" s="20">
        <f>VLOOKUP(IF(P118-'data'!$G$24&lt;0,0,P118-'data'!$G$24),P2:Q1104,2)</f>
        <v>53.628750358285</v>
      </c>
    </row>
    <row r="119" ht="20.05" customHeight="1">
      <c r="A119" s="17">
        <f>$A118+C118</f>
        <v>575</v>
      </c>
      <c r="B119" s="18">
        <v>3.5</v>
      </c>
      <c r="C119" s="19">
        <v>5</v>
      </c>
      <c r="D119" t="b" s="20">
        <v>0</v>
      </c>
      <c r="E119" s="21"/>
      <c r="F119" s="22">
        <f>3600*(B119*'data'!$C$15/1000-H119-I118)/C119</f>
        <v>857.614091637150</v>
      </c>
      <c r="G119" s="22">
        <f>IF(F119&gt;'data'!$H$28,'data'!$H$28,IF(F119&lt;0,0,F119))</f>
        <v>857.614091637150</v>
      </c>
      <c r="H119" s="22">
        <f>(J119*'data'!$C$16+K119*OFFSET('data'!$C$17,0,D119)-I118*(OFFSET('data'!$C$18,0,D119)+'data'!$C$19+OFFSET('data'!$C$20,0,D119)))*$C119/60</f>
        <v>-1.19113068282939</v>
      </c>
      <c r="I119" s="22">
        <f>(G119/60)*$C119/60+H119+I118</f>
        <v>22.9087323943552</v>
      </c>
      <c r="J119" s="22">
        <f>J118+('data'!$C$19*I118-'data'!$C$16*J118)*$C119/60</f>
        <v>46.0374365708008</v>
      </c>
      <c r="K119" s="22">
        <f>K118+(OFFSET('data'!$C$20,0,D119)*I118-OFFSET('data'!$C$17,0,D119)*K118)*$C119/60</f>
        <v>38.3237257115733</v>
      </c>
      <c r="L119" s="23">
        <f>$A119/60</f>
        <v>9.58333333333333</v>
      </c>
      <c r="M119" s="19">
        <f>I119/'data'!$C$15*1000</f>
        <v>3.5</v>
      </c>
      <c r="N119" s="19">
        <f>N118+'data'!$G$21*(M118-N118)/60*C118</f>
        <v>2.58918478609479</v>
      </c>
      <c r="O119" s="20">
        <f>IF(N119&lt;='data'!$G$22,1.89,1.47)</f>
        <v>1.89</v>
      </c>
      <c r="P119" s="19">
        <f>$A119</f>
        <v>575</v>
      </c>
      <c r="Q119" s="20">
        <f>'data'!$G$23-'data'!$G$23*(1-('data'!$G$22^O119)/('data'!$G$22^O119+N119^O119))</f>
        <v>52.6955935189109</v>
      </c>
      <c r="R119" s="20">
        <f>VLOOKUP(IF(P119-'data'!$G$24&lt;0,0,P119-'data'!$G$24),P2:Q1104,2)</f>
        <v>53.4364752648732</v>
      </c>
    </row>
    <row r="120" ht="20.05" customHeight="1">
      <c r="A120" s="17">
        <f>$A119+C119</f>
        <v>580</v>
      </c>
      <c r="B120" s="18">
        <v>3.5</v>
      </c>
      <c r="C120" s="19">
        <v>5</v>
      </c>
      <c r="D120" t="b" s="20">
        <v>0</v>
      </c>
      <c r="E120" s="21"/>
      <c r="F120" s="22">
        <f>3600*(B120*'data'!$C$15/1000-H120-I119)/C120</f>
        <v>856.3367347421</v>
      </c>
      <c r="G120" s="22">
        <f>IF(F120&gt;'data'!$H$28,'data'!$H$28,IF(F120&lt;0,0,F120))</f>
        <v>856.3367347421</v>
      </c>
      <c r="H120" s="22">
        <f>(J120*'data'!$C$16+K120*OFFSET('data'!$C$17,0,D120)-I119*(OFFSET('data'!$C$18,0,D120)+'data'!$C$19+OFFSET('data'!$C$20,0,D120)))*$C120/60</f>
        <v>-1.18935657603071</v>
      </c>
      <c r="I120" s="22">
        <f>(G120/60)*$C120/60+H120+I119</f>
        <v>22.9087323943552</v>
      </c>
      <c r="J120" s="22">
        <f>J119+('data'!$C$19*I119-'data'!$C$16*J119)*$C120/60</f>
        <v>46.3209306707175</v>
      </c>
      <c r="K120" s="22">
        <f>K119+(OFFSET('data'!$C$20,0,D120)*I119-OFFSET('data'!$C$17,0,D120)*K119)*$C120/60</f>
        <v>38.6542852624395</v>
      </c>
      <c r="L120" s="23">
        <f>$A120/60</f>
        <v>9.66666666666667</v>
      </c>
      <c r="M120" s="19">
        <f>I120/'data'!$C$15*1000</f>
        <v>3.5</v>
      </c>
      <c r="N120" s="19">
        <f>N119+'data'!$G$21*(M119-N119)/60*C119</f>
        <v>2.59990254292383</v>
      </c>
      <c r="O120" s="20">
        <f>IF(N120&lt;='data'!$G$22,1.89,1.47)</f>
        <v>1.89</v>
      </c>
      <c r="P120" s="19">
        <f>$A120</f>
        <v>580</v>
      </c>
      <c r="Q120" s="20">
        <f>'data'!$G$23-'data'!$G$23*(1-('data'!$G$22^O120)/('data'!$G$22^O120+N120^O120))</f>
        <v>52.5172025120211</v>
      </c>
      <c r="R120" s="20">
        <f>VLOOKUP(IF(P120-'data'!$G$24&lt;0,0,P120-'data'!$G$24),P2:Q1104,2)</f>
        <v>53.2470677671219</v>
      </c>
    </row>
    <row r="121" ht="20.05" customHeight="1">
      <c r="A121" s="17">
        <f>$A120+C120</f>
        <v>585</v>
      </c>
      <c r="B121" s="18">
        <v>3.5</v>
      </c>
      <c r="C121" s="19">
        <v>5</v>
      </c>
      <c r="D121" t="b" s="20">
        <v>0</v>
      </c>
      <c r="E121" s="21"/>
      <c r="F121" s="22">
        <f>3600*(B121*'data'!$C$15/1000-H121-I120)/C121</f>
        <v>855.066433684864</v>
      </c>
      <c r="G121" s="22">
        <f>IF(F121&gt;'data'!$H$28,'data'!$H$28,IF(F121&lt;0,0,F121))</f>
        <v>855.066433684864</v>
      </c>
      <c r="H121" s="22">
        <f>(J121*'data'!$C$16+K121*OFFSET('data'!$C$17,0,D121)-I120*(OFFSET('data'!$C$18,0,D121)+'data'!$C$19+OFFSET('data'!$C$20,0,D121)))*$C121/60</f>
        <v>-1.18759226900677</v>
      </c>
      <c r="I121" s="22">
        <f>(G121/60)*$C121/60+H121+I120</f>
        <v>22.9087323943552</v>
      </c>
      <c r="J121" s="22">
        <f>J120+('data'!$C$19*I120-'data'!$C$16*J120)*$C121/60</f>
        <v>46.602761125911</v>
      </c>
      <c r="K121" s="22">
        <f>K120+(OFFSET('data'!$C$20,0,D121)*I120-OFFSET('data'!$C$17,0,D121)*K120)*$C121/60</f>
        <v>38.9847343512301</v>
      </c>
      <c r="L121" s="23">
        <f>$A121/60</f>
        <v>9.75</v>
      </c>
      <c r="M121" s="19">
        <f>I121/'data'!$C$15*1000</f>
        <v>3.5</v>
      </c>
      <c r="N121" s="19">
        <f>N120+'data'!$G$21*(M120-N120)/60*C120</f>
        <v>2.61049418162299</v>
      </c>
      <c r="O121" s="20">
        <f>IF(N121&lt;='data'!$G$22,1.89,1.47)</f>
        <v>1.89</v>
      </c>
      <c r="P121" s="19">
        <f>$A121</f>
        <v>585</v>
      </c>
      <c r="Q121" s="20">
        <f>'data'!$G$23-'data'!$G$23*(1-('data'!$G$22^O121)/('data'!$G$22^O121+N121^O121))</f>
        <v>52.3414555830454</v>
      </c>
      <c r="R121" s="20">
        <f>VLOOKUP(IF(P121-'data'!$G$24&lt;0,0,P121-'data'!$G$24),P2:Q1104,2)</f>
        <v>53.0604817878004</v>
      </c>
    </row>
    <row r="122" ht="20.05" customHeight="1">
      <c r="A122" s="17">
        <f>$A121+C121</f>
        <v>590</v>
      </c>
      <c r="B122" s="18">
        <v>3.5</v>
      </c>
      <c r="C122" s="19">
        <v>5</v>
      </c>
      <c r="D122" t="b" s="20">
        <v>0</v>
      </c>
      <c r="E122" s="21"/>
      <c r="F122" s="22">
        <f>3600*(B122*'data'!$C$15/1000-H122-I121)/C122</f>
        <v>853.803147206344</v>
      </c>
      <c r="G122" s="22">
        <f>IF(F122&gt;'data'!$H$28,'data'!$H$28,IF(F122&lt;0,0,F122))</f>
        <v>853.803147206344</v>
      </c>
      <c r="H122" s="22">
        <f>(J122*'data'!$C$16+K122*OFFSET('data'!$C$17,0,D122)-I121*(OFFSET('data'!$C$18,0,D122)+'data'!$C$19+OFFSET('data'!$C$20,0,D122)))*$C122/60</f>
        <v>-1.18583770445327</v>
      </c>
      <c r="I122" s="22">
        <f>(G122/60)*$C122/60+H122+I121</f>
        <v>22.9087323943552</v>
      </c>
      <c r="J122" s="22">
        <f>J121+('data'!$C$19*I121-'data'!$C$16*J121)*$C122/60</f>
        <v>46.8829376992434</v>
      </c>
      <c r="K122" s="22">
        <f>K121+(OFFSET('data'!$C$20,0,D122)*I121-OFFSET('data'!$C$17,0,D122)*K121)*$C122/60</f>
        <v>39.315073014858</v>
      </c>
      <c r="L122" s="23">
        <f>$A122/60</f>
        <v>9.83333333333333</v>
      </c>
      <c r="M122" s="19">
        <f>I122/'data'!$C$15*1000</f>
        <v>3.5</v>
      </c>
      <c r="N122" s="19">
        <f>N121+'data'!$G$21*(M121-N121)/60*C121</f>
        <v>2.62096118625119</v>
      </c>
      <c r="O122" s="20">
        <f>IF(N122&lt;='data'!$G$22,1.89,1.47)</f>
        <v>1.89</v>
      </c>
      <c r="P122" s="19">
        <f>$A122</f>
        <v>590</v>
      </c>
      <c r="Q122" s="20">
        <f>'data'!$G$23-'data'!$G$23*(1-('data'!$G$22^O122)/('data'!$G$22^O122+N122^O122))</f>
        <v>52.1683100744088</v>
      </c>
      <c r="R122" s="20">
        <f>VLOOKUP(IF(P122-'data'!$G$24&lt;0,0,P122-'data'!$G$24),P2:Q1104,2)</f>
        <v>52.8766719387212</v>
      </c>
    </row>
    <row r="123" ht="20.05" customHeight="1">
      <c r="A123" s="17">
        <f>$A122+C122</f>
        <v>595</v>
      </c>
      <c r="B123" s="18">
        <v>3.5</v>
      </c>
      <c r="C123" s="19">
        <v>5</v>
      </c>
      <c r="D123" t="b" s="20">
        <v>0</v>
      </c>
      <c r="E123" s="21"/>
      <c r="F123" s="22">
        <f>3600*(B123*'data'!$C$15/1000-H123-I122)/C123</f>
        <v>852.546834289516</v>
      </c>
      <c r="G123" s="22">
        <f>IF(F123&gt;'data'!$H$28,'data'!$H$28,IF(F123&lt;0,0,F123))</f>
        <v>852.546834289516</v>
      </c>
      <c r="H123" s="22">
        <f>(J123*'data'!$C$16+K123*OFFSET('data'!$C$17,0,D123)-I122*(OFFSET('data'!$C$18,0,D123)+'data'!$C$19+OFFSET('data'!$C$20,0,D123)))*$C123/60</f>
        <v>-1.18409282540212</v>
      </c>
      <c r="I123" s="22">
        <f>(G123/60)*$C123/60+H123+I122</f>
        <v>22.9087323943552</v>
      </c>
      <c r="J123" s="22">
        <f>J122+('data'!$C$19*I122-'data'!$C$16*J122)*$C123/60</f>
        <v>47.1614700962846</v>
      </c>
      <c r="K123" s="22">
        <f>K122+(OFFSET('data'!$C$20,0,D123)*I122-OFFSET('data'!$C$17,0,D123)*K122)*$C123/60</f>
        <v>39.6453012902235</v>
      </c>
      <c r="L123" s="23">
        <f>$A123/60</f>
        <v>9.91666666666667</v>
      </c>
      <c r="M123" s="19">
        <f>I123/'data'!$C$15*1000</f>
        <v>3.5</v>
      </c>
      <c r="N123" s="19">
        <f>N122+'data'!$G$21*(M122-N122)/60*C122</f>
        <v>2.63130502340412</v>
      </c>
      <c r="O123" s="20">
        <f>IF(N123&lt;='data'!$G$22,1.89,1.47)</f>
        <v>1.89</v>
      </c>
      <c r="P123" s="19">
        <f>$A123</f>
        <v>595</v>
      </c>
      <c r="Q123" s="20">
        <f>'data'!$G$23-'data'!$G$23*(1-('data'!$G$22^O123)/('data'!$G$22^O123+N123^O123))</f>
        <v>51.997724001485</v>
      </c>
      <c r="R123" s="20">
        <f>VLOOKUP(IF(P123-'data'!$G$24&lt;0,0,P123-'data'!$G$24),P2:Q1104,2)</f>
        <v>52.6955935189109</v>
      </c>
    </row>
    <row r="124" ht="20.05" customHeight="1">
      <c r="A124" s="17">
        <f>$A123+C123</f>
        <v>600</v>
      </c>
      <c r="B124" s="18">
        <v>3.5</v>
      </c>
      <c r="C124" s="19">
        <v>5</v>
      </c>
      <c r="D124" t="b" s="20">
        <v>0</v>
      </c>
      <c r="E124" s="21"/>
      <c r="F124" s="22">
        <f>3600*(B124*'data'!$C$15/1000-H124-I123)/C124</f>
        <v>851.297454158008</v>
      </c>
      <c r="G124" s="22">
        <f>IF(F124&gt;'data'!$H$28,'data'!$H$28,IF(F124&lt;0,0,F124))</f>
        <v>851.297454158008</v>
      </c>
      <c r="H124" s="22">
        <f>(J124*'data'!$C$16+K124*OFFSET('data'!$C$17,0,D124)-I123*(OFFSET('data'!$C$18,0,D124)+'data'!$C$19+OFFSET('data'!$C$20,0,D124)))*$C124/60</f>
        <v>-1.18235757521947</v>
      </c>
      <c r="I124" s="22">
        <f>(G124/60)*$C124/60+H124+I123</f>
        <v>22.9087323943552</v>
      </c>
      <c r="J124" s="22">
        <f>J123+('data'!$C$19*I123-'data'!$C$16*J123)*$C124/60</f>
        <v>47.4383679656489</v>
      </c>
      <c r="K124" s="22">
        <f>K123+(OFFSET('data'!$C$20,0,D124)*I123-OFFSET('data'!$C$17,0,D124)*K123)*$C124/60</f>
        <v>39.9754192142148</v>
      </c>
      <c r="L124" s="23">
        <f>$A124/60</f>
        <v>10</v>
      </c>
      <c r="M124" s="19">
        <f>I124/'data'!$C$15*1000</f>
        <v>3.5</v>
      </c>
      <c r="N124" s="19">
        <f>N123+'data'!$G$21*(M123-N123)/60*C123</f>
        <v>2.64152714241973</v>
      </c>
      <c r="O124" s="20">
        <f>IF(N124&lt;='data'!$G$22,1.89,1.47)</f>
        <v>1.89</v>
      </c>
      <c r="P124" s="19">
        <f>$A124</f>
        <v>600</v>
      </c>
      <c r="Q124" s="20">
        <f>'data'!$G$23-'data'!$G$23*(1-('data'!$G$22^O124)/('data'!$G$22^O124+N124^O124))</f>
        <v>51.8296560475978</v>
      </c>
      <c r="R124" s="20">
        <f>VLOOKUP(IF(P124-'data'!$G$24&lt;0,0,P124-'data'!$G$24),P2:Q1104,2)</f>
        <v>52.5172025120211</v>
      </c>
    </row>
    <row r="125" ht="20.05" customHeight="1">
      <c r="A125" s="17">
        <f>$A124+C124</f>
        <v>605</v>
      </c>
      <c r="B125" s="18">
        <v>3.5</v>
      </c>
      <c r="C125" s="19">
        <v>5</v>
      </c>
      <c r="D125" t="b" s="20">
        <v>0</v>
      </c>
      <c r="E125" s="21"/>
      <c r="F125" s="22">
        <f>3600*(B125*'data'!$C$15/1000-H125-I124)/C125</f>
        <v>850.054966274711</v>
      </c>
      <c r="G125" s="22">
        <f>IF(F125&gt;'data'!$H$28,'data'!$H$28,IF(F125&lt;0,0,F125))</f>
        <v>850.054966274711</v>
      </c>
      <c r="H125" s="22">
        <f>(J125*'data'!$C$16+K125*OFFSET('data'!$C$17,0,D125)-I124*(OFFSET('data'!$C$18,0,D125)+'data'!$C$19+OFFSET('data'!$C$20,0,D125)))*$C125/60</f>
        <v>-1.18063189760378</v>
      </c>
      <c r="I125" s="22">
        <f>(G125/60)*$C125/60+H125+I124</f>
        <v>22.9087323943552</v>
      </c>
      <c r="J125" s="22">
        <f>J124+('data'!$C$19*I124-'data'!$C$16*J124)*$C125/60</f>
        <v>47.713640899329</v>
      </c>
      <c r="K125" s="22">
        <f>K124+(OFFSET('data'!$C$20,0,D125)*I124-OFFSET('data'!$C$17,0,D125)*K124)*$C125/60</f>
        <v>40.3054268237077</v>
      </c>
      <c r="L125" s="23">
        <f>$A125/60</f>
        <v>10.0833333333333</v>
      </c>
      <c r="M125" s="19">
        <f>I125/'data'!$C$15*1000</f>
        <v>3.5</v>
      </c>
      <c r="N125" s="19">
        <f>N124+'data'!$G$21*(M124-N124)/60*C124</f>
        <v>2.65162897558129</v>
      </c>
      <c r="O125" s="20">
        <f>IF(N125&lt;='data'!$G$22,1.89,1.47)</f>
        <v>1.89</v>
      </c>
      <c r="P125" s="19">
        <f>$A125</f>
        <v>605</v>
      </c>
      <c r="Q125" s="20">
        <f>'data'!$G$23-'data'!$G$23*(1-('data'!$G$22^O125)/('data'!$G$22^O125+N125^O125))</f>
        <v>51.6640655585581</v>
      </c>
      <c r="R125" s="20">
        <f>VLOOKUP(IF(P125-'data'!$G$24&lt;0,0,P125-'data'!$G$24),P2:Q1104,2)</f>
        <v>52.3414555830454</v>
      </c>
    </row>
    <row r="126" ht="20.05" customHeight="1">
      <c r="A126" s="17">
        <f>$A125+C125</f>
        <v>610</v>
      </c>
      <c r="B126" s="18">
        <v>3.5</v>
      </c>
      <c r="C126" s="19">
        <v>5</v>
      </c>
      <c r="D126" t="b" s="20">
        <v>0</v>
      </c>
      <c r="E126" s="21"/>
      <c r="F126" s="22">
        <f>3600*(B126*'data'!$C$15/1000-H126-I125)/C126</f>
        <v>848.819330340311</v>
      </c>
      <c r="G126" s="22">
        <f>IF(F126&gt;'data'!$H$28,'data'!$H$28,IF(F126&lt;0,0,F126))</f>
        <v>848.819330340311</v>
      </c>
      <c r="H126" s="22">
        <f>(J126*'data'!$C$16+K126*OFFSET('data'!$C$17,0,D126)-I125*(OFFSET('data'!$C$18,0,D126)+'data'!$C$19+OFFSET('data'!$C$20,0,D126)))*$C126/60</f>
        <v>-1.17891573658378</v>
      </c>
      <c r="I126" s="22">
        <f>(G126/60)*$C126/60+H126+I125</f>
        <v>22.9087323943552</v>
      </c>
      <c r="J126" s="22">
        <f>J125+('data'!$C$19*I125-'data'!$C$16*J125)*$C126/60</f>
        <v>47.9872984330284</v>
      </c>
      <c r="K126" s="22">
        <f>K125+(OFFSET('data'!$C$20,0,D126)*I125-OFFSET('data'!$C$17,0,D126)*K125)*$C126/60</f>
        <v>40.6353241555656</v>
      </c>
      <c r="L126" s="23">
        <f>$A126/60</f>
        <v>10.1666666666667</v>
      </c>
      <c r="M126" s="19">
        <f>I126/'data'!$C$15*1000</f>
        <v>3.5</v>
      </c>
      <c r="N126" s="19">
        <f>N125+'data'!$G$21*(M125-N125)/60*C125</f>
        <v>2.66161193831809</v>
      </c>
      <c r="O126" s="20">
        <f>IF(N126&lt;='data'!$G$22,1.89,1.47)</f>
        <v>1.89</v>
      </c>
      <c r="P126" s="19">
        <f>$A126</f>
        <v>610</v>
      </c>
      <c r="Q126" s="20">
        <f>'data'!$G$23-'data'!$G$23*(1-('data'!$G$22^O126)/('data'!$G$22^O126+N126^O126))</f>
        <v>51.5009125367823</v>
      </c>
      <c r="R126" s="20">
        <f>VLOOKUP(IF(P126-'data'!$G$24&lt;0,0,P126-'data'!$G$24),P2:Q1104,2)</f>
        <v>52.1683100744088</v>
      </c>
    </row>
    <row r="127" ht="20.05" customHeight="1">
      <c r="A127" s="17">
        <f>$A126+C126</f>
        <v>615</v>
      </c>
      <c r="B127" s="18">
        <v>3.5</v>
      </c>
      <c r="C127" s="19">
        <v>5</v>
      </c>
      <c r="D127" t="b" s="20">
        <v>0</v>
      </c>
      <c r="E127" s="21"/>
      <c r="F127" s="22">
        <f>3600*(B127*'data'!$C$15/1000-H127-I126)/C127</f>
        <v>847.590506291984</v>
      </c>
      <c r="G127" s="22">
        <f>IF(F127&gt;'data'!$H$28,'data'!$H$28,IF(F127&lt;0,0,F127))</f>
        <v>847.590506291984</v>
      </c>
      <c r="H127" s="22">
        <f>(J127*'data'!$C$16+K127*OFFSET('data'!$C$17,0,D127)-I126*(OFFSET('data'!$C$18,0,D127)+'data'!$C$19+OFFSET('data'!$C$20,0,D127)))*$C127/60</f>
        <v>-1.17720903651666</v>
      </c>
      <c r="I127" s="22">
        <f>(G127/60)*$C127/60+H127+I126</f>
        <v>22.9087323943552</v>
      </c>
      <c r="J127" s="22">
        <f>J126+('data'!$C$19*I126-'data'!$C$16*J126)*$C127/60</f>
        <v>48.2593500464916</v>
      </c>
      <c r="K127" s="22">
        <f>K126+(OFFSET('data'!$C$20,0,D127)*I126-OFFSET('data'!$C$17,0,D127)*K126)*$C127/60</f>
        <v>40.9651112466397</v>
      </c>
      <c r="L127" s="23">
        <f>$A127/60</f>
        <v>10.25</v>
      </c>
      <c r="M127" s="19">
        <f>I127/'data'!$C$15*1000</f>
        <v>3.5</v>
      </c>
      <c r="N127" s="19">
        <f>N126+'data'!$G$21*(M126-N126)/60*C126</f>
        <v>2.67147742940377</v>
      </c>
      <c r="O127" s="20">
        <f>IF(N127&lt;='data'!$G$22,1.89,1.47)</f>
        <v>1.89</v>
      </c>
      <c r="P127" s="19">
        <f>$A127</f>
        <v>615</v>
      </c>
      <c r="Q127" s="20">
        <f>'data'!$G$23-'data'!$G$23*(1-('data'!$G$22^O127)/('data'!$G$22^O127+N127^O127))</f>
        <v>51.3401576350354</v>
      </c>
      <c r="R127" s="20">
        <f>VLOOKUP(IF(P127-'data'!$G$24&lt;0,0,P127-'data'!$G$24),P2:Q1104,2)</f>
        <v>51.997724001485</v>
      </c>
    </row>
    <row r="128" ht="20.05" customHeight="1">
      <c r="A128" s="17">
        <f>$A127+C127</f>
        <v>620</v>
      </c>
      <c r="B128" s="18">
        <v>3.5</v>
      </c>
      <c r="C128" s="19">
        <v>5</v>
      </c>
      <c r="D128" t="b" s="20">
        <v>0</v>
      </c>
      <c r="E128" s="21"/>
      <c r="F128" s="22">
        <f>3600*(B128*'data'!$C$15/1000-H128-I127)/C128</f>
        <v>846.368454301924</v>
      </c>
      <c r="G128" s="22">
        <f>IF(F128&gt;'data'!$H$28,'data'!$H$28,IF(F128&lt;0,0,F128))</f>
        <v>846.368454301924</v>
      </c>
      <c r="H128" s="22">
        <f>(J128*'data'!$C$16+K128*OFFSET('data'!$C$17,0,D128)-I127*(OFFSET('data'!$C$18,0,D128)+'data'!$C$19+OFFSET('data'!$C$20,0,D128)))*$C128/60</f>
        <v>-1.17551174208602</v>
      </c>
      <c r="I128" s="22">
        <f>(G128/60)*$C128/60+H128+I127</f>
        <v>22.9087323943552</v>
      </c>
      <c r="J128" s="22">
        <f>J127+('data'!$C$19*I127-'data'!$C$16*J127)*$C128/60</f>
        <v>48.5298051638327</v>
      </c>
      <c r="K128" s="22">
        <f>K127+(OFFSET('data'!$C$20,0,D128)*I127-OFFSET('data'!$C$17,0,D128)*K127)*$C128/60</f>
        <v>41.2947881337687</v>
      </c>
      <c r="L128" s="23">
        <f>$A128/60</f>
        <v>10.3333333333333</v>
      </c>
      <c r="M128" s="19">
        <f>I128/'data'!$C$15*1000</f>
        <v>3.5</v>
      </c>
      <c r="N128" s="19">
        <f>N127+'data'!$G$21*(M127-N127)/60*C127</f>
        <v>2.68122683115229</v>
      </c>
      <c r="O128" s="20">
        <f>IF(N128&lt;='data'!$G$22,1.89,1.47)</f>
        <v>1.89</v>
      </c>
      <c r="P128" s="19">
        <f>$A128</f>
        <v>620</v>
      </c>
      <c r="Q128" s="20">
        <f>'data'!$G$23-'data'!$G$23*(1-('data'!$G$22^O128)/('data'!$G$22^O128+N128^O128))</f>
        <v>51.1817621498415</v>
      </c>
      <c r="R128" s="20">
        <f>VLOOKUP(IF(P128-'data'!$G$24&lt;0,0,P128-'data'!$G$24),P2:Q1104,2)</f>
        <v>51.8296560475978</v>
      </c>
    </row>
    <row r="129" ht="20.05" customHeight="1">
      <c r="A129" s="17">
        <f>$A128+C128</f>
        <v>625</v>
      </c>
      <c r="B129" s="18">
        <v>3.5</v>
      </c>
      <c r="C129" s="19">
        <v>5</v>
      </c>
      <c r="D129" t="b" s="20">
        <v>0</v>
      </c>
      <c r="E129" s="21"/>
      <c r="F129" s="22">
        <f>3600*(B129*'data'!$C$15/1000-H129-I128)/C129</f>
        <v>845.153134776004</v>
      </c>
      <c r="G129" s="22">
        <f>IF(F129&gt;'data'!$H$28,'data'!$H$28,IF(F129&lt;0,0,F129))</f>
        <v>845.153134776004</v>
      </c>
      <c r="H129" s="22">
        <f>(J129*'data'!$C$16+K129*OFFSET('data'!$C$17,0,D129)-I128*(OFFSET('data'!$C$18,0,D129)+'data'!$C$19+OFFSET('data'!$C$20,0,D129)))*$C129/60</f>
        <v>-1.17382379830002</v>
      </c>
      <c r="I129" s="22">
        <f>(G129/60)*$C129/60+H129+I128</f>
        <v>22.9087323943552</v>
      </c>
      <c r="J129" s="22">
        <f>J128+('data'!$C$19*I128-'data'!$C$16*J128)*$C129/60</f>
        <v>48.7986731538617</v>
      </c>
      <c r="K129" s="22">
        <f>K128+(OFFSET('data'!$C$20,0,D129)*I128-OFFSET('data'!$C$17,0,D129)*K128)*$C129/60</f>
        <v>41.6243548537792</v>
      </c>
      <c r="L129" s="23">
        <f>$A129/60</f>
        <v>10.4166666666667</v>
      </c>
      <c r="M129" s="19">
        <f>I129/'data'!$C$15*1000</f>
        <v>3.5</v>
      </c>
      <c r="N129" s="19">
        <f>N128+'data'!$G$21*(M128-N128)/60*C128</f>
        <v>2.69086150961163</v>
      </c>
      <c r="O129" s="20">
        <f>IF(N129&lt;='data'!$G$22,1.89,1.47)</f>
        <v>1.89</v>
      </c>
      <c r="P129" s="19">
        <f>$A129</f>
        <v>625</v>
      </c>
      <c r="Q129" s="20">
        <f>'data'!$G$23-'data'!$G$23*(1-('data'!$G$22^O129)/('data'!$G$22^O129+N129^O129))</f>
        <v>51.0256880145968</v>
      </c>
      <c r="R129" s="20">
        <f>VLOOKUP(IF(P129-'data'!$G$24&lt;0,0,P129-'data'!$G$24),P2:Q1104,2)</f>
        <v>51.6640655585581</v>
      </c>
    </row>
    <row r="130" ht="20.05" customHeight="1">
      <c r="A130" s="17">
        <f>$A129+C129</f>
        <v>630</v>
      </c>
      <c r="B130" s="18">
        <v>3.5</v>
      </c>
      <c r="C130" s="19">
        <v>5</v>
      </c>
      <c r="D130" t="b" s="20">
        <v>0</v>
      </c>
      <c r="E130" s="21"/>
      <c r="F130" s="22">
        <f>3600*(B130*'data'!$C$15/1000-H130-I129)/C130</f>
        <v>843.944508352422</v>
      </c>
      <c r="G130" s="22">
        <f>IF(F130&gt;'data'!$H$28,'data'!$H$28,IF(F130&lt;0,0,F130))</f>
        <v>843.944508352422</v>
      </c>
      <c r="H130" s="22">
        <f>(J130*'data'!$C$16+K130*OFFSET('data'!$C$17,0,D130)-I129*(OFFSET('data'!$C$18,0,D130)+'data'!$C$19+OFFSET('data'!$C$20,0,D130)))*$C130/60</f>
        <v>-1.17214515048949</v>
      </c>
      <c r="I130" s="22">
        <f>(G130/60)*$C130/60+H130+I129</f>
        <v>22.9087323943552</v>
      </c>
      <c r="J130" s="22">
        <f>J129+('data'!$C$19*I129-'data'!$C$16*J129)*$C130/60</f>
        <v>49.065963330409</v>
      </c>
      <c r="K130" s="22">
        <f>K129+(OFFSET('data'!$C$20,0,D130)*I129-OFFSET('data'!$C$17,0,D130)*K129)*$C130/60</f>
        <v>41.9538114434854</v>
      </c>
      <c r="L130" s="23">
        <f>$A130/60</f>
        <v>10.5</v>
      </c>
      <c r="M130" s="19">
        <f>I130/'data'!$C$15*1000</f>
        <v>3.5</v>
      </c>
      <c r="N130" s="19">
        <f>N129+'data'!$G$21*(M129-N129)/60*C129</f>
        <v>2.7003828147552</v>
      </c>
      <c r="O130" s="20">
        <f>IF(N130&lt;='data'!$G$22,1.89,1.47)</f>
        <v>1.89</v>
      </c>
      <c r="P130" s="19">
        <f>$A130</f>
        <v>630</v>
      </c>
      <c r="Q130" s="20">
        <f>'data'!$G$23-'data'!$G$23*(1-('data'!$G$22^O130)/('data'!$G$22^O130+N130^O130))</f>
        <v>50.8718977924214</v>
      </c>
      <c r="R130" s="20">
        <f>VLOOKUP(IF(P130-'data'!$G$24&lt;0,0,P130-'data'!$G$24),P2:Q1104,2)</f>
        <v>51.5009125367823</v>
      </c>
    </row>
    <row r="131" ht="20.05" customHeight="1">
      <c r="A131" s="17">
        <f>$A130+C130</f>
        <v>635</v>
      </c>
      <c r="B131" s="18">
        <v>3.5</v>
      </c>
      <c r="C131" s="19">
        <v>5</v>
      </c>
      <c r="D131" t="b" s="20">
        <v>0</v>
      </c>
      <c r="E131" s="21"/>
      <c r="F131" s="22">
        <f>3600*(B131*'data'!$C$15/1000-H131-I130)/C131</f>
        <v>842.742535900302</v>
      </c>
      <c r="G131" s="22">
        <f>IF(F131&gt;'data'!$H$28,'data'!$H$28,IF(F131&lt;0,0,F131))</f>
        <v>842.742535900302</v>
      </c>
      <c r="H131" s="22">
        <f>(J131*'data'!$C$16+K131*OFFSET('data'!$C$17,0,D131)-I130*(OFFSET('data'!$C$18,0,D131)+'data'!$C$19+OFFSET('data'!$C$20,0,D131)))*$C131/60</f>
        <v>-1.17047574430599</v>
      </c>
      <c r="I131" s="22">
        <f>(G131/60)*$C131/60+H131+I130</f>
        <v>22.9087323943552</v>
      </c>
      <c r="J131" s="22">
        <f>J130+('data'!$C$19*I130-'data'!$C$16*J130)*$C131/60</f>
        <v>49.3316849526481</v>
      </c>
      <c r="K131" s="22">
        <f>K130+(OFFSET('data'!$C$20,0,D131)*I130-OFFSET('data'!$C$17,0,D131)*K130)*$C131/60</f>
        <v>42.2831579396893</v>
      </c>
      <c r="L131" s="23">
        <f>$A131/60</f>
        <v>10.5833333333333</v>
      </c>
      <c r="M131" s="19">
        <f>I131/'data'!$C$15*1000</f>
        <v>3.5</v>
      </c>
      <c r="N131" s="19">
        <f>N130+'data'!$G$21*(M130-N130)/60*C130</f>
        <v>2.70979208067099</v>
      </c>
      <c r="O131" s="20">
        <f>IF(N131&lt;='data'!$G$22,1.89,1.47)</f>
        <v>1.89</v>
      </c>
      <c r="P131" s="19">
        <f>$A131</f>
        <v>635</v>
      </c>
      <c r="Q131" s="20">
        <f>'data'!$G$23-'data'!$G$23*(1-('data'!$G$22^O131)/('data'!$G$22^O131+N131^O131))</f>
        <v>50.7203546687815</v>
      </c>
      <c r="R131" s="20">
        <f>VLOOKUP(IF(P131-'data'!$G$24&lt;0,0,P131-'data'!$G$24),P2:Q1104,2)</f>
        <v>51.3401576350354</v>
      </c>
    </row>
    <row r="132" ht="20.05" customHeight="1">
      <c r="A132" s="17">
        <f>$A131+C131</f>
        <v>640</v>
      </c>
      <c r="B132" s="18">
        <v>3.5</v>
      </c>
      <c r="C132" s="19">
        <v>5</v>
      </c>
      <c r="D132" t="b" s="20">
        <v>0</v>
      </c>
      <c r="E132" s="21"/>
      <c r="F132" s="22">
        <f>3600*(B132*'data'!$C$15/1000-H132-I131)/C132</f>
        <v>841.547178518346</v>
      </c>
      <c r="G132" s="22">
        <f>IF(F132&gt;'data'!$H$28,'data'!$H$28,IF(F132&lt;0,0,F132))</f>
        <v>841.547178518346</v>
      </c>
      <c r="H132" s="22">
        <f>(J132*'data'!$C$16+K132*OFFSET('data'!$C$17,0,D132)-I131*(OFFSET('data'!$C$18,0,D132)+'data'!$C$19+OFFSET('data'!$C$20,0,D132)))*$C132/60</f>
        <v>-1.16881552571994</v>
      </c>
      <c r="I132" s="22">
        <f>(G132/60)*$C132/60+H132+I131</f>
        <v>22.9087323943552</v>
      </c>
      <c r="J132" s="22">
        <f>J131+('data'!$C$19*I131-'data'!$C$16*J131)*$C132/60</f>
        <v>49.5958472254165</v>
      </c>
      <c r="K132" s="22">
        <f>K131+(OFFSET('data'!$C$20,0,D132)*I131-OFFSET('data'!$C$17,0,D132)*K131)*$C132/60</f>
        <v>42.6123943791804</v>
      </c>
      <c r="L132" s="23">
        <f>$A132/60</f>
        <v>10.6666666666667</v>
      </c>
      <c r="M132" s="19">
        <f>I132/'data'!$C$15*1000</f>
        <v>3.5</v>
      </c>
      <c r="N132" s="19">
        <f>N131+'data'!$G$21*(M131-N131)/60*C131</f>
        <v>2.71909062574847</v>
      </c>
      <c r="O132" s="20">
        <f>IF(N132&lt;='data'!$G$22,1.89,1.47)</f>
        <v>1.89</v>
      </c>
      <c r="P132" s="19">
        <f>$A132</f>
        <v>640</v>
      </c>
      <c r="Q132" s="20">
        <f>'data'!$G$23-'data'!$G$23*(1-('data'!$G$22^O132)/('data'!$G$22^O132+N132^O132))</f>
        <v>50.5710224439122</v>
      </c>
      <c r="R132" s="20">
        <f>VLOOKUP(IF(P132-'data'!$G$24&lt;0,0,P132-'data'!$G$24),P2:Q1104,2)</f>
        <v>51.1817621498415</v>
      </c>
    </row>
    <row r="133" ht="20.05" customHeight="1">
      <c r="A133" s="17">
        <f>$A132+C132</f>
        <v>645</v>
      </c>
      <c r="B133" s="18">
        <v>3.5</v>
      </c>
      <c r="C133" s="19">
        <v>5</v>
      </c>
      <c r="D133" t="b" s="20">
        <v>0</v>
      </c>
      <c r="E133" s="21"/>
      <c r="F133" s="22">
        <f>3600*(B133*'data'!$C$15/1000-H133-I132)/C133</f>
        <v>840.358397533496</v>
      </c>
      <c r="G133" s="22">
        <f>IF(F133&gt;'data'!$H$28,'data'!$H$28,IF(F133&lt;0,0,F133))</f>
        <v>840.358397533496</v>
      </c>
      <c r="H133" s="22">
        <f>(J133*'data'!$C$16+K133*OFFSET('data'!$C$17,0,D133)-I132*(OFFSET('data'!$C$18,0,D133)+'data'!$C$19+OFFSET('data'!$C$20,0,D133)))*$C133/60</f>
        <v>-1.16716444101876</v>
      </c>
      <c r="I133" s="22">
        <f>(G133/60)*$C133/60+H133+I132</f>
        <v>22.9087323943552</v>
      </c>
      <c r="J133" s="22">
        <f>J132+('data'!$C$19*I132-'data'!$C$16*J132)*$C133/60</f>
        <v>49.8584592995343</v>
      </c>
      <c r="K133" s="22">
        <f>K132+(OFFSET('data'!$C$20,0,D133)*I132-OFFSET('data'!$C$17,0,D133)*K132)*$C133/60</f>
        <v>42.941520798736</v>
      </c>
      <c r="L133" s="23">
        <f>$A133/60</f>
        <v>10.75</v>
      </c>
      <c r="M133" s="19">
        <f>I133/'data'!$C$15*1000</f>
        <v>3.5</v>
      </c>
      <c r="N133" s="19">
        <f>N132+'data'!$G$21*(M132-N132)/60*C132</f>
        <v>2.72827975286336</v>
      </c>
      <c r="O133" s="20">
        <f>IF(N133&lt;='data'!$G$22,1.89,1.47)</f>
        <v>1.89</v>
      </c>
      <c r="P133" s="19">
        <f>$A133</f>
        <v>645</v>
      </c>
      <c r="Q133" s="20">
        <f>'data'!$G$23-'data'!$G$23*(1-('data'!$G$22^O133)/('data'!$G$22^O133+N133^O133))</f>
        <v>50.4238655250679</v>
      </c>
      <c r="R133" s="20">
        <f>VLOOKUP(IF(P133-'data'!$G$24&lt;0,0,P133-'data'!$G$24),P2:Q1104,2)</f>
        <v>51.0256880145968</v>
      </c>
    </row>
    <row r="134" ht="20.05" customHeight="1">
      <c r="A134" s="17">
        <f>$A133+C133</f>
        <v>650</v>
      </c>
      <c r="B134" s="18">
        <v>3.5</v>
      </c>
      <c r="C134" s="19">
        <v>5</v>
      </c>
      <c r="D134" t="b" s="20">
        <v>0</v>
      </c>
      <c r="E134" s="21"/>
      <c r="F134" s="22">
        <f>3600*(B134*'data'!$C$15/1000-H134-I133)/C134</f>
        <v>839.176154499611</v>
      </c>
      <c r="G134" s="22">
        <f>IF(F134&gt;'data'!$H$28,'data'!$H$28,IF(F134&lt;0,0,F134))</f>
        <v>839.176154499611</v>
      </c>
      <c r="H134" s="22">
        <f>(J134*'data'!$C$16+K134*OFFSET('data'!$C$17,0,D134)-I133*(OFFSET('data'!$C$18,0,D134)+'data'!$C$19+OFFSET('data'!$C$20,0,D134)))*$C134/60</f>
        <v>-1.16552243680503</v>
      </c>
      <c r="I134" s="22">
        <f>(G134/60)*$C134/60+H134+I133</f>
        <v>22.9087323943552</v>
      </c>
      <c r="J134" s="22">
        <f>J133+('data'!$C$19*I133-'data'!$C$16*J133)*$C134/60</f>
        <v>50.1195302721213</v>
      </c>
      <c r="K134" s="22">
        <f>K133+(OFFSET('data'!$C$20,0,D134)*I133-OFFSET('data'!$C$17,0,D134)*K133)*$C134/60</f>
        <v>43.2705372351212</v>
      </c>
      <c r="L134" s="23">
        <f>$A134/60</f>
        <v>10.8333333333333</v>
      </c>
      <c r="M134" s="19">
        <f>I134/'data'!$C$15*1000</f>
        <v>3.5</v>
      </c>
      <c r="N134" s="19">
        <f>N133+'data'!$G$21*(M133-N133)/60*C133</f>
        <v>2.73736074956015</v>
      </c>
      <c r="O134" s="20">
        <f>IF(N134&lt;='data'!$G$22,1.89,1.47)</f>
        <v>1.89</v>
      </c>
      <c r="P134" s="19">
        <f>$A134</f>
        <v>650</v>
      </c>
      <c r="Q134" s="20">
        <f>'data'!$G$23-'data'!$G$23*(1-('data'!$G$22^O134)/('data'!$G$22^O134+N134^O134))</f>
        <v>50.2788489186256</v>
      </c>
      <c r="R134" s="20">
        <f>VLOOKUP(IF(P134-'data'!$G$24&lt;0,0,P134-'data'!$G$24),P2:Q1104,2)</f>
        <v>50.8718977924214</v>
      </c>
    </row>
    <row r="135" ht="20.05" customHeight="1">
      <c r="A135" s="17">
        <f>$A134+C134</f>
        <v>655</v>
      </c>
      <c r="B135" s="18">
        <v>3.5</v>
      </c>
      <c r="C135" s="19">
        <v>5</v>
      </c>
      <c r="D135" t="b" s="20">
        <v>0</v>
      </c>
      <c r="E135" s="21"/>
      <c r="F135" s="22">
        <f>3600*(B135*'data'!$C$15/1000-H135-I134)/C135</f>
        <v>838.000411196101</v>
      </c>
      <c r="G135" s="22">
        <f>IF(F135&gt;'data'!$H$28,'data'!$H$28,IF(F135&lt;0,0,F135))</f>
        <v>838.000411196101</v>
      </c>
      <c r="H135" s="22">
        <f>(J135*'data'!$C$16+K135*OFFSET('data'!$C$17,0,D135)-I134*(OFFSET('data'!$C$18,0,D135)+'data'!$C$19+OFFSET('data'!$C$20,0,D135)))*$C135/60</f>
        <v>-1.1638894599946</v>
      </c>
      <c r="I135" s="22">
        <f>(G135/60)*$C135/60+H135+I134</f>
        <v>22.9087323943552</v>
      </c>
      <c r="J135" s="22">
        <f>J134+('data'!$C$19*I134-'data'!$C$16*J134)*$C135/60</f>
        <v>50.3790691869123</v>
      </c>
      <c r="K135" s="22">
        <f>K134+(OFFSET('data'!$C$20,0,D135)*I134-OFFSET('data'!$C$17,0,D135)*K134)*$C135/60</f>
        <v>43.5994437250887</v>
      </c>
      <c r="L135" s="23">
        <f>$A135/60</f>
        <v>10.9166666666667</v>
      </c>
      <c r="M135" s="19">
        <f>I135/'data'!$C$15*1000</f>
        <v>3.5</v>
      </c>
      <c r="N135" s="19">
        <f>N134+'data'!$G$21*(M134-N134)/60*C134</f>
        <v>2.74633488823253</v>
      </c>
      <c r="O135" s="20">
        <f>IF(N135&lt;='data'!$G$22,1.89,1.47)</f>
        <v>1.89</v>
      </c>
      <c r="P135" s="19">
        <f>$A135</f>
        <v>655</v>
      </c>
      <c r="Q135" s="20">
        <f>'data'!$G$23-'data'!$G$23*(1-('data'!$G$22^O135)/('data'!$G$22^O135+N135^O135))</f>
        <v>50.1359382220661</v>
      </c>
      <c r="R135" s="20">
        <f>VLOOKUP(IF(P135-'data'!$G$24&lt;0,0,P135-'data'!$G$24),P2:Q1104,2)</f>
        <v>50.7203546687815</v>
      </c>
    </row>
    <row r="136" ht="20.05" customHeight="1">
      <c r="A136" s="17">
        <f>$A135+C135</f>
        <v>660</v>
      </c>
      <c r="B136" s="18">
        <v>3.5</v>
      </c>
      <c r="C136" s="19">
        <v>5</v>
      </c>
      <c r="D136" t="b" s="20">
        <v>0</v>
      </c>
      <c r="E136" s="21"/>
      <c r="F136" s="22">
        <f>3600*(B136*'data'!$C$15/1000-H136-I135)/C136</f>
        <v>836.831129626609</v>
      </c>
      <c r="G136" s="22">
        <f>IF(F136&gt;'data'!$H$28,'data'!$H$28,IF(F136&lt;0,0,F136))</f>
        <v>836.831129626609</v>
      </c>
      <c r="H136" s="22">
        <f>(J136*'data'!$C$16+K136*OFFSET('data'!$C$17,0,D136)-I135*(OFFSET('data'!$C$18,0,D136)+'data'!$C$19+OFFSET('data'!$C$20,0,D136)))*$C136/60</f>
        <v>-1.16226545781475</v>
      </c>
      <c r="I136" s="22">
        <f>(G136/60)*$C136/60+H136+I135</f>
        <v>22.9087323943552</v>
      </c>
      <c r="J136" s="22">
        <f>J135+('data'!$C$19*I135-'data'!$C$16*J135)*$C136/60</f>
        <v>50.6370850345701</v>
      </c>
      <c r="K136" s="22">
        <f>K135+(OFFSET('data'!$C$20,0,D136)*I135-OFFSET('data'!$C$17,0,D136)*K135)*$C136/60</f>
        <v>43.928240305379</v>
      </c>
      <c r="L136" s="23">
        <f>$A136/60</f>
        <v>11</v>
      </c>
      <c r="M136" s="19">
        <f>I136/'data'!$C$15*1000</f>
        <v>3.5</v>
      </c>
      <c r="N136" s="19">
        <f>N135+'data'!$G$21*(M135-N135)/60*C135</f>
        <v>2.75520342630166</v>
      </c>
      <c r="O136" s="20">
        <f>IF(N136&lt;='data'!$G$22,1.89,1.47)</f>
        <v>1.89</v>
      </c>
      <c r="P136" s="19">
        <f>$A136</f>
        <v>660</v>
      </c>
      <c r="Q136" s="20">
        <f>'data'!$G$23-'data'!$G$23*(1-('data'!$G$22^O136)/('data'!$G$22^O136+N136^O136))</f>
        <v>49.9950996158523</v>
      </c>
      <c r="R136" s="20">
        <f>VLOOKUP(IF(P136-'data'!$G$24&lt;0,0,P136-'data'!$G$24),P2:Q1104,2)</f>
        <v>50.5710224439122</v>
      </c>
    </row>
    <row r="137" ht="20.05" customHeight="1">
      <c r="A137" s="17">
        <f>$A136+C136</f>
        <v>665</v>
      </c>
      <c r="B137" s="18">
        <v>3.5</v>
      </c>
      <c r="C137" s="19">
        <v>5</v>
      </c>
      <c r="D137" t="b" s="20">
        <v>0</v>
      </c>
      <c r="E137" s="21"/>
      <c r="F137" s="22">
        <f>3600*(B137*'data'!$C$15/1000-H137-I136)/C137</f>
        <v>835.668272017732</v>
      </c>
      <c r="G137" s="22">
        <f>IF(F137&gt;'data'!$H$28,'data'!$H$28,IF(F137&lt;0,0,F137))</f>
        <v>835.668272017732</v>
      </c>
      <c r="H137" s="22">
        <f>(J137*'data'!$C$16+K137*OFFSET('data'!$C$17,0,D137)-I136*(OFFSET('data'!$C$18,0,D137)+'data'!$C$19+OFFSET('data'!$C$20,0,D137)))*$C137/60</f>
        <v>-1.16065037780242</v>
      </c>
      <c r="I137" s="22">
        <f>(G137/60)*$C137/60+H137+I136</f>
        <v>22.9087323943552</v>
      </c>
      <c r="J137" s="22">
        <f>J136+('data'!$C$19*I136-'data'!$C$16*J136)*$C137/60</f>
        <v>50.8935867529971</v>
      </c>
      <c r="K137" s="22">
        <f>K136+(OFFSET('data'!$C$20,0,D137)*I136-OFFSET('data'!$C$17,0,D137)*K136)*$C137/60</f>
        <v>44.2569270127202</v>
      </c>
      <c r="L137" s="23">
        <f>$A137/60</f>
        <v>11.0833333333333</v>
      </c>
      <c r="M137" s="19">
        <f>I137/'data'!$C$15*1000</f>
        <v>3.5</v>
      </c>
      <c r="N137" s="19">
        <f>N136+'data'!$G$21*(M136-N136)/60*C136</f>
        <v>2.76396760639235</v>
      </c>
      <c r="O137" s="20">
        <f>IF(N137&lt;='data'!$G$22,1.89,1.47)</f>
        <v>1.89</v>
      </c>
      <c r="P137" s="19">
        <f>$A137</f>
        <v>665</v>
      </c>
      <c r="Q137" s="20">
        <f>'data'!$G$23-'data'!$G$23*(1-('data'!$G$22^O137)/('data'!$G$22^O137+N137^O137))</f>
        <v>49.8562998552272</v>
      </c>
      <c r="R137" s="20">
        <f>VLOOKUP(IF(P137-'data'!$G$24&lt;0,0,P137-'data'!$G$24),P2:Q1104,2)</f>
        <v>50.4238655250679</v>
      </c>
    </row>
    <row r="138" ht="20.05" customHeight="1">
      <c r="A138" s="17">
        <f>$A137+C137</f>
        <v>670</v>
      </c>
      <c r="B138" s="18">
        <v>3.5</v>
      </c>
      <c r="C138" s="19">
        <v>5</v>
      </c>
      <c r="D138" t="b" s="20">
        <v>0</v>
      </c>
      <c r="E138" s="21"/>
      <c r="F138" s="22">
        <f>3600*(B138*'data'!$C$15/1000-H138-I137)/C138</f>
        <v>834.511800817667</v>
      </c>
      <c r="G138" s="22">
        <f>IF(F138&gt;'data'!$H$28,'data'!$H$28,IF(F138&lt;0,0,F138))</f>
        <v>834.511800817667</v>
      </c>
      <c r="H138" s="22">
        <f>(J138*'data'!$C$16+K138*OFFSET('data'!$C$17,0,D138)-I137*(OFFSET('data'!$C$18,0,D138)+'data'!$C$19+OFFSET('data'!$C$20,0,D138)))*$C138/60</f>
        <v>-1.15904416780233</v>
      </c>
      <c r="I138" s="22">
        <f>(G138/60)*$C138/60+H138+I137</f>
        <v>22.9087323943552</v>
      </c>
      <c r="J138" s="22">
        <f>J137+('data'!$C$19*I137-'data'!$C$16*J137)*$C138/60</f>
        <v>51.1485832276449</v>
      </c>
      <c r="K138" s="22">
        <f>K137+(OFFSET('data'!$C$20,0,D138)*I137-OFFSET('data'!$C$17,0,D138)*K137)*$C138/60</f>
        <v>44.5855038838283</v>
      </c>
      <c r="L138" s="23">
        <f>$A138/60</f>
        <v>11.1666666666667</v>
      </c>
      <c r="M138" s="19">
        <f>I138/'data'!$C$15*1000</f>
        <v>3.5</v>
      </c>
      <c r="N138" s="19">
        <f>N137+'data'!$G$21*(M137-N137)/60*C137</f>
        <v>2.77262865650718</v>
      </c>
      <c r="O138" s="20">
        <f>IF(N138&lt;='data'!$G$22,1.89,1.47)</f>
        <v>1.89</v>
      </c>
      <c r="P138" s="19">
        <f>$A138</f>
        <v>670</v>
      </c>
      <c r="Q138" s="20">
        <f>'data'!$G$23-'data'!$G$23*(1-('data'!$G$22^O138)/('data'!$G$22^O138+N138^O138))</f>
        <v>49.7195062619475</v>
      </c>
      <c r="R138" s="20">
        <f>VLOOKUP(IF(P138-'data'!$G$24&lt;0,0,P138-'data'!$G$24),P2:Q1104,2)</f>
        <v>50.2788489186256</v>
      </c>
    </row>
    <row r="139" ht="20.05" customHeight="1">
      <c r="A139" s="17">
        <f>$A138+C138</f>
        <v>675</v>
      </c>
      <c r="B139" s="18">
        <v>3.5</v>
      </c>
      <c r="C139" s="19">
        <v>5</v>
      </c>
      <c r="D139" t="b" s="20">
        <v>0</v>
      </c>
      <c r="E139" s="21"/>
      <c r="F139" s="22">
        <f>3600*(B139*'data'!$C$15/1000-H139-I138)/C139</f>
        <v>833.361678694926</v>
      </c>
      <c r="G139" s="22">
        <f>IF(F139&gt;'data'!$H$28,'data'!$H$28,IF(F139&lt;0,0,F139))</f>
        <v>833.361678694926</v>
      </c>
      <c r="H139" s="22">
        <f>(J139*'data'!$C$16+K139*OFFSET('data'!$C$17,0,D139)-I138*(OFFSET('data'!$C$18,0,D139)+'data'!$C$19+OFFSET('data'!$C$20,0,D139)))*$C139/60</f>
        <v>-1.15744677596519</v>
      </c>
      <c r="I139" s="22">
        <f>(G139/60)*$C139/60+H139+I138</f>
        <v>22.9087323943552</v>
      </c>
      <c r="J139" s="22">
        <f>J138+('data'!$C$19*I138-'data'!$C$16*J138)*$C139/60</f>
        <v>51.4020832918221</v>
      </c>
      <c r="K139" s="22">
        <f>K138+(OFFSET('data'!$C$20,0,D139)*I138-OFFSET('data'!$C$17,0,D139)*K138)*$C139/60</f>
        <v>44.9139709554069</v>
      </c>
      <c r="L139" s="23">
        <f>$A139/60</f>
        <v>11.25</v>
      </c>
      <c r="M139" s="19">
        <f>I139/'data'!$C$15*1000</f>
        <v>3.5</v>
      </c>
      <c r="N139" s="19">
        <f>N138+'data'!$G$21*(M138-N138)/60*C138</f>
        <v>2.78118779019857</v>
      </c>
      <c r="O139" s="20">
        <f>IF(N139&lt;='data'!$G$22,1.89,1.47)</f>
        <v>1.89</v>
      </c>
      <c r="P139" s="19">
        <f>$A139</f>
        <v>675</v>
      </c>
      <c r="Q139" s="20">
        <f>'data'!$G$23-'data'!$G$23*(1-('data'!$G$22^O139)/('data'!$G$22^O139+N139^O139))</f>
        <v>49.5846867159718</v>
      </c>
      <c r="R139" s="20">
        <f>VLOOKUP(IF(P139-'data'!$G$24&lt;0,0,P139-'data'!$G$24),P2:Q1104,2)</f>
        <v>50.1359382220661</v>
      </c>
    </row>
    <row r="140" ht="20.05" customHeight="1">
      <c r="A140" s="17">
        <f>$A139+C139</f>
        <v>680</v>
      </c>
      <c r="B140" s="18">
        <v>3.5</v>
      </c>
      <c r="C140" s="19">
        <v>5</v>
      </c>
      <c r="D140" t="b" s="20">
        <v>0</v>
      </c>
      <c r="E140" s="21"/>
      <c r="F140" s="22">
        <f>3600*(B140*'data'!$C$15/1000-H140-I139)/C140</f>
        <v>832.217868537066</v>
      </c>
      <c r="G140" s="22">
        <f>IF(F140&gt;'data'!$H$28,'data'!$H$28,IF(F140&lt;0,0,F140))</f>
        <v>832.217868537066</v>
      </c>
      <c r="H140" s="22">
        <f>(J140*'data'!$C$16+K140*OFFSET('data'!$C$17,0,D140)-I139*(OFFSET('data'!$C$18,0,D140)+'data'!$C$19+OFFSET('data'!$C$20,0,D140)))*$C140/60</f>
        <v>-1.15585815074594</v>
      </c>
      <c r="I140" s="22">
        <f>(G140/60)*$C140/60+H140+I139</f>
        <v>22.9087323943552</v>
      </c>
      <c r="J140" s="22">
        <f>J139+('data'!$C$19*I139-'data'!$C$16*J139)*$C140/60</f>
        <v>51.6540957270003</v>
      </c>
      <c r="K140" s="22">
        <f>K139+(OFFSET('data'!$C$20,0,D140)*I139-OFFSET('data'!$C$17,0,D140)*K139)*$C140/60</f>
        <v>45.2423282641473</v>
      </c>
      <c r="L140" s="23">
        <f>$A140/60</f>
        <v>11.3333333333333</v>
      </c>
      <c r="M140" s="19">
        <f>I140/'data'!$C$15*1000</f>
        <v>3.5</v>
      </c>
      <c r="N140" s="19">
        <f>N139+'data'!$G$21*(M139-N139)/60*C139</f>
        <v>2.78964620673881</v>
      </c>
      <c r="O140" s="20">
        <f>IF(N140&lt;='data'!$G$22,1.89,1.47)</f>
        <v>1.89</v>
      </c>
      <c r="P140" s="19">
        <f>$A140</f>
        <v>680</v>
      </c>
      <c r="Q140" s="20">
        <f>'data'!$G$23-'data'!$G$23*(1-('data'!$G$22^O140)/('data'!$G$22^O140+N140^O140))</f>
        <v>49.4518096471175</v>
      </c>
      <c r="R140" s="20">
        <f>VLOOKUP(IF(P140-'data'!$G$24&lt;0,0,P140-'data'!$G$24),P2:Q1104,2)</f>
        <v>49.9950996158523</v>
      </c>
    </row>
    <row r="141" ht="20.05" customHeight="1">
      <c r="A141" s="17">
        <f>$A140+C140</f>
        <v>685</v>
      </c>
      <c r="B141" s="18">
        <v>3.5</v>
      </c>
      <c r="C141" s="19">
        <v>5</v>
      </c>
      <c r="D141" t="b" s="20">
        <v>0</v>
      </c>
      <c r="E141" s="21"/>
      <c r="F141" s="22">
        <f>3600*(B141*'data'!$C$15/1000-H141-I140)/C141</f>
        <v>831.080333449364</v>
      </c>
      <c r="G141" s="22">
        <f>IF(F141&gt;'data'!$H$28,'data'!$H$28,IF(F141&lt;0,0,F141))</f>
        <v>831.080333449364</v>
      </c>
      <c r="H141" s="22">
        <f>(J141*'data'!$C$16+K141*OFFSET('data'!$C$17,0,D141)-I140*(OFFSET('data'!$C$18,0,D141)+'data'!$C$19+OFFSET('data'!$C$20,0,D141)))*$C141/60</f>
        <v>-1.15427824090191</v>
      </c>
      <c r="I141" s="22">
        <f>(G141/60)*$C141/60+H141+I140</f>
        <v>22.9087323943552</v>
      </c>
      <c r="J141" s="22">
        <f>J140+('data'!$C$19*I140-'data'!$C$16*J140)*$C141/60</f>
        <v>51.9046292631183</v>
      </c>
      <c r="K141" s="22">
        <f>K140+(OFFSET('data'!$C$20,0,D141)*I140-OFFSET('data'!$C$17,0,D141)*K140)*$C141/60</f>
        <v>45.5705758467287</v>
      </c>
      <c r="L141" s="23">
        <f>$A141/60</f>
        <v>11.4166666666667</v>
      </c>
      <c r="M141" s="19">
        <f>I141/'data'!$C$15*1000</f>
        <v>3.5</v>
      </c>
      <c r="N141" s="19">
        <f>N140+'data'!$G$21*(M140-N140)/60*C140</f>
        <v>2.79800509128809</v>
      </c>
      <c r="O141" s="20">
        <f>IF(N141&lt;='data'!$G$22,1.89,1.47)</f>
        <v>1.89</v>
      </c>
      <c r="P141" s="19">
        <f>$A141</f>
        <v>685</v>
      </c>
      <c r="Q141" s="20">
        <f>'data'!$G$23-'data'!$G$23*(1-('data'!$G$22^O141)/('data'!$G$22^O141+N141^O141))</f>
        <v>49.3208440267014</v>
      </c>
      <c r="R141" s="20">
        <f>VLOOKUP(IF(P141-'data'!$G$24&lt;0,0,P141-'data'!$G$24),P2:Q1104,2)</f>
        <v>49.8562998552272</v>
      </c>
    </row>
    <row r="142" ht="20.05" customHeight="1">
      <c r="A142" s="17">
        <f>$A141+C141</f>
        <v>690</v>
      </c>
      <c r="B142" s="18">
        <v>3.5</v>
      </c>
      <c r="C142" s="19">
        <v>5</v>
      </c>
      <c r="D142" t="b" s="20">
        <v>0</v>
      </c>
      <c r="E142" s="21"/>
      <c r="F142" s="22">
        <f>3600*(B142*'data'!$C$15/1000-H142-I141)/C142</f>
        <v>829.949036753574</v>
      </c>
      <c r="G142" s="22">
        <f>IF(F142&gt;'data'!$H$28,'data'!$H$28,IF(F142&lt;0,0,F142))</f>
        <v>829.949036753574</v>
      </c>
      <c r="H142" s="22">
        <f>(J142*'data'!$C$16+K142*OFFSET('data'!$C$17,0,D142)-I141*(OFFSET('data'!$C$18,0,D142)+'data'!$C$19+OFFSET('data'!$C$20,0,D142)))*$C142/60</f>
        <v>-1.15270699549109</v>
      </c>
      <c r="I142" s="22">
        <f>(G142/60)*$C142/60+H142+I141</f>
        <v>22.9087323943552</v>
      </c>
      <c r="J142" s="22">
        <f>J141+('data'!$C$19*I141-'data'!$C$16*J141)*$C142/60</f>
        <v>52.1536925788844</v>
      </c>
      <c r="K142" s="22">
        <f>K141+(OFFSET('data'!$C$20,0,D142)*I141-OFFSET('data'!$C$17,0,D142)*K141)*$C142/60</f>
        <v>45.898713739818</v>
      </c>
      <c r="L142" s="23">
        <f>$A142/60</f>
        <v>11.5</v>
      </c>
      <c r="M142" s="19">
        <f>I142/'data'!$C$15*1000</f>
        <v>3.5</v>
      </c>
      <c r="N142" s="19">
        <f>N141+'data'!$G$21*(M141-N141)/60*C141</f>
        <v>2.80626561506057</v>
      </c>
      <c r="O142" s="20">
        <f>IF(N142&lt;='data'!$G$22,1.89,1.47)</f>
        <v>1.89</v>
      </c>
      <c r="P142" s="19">
        <f>$A142</f>
        <v>690</v>
      </c>
      <c r="Q142" s="20">
        <f>'data'!$G$23-'data'!$G$23*(1-('data'!$G$22^O142)/('data'!$G$22^O142+N142^O142))</f>
        <v>49.1917593591769</v>
      </c>
      <c r="R142" s="20">
        <f>VLOOKUP(IF(P142-'data'!$G$24&lt;0,0,P142-'data'!$G$24),P2:Q1104,2)</f>
        <v>49.7195062619475</v>
      </c>
    </row>
    <row r="143" ht="20.05" customHeight="1">
      <c r="A143" s="17">
        <f>$A142+C142</f>
        <v>695</v>
      </c>
      <c r="B143" s="18">
        <v>3.5</v>
      </c>
      <c r="C143" s="19">
        <v>5</v>
      </c>
      <c r="D143" t="b" s="20">
        <v>0</v>
      </c>
      <c r="E143" s="21"/>
      <c r="F143" s="22">
        <f>3600*(B143*'data'!$C$15/1000-H143-I142)/C143</f>
        <v>828.8239419866341</v>
      </c>
      <c r="G143" s="22">
        <f>IF(F143&gt;'data'!$H$28,'data'!$H$28,IF(F143&lt;0,0,F143))</f>
        <v>828.8239419866341</v>
      </c>
      <c r="H143" s="22">
        <f>(J143*'data'!$C$16+K143*OFFSET('data'!$C$17,0,D143)-I142*(OFFSET('data'!$C$18,0,D143)+'data'!$C$19+OFFSET('data'!$C$20,0,D143)))*$C143/60</f>
        <v>-1.15114436387034</v>
      </c>
      <c r="I143" s="22">
        <f>(G143/60)*$C143/60+H143+I142</f>
        <v>22.9087323943552</v>
      </c>
      <c r="J143" s="22">
        <f>J142+('data'!$C$19*I142-'data'!$C$16*J142)*$C143/60</f>
        <v>52.4012943020773</v>
      </c>
      <c r="K143" s="22">
        <f>K142+(OFFSET('data'!$C$20,0,D143)*I142-OFFSET('data'!$C$17,0,D143)*K142)*$C143/60</f>
        <v>46.2267419800697</v>
      </c>
      <c r="L143" s="23">
        <f>$A143/60</f>
        <v>11.5833333333333</v>
      </c>
      <c r="M143" s="19">
        <f>I143/'data'!$C$15*1000</f>
        <v>3.5</v>
      </c>
      <c r="N143" s="19">
        <f>N142+'data'!$G$21*(M142-N142)/60*C142</f>
        <v>2.81442893548848</v>
      </c>
      <c r="O143" s="20">
        <f>IF(N143&lt;='data'!$G$22,1.89,1.47)</f>
        <v>1.89</v>
      </c>
      <c r="P143" s="19">
        <f>$A143</f>
        <v>695</v>
      </c>
      <c r="Q143" s="20">
        <f>'data'!$G$23-'data'!$G$23*(1-('data'!$G$22^O143)/('data'!$G$22^O143+N143^O143))</f>
        <v>49.0645256737796</v>
      </c>
      <c r="R143" s="20">
        <f>VLOOKUP(IF(P143-'data'!$G$24&lt;0,0,P143-'data'!$G$24),P2:Q1104,2)</f>
        <v>49.5846867159718</v>
      </c>
    </row>
    <row r="144" ht="20.05" customHeight="1">
      <c r="A144" s="17">
        <f>$A143+C143</f>
        <v>700</v>
      </c>
      <c r="B144" s="18">
        <v>3.5</v>
      </c>
      <c r="C144" s="19">
        <v>5</v>
      </c>
      <c r="D144" t="b" s="20">
        <v>0</v>
      </c>
      <c r="E144" s="21"/>
      <c r="F144" s="22">
        <f>3600*(B144*'data'!$C$15/1000-H144-I143)/C144</f>
        <v>827.7050128994171</v>
      </c>
      <c r="G144" s="22">
        <f>IF(F144&gt;'data'!$H$28,'data'!$H$28,IF(F144&lt;0,0,F144))</f>
        <v>827.7050128994171</v>
      </c>
      <c r="H144" s="22">
        <f>(J144*'data'!$C$16+K144*OFFSET('data'!$C$17,0,D144)-I143*(OFFSET('data'!$C$18,0,D144)+'data'!$C$19+OFFSET('data'!$C$20,0,D144)))*$C144/60</f>
        <v>-1.14959029569365</v>
      </c>
      <c r="I144" s="22">
        <f>(G144/60)*$C144/60+H144+I143</f>
        <v>22.9087323943552</v>
      </c>
      <c r="J144" s="22">
        <f>J143+('data'!$C$19*I143-'data'!$C$16*J143)*$C144/60</f>
        <v>52.6474430098446</v>
      </c>
      <c r="K144" s="22">
        <f>K143+(OFFSET('data'!$C$20,0,D144)*I143-OFFSET('data'!$C$17,0,D144)*K143)*$C144/60</f>
        <v>46.5546606041262</v>
      </c>
      <c r="L144" s="23">
        <f>$A144/60</f>
        <v>11.6666666666667</v>
      </c>
      <c r="M144" s="19">
        <f>I144/'data'!$C$15*1000</f>
        <v>3.5</v>
      </c>
      <c r="N144" s="19">
        <f>N143+'data'!$G$21*(M143-N143)/60*C143</f>
        <v>2.82249619638431</v>
      </c>
      <c r="O144" s="20">
        <f>IF(N144&lt;='data'!$G$22,1.89,1.47)</f>
        <v>1.89</v>
      </c>
      <c r="P144" s="19">
        <f>$A144</f>
        <v>700</v>
      </c>
      <c r="Q144" s="20">
        <f>'data'!$G$23-'data'!$G$23*(1-('data'!$G$22^O144)/('data'!$G$22^O144+N144^O144))</f>
        <v>48.9391135161918</v>
      </c>
      <c r="R144" s="20">
        <f>VLOOKUP(IF(P144-'data'!$G$24&lt;0,0,P144-'data'!$G$24),P2:Q1104,2)</f>
        <v>49.4518096471175</v>
      </c>
    </row>
    <row r="145" ht="20.05" customHeight="1">
      <c r="A145" s="17">
        <f>$A144+C144</f>
        <v>705</v>
      </c>
      <c r="B145" s="18">
        <v>3.5</v>
      </c>
      <c r="C145" s="19">
        <v>5</v>
      </c>
      <c r="D145" t="b" s="20">
        <v>0</v>
      </c>
      <c r="E145" s="21"/>
      <c r="F145" s="22">
        <f>3600*(B145*'data'!$C$15/1000-H145-I144)/C145</f>
        <v>826.592213455463</v>
      </c>
      <c r="G145" s="22">
        <f>IF(F145&gt;'data'!$H$28,'data'!$H$28,IF(F145&lt;0,0,F145))</f>
        <v>826.592213455463</v>
      </c>
      <c r="H145" s="22">
        <f>(J145*'data'!$C$16+K145*OFFSET('data'!$C$17,0,D145)-I144*(OFFSET('data'!$C$18,0,D145)+'data'!$C$19+OFFSET('data'!$C$20,0,D145)))*$C145/60</f>
        <v>-1.14804474091038</v>
      </c>
      <c r="I145" s="22">
        <f>(G145/60)*$C145/60+H145+I144</f>
        <v>22.9087323943552</v>
      </c>
      <c r="J145" s="22">
        <f>J144+('data'!$C$19*I144-'data'!$C$16*J144)*$C145/60</f>
        <v>52.8921472290003</v>
      </c>
      <c r="K145" s="22">
        <f>K144+(OFFSET('data'!$C$20,0,D145)*I144-OFFSET('data'!$C$17,0,D145)*K144)*$C145/60</f>
        <v>46.8824696486176</v>
      </c>
      <c r="L145" s="23">
        <f>$A145/60</f>
        <v>11.75</v>
      </c>
      <c r="M145" s="19">
        <f>I145/'data'!$C$15*1000</f>
        <v>3.5</v>
      </c>
      <c r="N145" s="19">
        <f>N144+'data'!$G$21*(M144-N144)/60*C144</f>
        <v>2.83046852810105</v>
      </c>
      <c r="O145" s="20">
        <f>IF(N145&lt;='data'!$G$22,1.89,1.47)</f>
        <v>1.89</v>
      </c>
      <c r="P145" s="19">
        <f>$A145</f>
        <v>705</v>
      </c>
      <c r="Q145" s="20">
        <f>'data'!$G$23-'data'!$G$23*(1-('data'!$G$22^O145)/('data'!$G$22^O145+N145^O145))</f>
        <v>48.8154939402376</v>
      </c>
      <c r="R145" s="20">
        <f>VLOOKUP(IF(P145-'data'!$G$24&lt;0,0,P145-'data'!$G$24),P2:Q1104,2)</f>
        <v>49.3208440267014</v>
      </c>
    </row>
    <row r="146" ht="20.05" customHeight="1">
      <c r="A146" s="17">
        <f>$A145+C145</f>
        <v>710</v>
      </c>
      <c r="B146" s="18">
        <v>3.5</v>
      </c>
      <c r="C146" s="19">
        <v>5</v>
      </c>
      <c r="D146" t="b" s="20">
        <v>0</v>
      </c>
      <c r="E146" s="21"/>
      <c r="F146" s="22">
        <f>3600*(B146*'data'!$C$15/1000-H146-I145)/C146</f>
        <v>825.485507829745</v>
      </c>
      <c r="G146" s="22">
        <f>IF(F146&gt;'data'!$H$28,'data'!$H$28,IF(F146&lt;0,0,F146))</f>
        <v>825.485507829745</v>
      </c>
      <c r="H146" s="22">
        <f>(J146*'data'!$C$16+K146*OFFSET('data'!$C$17,0,D146)-I145*(OFFSET('data'!$C$18,0,D146)+'data'!$C$19+OFFSET('data'!$C$20,0,D146)))*$C146/60</f>
        <v>-1.14650764976355</v>
      </c>
      <c r="I146" s="22">
        <f>(G146/60)*$C146/60+H146+I145</f>
        <v>22.9087323943552</v>
      </c>
      <c r="J146" s="22">
        <f>J145+('data'!$C$19*I145-'data'!$C$16*J145)*$C146/60</f>
        <v>53.135415436320</v>
      </c>
      <c r="K146" s="22">
        <f>K145+(OFFSET('data'!$C$20,0,D146)*I145-OFFSET('data'!$C$17,0,D146)*K145)*$C146/60</f>
        <v>47.2101691501618</v>
      </c>
      <c r="L146" s="23">
        <f>$A146/60</f>
        <v>11.8333333333333</v>
      </c>
      <c r="M146" s="19">
        <f>I146/'data'!$C$15*1000</f>
        <v>3.5</v>
      </c>
      <c r="N146" s="19">
        <f>N145+'data'!$G$21*(M145-N145)/60*C145</f>
        <v>2.83834704769059</v>
      </c>
      <c r="O146" s="20">
        <f>IF(N146&lt;='data'!$G$22,1.89,1.47)</f>
        <v>1.89</v>
      </c>
      <c r="P146" s="19">
        <f>$A146</f>
        <v>710</v>
      </c>
      <c r="Q146" s="20">
        <f>'data'!$G$23-'data'!$G$23*(1-('data'!$G$22^O146)/('data'!$G$22^O146+N146^O146))</f>
        <v>48.6936384996153</v>
      </c>
      <c r="R146" s="20">
        <f>VLOOKUP(IF(P146-'data'!$G$24&lt;0,0,P146-'data'!$G$24),P2:Q1104,2)</f>
        <v>49.1917593591769</v>
      </c>
    </row>
    <row r="147" ht="20.05" customHeight="1">
      <c r="A147" s="17">
        <f>$A146+C146</f>
        <v>715</v>
      </c>
      <c r="B147" s="18">
        <v>3.5</v>
      </c>
      <c r="C147" s="19">
        <v>5</v>
      </c>
      <c r="D147" t="b" s="20">
        <v>0</v>
      </c>
      <c r="E147" s="21"/>
      <c r="F147" s="22">
        <f>3600*(B147*'data'!$C$15/1000-H147-I146)/C147</f>
        <v>824.384860407421</v>
      </c>
      <c r="G147" s="22">
        <f>IF(F147&gt;'data'!$H$28,'data'!$H$28,IF(F147&lt;0,0,F147))</f>
        <v>824.384860407421</v>
      </c>
      <c r="H147" s="22">
        <f>(J147*'data'!$C$16+K147*OFFSET('data'!$C$17,0,D147)-I146*(OFFSET('data'!$C$18,0,D147)+'data'!$C$19+OFFSET('data'!$C$20,0,D147)))*$C147/60</f>
        <v>-1.1449789727881</v>
      </c>
      <c r="I147" s="22">
        <f>(G147/60)*$C147/60+H147+I146</f>
        <v>22.9087323943552</v>
      </c>
      <c r="J147" s="22">
        <f>J146+('data'!$C$19*I146-'data'!$C$16*J146)*$C147/60</f>
        <v>53.3772560588345</v>
      </c>
      <c r="K147" s="22">
        <f>K146+(OFFSET('data'!$C$20,0,D147)*I146-OFFSET('data'!$C$17,0,D147)*K146)*$C147/60</f>
        <v>47.5377591453644</v>
      </c>
      <c r="L147" s="23">
        <f>$A147/60</f>
        <v>11.9166666666667</v>
      </c>
      <c r="M147" s="19">
        <f>I147/'data'!$C$15*1000</f>
        <v>3.5</v>
      </c>
      <c r="N147" s="19">
        <f>N146+'data'!$G$21*(M146-N146)/60*C146</f>
        <v>2.84613285906024</v>
      </c>
      <c r="O147" s="20">
        <f>IF(N147&lt;='data'!$G$22,1.89,1.47)</f>
        <v>1.89</v>
      </c>
      <c r="P147" s="19">
        <f>$A147</f>
        <v>715</v>
      </c>
      <c r="Q147" s="20">
        <f>'data'!$G$23-'data'!$G$23*(1-('data'!$G$22^O147)/('data'!$G$22^O147+N147^O147))</f>
        <v>48.5735192396767</v>
      </c>
      <c r="R147" s="20">
        <f>VLOOKUP(IF(P147-'data'!$G$24&lt;0,0,P147-'data'!$G$24),P2:Q1104,2)</f>
        <v>49.0645256737796</v>
      </c>
    </row>
    <row r="148" ht="20.05" customHeight="1">
      <c r="A148" s="17">
        <f>$A147+C147</f>
        <v>720</v>
      </c>
      <c r="B148" s="18">
        <v>3.5</v>
      </c>
      <c r="C148" s="19">
        <v>5</v>
      </c>
      <c r="D148" t="b" s="20">
        <v>0</v>
      </c>
      <c r="E148" s="21"/>
      <c r="F148" s="22">
        <f>3600*(B148*'data'!$C$15/1000-H148-I147)/C148</f>
        <v>823.290235782592</v>
      </c>
      <c r="G148" s="22">
        <f>IF(F148&gt;'data'!$H$28,'data'!$H$28,IF(F148&lt;0,0,F148))</f>
        <v>823.290235782592</v>
      </c>
      <c r="H148" s="22">
        <f>(J148*'data'!$C$16+K148*OFFSET('data'!$C$17,0,D148)-I147*(OFFSET('data'!$C$18,0,D148)+'data'!$C$19+OFFSET('data'!$C$20,0,D148)))*$C148/60</f>
        <v>-1.14345866080917</v>
      </c>
      <c r="I148" s="22">
        <f>(G148/60)*$C148/60+H148+I147</f>
        <v>22.9087323943552</v>
      </c>
      <c r="J148" s="22">
        <f>J147+('data'!$C$19*I147-'data'!$C$16*J147)*$C148/60</f>
        <v>53.6176774741217</v>
      </c>
      <c r="K148" s="22">
        <f>K147+(OFFSET('data'!$C$20,0,D148)*I147-OFFSET('data'!$C$17,0,D148)*K147)*$C148/60</f>
        <v>47.8652396708188</v>
      </c>
      <c r="L148" s="23">
        <f>$A148/60</f>
        <v>12</v>
      </c>
      <c r="M148" s="19">
        <f>I148/'data'!$C$15*1000</f>
        <v>3.5</v>
      </c>
      <c r="N148" s="19">
        <f>N147+'data'!$G$21*(M147-N147)/60*C147</f>
        <v>2.85382705312738</v>
      </c>
      <c r="O148" s="20">
        <f>IF(N148&lt;='data'!$G$22,1.89,1.47)</f>
        <v>1.89</v>
      </c>
      <c r="P148" s="19">
        <f>$A148</f>
        <v>720</v>
      </c>
      <c r="Q148" s="20">
        <f>'data'!$G$23-'data'!$G$23*(1-('data'!$G$22^O148)/('data'!$G$22^O148+N148^O148))</f>
        <v>48.4551086892614</v>
      </c>
      <c r="R148" s="20">
        <f>VLOOKUP(IF(P148-'data'!$G$24&lt;0,0,P148-'data'!$G$24),P2:Q1104,2)</f>
        <v>48.9391135161918</v>
      </c>
    </row>
    <row r="149" ht="20.05" customHeight="1">
      <c r="A149" s="17">
        <f>$A148+C148</f>
        <v>725</v>
      </c>
      <c r="B149" s="18">
        <v>3.5</v>
      </c>
      <c r="C149" s="19">
        <v>5</v>
      </c>
      <c r="D149" t="b" s="20">
        <v>0</v>
      </c>
      <c r="E149" s="21"/>
      <c r="F149" s="22">
        <f>3600*(B149*'data'!$C$15/1000-H149-I148)/C149</f>
        <v>822.201598757099</v>
      </c>
      <c r="G149" s="22">
        <f>IF(F149&gt;'data'!$H$28,'data'!$H$28,IF(F149&lt;0,0,F149))</f>
        <v>822.201598757099</v>
      </c>
      <c r="H149" s="22">
        <f>(J149*'data'!$C$16+K149*OFFSET('data'!$C$17,0,D149)-I148*(OFFSET('data'!$C$18,0,D149)+'data'!$C$19+OFFSET('data'!$C$20,0,D149)))*$C149/60</f>
        <v>-1.14194666494043</v>
      </c>
      <c r="I149" s="22">
        <f>(G149/60)*$C149/60+H149+I148</f>
        <v>22.9087323943552</v>
      </c>
      <c r="J149" s="22">
        <f>J148+('data'!$C$19*I148-'data'!$C$16*J148)*$C149/60</f>
        <v>53.856688010597</v>
      </c>
      <c r="K149" s="22">
        <f>K148+(OFFSET('data'!$C$20,0,D149)*I148-OFFSET('data'!$C$17,0,D149)*K148)*$C149/60</f>
        <v>48.1926107631061</v>
      </c>
      <c r="L149" s="23">
        <f>$A149/60</f>
        <v>12.0833333333333</v>
      </c>
      <c r="M149" s="19">
        <f>I149/'data'!$C$15*1000</f>
        <v>3.5</v>
      </c>
      <c r="N149" s="19">
        <f>N148+'data'!$G$21*(M148-N148)/60*C148</f>
        <v>2.86143070797235</v>
      </c>
      <c r="O149" s="20">
        <f>IF(N149&lt;='data'!$G$22,1.89,1.47)</f>
        <v>1.89</v>
      </c>
      <c r="P149" s="19">
        <f>$A149</f>
        <v>725</v>
      </c>
      <c r="Q149" s="20">
        <f>'data'!$G$23-'data'!$G$23*(1-('data'!$G$22^O149)/('data'!$G$22^O149+N149^O149))</f>
        <v>48.3383798525906</v>
      </c>
      <c r="R149" s="20">
        <f>VLOOKUP(IF(P149-'data'!$G$24&lt;0,0,P149-'data'!$G$24),P2:Q1104,2)</f>
        <v>48.8154939402376</v>
      </c>
    </row>
    <row r="150" ht="20.05" customHeight="1">
      <c r="A150" s="17">
        <f>$A149+C149</f>
        <v>730</v>
      </c>
      <c r="B150" s="18">
        <v>3.5</v>
      </c>
      <c r="C150" s="19">
        <v>5</v>
      </c>
      <c r="D150" t="b" s="20">
        <v>0</v>
      </c>
      <c r="E150" s="21"/>
      <c r="F150" s="22">
        <f>3600*(B150*'data'!$C$15/1000-H150-I149)/C150</f>
        <v>821.1189143392741</v>
      </c>
      <c r="G150" s="22">
        <f>IF(F150&gt;'data'!$H$28,'data'!$H$28,IF(F150&lt;0,0,F150))</f>
        <v>821.1189143392741</v>
      </c>
      <c r="H150" s="22">
        <f>(J150*'data'!$C$16+K150*OFFSET('data'!$C$17,0,D150)-I149*(OFFSET('data'!$C$18,0,D150)+'data'!$C$19+OFFSET('data'!$C$20,0,D150)))*$C150/60</f>
        <v>-1.14044293658234</v>
      </c>
      <c r="I150" s="22">
        <f>(G150/60)*$C150/60+H150+I149</f>
        <v>22.9087323943552</v>
      </c>
      <c r="J150" s="22">
        <f>J149+('data'!$C$19*I149-'data'!$C$16*J149)*$C150/60</f>
        <v>54.0942959478017</v>
      </c>
      <c r="K150" s="22">
        <f>K149+(OFFSET('data'!$C$20,0,D150)*I149-OFFSET('data'!$C$17,0,D150)*K149)*$C150/60</f>
        <v>48.5198724587954</v>
      </c>
      <c r="L150" s="23">
        <f>$A150/60</f>
        <v>12.1666666666667</v>
      </c>
      <c r="M150" s="19">
        <f>I150/'data'!$C$15*1000</f>
        <v>3.5</v>
      </c>
      <c r="N150" s="19">
        <f>N149+'data'!$G$21*(M149-N149)/60*C149</f>
        <v>2.86894488898949</v>
      </c>
      <c r="O150" s="20">
        <f>IF(N150&lt;='data'!$G$22,1.89,1.47)</f>
        <v>1.89</v>
      </c>
      <c r="P150" s="19">
        <f>$A150</f>
        <v>730</v>
      </c>
      <c r="Q150" s="20">
        <f>'data'!$G$23-'data'!$G$23*(1-('data'!$G$22^O150)/('data'!$G$22^O150+N150^O150))</f>
        <v>48.2233062012291</v>
      </c>
      <c r="R150" s="20">
        <f>VLOOKUP(IF(P150-'data'!$G$24&lt;0,0,P150-'data'!$G$24),P2:Q1104,2)</f>
        <v>48.6936384996153</v>
      </c>
    </row>
    <row r="151" ht="20.05" customHeight="1">
      <c r="A151" s="17">
        <f>$A150+C150</f>
        <v>735</v>
      </c>
      <c r="B151" s="18">
        <v>3.5</v>
      </c>
      <c r="C151" s="19">
        <v>5</v>
      </c>
      <c r="D151" t="b" s="20">
        <v>0</v>
      </c>
      <c r="E151" s="21"/>
      <c r="F151" s="22">
        <f>3600*(B151*'data'!$C$15/1000-H151-I150)/C151</f>
        <v>820.042147742756</v>
      </c>
      <c r="G151" s="22">
        <f>IF(F151&gt;'data'!$H$28,'data'!$H$28,IF(F151&lt;0,0,F151))</f>
        <v>820.042147742756</v>
      </c>
      <c r="H151" s="22">
        <f>(J151*'data'!$C$16+K151*OFFSET('data'!$C$17,0,D151)-I150*(OFFSET('data'!$C$18,0,D151)+'data'!$C$19+OFFSET('data'!$C$20,0,D151)))*$C151/60</f>
        <v>-1.13894742742051</v>
      </c>
      <c r="I151" s="22">
        <f>(G151/60)*$C151/60+H151+I150</f>
        <v>22.9087323943552</v>
      </c>
      <c r="J151" s="22">
        <f>J150+('data'!$C$19*I150-'data'!$C$16*J150)*$C151/60</f>
        <v>54.3305095166896</v>
      </c>
      <c r="K151" s="22">
        <f>K150+(OFFSET('data'!$C$20,0,D151)*I150-OFFSET('data'!$C$17,0,D151)*K150)*$C151/60</f>
        <v>48.8470247944433</v>
      </c>
      <c r="L151" s="23">
        <f>$A151/60</f>
        <v>12.25</v>
      </c>
      <c r="M151" s="19">
        <f>I151/'data'!$C$15*1000</f>
        <v>3.5</v>
      </c>
      <c r="N151" s="19">
        <f>N150+'data'!$G$21*(M150-N150)/60*C150</f>
        <v>2.8763706490364</v>
      </c>
      <c r="O151" s="20">
        <f>IF(N151&lt;='data'!$G$22,1.89,1.47)</f>
        <v>1.89</v>
      </c>
      <c r="P151" s="19">
        <f>$A151</f>
        <v>735</v>
      </c>
      <c r="Q151" s="20">
        <f>'data'!$G$23-'data'!$G$23*(1-('data'!$G$22^O151)/('data'!$G$22^O151+N151^O151))</f>
        <v>48.1098616661196</v>
      </c>
      <c r="R151" s="20">
        <f>VLOOKUP(IF(P151-'data'!$G$24&lt;0,0,P151-'data'!$G$24),P2:Q1104,2)</f>
        <v>48.5735192396767</v>
      </c>
    </row>
    <row r="152" ht="20.05" customHeight="1">
      <c r="A152" s="17">
        <f>$A151+C151</f>
        <v>740</v>
      </c>
      <c r="B152" s="18">
        <v>3.5</v>
      </c>
      <c r="C152" s="19">
        <v>5</v>
      </c>
      <c r="D152" t="b" s="20">
        <v>0</v>
      </c>
      <c r="E152" s="21"/>
      <c r="F152" s="22">
        <f>3600*(B152*'data'!$C$15/1000-H152-I151)/C152</f>
        <v>818.971264385269</v>
      </c>
      <c r="G152" s="22">
        <f>IF(F152&gt;'data'!$H$28,'data'!$H$28,IF(F152&lt;0,0,F152))</f>
        <v>818.971264385269</v>
      </c>
      <c r="H152" s="22">
        <f>(J152*'data'!$C$16+K152*OFFSET('data'!$C$17,0,D152)-I151*(OFFSET('data'!$C$18,0,D152)+'data'!$C$19+OFFSET('data'!$C$20,0,D152)))*$C152/60</f>
        <v>-1.137460089424</v>
      </c>
      <c r="I152" s="22">
        <f>(G152/60)*$C152/60+H152+I151</f>
        <v>22.9087323943552</v>
      </c>
      <c r="J152" s="22">
        <f>J151+('data'!$C$19*I151-'data'!$C$16*J151)*$C152/60</f>
        <v>54.5653368999125</v>
      </c>
      <c r="K152" s="22">
        <f>K151+(OFFSET('data'!$C$20,0,D152)*I151-OFFSET('data'!$C$17,0,D152)*K151)*$C152/60</f>
        <v>49.1740678065944</v>
      </c>
      <c r="L152" s="23">
        <f>$A152/60</f>
        <v>12.3333333333333</v>
      </c>
      <c r="M152" s="19">
        <f>I152/'data'!$C$15*1000</f>
        <v>3.5</v>
      </c>
      <c r="N152" s="19">
        <f>N151+'data'!$G$21*(M151-N151)/60*C151</f>
        <v>2.88370902858149</v>
      </c>
      <c r="O152" s="20">
        <f>IF(N152&lt;='data'!$G$22,1.89,1.47)</f>
        <v>1.89</v>
      </c>
      <c r="P152" s="19">
        <f>$A152</f>
        <v>740</v>
      </c>
      <c r="Q152" s="20">
        <f>'data'!$G$23-'data'!$G$23*(1-('data'!$G$22^O152)/('data'!$G$22^O152+N152^O152))</f>
        <v>47.9980206296937</v>
      </c>
      <c r="R152" s="20">
        <f>VLOOKUP(IF(P152-'data'!$G$24&lt;0,0,P152-'data'!$G$24),P2:Q1104,2)</f>
        <v>48.4551086892614</v>
      </c>
    </row>
    <row r="153" ht="20.05" customHeight="1">
      <c r="A153" s="17">
        <f>$A152+C152</f>
        <v>745</v>
      </c>
      <c r="B153" s="18">
        <v>3.5</v>
      </c>
      <c r="C153" s="19">
        <v>5</v>
      </c>
      <c r="D153" t="b" s="20">
        <v>0</v>
      </c>
      <c r="E153" s="21"/>
      <c r="F153" s="22">
        <f>3600*(B153*'data'!$C$15/1000-H153-I152)/C153</f>
        <v>817.906229887432</v>
      </c>
      <c r="G153" s="22">
        <f>IF(F153&gt;'data'!$H$28,'data'!$H$28,IF(F153&lt;0,0,F153))</f>
        <v>817.906229887432</v>
      </c>
      <c r="H153" s="22">
        <f>(J153*'data'!$C$16+K153*OFFSET('data'!$C$17,0,D153)-I152*(OFFSET('data'!$C$18,0,D153)+'data'!$C$19+OFFSET('data'!$C$20,0,D153)))*$C153/60</f>
        <v>-1.13598087484367</v>
      </c>
      <c r="I153" s="22">
        <f>(G153/60)*$C153/60+H153+I152</f>
        <v>22.9087323943552</v>
      </c>
      <c r="J153" s="22">
        <f>J152+('data'!$C$19*I152-'data'!$C$16*J152)*$C153/60</f>
        <v>54.7987862321035</v>
      </c>
      <c r="K153" s="22">
        <f>K152+(OFFSET('data'!$C$20,0,D153)*I152-OFFSET('data'!$C$17,0,D153)*K152)*$C153/60</f>
        <v>49.5010015317809</v>
      </c>
      <c r="L153" s="23">
        <f>$A153/60</f>
        <v>12.4166666666667</v>
      </c>
      <c r="M153" s="19">
        <f>I153/'data'!$C$15*1000</f>
        <v>3.5</v>
      </c>
      <c r="N153" s="19">
        <f>N152+'data'!$G$21*(M152-N152)/60*C152</f>
        <v>2.89096105584976</v>
      </c>
      <c r="O153" s="20">
        <f>IF(N153&lt;='data'!$G$22,1.89,1.47)</f>
        <v>1.89</v>
      </c>
      <c r="P153" s="19">
        <f>$A153</f>
        <v>745</v>
      </c>
      <c r="Q153" s="20">
        <f>'data'!$G$23-'data'!$G$23*(1-('data'!$G$22^O153)/('data'!$G$22^O153+N153^O153))</f>
        <v>47.8877579180653</v>
      </c>
      <c r="R153" s="20">
        <f>VLOOKUP(IF(P153-'data'!$G$24&lt;0,0,P153-'data'!$G$24),P2:Q1104,2)</f>
        <v>48.3383798525906</v>
      </c>
    </row>
    <row r="154" ht="20.05" customHeight="1">
      <c r="A154" s="17">
        <f>$A153+C153</f>
        <v>750</v>
      </c>
      <c r="B154" s="18">
        <v>3.5</v>
      </c>
      <c r="C154" s="19">
        <v>5</v>
      </c>
      <c r="D154" t="b" s="20">
        <v>0</v>
      </c>
      <c r="E154" s="21"/>
      <c r="F154" s="22">
        <f>3600*(B154*'data'!$C$15/1000-H154-I153)/C154</f>
        <v>816.847010071564</v>
      </c>
      <c r="G154" s="22">
        <f>IF(F154&gt;'data'!$H$28,'data'!$H$28,IF(F154&lt;0,0,F154))</f>
        <v>816.847010071564</v>
      </c>
      <c r="H154" s="22">
        <f>(J154*'data'!$C$16+K154*OFFSET('data'!$C$17,0,D154)-I153*(OFFSET('data'!$C$18,0,D154)+'data'!$C$19+OFFSET('data'!$C$20,0,D154)))*$C154/60</f>
        <v>-1.13450973621052</v>
      </c>
      <c r="I154" s="22">
        <f>(G154/60)*$C154/60+H154+I153</f>
        <v>22.9087323943552</v>
      </c>
      <c r="J154" s="22">
        <f>J153+('data'!$C$19*I153-'data'!$C$16*J153)*$C154/60</f>
        <v>55.0308656001586</v>
      </c>
      <c r="K154" s="22">
        <f>K153+(OFFSET('data'!$C$20,0,D154)*I153-OFFSET('data'!$C$17,0,D154)*K153)*$C154/60</f>
        <v>49.827826006523</v>
      </c>
      <c r="L154" s="23">
        <f>$A154/60</f>
        <v>12.5</v>
      </c>
      <c r="M154" s="19">
        <f>I154/'data'!$C$15*1000</f>
        <v>3.5</v>
      </c>
      <c r="N154" s="19">
        <f>N153+'data'!$G$21*(M153-N153)/60*C153</f>
        <v>2.89812774696687</v>
      </c>
      <c r="O154" s="20">
        <f>IF(N154&lt;='data'!$G$22,1.89,1.47)</f>
        <v>1.89</v>
      </c>
      <c r="P154" s="19">
        <f>$A154</f>
        <v>750</v>
      </c>
      <c r="Q154" s="20">
        <f>'data'!$G$23-'data'!$G$23*(1-('data'!$G$22^O154)/('data'!$G$22^O154+N154^O154))</f>
        <v>47.7790487933094</v>
      </c>
      <c r="R154" s="20">
        <f>VLOOKUP(IF(P154-'data'!$G$24&lt;0,0,P154-'data'!$G$24),P2:Q1104,2)</f>
        <v>48.2233062012291</v>
      </c>
    </row>
    <row r="155" ht="20.05" customHeight="1">
      <c r="A155" s="17">
        <f>$A154+C154</f>
        <v>755</v>
      </c>
      <c r="B155" s="18">
        <v>3.5</v>
      </c>
      <c r="C155" s="19">
        <v>5</v>
      </c>
      <c r="D155" t="b" s="20">
        <v>0</v>
      </c>
      <c r="E155" s="21"/>
      <c r="F155" s="22">
        <f>3600*(B155*'data'!$C$15/1000-H155-I154)/C155</f>
        <v>815.793570960505</v>
      </c>
      <c r="G155" s="22">
        <f>IF(F155&gt;'data'!$H$28,'data'!$H$28,IF(F155&lt;0,0,F155))</f>
        <v>815.793570960505</v>
      </c>
      <c r="H155" s="22">
        <f>(J155*'data'!$C$16+K155*OFFSET('data'!$C$17,0,D155)-I154*(OFFSET('data'!$C$18,0,D155)+'data'!$C$19+OFFSET('data'!$C$20,0,D155)))*$C155/60</f>
        <v>-1.13304662633405</v>
      </c>
      <c r="I155" s="22">
        <f>(G155/60)*$C155/60+H155+I154</f>
        <v>22.9087323943552</v>
      </c>
      <c r="J155" s="22">
        <f>J154+('data'!$C$19*I154-'data'!$C$16*J154)*$C155/60</f>
        <v>55.2615830435171</v>
      </c>
      <c r="K155" s="22">
        <f>K154+(OFFSET('data'!$C$20,0,D155)*I154-OFFSET('data'!$C$17,0,D155)*K154)*$C155/60</f>
        <v>50.1545412673285</v>
      </c>
      <c r="L155" s="23">
        <f>$A155/60</f>
        <v>12.5833333333333</v>
      </c>
      <c r="M155" s="19">
        <f>I155/'data'!$C$15*1000</f>
        <v>3.5</v>
      </c>
      <c r="N155" s="19">
        <f>N154+'data'!$G$21*(M154-N154)/60*C154</f>
        <v>2.9052101061015</v>
      </c>
      <c r="O155" s="20">
        <f>IF(N155&lt;='data'!$G$22,1.89,1.47)</f>
        <v>1.89</v>
      </c>
      <c r="P155" s="19">
        <f>$A155</f>
        <v>755</v>
      </c>
      <c r="Q155" s="20">
        <f>'data'!$G$23-'data'!$G$23*(1-('data'!$G$22^O155)/('data'!$G$22^O155+N155^O155))</f>
        <v>47.6718689458304</v>
      </c>
      <c r="R155" s="20">
        <f>VLOOKUP(IF(P155-'data'!$G$24&lt;0,0,P155-'data'!$G$24),P2:Q1104,2)</f>
        <v>48.1098616661196</v>
      </c>
    </row>
    <row r="156" ht="20.05" customHeight="1">
      <c r="A156" s="17">
        <f>$A155+C155</f>
        <v>760</v>
      </c>
      <c r="B156" s="18">
        <v>3.5</v>
      </c>
      <c r="C156" s="19">
        <v>5</v>
      </c>
      <c r="D156" t="b" s="20">
        <v>0</v>
      </c>
      <c r="E156" s="21"/>
      <c r="F156" s="22">
        <f>3600*(B156*'data'!$C$15/1000-H156-I155)/C156</f>
        <v>814.745878776421</v>
      </c>
      <c r="G156" s="22">
        <f>IF(F156&gt;'data'!$H$28,'data'!$H$28,IF(F156&lt;0,0,F156))</f>
        <v>814.745878776421</v>
      </c>
      <c r="H156" s="22">
        <f>(J156*'data'!$C$16+K156*OFFSET('data'!$C$17,0,D156)-I155*(OFFSET('data'!$C$18,0,D156)+'data'!$C$19+OFFSET('data'!$C$20,0,D156)))*$C156/60</f>
        <v>-1.1315914983006</v>
      </c>
      <c r="I156" s="22">
        <f>(G156/60)*$C156/60+H156+I155</f>
        <v>22.9087323943552</v>
      </c>
      <c r="J156" s="22">
        <f>J155+('data'!$C$19*I155-'data'!$C$16*J155)*$C156/60</f>
        <v>55.490946554440</v>
      </c>
      <c r="K156" s="22">
        <f>K155+(OFFSET('data'!$C$20,0,D156)*I155-OFFSET('data'!$C$17,0,D156)*K155)*$C156/60</f>
        <v>50.4811473506931</v>
      </c>
      <c r="L156" s="23">
        <f>$A156/60</f>
        <v>12.6666666666667</v>
      </c>
      <c r="M156" s="19">
        <f>I156/'data'!$C$15*1000</f>
        <v>3.5</v>
      </c>
      <c r="N156" s="19">
        <f>N155+'data'!$G$21*(M155-N155)/60*C155</f>
        <v>2.91220912560606</v>
      </c>
      <c r="O156" s="20">
        <f>IF(N156&lt;='data'!$G$22,1.89,1.47)</f>
        <v>1.89</v>
      </c>
      <c r="P156" s="19">
        <f>$A156</f>
        <v>760</v>
      </c>
      <c r="Q156" s="20">
        <f>'data'!$G$23-'data'!$G$23*(1-('data'!$G$22^O156)/('data'!$G$22^O156+N156^O156))</f>
        <v>47.5661944868218</v>
      </c>
      <c r="R156" s="20">
        <f>VLOOKUP(IF(P156-'data'!$G$24&lt;0,0,P156-'data'!$G$24),P2:Q1104,2)</f>
        <v>47.9980206296937</v>
      </c>
    </row>
    <row r="157" ht="20.05" customHeight="1">
      <c r="A157" s="17">
        <f>$A156+C156</f>
        <v>765</v>
      </c>
      <c r="B157" s="18">
        <v>3.5</v>
      </c>
      <c r="C157" s="19">
        <v>5</v>
      </c>
      <c r="D157" t="b" s="20">
        <v>0</v>
      </c>
      <c r="E157" s="21"/>
      <c r="F157" s="22">
        <f>3600*(B157*'data'!$C$15/1000-H157-I156)/C157</f>
        <v>813.703899939685</v>
      </c>
      <c r="G157" s="22">
        <f>IF(F157&gt;'data'!$H$28,'data'!$H$28,IF(F157&lt;0,0,F157))</f>
        <v>813.703899939685</v>
      </c>
      <c r="H157" s="22">
        <f>(J157*'data'!$C$16+K157*OFFSET('data'!$C$17,0,D157)-I156*(OFFSET('data'!$C$18,0,D157)+'data'!$C$19+OFFSET('data'!$C$20,0,D157)))*$C157/60</f>
        <v>-1.1301443054718</v>
      </c>
      <c r="I157" s="22">
        <f>(G157/60)*$C157/60+H157+I156</f>
        <v>22.9087323943552</v>
      </c>
      <c r="J157" s="22">
        <f>J156+('data'!$C$19*I156-'data'!$C$16*J156)*$C157/60</f>
        <v>55.7189640782868</v>
      </c>
      <c r="K157" s="22">
        <f>K156+(OFFSET('data'!$C$20,0,D157)*I156-OFFSET('data'!$C$17,0,D157)*K156)*$C157/60</f>
        <v>50.8076442931003</v>
      </c>
      <c r="L157" s="23">
        <f>$A157/60</f>
        <v>12.75</v>
      </c>
      <c r="M157" s="19">
        <f>I157/'data'!$C$15*1000</f>
        <v>3.5</v>
      </c>
      <c r="N157" s="19">
        <f>N156+'data'!$G$21*(M156-N156)/60*C156</f>
        <v>2.91912578615576</v>
      </c>
      <c r="O157" s="20">
        <f>IF(N157&lt;='data'!$G$22,1.89,1.47)</f>
        <v>1.89</v>
      </c>
      <c r="P157" s="19">
        <f>$A157</f>
        <v>765</v>
      </c>
      <c r="Q157" s="20">
        <f>'data'!$G$23-'data'!$G$23*(1-('data'!$G$22^O157)/('data'!$G$22^O157+N157^O157))</f>
        <v>47.462001940821</v>
      </c>
      <c r="R157" s="20">
        <f>VLOOKUP(IF(P157-'data'!$G$24&lt;0,0,P157-'data'!$G$24),P2:Q1104,2)</f>
        <v>47.8877579180653</v>
      </c>
    </row>
    <row r="158" ht="20.05" customHeight="1">
      <c r="A158" s="17">
        <f>$A157+C157</f>
        <v>770</v>
      </c>
      <c r="B158" s="18">
        <v>3.5</v>
      </c>
      <c r="C158" s="19">
        <v>5</v>
      </c>
      <c r="D158" t="b" s="20">
        <v>0</v>
      </c>
      <c r="E158" s="21"/>
      <c r="F158" s="22">
        <f>3600*(B158*'data'!$C$15/1000-H158-I157)/C158</f>
        <v>812.667601067634</v>
      </c>
      <c r="G158" s="22">
        <f>IF(F158&gt;'data'!$H$28,'data'!$H$28,IF(F158&lt;0,0,F158))</f>
        <v>812.667601067634</v>
      </c>
      <c r="H158" s="22">
        <f>(J158*'data'!$C$16+K158*OFFSET('data'!$C$17,0,D158)-I157*(OFFSET('data'!$C$18,0,D158)+'data'!$C$19+OFFSET('data'!$C$20,0,D158)))*$C158/60</f>
        <v>-1.12870500148284</v>
      </c>
      <c r="I158" s="22">
        <f>(G158/60)*$C158/60+H158+I157</f>
        <v>22.9087323943552</v>
      </c>
      <c r="J158" s="22">
        <f>J157+('data'!$C$19*I157-'data'!$C$16*J157)*$C158/60</f>
        <v>55.9456435137909</v>
      </c>
      <c r="K158" s="22">
        <f>K157+(OFFSET('data'!$C$20,0,D158)*I157-OFFSET('data'!$C$17,0,D158)*K157)*$C158/60</f>
        <v>51.1340321310215</v>
      </c>
      <c r="L158" s="23">
        <f>$A158/60</f>
        <v>12.8333333333333</v>
      </c>
      <c r="M158" s="19">
        <f>I158/'data'!$C$15*1000</f>
        <v>3.5</v>
      </c>
      <c r="N158" s="19">
        <f>N157+'data'!$G$21*(M157-N157)/60*C157</f>
        <v>2.92596105688598</v>
      </c>
      <c r="O158" s="20">
        <f>IF(N158&lt;='data'!$G$22,1.89,1.47)</f>
        <v>1.89</v>
      </c>
      <c r="P158" s="19">
        <f>$A158</f>
        <v>770</v>
      </c>
      <c r="Q158" s="20">
        <f>'data'!$G$23-'data'!$G$23*(1-('data'!$G$22^O158)/('data'!$G$22^O158+N158^O158))</f>
        <v>47.3592682383612</v>
      </c>
      <c r="R158" s="20">
        <f>VLOOKUP(IF(P158-'data'!$G$24&lt;0,0,P158-'data'!$G$24),P2:Q1104,2)</f>
        <v>47.7790487933094</v>
      </c>
    </row>
    <row r="159" ht="20.05" customHeight="1">
      <c r="A159" s="17">
        <f>$A158+C158</f>
        <v>775</v>
      </c>
      <c r="B159" s="18">
        <v>3.5</v>
      </c>
      <c r="C159" s="19">
        <v>5</v>
      </c>
      <c r="D159" t="b" s="20">
        <v>0</v>
      </c>
      <c r="E159" s="21"/>
      <c r="F159" s="22">
        <f>3600*(B159*'data'!$C$15/1000-H159-I158)/C159</f>
        <v>811.636948973495</v>
      </c>
      <c r="G159" s="22">
        <f>IF(F159&gt;'data'!$H$28,'data'!$H$28,IF(F159&lt;0,0,F159))</f>
        <v>811.636948973495</v>
      </c>
      <c r="H159" s="22">
        <f>(J159*'data'!$C$16+K159*OFFSET('data'!$C$17,0,D159)-I158*(OFFSET('data'!$C$18,0,D159)+'data'!$C$19+OFFSET('data'!$C$20,0,D159)))*$C159/60</f>
        <v>-1.12727354024098</v>
      </c>
      <c r="I159" s="22">
        <f>(G159/60)*$C159/60+H159+I158</f>
        <v>22.9087323943552</v>
      </c>
      <c r="J159" s="22">
        <f>J158+('data'!$C$19*I158-'data'!$C$16*J158)*$C159/60</f>
        <v>56.170992713333</v>
      </c>
      <c r="K159" s="22">
        <f>K158+(OFFSET('data'!$C$20,0,D159)*I158-OFFSET('data'!$C$17,0,D159)*K158)*$C159/60</f>
        <v>51.4603109009157</v>
      </c>
      <c r="L159" s="23">
        <f>$A159/60</f>
        <v>12.9166666666667</v>
      </c>
      <c r="M159" s="19">
        <f>I159/'data'!$C$15*1000</f>
        <v>3.5</v>
      </c>
      <c r="N159" s="19">
        <f>N158+'data'!$G$21*(M158-N158)/60*C158</f>
        <v>2.93271589552808</v>
      </c>
      <c r="O159" s="20">
        <f>IF(N159&lt;='data'!$G$22,1.89,1.47)</f>
        <v>1.89</v>
      </c>
      <c r="P159" s="19">
        <f>$A159</f>
        <v>775</v>
      </c>
      <c r="Q159" s="20">
        <f>'data'!$G$23-'data'!$G$23*(1-('data'!$G$22^O159)/('data'!$G$22^O159+N159^O159))</f>
        <v>47.2579707087219</v>
      </c>
      <c r="R159" s="20">
        <f>VLOOKUP(IF(P159-'data'!$G$24&lt;0,0,P159-'data'!$G$24),P2:Q1104,2)</f>
        <v>47.6718689458304</v>
      </c>
    </row>
    <row r="160" ht="20.05" customHeight="1">
      <c r="A160" s="17">
        <f>$A159+C159</f>
        <v>780</v>
      </c>
      <c r="B160" s="18">
        <v>3.5</v>
      </c>
      <c r="C160" s="19">
        <v>5</v>
      </c>
      <c r="D160" t="b" s="20">
        <v>0</v>
      </c>
      <c r="E160" s="21"/>
      <c r="F160" s="22">
        <f>3600*(B160*'data'!$C$15/1000-H160-I159)/C160</f>
        <v>810.611910665176</v>
      </c>
      <c r="G160" s="22">
        <f>IF(F160&gt;'data'!$H$28,'data'!$H$28,IF(F160&lt;0,0,F160))</f>
        <v>810.611910665176</v>
      </c>
      <c r="H160" s="22">
        <f>(J160*'data'!$C$16+K160*OFFSET('data'!$C$17,0,D160)-I159*(OFFSET('data'!$C$18,0,D160)+'data'!$C$19+OFFSET('data'!$C$20,0,D160)))*$C160/60</f>
        <v>-1.12584987592387</v>
      </c>
      <c r="I160" s="22">
        <f>(G160/60)*$C160/60+H160+I159</f>
        <v>22.9087323943552</v>
      </c>
      <c r="J160" s="22">
        <f>J159+('data'!$C$19*I159-'data'!$C$16*J159)*$C160/60</f>
        <v>56.3950194832133</v>
      </c>
      <c r="K160" s="22">
        <f>K159+(OFFSET('data'!$C$20,0,D160)*I159-OFFSET('data'!$C$17,0,D160)*K159)*$C160/60</f>
        <v>51.7864806392298</v>
      </c>
      <c r="L160" s="23">
        <f>$A160/60</f>
        <v>13</v>
      </c>
      <c r="M160" s="19">
        <f>I160/'data'!$C$15*1000</f>
        <v>3.5</v>
      </c>
      <c r="N160" s="19">
        <f>N159+'data'!$G$21*(M159-N159)/60*C159</f>
        <v>2.93939124854359</v>
      </c>
      <c r="O160" s="20">
        <f>IF(N160&lt;='data'!$G$22,1.89,1.47)</f>
        <v>1.89</v>
      </c>
      <c r="P160" s="19">
        <f>$A160</f>
        <v>780</v>
      </c>
      <c r="Q160" s="20">
        <f>'data'!$G$23-'data'!$G$23*(1-('data'!$G$22^O160)/('data'!$G$22^O160+N160^O160))</f>
        <v>47.1580870727801</v>
      </c>
      <c r="R160" s="20">
        <f>VLOOKUP(IF(P160-'data'!$G$24&lt;0,0,P160-'data'!$G$24),P2:Q1104,2)</f>
        <v>47.5661944868218</v>
      </c>
    </row>
    <row r="161" ht="20.05" customHeight="1">
      <c r="A161" s="17">
        <f>$A160+C160</f>
        <v>785</v>
      </c>
      <c r="B161" s="18">
        <v>3.5</v>
      </c>
      <c r="C161" s="19">
        <v>5</v>
      </c>
      <c r="D161" t="b" s="20">
        <v>0</v>
      </c>
      <c r="E161" s="21"/>
      <c r="F161" s="22">
        <f>3600*(B161*'data'!$C$15/1000-H161-I160)/C161</f>
        <v>809.592453344156</v>
      </c>
      <c r="G161" s="22">
        <f>IF(F161&gt;'data'!$H$28,'data'!$H$28,IF(F161&lt;0,0,F161))</f>
        <v>809.592453344156</v>
      </c>
      <c r="H161" s="22">
        <f>(J161*'data'!$C$16+K161*OFFSET('data'!$C$17,0,D161)-I160*(OFFSET('data'!$C$18,0,D161)+'data'!$C$19+OFFSET('data'!$C$20,0,D161)))*$C161/60</f>
        <v>-1.12443396297801</v>
      </c>
      <c r="I161" s="22">
        <f>(G161/60)*$C161/60+H161+I160</f>
        <v>22.9087323943552</v>
      </c>
      <c r="J161" s="22">
        <f>J160+('data'!$C$19*I160-'data'!$C$16*J160)*$C161/60</f>
        <v>56.6177315839218</v>
      </c>
      <c r="K161" s="22">
        <f>K160+(OFFSET('data'!$C$20,0,D161)*I160-OFFSET('data'!$C$17,0,D161)*K160)*$C161/60</f>
        <v>52.1125413823986</v>
      </c>
      <c r="L161" s="23">
        <f>$A161/60</f>
        <v>13.0833333333333</v>
      </c>
      <c r="M161" s="19">
        <f>I161/'data'!$C$15*1000</f>
        <v>3.5</v>
      </c>
      <c r="N161" s="19">
        <f>N160+'data'!$G$21*(M160-N160)/60*C160</f>
        <v>2.94598805125682</v>
      </c>
      <c r="O161" s="20">
        <f>IF(N161&lt;='data'!$G$22,1.89,1.47)</f>
        <v>1.89</v>
      </c>
      <c r="P161" s="19">
        <f>$A161</f>
        <v>785</v>
      </c>
      <c r="Q161" s="20">
        <f>'data'!$G$23-'data'!$G$23*(1-('data'!$G$22^O161)/('data'!$G$22^O161+N161^O161))</f>
        <v>47.0595954359634</v>
      </c>
      <c r="R161" s="20">
        <f>VLOOKUP(IF(P161-'data'!$G$24&lt;0,0,P161-'data'!$G$24),P2:Q1104,2)</f>
        <v>47.462001940821</v>
      </c>
    </row>
    <row r="162" ht="20.05" customHeight="1">
      <c r="A162" s="17">
        <f>$A161+C161</f>
        <v>790</v>
      </c>
      <c r="B162" s="18">
        <v>3.5</v>
      </c>
      <c r="C162" s="19">
        <v>5</v>
      </c>
      <c r="D162" t="b" s="20">
        <v>0</v>
      </c>
      <c r="E162" s="21"/>
      <c r="F162" s="22">
        <f>3600*(B162*'data'!$C$15/1000-H162-I161)/C162</f>
        <v>808.578544404337</v>
      </c>
      <c r="G162" s="22">
        <f>IF(F162&gt;'data'!$H$28,'data'!$H$28,IF(F162&lt;0,0,F162))</f>
        <v>808.578544404337</v>
      </c>
      <c r="H162" s="22">
        <f>(J162*'data'!$C$16+K162*OFFSET('data'!$C$17,0,D162)-I161*(OFFSET('data'!$C$18,0,D162)+'data'!$C$19+OFFSET('data'!$C$20,0,D162)))*$C162/60</f>
        <v>-1.12302575611715</v>
      </c>
      <c r="I162" s="22">
        <f>(G162/60)*$C162/60+H162+I161</f>
        <v>22.9087323943552</v>
      </c>
      <c r="J162" s="22">
        <f>J161+('data'!$C$19*I161-'data'!$C$16*J161)*$C162/60</f>
        <v>56.8391367304072</v>
      </c>
      <c r="K162" s="22">
        <f>K161+(OFFSET('data'!$C$20,0,D162)*I161-OFFSET('data'!$C$17,0,D162)*K161)*$C162/60</f>
        <v>52.4384931668447</v>
      </c>
      <c r="L162" s="23">
        <f>$A162/60</f>
        <v>13.1666666666667</v>
      </c>
      <c r="M162" s="19">
        <f>I162/'data'!$C$15*1000</f>
        <v>3.5</v>
      </c>
      <c r="N162" s="19">
        <f>N161+'data'!$G$21*(M161-N161)/60*C161</f>
        <v>2.95250722798593</v>
      </c>
      <c r="O162" s="20">
        <f>IF(N162&lt;='data'!$G$22,1.89,1.47)</f>
        <v>1.89</v>
      </c>
      <c r="P162" s="19">
        <f>$A162</f>
        <v>790</v>
      </c>
      <c r="Q162" s="20">
        <f>'data'!$G$23-'data'!$G$23*(1-('data'!$G$22^O162)/('data'!$G$22^O162+N162^O162))</f>
        <v>46.9624742813057</v>
      </c>
      <c r="R162" s="20">
        <f>VLOOKUP(IF(P162-'data'!$G$24&lt;0,0,P162-'data'!$G$24),P2:Q1104,2)</f>
        <v>47.3592682383612</v>
      </c>
    </row>
    <row r="163" ht="20.05" customHeight="1">
      <c r="A163" s="17">
        <f>$A162+C162</f>
        <v>795</v>
      </c>
      <c r="B163" s="18">
        <v>3.5</v>
      </c>
      <c r="C163" s="19">
        <v>5</v>
      </c>
      <c r="D163" t="b" s="20">
        <v>0</v>
      </c>
      <c r="E163" s="21"/>
      <c r="F163" s="22">
        <f>3600*(B163*'data'!$C$15/1000-H163-I162)/C163</f>
        <v>807.570151430922</v>
      </c>
      <c r="G163" s="22">
        <f>IF(F163&gt;'data'!$H$28,'data'!$H$28,IF(F163&lt;0,0,F163))</f>
        <v>807.570151430922</v>
      </c>
      <c r="H163" s="22">
        <f>(J163*'data'!$C$16+K163*OFFSET('data'!$C$17,0,D163)-I162*(OFFSET('data'!$C$18,0,D163)+'data'!$C$19+OFFSET('data'!$C$20,0,D163)))*$C163/60</f>
        <v>-1.12162521032074</v>
      </c>
      <c r="I163" s="22">
        <f>(G163/60)*$C163/60+H163+I162</f>
        <v>22.9087323943552</v>
      </c>
      <c r="J163" s="22">
        <f>J162+('data'!$C$19*I162-'data'!$C$16*J162)*$C163/60</f>
        <v>57.059242592344</v>
      </c>
      <c r="K163" s="22">
        <f>K162+(OFFSET('data'!$C$20,0,D163)*I162-OFFSET('data'!$C$17,0,D163)*K162)*$C163/60</f>
        <v>52.7643360289785</v>
      </c>
      <c r="L163" s="23">
        <f>$A163/60</f>
        <v>13.25</v>
      </c>
      <c r="M163" s="19">
        <f>I163/'data'!$C$15*1000</f>
        <v>3.5</v>
      </c>
      <c r="N163" s="19">
        <f>N162+'data'!$G$21*(M162-N162)/60*C162</f>
        <v>2.95894969217243</v>
      </c>
      <c r="O163" s="20">
        <f>IF(N163&lt;='data'!$G$22,1.89,1.47)</f>
        <v>1.89</v>
      </c>
      <c r="P163" s="19">
        <f>$A163</f>
        <v>795</v>
      </c>
      <c r="Q163" s="20">
        <f>'data'!$G$23-'data'!$G$23*(1-('data'!$G$22^O163)/('data'!$G$22^O163+N163^O163))</f>
        <v>46.866702462607</v>
      </c>
      <c r="R163" s="20">
        <f>VLOOKUP(IF(P163-'data'!$G$24&lt;0,0,P163-'data'!$G$24),P2:Q1104,2)</f>
        <v>47.2579707087219</v>
      </c>
    </row>
    <row r="164" ht="20.05" customHeight="1">
      <c r="A164" s="17">
        <f>$A163+C163</f>
        <v>800</v>
      </c>
      <c r="B164" s="18">
        <v>3.5</v>
      </c>
      <c r="C164" s="19">
        <v>5</v>
      </c>
      <c r="D164" t="b" s="20">
        <v>0</v>
      </c>
      <c r="E164" s="21"/>
      <c r="F164" s="22">
        <f>3600*(B164*'data'!$C$15/1000-H164-I163)/C164</f>
        <v>806.567242199274</v>
      </c>
      <c r="G164" s="22">
        <f>IF(F164&gt;'data'!$H$28,'data'!$H$28,IF(F164&lt;0,0,F164))</f>
        <v>806.567242199274</v>
      </c>
      <c r="H164" s="22">
        <f>(J164*'data'!$C$16+K164*OFFSET('data'!$C$17,0,D164)-I163*(OFFSET('data'!$C$18,0,D164)+'data'!$C$19+OFFSET('data'!$C$20,0,D164)))*$C164/60</f>
        <v>-1.12023228083234</v>
      </c>
      <c r="I164" s="22">
        <f>(G164/60)*$C164/60+H164+I163</f>
        <v>22.9087323943552</v>
      </c>
      <c r="J164" s="22">
        <f>J163+('data'!$C$19*I163-'data'!$C$16*J163)*$C164/60</f>
        <v>57.2780567943985</v>
      </c>
      <c r="K164" s="22">
        <f>K163+(OFFSET('data'!$C$20,0,D164)*I163-OFFSET('data'!$C$17,0,D164)*K163)*$C164/60</f>
        <v>53.0900700051982</v>
      </c>
      <c r="L164" s="23">
        <f>$A164/60</f>
        <v>13.3333333333333</v>
      </c>
      <c r="M164" s="19">
        <f>I164/'data'!$C$15*1000</f>
        <v>3.5</v>
      </c>
      <c r="N164" s="19">
        <f>N163+'data'!$G$21*(M163-N163)/60*C163</f>
        <v>2.96531634650917</v>
      </c>
      <c r="O164" s="20">
        <f>IF(N164&lt;='data'!$G$22,1.89,1.47)</f>
        <v>1.89</v>
      </c>
      <c r="P164" s="19">
        <f>$A164</f>
        <v>800</v>
      </c>
      <c r="Q164" s="20">
        <f>'data'!$G$23-'data'!$G$23*(1-('data'!$G$22^O164)/('data'!$G$22^O164+N164^O164))</f>
        <v>46.7722591976975</v>
      </c>
      <c r="R164" s="20">
        <f>VLOOKUP(IF(P164-'data'!$G$24&lt;0,0,P164-'data'!$G$24),P2:Q1104,2)</f>
        <v>47.1580870727801</v>
      </c>
    </row>
    <row r="165" ht="20.05" customHeight="1">
      <c r="A165" s="17">
        <f>$A164+C164</f>
        <v>805</v>
      </c>
      <c r="B165" s="18">
        <v>3.5</v>
      </c>
      <c r="C165" s="19">
        <v>5</v>
      </c>
      <c r="D165" t="b" s="20">
        <v>0</v>
      </c>
      <c r="E165" s="21"/>
      <c r="F165" s="22">
        <f>3600*(B165*'data'!$C$15/1000-H165-I164)/C165</f>
        <v>805.569784673814</v>
      </c>
      <c r="G165" s="22">
        <f>IF(F165&gt;'data'!$H$28,'data'!$H$28,IF(F165&lt;0,0,F165))</f>
        <v>805.569784673814</v>
      </c>
      <c r="H165" s="22">
        <f>(J165*'data'!$C$16+K165*OFFSET('data'!$C$17,0,D165)-I164*(OFFSET('data'!$C$18,0,D165)+'data'!$C$19+OFFSET('data'!$C$20,0,D165)))*$C165/60</f>
        <v>-1.11884692315809</v>
      </c>
      <c r="I165" s="22">
        <f>(G165/60)*$C165/60+H165+I164</f>
        <v>22.9087323943552</v>
      </c>
      <c r="J165" s="22">
        <f>J164+('data'!$C$19*I164-'data'!$C$16*J164)*$C165/60</f>
        <v>57.4955869164926</v>
      </c>
      <c r="K165" s="22">
        <f>K164+(OFFSET('data'!$C$20,0,D165)*I164-OFFSET('data'!$C$17,0,D165)*K164)*$C165/60</f>
        <v>53.4156951318899</v>
      </c>
      <c r="L165" s="23">
        <f>$A165/60</f>
        <v>13.4166666666667</v>
      </c>
      <c r="M165" s="19">
        <f>I165/'data'!$C$15*1000</f>
        <v>3.5</v>
      </c>
      <c r="N165" s="19">
        <f>N164+'data'!$G$21*(M164-N164)/60*C164</f>
        <v>2.97160808306681</v>
      </c>
      <c r="O165" s="20">
        <f>IF(N165&lt;='data'!$G$22,1.89,1.47)</f>
        <v>1.89</v>
      </c>
      <c r="P165" s="19">
        <f>$A165</f>
        <v>805</v>
      </c>
      <c r="Q165" s="20">
        <f>'data'!$G$23-'data'!$G$23*(1-('data'!$G$22^O165)/('data'!$G$22^O165+N165^O165))</f>
        <v>46.6791240618066</v>
      </c>
      <c r="R165" s="20">
        <f>VLOOKUP(IF(P165-'data'!$G$24&lt;0,0,P165-'data'!$G$24),P2:Q1104,2)</f>
        <v>47.0595954359634</v>
      </c>
    </row>
    <row r="166" ht="20.05" customHeight="1">
      <c r="A166" s="17">
        <f>$A165+C165</f>
        <v>810</v>
      </c>
      <c r="B166" s="18">
        <v>3.5</v>
      </c>
      <c r="C166" s="19">
        <v>5</v>
      </c>
      <c r="D166" t="b" s="20">
        <v>0</v>
      </c>
      <c r="E166" s="21"/>
      <c r="F166" s="22">
        <f>3600*(B166*'data'!$C$15/1000-H166-I165)/C166</f>
        <v>804.577747006933</v>
      </c>
      <c r="G166" s="22">
        <f>IF(F166&gt;'data'!$H$28,'data'!$H$28,IF(F166&lt;0,0,F166))</f>
        <v>804.577747006933</v>
      </c>
      <c r="H166" s="22">
        <f>(J166*'data'!$C$16+K166*OFFSET('data'!$C$17,0,D166)-I165*(OFFSET('data'!$C$18,0,D166)+'data'!$C$19+OFFSET('data'!$C$20,0,D166)))*$C166/60</f>
        <v>-1.1174690930652</v>
      </c>
      <c r="I166" s="22">
        <f>(G166/60)*$C166/60+H166+I165</f>
        <v>22.9087323943552</v>
      </c>
      <c r="J166" s="22">
        <f>J165+('data'!$C$19*I165-'data'!$C$16*J165)*$C166/60</f>
        <v>57.7118404940665</v>
      </c>
      <c r="K166" s="22">
        <f>K165+(OFFSET('data'!$C$20,0,D166)*I165-OFFSET('data'!$C$17,0,D166)*K165)*$C166/60</f>
        <v>53.7412114454275</v>
      </c>
      <c r="L166" s="23">
        <f>$A166/60</f>
        <v>13.5</v>
      </c>
      <c r="M166" s="19">
        <f>I166/'data'!$C$15*1000</f>
        <v>3.5</v>
      </c>
      <c r="N166" s="19">
        <f>N165+'data'!$G$21*(M165-N165)/60*C165</f>
        <v>2.97782578341883</v>
      </c>
      <c r="O166" s="20">
        <f>IF(N166&lt;='data'!$G$22,1.89,1.47)</f>
        <v>1.89</v>
      </c>
      <c r="P166" s="19">
        <f>$A166</f>
        <v>810</v>
      </c>
      <c r="Q166" s="20">
        <f>'data'!$G$23-'data'!$G$23*(1-('data'!$G$22^O166)/('data'!$G$22^O166+N166^O166))</f>
        <v>46.5872769810366</v>
      </c>
      <c r="R166" s="20">
        <f>VLOOKUP(IF(P166-'data'!$G$24&lt;0,0,P166-'data'!$G$24),P2:Q1104,2)</f>
        <v>46.9624742813057</v>
      </c>
    </row>
    <row r="167" ht="20.05" customHeight="1">
      <c r="A167" s="17">
        <f>$A166+C166</f>
        <v>815</v>
      </c>
      <c r="B167" s="18">
        <v>3.5</v>
      </c>
      <c r="C167" s="19">
        <v>5</v>
      </c>
      <c r="D167" t="b" s="20">
        <v>0</v>
      </c>
      <c r="E167" s="21"/>
      <c r="F167" s="22">
        <f>3600*(B167*'data'!$C$15/1000-H167-I166)/C167</f>
        <v>803.5910975378411</v>
      </c>
      <c r="G167" s="22">
        <f>IF(F167&gt;'data'!$H$28,'data'!$H$28,IF(F167&lt;0,0,F167))</f>
        <v>803.5910975378411</v>
      </c>
      <c r="H167" s="22">
        <f>(J167*'data'!$C$16+K167*OFFSET('data'!$C$17,0,D167)-I166*(OFFSET('data'!$C$18,0,D167)+'data'!$C$19+OFFSET('data'!$C$20,0,D167)))*$C167/60</f>
        <v>-1.11609874658035</v>
      </c>
      <c r="I167" s="22">
        <f>(G167/60)*$C167/60+H167+I166</f>
        <v>22.9087323943552</v>
      </c>
      <c r="J167" s="22">
        <f>J166+('data'!$C$19*I166-'data'!$C$16*J166)*$C167/60</f>
        <v>57.9268250183399</v>
      </c>
      <c r="K167" s="22">
        <f>K166+(OFFSET('data'!$C$20,0,D167)*I166-OFFSET('data'!$C$17,0,D167)*K166)*$C167/60</f>
        <v>54.0666189821728</v>
      </c>
      <c r="L167" s="23">
        <f>$A167/60</f>
        <v>13.5833333333333</v>
      </c>
      <c r="M167" s="19">
        <f>I167/'data'!$C$15*1000</f>
        <v>3.5</v>
      </c>
      <c r="N167" s="19">
        <f>N166+'data'!$G$21*(M166-N166)/60*C166</f>
        <v>2.98397031876505</v>
      </c>
      <c r="O167" s="20">
        <f>IF(N167&lt;='data'!$G$22,1.89,1.47)</f>
        <v>1.47</v>
      </c>
      <c r="P167" s="19">
        <f>$A167</f>
        <v>815</v>
      </c>
      <c r="Q167" s="20">
        <f>'data'!$G$23-'data'!$G$23*(1-('data'!$G$22^O167)/('data'!$G$22^O167+N167^O167))</f>
        <v>46.4974319535085</v>
      </c>
      <c r="R167" s="20">
        <f>VLOOKUP(IF(P167-'data'!$G$24&lt;0,0,P167-'data'!$G$24),P2:Q1104,2)</f>
        <v>46.866702462607</v>
      </c>
    </row>
    <row r="168" ht="20.05" customHeight="1">
      <c r="A168" s="17">
        <f>$A167+C167</f>
        <v>820</v>
      </c>
      <c r="B168" s="18">
        <v>3.5</v>
      </c>
      <c r="C168" s="19">
        <v>5</v>
      </c>
      <c r="D168" t="b" s="20">
        <v>0</v>
      </c>
      <c r="E168" s="21"/>
      <c r="F168" s="22">
        <f>3600*(B168*'data'!$C$15/1000-H168-I167)/C168</f>
        <v>802.6098047915081</v>
      </c>
      <c r="G168" s="22">
        <f>IF(F168&gt;'data'!$H$28,'data'!$H$28,IF(F168&lt;0,0,F168))</f>
        <v>802.6098047915081</v>
      </c>
      <c r="H168" s="22">
        <f>(J168*'data'!$C$16+K168*OFFSET('data'!$C$17,0,D168)-I167*(OFFSET('data'!$C$18,0,D168)+'data'!$C$19+OFFSET('data'!$C$20,0,D168)))*$C168/60</f>
        <v>-1.11473583998822</v>
      </c>
      <c r="I168" s="22">
        <f>(G168/60)*$C168/60+H168+I167</f>
        <v>22.9087323943552</v>
      </c>
      <c r="J168" s="22">
        <f>J167+('data'!$C$19*I167-'data'!$C$16*J167)*$C168/60</f>
        <v>58.1405479365711</v>
      </c>
      <c r="K168" s="22">
        <f>K167+(OFFSET('data'!$C$20,0,D168)*I167-OFFSET('data'!$C$17,0,D168)*K167)*$C168/60</f>
        <v>54.3919177784754</v>
      </c>
      <c r="L168" s="23">
        <f>$A168/60</f>
        <v>13.6666666666667</v>
      </c>
      <c r="M168" s="19">
        <f>I168/'data'!$C$15*1000</f>
        <v>3.5</v>
      </c>
      <c r="N168" s="19">
        <f>N167+'data'!$G$21*(M167-N167)/60*C167</f>
        <v>2.99004255005369</v>
      </c>
      <c r="O168" s="20">
        <f>IF(N168&lt;='data'!$G$22,1.89,1.47)</f>
        <v>1.47</v>
      </c>
      <c r="P168" s="19">
        <f>$A168</f>
        <v>820</v>
      </c>
      <c r="Q168" s="20">
        <f>'data'!$G$23-'data'!$G$23*(1-('data'!$G$22^O168)/('data'!$G$22^O168+N168^O168))</f>
        <v>46.4279531664033</v>
      </c>
      <c r="R168" s="20">
        <f>VLOOKUP(IF(P168-'data'!$G$24&lt;0,0,P168-'data'!$G$24),P2:Q1104,2)</f>
        <v>46.7722591976975</v>
      </c>
    </row>
    <row r="169" ht="20.05" customHeight="1">
      <c r="A169" s="17">
        <f>$A168+C168</f>
        <v>825</v>
      </c>
      <c r="B169" s="18">
        <v>3.5</v>
      </c>
      <c r="C169" s="19">
        <v>5</v>
      </c>
      <c r="D169" t="b" s="20">
        <v>0</v>
      </c>
      <c r="E169" s="21"/>
      <c r="F169" s="22">
        <f>3600*(B169*'data'!$C$15/1000-H169-I168)/C169</f>
        <v>801.633837477560</v>
      </c>
      <c r="G169" s="22">
        <f>IF(F169&gt;'data'!$H$28,'data'!$H$28,IF(F169&lt;0,0,F169))</f>
        <v>801.633837477560</v>
      </c>
      <c r="H169" s="22">
        <f>(J169*'data'!$C$16+K169*OFFSET('data'!$C$17,0,D169)-I168*(OFFSET('data'!$C$18,0,D169)+'data'!$C$19+OFFSET('data'!$C$20,0,D169)))*$C169/60</f>
        <v>-1.11338032982996</v>
      </c>
      <c r="I169" s="22">
        <f>(G169/60)*$C169/60+H169+I168</f>
        <v>22.9087323943552</v>
      </c>
      <c r="J169" s="22">
        <f>J168+('data'!$C$19*I168-'data'!$C$16*J168)*$C169/60</f>
        <v>58.3530166523155</v>
      </c>
      <c r="K169" s="22">
        <f>K168+(OFFSET('data'!$C$20,0,D169)*I168-OFFSET('data'!$C$17,0,D169)*K168)*$C169/60</f>
        <v>54.7171078706727</v>
      </c>
      <c r="L169" s="23">
        <f>$A169/60</f>
        <v>13.75</v>
      </c>
      <c r="M169" s="19">
        <f>I169/'data'!$C$15*1000</f>
        <v>3.5</v>
      </c>
      <c r="N169" s="19">
        <f>N168+'data'!$G$21*(M168-N168)/60*C168</f>
        <v>2.99604332810202</v>
      </c>
      <c r="O169" s="20">
        <f>IF(N169&lt;='data'!$G$22,1.89,1.47)</f>
        <v>1.47</v>
      </c>
      <c r="P169" s="19">
        <f>$A169</f>
        <v>825</v>
      </c>
      <c r="Q169" s="20">
        <f>'data'!$G$23-'data'!$G$23*(1-('data'!$G$22^O169)/('data'!$G$22^O169+N169^O169))</f>
        <v>46.3594307443874</v>
      </c>
      <c r="R169" s="20">
        <f>VLOOKUP(IF(P169-'data'!$G$24&lt;0,0,P169-'data'!$G$24),P2:Q1104,2)</f>
        <v>46.6791240618066</v>
      </c>
    </row>
    <row r="170" ht="20.05" customHeight="1">
      <c r="A170" s="17">
        <f>$A169+C169</f>
        <v>830</v>
      </c>
      <c r="B170" s="18">
        <v>3.5</v>
      </c>
      <c r="C170" s="19">
        <v>5</v>
      </c>
      <c r="D170" t="b" s="20">
        <v>0</v>
      </c>
      <c r="E170" s="21"/>
      <c r="F170" s="22">
        <f>3600*(B170*'data'!$C$15/1000-H170-I169)/C170</f>
        <v>800.663164489206</v>
      </c>
      <c r="G170" s="22">
        <f>IF(F170&gt;'data'!$H$28,'data'!$H$28,IF(F170&lt;0,0,F170))</f>
        <v>800.663164489206</v>
      </c>
      <c r="H170" s="22">
        <f>(J170*'data'!$C$16+K170*OFFSET('data'!$C$17,0,D170)-I169*(OFFSET('data'!$C$18,0,D170)+'data'!$C$19+OFFSET('data'!$C$20,0,D170)))*$C170/60</f>
        <v>-1.11203217290169</v>
      </c>
      <c r="I170" s="22">
        <f>(G170/60)*$C170/60+H170+I169</f>
        <v>22.9087323943552</v>
      </c>
      <c r="J170" s="22">
        <f>J169+('data'!$C$19*I169-'data'!$C$16*J169)*$C170/60</f>
        <v>58.5642385256815</v>
      </c>
      <c r="K170" s="22">
        <f>K169+(OFFSET('data'!$C$20,0,D170)*I169-OFFSET('data'!$C$17,0,D170)*K169)*$C170/60</f>
        <v>55.0421892950901</v>
      </c>
      <c r="L170" s="23">
        <f>$A170/60</f>
        <v>13.8333333333333</v>
      </c>
      <c r="M170" s="19">
        <f>I170/'data'!$C$15*1000</f>
        <v>3.5</v>
      </c>
      <c r="N170" s="19">
        <f>N169+'data'!$G$21*(M169-N169)/60*C169</f>
        <v>3.00197349371555</v>
      </c>
      <c r="O170" s="20">
        <f>IF(N170&lt;='data'!$G$22,1.89,1.47)</f>
        <v>1.47</v>
      </c>
      <c r="P170" s="19">
        <f>$A170</f>
        <v>830</v>
      </c>
      <c r="Q170" s="20">
        <f>'data'!$G$23-'data'!$G$23*(1-('data'!$G$22^O170)/('data'!$G$22^O170+N170^O170))</f>
        <v>46.2918499349374</v>
      </c>
      <c r="R170" s="20">
        <f>VLOOKUP(IF(P170-'data'!$G$24&lt;0,0,P170-'data'!$G$24),P2:Q1104,2)</f>
        <v>46.5872769810366</v>
      </c>
    </row>
    <row r="171" ht="20.05" customHeight="1">
      <c r="A171" s="17">
        <f>$A170+C170</f>
        <v>835</v>
      </c>
      <c r="B171" s="18">
        <v>3.5</v>
      </c>
      <c r="C171" s="19">
        <v>5</v>
      </c>
      <c r="D171" t="b" s="20">
        <v>0</v>
      </c>
      <c r="E171" s="21"/>
      <c r="F171" s="22">
        <f>3600*(B171*'data'!$C$15/1000-H171-I170)/C171</f>
        <v>799.6977549021281</v>
      </c>
      <c r="G171" s="22">
        <f>IF(F171&gt;'data'!$H$28,'data'!$H$28,IF(F171&lt;0,0,F171))</f>
        <v>799.6977549021281</v>
      </c>
      <c r="H171" s="22">
        <f>(J171*'data'!$C$16+K171*OFFSET('data'!$C$17,0,D171)-I170*(OFFSET('data'!$C$18,0,D171)+'data'!$C$19+OFFSET('data'!$C$20,0,D171)))*$C171/60</f>
        <v>-1.11069132625297</v>
      </c>
      <c r="I171" s="22">
        <f>(G171/60)*$C171/60+H171+I170</f>
        <v>22.9087323943552</v>
      </c>
      <c r="J171" s="22">
        <f>J170+('data'!$C$19*I170-'data'!$C$16*J170)*$C171/60</f>
        <v>58.774220873586</v>
      </c>
      <c r="K171" s="22">
        <f>K170+(OFFSET('data'!$C$20,0,D171)*I170-OFFSET('data'!$C$17,0,D171)*K170)*$C171/60</f>
        <v>55.3671620880407</v>
      </c>
      <c r="L171" s="23">
        <f>$A171/60</f>
        <v>13.9166666666667</v>
      </c>
      <c r="M171" s="19">
        <f>I171/'data'!$C$15*1000</f>
        <v>3.5</v>
      </c>
      <c r="N171" s="19">
        <f>N170+'data'!$G$21*(M170-N170)/60*C170</f>
        <v>3.00783387780585</v>
      </c>
      <c r="O171" s="20">
        <f>IF(N171&lt;='data'!$G$22,1.89,1.47)</f>
        <v>1.47</v>
      </c>
      <c r="P171" s="19">
        <f>$A171</f>
        <v>835</v>
      </c>
      <c r="Q171" s="20">
        <f>'data'!$G$23-'data'!$G$23*(1-('data'!$G$22^O171)/('data'!$G$22^O171+N171^O171))</f>
        <v>46.2251962495249</v>
      </c>
      <c r="R171" s="20">
        <f>VLOOKUP(IF(P171-'data'!$G$24&lt;0,0,P171-'data'!$G$24),P2:Q1104,2)</f>
        <v>46.4974319535085</v>
      </c>
    </row>
    <row r="172" ht="20.05" customHeight="1">
      <c r="A172" s="17">
        <f>$A171+C171</f>
        <v>840</v>
      </c>
      <c r="B172" s="18">
        <v>3.5</v>
      </c>
      <c r="C172" s="19">
        <v>5</v>
      </c>
      <c r="D172" t="b" s="20">
        <v>0</v>
      </c>
      <c r="E172" s="21"/>
      <c r="F172" s="22">
        <f>3600*(B172*'data'!$C$15/1000-H172-I171)/C172</f>
        <v>798.737577973470</v>
      </c>
      <c r="G172" s="22">
        <f>IF(F172&gt;'data'!$H$28,'data'!$H$28,IF(F172&lt;0,0,F172))</f>
        <v>798.737577973470</v>
      </c>
      <c r="H172" s="22">
        <f>(J172*'data'!$C$16+K172*OFFSET('data'!$C$17,0,D172)-I171*(OFFSET('data'!$C$18,0,D172)+'data'!$C$19+OFFSET('data'!$C$20,0,D172)))*$C172/60</f>
        <v>-1.10935774718539</v>
      </c>
      <c r="I172" s="22">
        <f>(G172/60)*$C172/60+H172+I171</f>
        <v>22.9087323943552</v>
      </c>
      <c r="J172" s="22">
        <f>J171+('data'!$C$19*I171-'data'!$C$16*J171)*$C172/60</f>
        <v>58.9829709700075</v>
      </c>
      <c r="K172" s="22">
        <f>K171+(OFFSET('data'!$C$20,0,D172)*I171-OFFSET('data'!$C$17,0,D172)*K171)*$C172/60</f>
        <v>55.6920262858256</v>
      </c>
      <c r="L172" s="23">
        <f>$A172/60</f>
        <v>14</v>
      </c>
      <c r="M172" s="19">
        <f>I172/'data'!$C$15*1000</f>
        <v>3.5</v>
      </c>
      <c r="N172" s="19">
        <f>N171+'data'!$G$21*(M171-N171)/60*C171</f>
        <v>3.01362530150699</v>
      </c>
      <c r="O172" s="20">
        <f>IF(N172&lt;='data'!$G$22,1.89,1.47)</f>
        <v>1.47</v>
      </c>
      <c r="P172" s="19">
        <f>$A172</f>
        <v>840</v>
      </c>
      <c r="Q172" s="20">
        <f>'data'!$G$23-'data'!$G$23*(1-('data'!$G$22^O172)/('data'!$G$22^O172+N172^O172))</f>
        <v>46.1594554581166</v>
      </c>
      <c r="R172" s="20">
        <f>VLOOKUP(IF(P172-'data'!$G$24&lt;0,0,P172-'data'!$G$24),P2:Q1104,2)</f>
        <v>46.4279531664033</v>
      </c>
    </row>
    <row r="173" ht="20.05" customHeight="1">
      <c r="A173" s="17">
        <f>$A172+C172</f>
        <v>845</v>
      </c>
      <c r="B173" s="18">
        <v>3.5</v>
      </c>
      <c r="C173" s="19">
        <v>5</v>
      </c>
      <c r="D173" t="b" s="20">
        <v>0</v>
      </c>
      <c r="E173" s="21"/>
      <c r="F173" s="22">
        <f>3600*(B173*'data'!$C$15/1000-H173-I172)/C173</f>
        <v>797.7826031407091</v>
      </c>
      <c r="G173" s="22">
        <f>IF(F173&gt;'data'!$H$28,'data'!$H$28,IF(F173&lt;0,0,F173))</f>
        <v>797.7826031407091</v>
      </c>
      <c r="H173" s="22">
        <f>(J173*'data'!$C$16+K173*OFFSET('data'!$C$17,0,D173)-I172*(OFFSET('data'!$C$18,0,D173)+'data'!$C$19+OFFSET('data'!$C$20,0,D173)))*$C173/60</f>
        <v>-1.108031393251</v>
      </c>
      <c r="I173" s="22">
        <f>(G173/60)*$C173/60+H173+I172</f>
        <v>22.9087323943552</v>
      </c>
      <c r="J173" s="22">
        <f>J172+('data'!$C$19*I172-'data'!$C$16*J172)*$C173/60</f>
        <v>59.1904960462383</v>
      </c>
      <c r="K173" s="22">
        <f>K172+(OFFSET('data'!$C$20,0,D173)*I172-OFFSET('data'!$C$17,0,D173)*K172)*$C173/60</f>
        <v>56.0167819247337</v>
      </c>
      <c r="L173" s="23">
        <f>$A173/60</f>
        <v>14.0833333333333</v>
      </c>
      <c r="M173" s="19">
        <f>I173/'data'!$C$15*1000</f>
        <v>3.5</v>
      </c>
      <c r="N173" s="19">
        <f>N172+'data'!$G$21*(M172-N172)/60*C172</f>
        <v>3.01934857629057</v>
      </c>
      <c r="O173" s="20">
        <f>IF(N173&lt;='data'!$G$22,1.89,1.47)</f>
        <v>1.47</v>
      </c>
      <c r="P173" s="19">
        <f>$A173</f>
        <v>845</v>
      </c>
      <c r="Q173" s="20">
        <f>'data'!$G$23-'data'!$G$23*(1-('data'!$G$22^O173)/('data'!$G$22^O173+N173^O173))</f>
        <v>46.0946135838037</v>
      </c>
      <c r="R173" s="20">
        <f>VLOOKUP(IF(P173-'data'!$G$24&lt;0,0,P173-'data'!$G$24),P2:Q1104,2)</f>
        <v>46.3594307443874</v>
      </c>
    </row>
    <row r="174" ht="20.05" customHeight="1">
      <c r="A174" s="17">
        <f>$A173+C173</f>
        <v>850</v>
      </c>
      <c r="B174" s="18">
        <v>3.5</v>
      </c>
      <c r="C174" s="19">
        <v>5</v>
      </c>
      <c r="D174" t="b" s="20">
        <v>0</v>
      </c>
      <c r="E174" s="21"/>
      <c r="F174" s="22">
        <f>3600*(B174*'data'!$C$15/1000-H174-I173)/C174</f>
        <v>796.832800020644</v>
      </c>
      <c r="G174" s="22">
        <f>IF(F174&gt;'data'!$H$28,'data'!$H$28,IF(F174&lt;0,0,F174))</f>
        <v>796.832800020644</v>
      </c>
      <c r="H174" s="22">
        <f>(J174*'data'!$C$16+K174*OFFSET('data'!$C$17,0,D174)-I173*(OFFSET('data'!$C$18,0,D174)+'data'!$C$19+OFFSET('data'!$C$20,0,D174)))*$C174/60</f>
        <v>-1.10671222225091</v>
      </c>
      <c r="I174" s="22">
        <f>(G174/60)*$C174/60+H174+I173</f>
        <v>22.9087323943552</v>
      </c>
      <c r="J174" s="22">
        <f>J173+('data'!$C$19*I173-'data'!$C$16*J173)*$C174/60</f>
        <v>59.3968032911347</v>
      </c>
      <c r="K174" s="22">
        <f>K173+(OFFSET('data'!$C$20,0,D174)*I173-OFFSET('data'!$C$17,0,D174)*K173)*$C174/60</f>
        <v>56.3414290410418</v>
      </c>
      <c r="L174" s="23">
        <f>$A174/60</f>
        <v>14.1666666666667</v>
      </c>
      <c r="M174" s="19">
        <f>I174/'data'!$C$15*1000</f>
        <v>3.5</v>
      </c>
      <c r="N174" s="19">
        <f>N173+'data'!$G$21*(M173-N173)/60*C173</f>
        <v>3.02500450407944</v>
      </c>
      <c r="O174" s="20">
        <f>IF(N174&lt;='data'!$G$22,1.89,1.47)</f>
        <v>1.47</v>
      </c>
      <c r="P174" s="19">
        <f>$A174</f>
        <v>850</v>
      </c>
      <c r="Q174" s="20">
        <f>'data'!$G$23-'data'!$G$23*(1-('data'!$G$22^O174)/('data'!$G$22^O174+N174^O174))</f>
        <v>46.0306568975565</v>
      </c>
      <c r="R174" s="20">
        <f>VLOOKUP(IF(P174-'data'!$G$24&lt;0,0,P174-'data'!$G$24),P2:Q1104,2)</f>
        <v>46.2918499349374</v>
      </c>
    </row>
    <row r="175" ht="20.05" customHeight="1">
      <c r="A175" s="17">
        <f>$A174+C174</f>
        <v>855</v>
      </c>
      <c r="B175" s="18">
        <v>3.5</v>
      </c>
      <c r="C175" s="19">
        <v>5</v>
      </c>
      <c r="D175" t="b" s="20">
        <v>0</v>
      </c>
      <c r="E175" s="21"/>
      <c r="F175" s="22">
        <f>3600*(B175*'data'!$C$15/1000-H175-I174)/C175</f>
        <v>795.888138408304</v>
      </c>
      <c r="G175" s="22">
        <f>IF(F175&gt;'data'!$H$28,'data'!$H$28,IF(F175&lt;0,0,F175))</f>
        <v>795.888138408304</v>
      </c>
      <c r="H175" s="22">
        <f>(J175*'data'!$C$16+K175*OFFSET('data'!$C$17,0,D175)-I174*(OFFSET('data'!$C$18,0,D175)+'data'!$C$19+OFFSET('data'!$C$20,0,D175)))*$C175/60</f>
        <v>-1.10540019223377</v>
      </c>
      <c r="I175" s="22">
        <f>(G175/60)*$C175/60+H175+I174</f>
        <v>22.9087323943552</v>
      </c>
      <c r="J175" s="22">
        <f>J174+('data'!$C$19*I174-'data'!$C$16*J174)*$C175/60</f>
        <v>59.6018998513663</v>
      </c>
      <c r="K175" s="22">
        <f>K174+(OFFSET('data'!$C$20,0,D175)*I174-OFFSET('data'!$C$17,0,D175)*K174)*$C175/60</f>
        <v>56.6659676710146</v>
      </c>
      <c r="L175" s="23">
        <f>$A175/60</f>
        <v>14.25</v>
      </c>
      <c r="M175" s="19">
        <f>I175/'data'!$C$15*1000</f>
        <v>3.5</v>
      </c>
      <c r="N175" s="19">
        <f>N174+'data'!$G$21*(M174-N174)/60*C174</f>
        <v>3.03059387736004</v>
      </c>
      <c r="O175" s="20">
        <f>IF(N175&lt;='data'!$G$22,1.89,1.47)</f>
        <v>1.47</v>
      </c>
      <c r="P175" s="19">
        <f>$A175</f>
        <v>855</v>
      </c>
      <c r="Q175" s="20">
        <f>'data'!$G$23-'data'!$G$23*(1-('data'!$G$22^O175)/('data'!$G$22^O175+N175^O175))</f>
        <v>45.9675719131021</v>
      </c>
      <c r="R175" s="20">
        <f>VLOOKUP(IF(P175-'data'!$G$24&lt;0,0,P175-'data'!$G$24),P2:Q1104,2)</f>
        <v>46.2251962495249</v>
      </c>
    </row>
    <row r="176" ht="20.05" customHeight="1">
      <c r="A176" s="17">
        <f>$A175+C175</f>
        <v>860</v>
      </c>
      <c r="B176" s="18">
        <v>3.5</v>
      </c>
      <c r="C176" s="19">
        <v>5</v>
      </c>
      <c r="D176" t="b" s="20">
        <v>0</v>
      </c>
      <c r="E176" s="21"/>
      <c r="F176" s="22">
        <f>3600*(B176*'data'!$C$15/1000-H176-I175)/C176</f>
        <v>794.948588275950</v>
      </c>
      <c r="G176" s="22">
        <f>IF(F176&gt;'data'!$H$28,'data'!$H$28,IF(F176&lt;0,0,F176))</f>
        <v>794.948588275950</v>
      </c>
      <c r="H176" s="22">
        <f>(J176*'data'!$C$16+K176*OFFSET('data'!$C$17,0,D176)-I175*(OFFSET('data'!$C$18,0,D176)+'data'!$C$19+OFFSET('data'!$C$20,0,D176)))*$C176/60</f>
        <v>-1.10409526149439</v>
      </c>
      <c r="I176" s="22">
        <f>(G176/60)*$C176/60+H176+I175</f>
        <v>22.9087323943552</v>
      </c>
      <c r="J176" s="22">
        <f>J175+('data'!$C$19*I175-'data'!$C$16*J175)*$C176/60</f>
        <v>59.8057928316636</v>
      </c>
      <c r="K176" s="22">
        <f>K175+(OFFSET('data'!$C$20,0,D176)*I175-OFFSET('data'!$C$17,0,D176)*K175)*$C176/60</f>
        <v>56.9903978509046</v>
      </c>
      <c r="L176" s="23">
        <f>$A176/60</f>
        <v>14.3333333333333</v>
      </c>
      <c r="M176" s="19">
        <f>I176/'data'!$C$15*1000</f>
        <v>3.5</v>
      </c>
      <c r="N176" s="19">
        <f>N175+'data'!$G$21*(M175-N175)/60*C175</f>
        <v>3.03611747929346</v>
      </c>
      <c r="O176" s="20">
        <f>IF(N176&lt;='data'!$G$22,1.89,1.47)</f>
        <v>1.47</v>
      </c>
      <c r="P176" s="19">
        <f>$A176</f>
        <v>860</v>
      </c>
      <c r="Q176" s="20">
        <f>'data'!$G$23-'data'!$G$23*(1-('data'!$G$22^O176)/('data'!$G$22^O176+N176^O176))</f>
        <v>45.9053453819214</v>
      </c>
      <c r="R176" s="20">
        <f>VLOOKUP(IF(P176-'data'!$G$24&lt;0,0,P176-'data'!$G$24),P2:Q1104,2)</f>
        <v>46.1594554581166</v>
      </c>
    </row>
    <row r="177" ht="20.05" customHeight="1">
      <c r="A177" s="17">
        <f>$A176+C176</f>
        <v>865</v>
      </c>
      <c r="B177" s="18">
        <v>3.5</v>
      </c>
      <c r="C177" s="19">
        <v>5</v>
      </c>
      <c r="D177" t="b" s="20">
        <v>0</v>
      </c>
      <c r="E177" s="21"/>
      <c r="F177" s="22">
        <f>3600*(B177*'data'!$C$15/1000-H177-I176)/C177</f>
        <v>794.0141197719799</v>
      </c>
      <c r="G177" s="22">
        <f>IF(F177&gt;'data'!$H$28,'data'!$H$28,IF(F177&lt;0,0,F177))</f>
        <v>794.0141197719799</v>
      </c>
      <c r="H177" s="22">
        <f>(J177*'data'!$C$16+K177*OFFSET('data'!$C$17,0,D177)-I176*(OFFSET('data'!$C$18,0,D177)+'data'!$C$19+OFFSET('data'!$C$20,0,D177)))*$C177/60</f>
        <v>-1.10279738857221</v>
      </c>
      <c r="I177" s="22">
        <f>(G177/60)*$C177/60+H177+I176</f>
        <v>22.9087323943552</v>
      </c>
      <c r="J177" s="22">
        <f>J176+('data'!$C$19*I176-'data'!$C$16*J176)*$C177/60</f>
        <v>60.0084892950639</v>
      </c>
      <c r="K177" s="22">
        <f>K176+(OFFSET('data'!$C$20,0,D177)*I176-OFFSET('data'!$C$17,0,D177)*K176)*$C177/60</f>
        <v>57.3147196169522</v>
      </c>
      <c r="L177" s="23">
        <f>$A177/60</f>
        <v>14.4166666666667</v>
      </c>
      <c r="M177" s="19">
        <f>I177/'data'!$C$15*1000</f>
        <v>3.5</v>
      </c>
      <c r="N177" s="19">
        <f>N176+'data'!$G$21*(M176-N176)/60*C176</f>
        <v>3.04157608382517</v>
      </c>
      <c r="O177" s="20">
        <f>IF(N177&lt;='data'!$G$22,1.89,1.47)</f>
        <v>1.47</v>
      </c>
      <c r="P177" s="19">
        <f>$A177</f>
        <v>865</v>
      </c>
      <c r="Q177" s="20">
        <f>'data'!$G$23-'data'!$G$23*(1-('data'!$G$22^O177)/('data'!$G$22^O177+N177^O177))</f>
        <v>45.8439642883628</v>
      </c>
      <c r="R177" s="20">
        <f>VLOOKUP(IF(P177-'data'!$G$24&lt;0,0,P177-'data'!$G$24),P2:Q1104,2)</f>
        <v>46.0946135838037</v>
      </c>
    </row>
    <row r="178" ht="20.05" customHeight="1">
      <c r="A178" s="17">
        <f>$A177+C177</f>
        <v>870</v>
      </c>
      <c r="B178" s="18">
        <v>3.5</v>
      </c>
      <c r="C178" s="19">
        <v>5</v>
      </c>
      <c r="D178" t="b" s="20">
        <v>0</v>
      </c>
      <c r="E178" s="21"/>
      <c r="F178" s="22">
        <f>3600*(B178*'data'!$C$15/1000-H178-I177)/C178</f>
        <v>793.084703219953</v>
      </c>
      <c r="G178" s="22">
        <f>IF(F178&gt;'data'!$H$28,'data'!$H$28,IF(F178&lt;0,0,F178))</f>
        <v>793.084703219953</v>
      </c>
      <c r="H178" s="22">
        <f>(J178*'data'!$C$16+K178*OFFSET('data'!$C$17,0,D178)-I177*(OFFSET('data'!$C$18,0,D178)+'data'!$C$19+OFFSET('data'!$C$20,0,D178)))*$C178/60</f>
        <v>-1.10150653224995</v>
      </c>
      <c r="I178" s="22">
        <f>(G178/60)*$C178/60+H178+I177</f>
        <v>22.9087323943552</v>
      </c>
      <c r="J178" s="22">
        <f>J177+('data'!$C$19*I177-'data'!$C$16*J177)*$C178/60</f>
        <v>60.209996263156</v>
      </c>
      <c r="K178" s="22">
        <f>K177+(OFFSET('data'!$C$20,0,D178)*I177-OFFSET('data'!$C$17,0,D178)*K177)*$C178/60</f>
        <v>57.6389330053858</v>
      </c>
      <c r="L178" s="23">
        <f>$A178/60</f>
        <v>14.5</v>
      </c>
      <c r="M178" s="19">
        <f>I178/'data'!$C$15*1000</f>
        <v>3.5</v>
      </c>
      <c r="N178" s="19">
        <f>N177+'data'!$G$21*(M177-N177)/60*C177</f>
        <v>3.04697045579346</v>
      </c>
      <c r="O178" s="20">
        <f>IF(N178&lt;='data'!$G$22,1.89,1.47)</f>
        <v>1.47</v>
      </c>
      <c r="P178" s="19">
        <f>$A178</f>
        <v>870</v>
      </c>
      <c r="Q178" s="20">
        <f>'data'!$G$23-'data'!$G$23*(1-('data'!$G$22^O178)/('data'!$G$22^O178+N178^O178))</f>
        <v>45.783415844869</v>
      </c>
      <c r="R178" s="20">
        <f>VLOOKUP(IF(P178-'data'!$G$24&lt;0,0,P178-'data'!$G$24),P2:Q1104,2)</f>
        <v>46.0306568975565</v>
      </c>
    </row>
    <row r="179" ht="20.05" customHeight="1">
      <c r="A179" s="17">
        <f>$A178+C178</f>
        <v>875</v>
      </c>
      <c r="B179" s="18">
        <v>3.5</v>
      </c>
      <c r="C179" s="19">
        <v>5</v>
      </c>
      <c r="D179" t="b" s="20">
        <v>0</v>
      </c>
      <c r="E179" s="21"/>
      <c r="F179" s="22">
        <f>3600*(B179*'data'!$C$15/1000-H179-I178)/C179</f>
        <v>792.1603091175079</v>
      </c>
      <c r="G179" s="22">
        <f>IF(F179&gt;'data'!$H$28,'data'!$H$28,IF(F179&lt;0,0,F179))</f>
        <v>792.1603091175079</v>
      </c>
      <c r="H179" s="22">
        <f>(J179*'data'!$C$16+K179*OFFSET('data'!$C$17,0,D179)-I178*(OFFSET('data'!$C$18,0,D179)+'data'!$C$19+OFFSET('data'!$C$20,0,D179)))*$C179/60</f>
        <v>-1.10022265155211</v>
      </c>
      <c r="I179" s="22">
        <f>(G179/60)*$C179/60+H179+I178</f>
        <v>22.9087323943552</v>
      </c>
      <c r="J179" s="22">
        <f>J178+('data'!$C$19*I178-'data'!$C$16*J178)*$C179/60</f>
        <v>60.4103207163237</v>
      </c>
      <c r="K179" s="22">
        <f>K178+(OFFSET('data'!$C$20,0,D179)*I178-OFFSET('data'!$C$17,0,D179)*K178)*$C179/60</f>
        <v>57.9630380524215</v>
      </c>
      <c r="L179" s="23">
        <f>$A179/60</f>
        <v>14.5833333333333</v>
      </c>
      <c r="M179" s="19">
        <f>I179/'data'!$C$15*1000</f>
        <v>3.5</v>
      </c>
      <c r="N179" s="19">
        <f>N178+'data'!$G$21*(M178-N178)/60*C178</f>
        <v>3.05230135103659</v>
      </c>
      <c r="O179" s="20">
        <f>IF(N179&lt;='data'!$G$22,1.89,1.47)</f>
        <v>1.47</v>
      </c>
      <c r="P179" s="19">
        <f>$A179</f>
        <v>875</v>
      </c>
      <c r="Q179" s="20">
        <f>'data'!$G$23-'data'!$G$23*(1-('data'!$G$22^O179)/('data'!$G$22^O179+N179^O179))</f>
        <v>45.7236874873158</v>
      </c>
      <c r="R179" s="20">
        <f>VLOOKUP(IF(P179-'data'!$G$24&lt;0,0,P179-'data'!$G$24),P2:Q1104,2)</f>
        <v>45.9675719131021</v>
      </c>
    </row>
    <row r="180" ht="20.05" customHeight="1">
      <c r="A180" s="17">
        <f>$A179+C179</f>
        <v>880</v>
      </c>
      <c r="B180" s="18">
        <v>3.5</v>
      </c>
      <c r="C180" s="19">
        <v>5</v>
      </c>
      <c r="D180" t="b" s="20">
        <v>0</v>
      </c>
      <c r="E180" s="21"/>
      <c r="F180" s="22">
        <f>3600*(B180*'data'!$C$15/1000-H180-I179)/C180</f>
        <v>791.240908135374</v>
      </c>
      <c r="G180" s="22">
        <f>IF(F180&gt;'data'!$H$28,'data'!$H$28,IF(F180&lt;0,0,F180))</f>
        <v>791.240908135374</v>
      </c>
      <c r="H180" s="22">
        <f>(J180*'data'!$C$16+K180*OFFSET('data'!$C$17,0,D180)-I179*(OFFSET('data'!$C$18,0,D180)+'data'!$C$19+OFFSET('data'!$C$20,0,D180)))*$C180/60</f>
        <v>-1.09894570574359</v>
      </c>
      <c r="I180" s="22">
        <f>(G180/60)*$C180/60+H180+I179</f>
        <v>22.9087323943552</v>
      </c>
      <c r="J180" s="22">
        <f>J179+('data'!$C$19*I179-'data'!$C$16*J179)*$C180/60</f>
        <v>60.6094695939873</v>
      </c>
      <c r="K180" s="22">
        <f>K179+(OFFSET('data'!$C$20,0,D180)*I179-OFFSET('data'!$C$17,0,D180)*K179)*$C180/60</f>
        <v>58.2870347942635</v>
      </c>
      <c r="L180" s="23">
        <f>$A180/60</f>
        <v>14.6666666666667</v>
      </c>
      <c r="M180" s="19">
        <f>I180/'data'!$C$15*1000</f>
        <v>3.5</v>
      </c>
      <c r="N180" s="19">
        <f>N179+'data'!$G$21*(M179-N179)/60*C179</f>
        <v>3.05756951649872</v>
      </c>
      <c r="O180" s="20">
        <f>IF(N180&lt;='data'!$G$22,1.89,1.47)</f>
        <v>1.47</v>
      </c>
      <c r="P180" s="19">
        <f>$A180</f>
        <v>880</v>
      </c>
      <c r="Q180" s="20">
        <f>'data'!$G$23-'data'!$G$23*(1-('data'!$G$22^O180)/('data'!$G$22^O180+N180^O180))</f>
        <v>45.6647668704577</v>
      </c>
      <c r="R180" s="20">
        <f>VLOOKUP(IF(P180-'data'!$G$24&lt;0,0,P180-'data'!$G$24),P2:Q1104,2)</f>
        <v>45.9053453819214</v>
      </c>
    </row>
    <row r="181" ht="20.05" customHeight="1">
      <c r="A181" s="17">
        <f>$A180+C180</f>
        <v>885</v>
      </c>
      <c r="B181" s="18">
        <v>3.5</v>
      </c>
      <c r="C181" s="19">
        <v>5</v>
      </c>
      <c r="D181" t="b" s="20">
        <v>0</v>
      </c>
      <c r="E181" s="21"/>
      <c r="F181" s="22">
        <f>3600*(B181*'data'!$C$15/1000-H181-I180)/C181</f>
        <v>790.3264711163509</v>
      </c>
      <c r="G181" s="22">
        <f>IF(F181&gt;'data'!$H$28,'data'!$H$28,IF(F181&lt;0,0,F181))</f>
        <v>790.3264711163509</v>
      </c>
      <c r="H181" s="22">
        <f>(J181*'data'!$C$16+K181*OFFSET('data'!$C$17,0,D181)-I180*(OFFSET('data'!$C$18,0,D181)+'data'!$C$19+OFFSET('data'!$C$20,0,D181)))*$C181/60</f>
        <v>-1.09767565432828</v>
      </c>
      <c r="I181" s="22">
        <f>(G181/60)*$C181/60+H181+I180</f>
        <v>22.9087323943552</v>
      </c>
      <c r="J181" s="22">
        <f>J180+('data'!$C$19*I180-'data'!$C$16*J180)*$C181/60</f>
        <v>60.8074497948441</v>
      </c>
      <c r="K181" s="22">
        <f>K180+(OFFSET('data'!$C$20,0,D181)*I180-OFFSET('data'!$C$17,0,D181)*K180)*$C181/60</f>
        <v>58.6109232671038</v>
      </c>
      <c r="L181" s="23">
        <f>$A181/60</f>
        <v>14.75</v>
      </c>
      <c r="M181" s="19">
        <f>I181/'data'!$C$15*1000</f>
        <v>3.5</v>
      </c>
      <c r="N181" s="19">
        <f>N180+'data'!$G$21*(M180-N180)/60*C180</f>
        <v>3.06277569033457</v>
      </c>
      <c r="O181" s="20">
        <f>IF(N181&lt;='data'!$G$22,1.89,1.47)</f>
        <v>1.47</v>
      </c>
      <c r="P181" s="19">
        <f>$A181</f>
        <v>885</v>
      </c>
      <c r="Q181" s="20">
        <f>'data'!$G$23-'data'!$G$23*(1-('data'!$G$22^O181)/('data'!$G$22^O181+N181^O181))</f>
        <v>45.6066418634799</v>
      </c>
      <c r="R181" s="20">
        <f>VLOOKUP(IF(P181-'data'!$G$24&lt;0,0,P181-'data'!$G$24),P2:Q1104,2)</f>
        <v>45.8439642883628</v>
      </c>
    </row>
    <row r="182" ht="20.05" customHeight="1">
      <c r="A182" s="17">
        <f>$A181+C181</f>
        <v>890</v>
      </c>
      <c r="B182" s="18">
        <v>3.5</v>
      </c>
      <c r="C182" s="19">
        <v>5</v>
      </c>
      <c r="D182" t="b" s="20">
        <v>0</v>
      </c>
      <c r="E182" s="21"/>
      <c r="F182" s="22">
        <f>3600*(B182*'data'!$C$15/1000-H182-I181)/C182</f>
        <v>789.416969074290</v>
      </c>
      <c r="G182" s="22">
        <f>IF(F182&gt;'data'!$H$28,'data'!$H$28,IF(F182&lt;0,0,F182))</f>
        <v>789.416969074290</v>
      </c>
      <c r="H182" s="22">
        <f>(J182*'data'!$C$16+K182*OFFSET('data'!$C$17,0,D182)-I181*(OFFSET('data'!$C$18,0,D182)+'data'!$C$19+OFFSET('data'!$C$20,0,D182)))*$C182/60</f>
        <v>-1.09641245704764</v>
      </c>
      <c r="I182" s="22">
        <f>(G182/60)*$C182/60+H182+I181</f>
        <v>22.9087323943552</v>
      </c>
      <c r="J182" s="22">
        <f>J181+('data'!$C$19*I181-'data'!$C$16*J181)*$C182/60</f>
        <v>61.0042681771073</v>
      </c>
      <c r="K182" s="22">
        <f>K181+(OFFSET('data'!$C$20,0,D182)*I181-OFFSET('data'!$C$17,0,D182)*K181)*$C182/60</f>
        <v>58.9347035071223</v>
      </c>
      <c r="L182" s="23">
        <f>$A182/60</f>
        <v>14.8333333333333</v>
      </c>
      <c r="M182" s="19">
        <f>I182/'data'!$C$15*1000</f>
        <v>3.5</v>
      </c>
      <c r="N182" s="19">
        <f>N181+'data'!$G$21*(M181-N181)/60*C181</f>
        <v>3.06792060201281</v>
      </c>
      <c r="O182" s="20">
        <f>IF(N182&lt;='data'!$G$22,1.89,1.47)</f>
        <v>1.47</v>
      </c>
      <c r="P182" s="19">
        <f>$A182</f>
        <v>890</v>
      </c>
      <c r="Q182" s="20">
        <f>'data'!$G$23-'data'!$G$23*(1-('data'!$G$22^O182)/('data'!$G$22^O182+N182^O182))</f>
        <v>45.5493005456525</v>
      </c>
      <c r="R182" s="20">
        <f>VLOOKUP(IF(P182-'data'!$G$24&lt;0,0,P182-'data'!$G$24),P2:Q1104,2)</f>
        <v>45.783415844869</v>
      </c>
    </row>
    <row r="183" ht="20.05" customHeight="1">
      <c r="A183" s="17">
        <f>$A182+C182</f>
        <v>895</v>
      </c>
      <c r="B183" s="18">
        <v>3.5</v>
      </c>
      <c r="C183" s="19">
        <v>5</v>
      </c>
      <c r="D183" t="b" s="20">
        <v>0</v>
      </c>
      <c r="E183" s="21"/>
      <c r="F183" s="22">
        <f>3600*(B183*'data'!$C$15/1000-H183-I182)/C183</f>
        <v>788.5123731931</v>
      </c>
      <c r="G183" s="22">
        <f>IF(F183&gt;'data'!$H$28,'data'!$H$28,IF(F183&lt;0,0,F183))</f>
        <v>788.5123731931</v>
      </c>
      <c r="H183" s="22">
        <f>(J183*'data'!$C$16+K183*OFFSET('data'!$C$17,0,D183)-I182*(OFFSET('data'!$C$18,0,D183)+'data'!$C$19+OFFSET('data'!$C$20,0,D183)))*$C183/60</f>
        <v>-1.09515607387932</v>
      </c>
      <c r="I183" s="22">
        <f>(G183/60)*$C183/60+H183+I182</f>
        <v>22.9087323943552</v>
      </c>
      <c r="J183" s="22">
        <f>J182+('data'!$C$19*I182-'data'!$C$16*J182)*$C183/60</f>
        <v>61.1999315587438</v>
      </c>
      <c r="K183" s="22">
        <f>K182+(OFFSET('data'!$C$20,0,D183)*I182-OFFSET('data'!$C$17,0,D183)*K182)*$C183/60</f>
        <v>59.2583755504869</v>
      </c>
      <c r="L183" s="23">
        <f>$A183/60</f>
        <v>14.9166666666667</v>
      </c>
      <c r="M183" s="19">
        <f>I183/'data'!$C$15*1000</f>
        <v>3.5</v>
      </c>
      <c r="N183" s="19">
        <f>N182+'data'!$G$21*(M182-N182)/60*C182</f>
        <v>3.07300497241832</v>
      </c>
      <c r="O183" s="20">
        <f>IF(N183&lt;='data'!$G$22,1.89,1.47)</f>
        <v>1.47</v>
      </c>
      <c r="P183" s="19">
        <f>$A183</f>
        <v>895</v>
      </c>
      <c r="Q183" s="20">
        <f>'data'!$G$23-'data'!$G$23*(1-('data'!$G$22^O183)/('data'!$G$22^O183+N183^O183))</f>
        <v>45.492731202085</v>
      </c>
      <c r="R183" s="20">
        <f>VLOOKUP(IF(P183-'data'!$G$24&lt;0,0,P183-'data'!$G$24),P2:Q1104,2)</f>
        <v>45.7236874873158</v>
      </c>
    </row>
    <row r="184" ht="20.05" customHeight="1">
      <c r="A184" s="17">
        <f>$A183+C183</f>
        <v>900</v>
      </c>
      <c r="B184" s="18">
        <v>3.5</v>
      </c>
      <c r="C184" s="19">
        <v>5</v>
      </c>
      <c r="D184" t="b" s="20">
        <v>0</v>
      </c>
      <c r="E184" s="21"/>
      <c r="F184" s="22">
        <f>3600*(B184*'data'!$C$15/1000-H184-I183)/C184</f>
        <v>787.6126548257359</v>
      </c>
      <c r="G184" s="22">
        <f>IF(F184&gt;'data'!$H$28,'data'!$H$28,IF(F184&lt;0,0,F184))</f>
        <v>787.6126548257359</v>
      </c>
      <c r="H184" s="22">
        <f>(J184*'data'!$C$16+K184*OFFSET('data'!$C$17,0,D184)-I183*(OFFSET('data'!$C$18,0,D184)+'data'!$C$19+OFFSET('data'!$C$20,0,D184)))*$C184/60</f>
        <v>-1.09390646503576</v>
      </c>
      <c r="I184" s="22">
        <f>(G184/60)*$C184/60+H184+I183</f>
        <v>22.9087323943552</v>
      </c>
      <c r="J184" s="22">
        <f>J183+('data'!$C$19*I183-'data'!$C$16*J183)*$C184/60</f>
        <v>61.3944467177102</v>
      </c>
      <c r="K184" s="22">
        <f>K183+(OFFSET('data'!$C$20,0,D184)*I183-OFFSET('data'!$C$17,0,D184)*K183)*$C184/60</f>
        <v>59.5819394333533</v>
      </c>
      <c r="L184" s="23">
        <f>$A184/60</f>
        <v>15</v>
      </c>
      <c r="M184" s="19">
        <f>I184/'data'!$C$15*1000</f>
        <v>3.5</v>
      </c>
      <c r="N184" s="19">
        <f>N183+'data'!$G$21*(M183-N183)/60*C183</f>
        <v>3.07802951395316</v>
      </c>
      <c r="O184" s="20">
        <f>IF(N184&lt;='data'!$G$22,1.89,1.47)</f>
        <v>1.47</v>
      </c>
      <c r="P184" s="19">
        <f>$A184</f>
        <v>900</v>
      </c>
      <c r="Q184" s="20">
        <f>'data'!$G$23-'data'!$G$23*(1-('data'!$G$22^O184)/('data'!$G$22^O184+N184^O184))</f>
        <v>45.4369223195785</v>
      </c>
      <c r="R184" s="20">
        <f>VLOOKUP(IF(P184-'data'!$G$24&lt;0,0,P184-'data'!$G$24),P2:Q1104,2)</f>
        <v>45.6647668704577</v>
      </c>
    </row>
    <row r="185" ht="20.05" customHeight="1">
      <c r="A185" s="17">
        <f>$A184+C184</f>
        <v>905</v>
      </c>
      <c r="B185" s="18">
        <v>3.5</v>
      </c>
      <c r="C185" s="19">
        <v>5</v>
      </c>
      <c r="D185" t="b" s="20">
        <v>0</v>
      </c>
      <c r="E185" s="21"/>
      <c r="F185" s="22">
        <f>3600*(B185*'data'!$C$15/1000-H185-I184)/C185</f>
        <v>786.717785493234</v>
      </c>
      <c r="G185" s="22">
        <f>IF(F185&gt;'data'!$H$28,'data'!$H$28,IF(F185&lt;0,0,F185))</f>
        <v>786.717785493234</v>
      </c>
      <c r="H185" s="22">
        <f>(J185*'data'!$C$16+K185*OFFSET('data'!$C$17,0,D185)-I184*(OFFSET('data'!$C$18,0,D185)+'data'!$C$19+OFFSET('data'!$C$20,0,D185)))*$C185/60</f>
        <v>-1.09266359096284</v>
      </c>
      <c r="I185" s="22">
        <f>(G185/60)*$C185/60+H185+I184</f>
        <v>22.9087323943552</v>
      </c>
      <c r="J185" s="22">
        <f>J184+('data'!$C$19*I184-'data'!$C$16*J184)*$C185/60</f>
        <v>61.5878203921876</v>
      </c>
      <c r="K185" s="22">
        <f>K184+(OFFSET('data'!$C$20,0,D185)*I184-OFFSET('data'!$C$17,0,D185)*K184)*$C185/60</f>
        <v>59.9053951918652</v>
      </c>
      <c r="L185" s="23">
        <f>$A185/60</f>
        <v>15.0833333333333</v>
      </c>
      <c r="M185" s="19">
        <f>I185/'data'!$C$15*1000</f>
        <v>3.5</v>
      </c>
      <c r="N185" s="19">
        <f>N184+'data'!$G$21*(M184-N184)/60*C184</f>
        <v>3.08299493063641</v>
      </c>
      <c r="O185" s="20">
        <f>IF(N185&lt;='data'!$G$22,1.89,1.47)</f>
        <v>1.47</v>
      </c>
      <c r="P185" s="19">
        <f>$A185</f>
        <v>905</v>
      </c>
      <c r="Q185" s="20">
        <f>'data'!$G$23-'data'!$G$23*(1-('data'!$G$22^O185)/('data'!$G$22^O185+N185^O185))</f>
        <v>45.3818625825734</v>
      </c>
      <c r="R185" s="20">
        <f>VLOOKUP(IF(P185-'data'!$G$24&lt;0,0,P185-'data'!$G$24),P2:Q1104,2)</f>
        <v>45.6066418634799</v>
      </c>
    </row>
    <row r="186" ht="20.05" customHeight="1">
      <c r="A186" s="17">
        <f>$A185+C185</f>
        <v>910</v>
      </c>
      <c r="B186" s="18">
        <v>3.5</v>
      </c>
      <c r="C186" s="19">
        <v>5</v>
      </c>
      <c r="D186" t="b" s="20">
        <v>0</v>
      </c>
      <c r="E186" s="21"/>
      <c r="F186" s="22">
        <f>3600*(B186*'data'!$C$15/1000-H186-I185)/C186</f>
        <v>785.827736883680</v>
      </c>
      <c r="G186" s="22">
        <f>IF(F186&gt;'data'!$H$28,'data'!$H$28,IF(F186&lt;0,0,F186))</f>
        <v>785.827736883680</v>
      </c>
      <c r="H186" s="22">
        <f>(J186*'data'!$C$16+K186*OFFSET('data'!$C$17,0,D186)-I185*(OFFSET('data'!$C$18,0,D186)+'data'!$C$19+OFFSET('data'!$C$20,0,D186)))*$C186/60</f>
        <v>-1.09142741233846</v>
      </c>
      <c r="I186" s="22">
        <f>(G186/60)*$C186/60+H186+I185</f>
        <v>22.9087323943552</v>
      </c>
      <c r="J186" s="22">
        <f>J185+('data'!$C$19*I185-'data'!$C$16*J185)*$C186/60</f>
        <v>61.780059280815</v>
      </c>
      <c r="K186" s="22">
        <f>K185+(OFFSET('data'!$C$20,0,D186)*I185-OFFSET('data'!$C$17,0,D186)*K185)*$C186/60</f>
        <v>60.2287428621541</v>
      </c>
      <c r="L186" s="23">
        <f>$A186/60</f>
        <v>15.1666666666667</v>
      </c>
      <c r="M186" s="19">
        <f>I186/'data'!$C$15*1000</f>
        <v>3.5</v>
      </c>
      <c r="N186" s="19">
        <f>N185+'data'!$G$21*(M185-N185)/60*C185</f>
        <v>3.08790191820281</v>
      </c>
      <c r="O186" s="20">
        <f>IF(N186&lt;='data'!$G$22,1.89,1.47)</f>
        <v>1.47</v>
      </c>
      <c r="P186" s="19">
        <f>$A186</f>
        <v>910</v>
      </c>
      <c r="Q186" s="20">
        <f>'data'!$G$23-'data'!$G$23*(1-('data'!$G$22^O186)/('data'!$G$22^O186+N186^O186))</f>
        <v>45.3275408691899</v>
      </c>
      <c r="R186" s="20">
        <f>VLOOKUP(IF(P186-'data'!$G$24&lt;0,0,P186-'data'!$G$24),P2:Q1104,2)</f>
        <v>45.5493005456525</v>
      </c>
    </row>
    <row r="187" ht="20.05" customHeight="1">
      <c r="A187" s="17">
        <f>$A186+C186</f>
        <v>915</v>
      </c>
      <c r="B187" s="18">
        <v>3.5</v>
      </c>
      <c r="C187" s="19">
        <v>5</v>
      </c>
      <c r="D187" t="b" s="20">
        <v>0</v>
      </c>
      <c r="E187" s="21"/>
      <c r="F187" s="22">
        <f>3600*(B187*'data'!$C$15/1000-H187-I186)/C187</f>
        <v>784.942480851275</v>
      </c>
      <c r="G187" s="22">
        <f>IF(F187&gt;'data'!$H$28,'data'!$H$28,IF(F187&lt;0,0,F187))</f>
        <v>784.942480851275</v>
      </c>
      <c r="H187" s="22">
        <f>(J187*'data'!$C$16+K187*OFFSET('data'!$C$17,0,D187)-I186*(OFFSET('data'!$C$18,0,D187)+'data'!$C$19+OFFSET('data'!$C$20,0,D187)))*$C187/60</f>
        <v>-1.09019789007123</v>
      </c>
      <c r="I187" s="22">
        <f>(G187/60)*$C187/60+H187+I186</f>
        <v>22.9087323943552</v>
      </c>
      <c r="J187" s="22">
        <f>J186+('data'!$C$19*I186-'data'!$C$16*J186)*$C187/60</f>
        <v>61.9711700429215</v>
      </c>
      <c r="K187" s="22">
        <f>K186+(OFFSET('data'!$C$20,0,D187)*I186-OFFSET('data'!$C$17,0,D187)*K186)*$C187/60</f>
        <v>60.5519824803396</v>
      </c>
      <c r="L187" s="23">
        <f>$A187/60</f>
        <v>15.25</v>
      </c>
      <c r="M187" s="19">
        <f>I187/'data'!$C$15*1000</f>
        <v>3.5</v>
      </c>
      <c r="N187" s="19">
        <f>N186+'data'!$G$21*(M186-N186)/60*C186</f>
        <v>3.09275116420023</v>
      </c>
      <c r="O187" s="20">
        <f>IF(N187&lt;='data'!$G$22,1.89,1.47)</f>
        <v>1.47</v>
      </c>
      <c r="P187" s="19">
        <f>$A187</f>
        <v>915</v>
      </c>
      <c r="Q187" s="20">
        <f>'data'!$G$23-'data'!$G$23*(1-('data'!$G$22^O187)/('data'!$G$22^O187+N187^O187))</f>
        <v>45.2739462473586</v>
      </c>
      <c r="R187" s="20">
        <f>VLOOKUP(IF(P187-'data'!$G$24&lt;0,0,P187-'data'!$G$24),P2:Q1104,2)</f>
        <v>45.492731202085</v>
      </c>
    </row>
    <row r="188" ht="20.05" customHeight="1">
      <c r="A188" s="17">
        <f>$A187+C187</f>
        <v>920</v>
      </c>
      <c r="B188" s="18">
        <v>3.5</v>
      </c>
      <c r="C188" s="19">
        <v>5</v>
      </c>
      <c r="D188" t="b" s="20">
        <v>0</v>
      </c>
      <c r="E188" s="21"/>
      <c r="F188" s="22">
        <f>3600*(B188*'data'!$C$15/1000-H188-I187)/C188</f>
        <v>784.061989415341</v>
      </c>
      <c r="G188" s="22">
        <f>IF(F188&gt;'data'!$H$28,'data'!$H$28,IF(F188&lt;0,0,F188))</f>
        <v>784.061989415341</v>
      </c>
      <c r="H188" s="22">
        <f>(J188*'data'!$C$16+K188*OFFSET('data'!$C$17,0,D188)-I187*(OFFSET('data'!$C$18,0,D188)+'data'!$C$19+OFFSET('data'!$C$20,0,D188)))*$C188/60</f>
        <v>-1.0889749852991</v>
      </c>
      <c r="I188" s="22">
        <f>(G188/60)*$C188/60+H188+I187</f>
        <v>22.9087323943552</v>
      </c>
      <c r="J188" s="22">
        <f>J187+('data'!$C$19*I187-'data'!$C$16*J187)*$C188/60</f>
        <v>62.1611592987567</v>
      </c>
      <c r="K188" s="22">
        <f>K187+(OFFSET('data'!$C$20,0,D188)*I187-OFFSET('data'!$C$17,0,D188)*K187)*$C188/60</f>
        <v>60.8751140825291</v>
      </c>
      <c r="L188" s="23">
        <f>$A188/60</f>
        <v>15.3333333333333</v>
      </c>
      <c r="M188" s="19">
        <f>I188/'data'!$C$15*1000</f>
        <v>3.5</v>
      </c>
      <c r="N188" s="19">
        <f>N187+'data'!$G$21*(M187-N187)/60*C187</f>
        <v>3.09754334808602</v>
      </c>
      <c r="O188" s="20">
        <f>IF(N188&lt;='data'!$G$22,1.89,1.47)</f>
        <v>1.47</v>
      </c>
      <c r="P188" s="19">
        <f>$A188</f>
        <v>920</v>
      </c>
      <c r="Q188" s="20">
        <f>'data'!$G$23-'data'!$G$23*(1-('data'!$G$22^O188)/('data'!$G$22^O188+N188^O188))</f>
        <v>45.2210679710401</v>
      </c>
      <c r="R188" s="20">
        <f>VLOOKUP(IF(P188-'data'!$G$24&lt;0,0,P188-'data'!$G$24),P2:Q1104,2)</f>
        <v>45.4369223195785</v>
      </c>
    </row>
    <row r="189" ht="20.05" customHeight="1">
      <c r="A189" s="17">
        <f>$A188+C188</f>
        <v>925</v>
      </c>
      <c r="B189" s="18">
        <v>3.5</v>
      </c>
      <c r="C189" s="19">
        <v>5</v>
      </c>
      <c r="D189" t="b" s="20">
        <v>0</v>
      </c>
      <c r="E189" s="21"/>
      <c r="F189" s="22">
        <f>3600*(B189*'data'!$C$15/1000-H189-I188)/C189</f>
        <v>783.186234759349</v>
      </c>
      <c r="G189" s="22">
        <f>IF(F189&gt;'data'!$H$28,'data'!$H$28,IF(F189&lt;0,0,F189))</f>
        <v>783.186234759349</v>
      </c>
      <c r="H189" s="22">
        <f>(J189*'data'!$C$16+K189*OFFSET('data'!$C$17,0,D189)-I188*(OFFSET('data'!$C$18,0,D189)+'data'!$C$19+OFFSET('data'!$C$20,0,D189)))*$C189/60</f>
        <v>-1.087758659388</v>
      </c>
      <c r="I189" s="22">
        <f>(G189/60)*$C189/60+H189+I188</f>
        <v>22.9087323943552</v>
      </c>
      <c r="J189" s="22">
        <f>J188+('data'!$C$19*I188-'data'!$C$16*J188)*$C189/60</f>
        <v>62.3500336297204</v>
      </c>
      <c r="K189" s="22">
        <f>K188+(OFFSET('data'!$C$20,0,D189)*I188-OFFSET('data'!$C$17,0,D189)*K188)*$C189/60</f>
        <v>61.198137704818</v>
      </c>
      <c r="L189" s="23">
        <f>$A189/60</f>
        <v>15.4166666666667</v>
      </c>
      <c r="M189" s="19">
        <f>I189/'data'!$C$15*1000</f>
        <v>3.5</v>
      </c>
      <c r="N189" s="19">
        <f>N188+'data'!$G$21*(M188-N188)/60*C188</f>
        <v>3.10227914132223</v>
      </c>
      <c r="O189" s="20">
        <f>IF(N189&lt;='data'!$G$22,1.89,1.47)</f>
        <v>1.47</v>
      </c>
      <c r="P189" s="19">
        <f>$A189</f>
        <v>925</v>
      </c>
      <c r="Q189" s="20">
        <f>'data'!$G$23-'data'!$G$23*(1-('data'!$G$22^O189)/('data'!$G$22^O189+N189^O189))</f>
        <v>45.1688954765303</v>
      </c>
      <c r="R189" s="20">
        <f>VLOOKUP(IF(P189-'data'!$G$24&lt;0,0,P189-'data'!$G$24),P2:Q1104,2)</f>
        <v>45.3818625825734</v>
      </c>
    </row>
    <row r="190" ht="20.05" customHeight="1">
      <c r="A190" s="17">
        <f>$A189+C189</f>
        <v>930</v>
      </c>
      <c r="B190" s="18">
        <v>3.5</v>
      </c>
      <c r="C190" s="19">
        <v>5</v>
      </c>
      <c r="D190" t="b" s="20">
        <v>0</v>
      </c>
      <c r="E190" s="21"/>
      <c r="F190" s="22">
        <f>3600*(B190*'data'!$C$15/1000-H190-I189)/C190</f>
        <v>782.3151892299639</v>
      </c>
      <c r="G190" s="22">
        <f>IF(F190&gt;'data'!$H$28,'data'!$H$28,IF(F190&lt;0,0,F190))</f>
        <v>782.3151892299639</v>
      </c>
      <c r="H190" s="22">
        <f>(J190*'data'!$C$16+K190*OFFSET('data'!$C$17,0,D190)-I189*(OFFSET('data'!$C$18,0,D190)+'data'!$C$19+OFFSET('data'!$C$20,0,D190)))*$C190/60</f>
        <v>-1.08654887393052</v>
      </c>
      <c r="I190" s="22">
        <f>(G190/60)*$C190/60+H190+I189</f>
        <v>22.9087323943552</v>
      </c>
      <c r="J190" s="22">
        <f>J189+('data'!$C$19*I189-'data'!$C$16*J189)*$C190/60</f>
        <v>62.5377995785903</v>
      </c>
      <c r="K190" s="22">
        <f>K189+(OFFSET('data'!$C$20,0,D190)*I189-OFFSET('data'!$C$17,0,D190)*K189)*$C190/60</f>
        <v>61.5210533832895</v>
      </c>
      <c r="L190" s="23">
        <f>$A190/60</f>
        <v>15.5</v>
      </c>
      <c r="M190" s="19">
        <f>I190/'data'!$C$15*1000</f>
        <v>3.5</v>
      </c>
      <c r="N190" s="19">
        <f>N189+'data'!$G$21*(M189-N189)/60*C189</f>
        <v>3.10695920746964</v>
      </c>
      <c r="O190" s="20">
        <f>IF(N190&lt;='data'!$G$22,1.89,1.47)</f>
        <v>1.47</v>
      </c>
      <c r="P190" s="19">
        <f>$A190</f>
        <v>930</v>
      </c>
      <c r="Q190" s="20">
        <f>'data'!$G$23-'data'!$G$23*(1-('data'!$G$22^O190)/('data'!$G$22^O190+N190^O190))</f>
        <v>45.1174183788501</v>
      </c>
      <c r="R190" s="20">
        <f>VLOOKUP(IF(P190-'data'!$G$24&lt;0,0,P190-'data'!$G$24),P2:Q1104,2)</f>
        <v>45.3275408691899</v>
      </c>
    </row>
    <row r="191" ht="20.05" customHeight="1">
      <c r="A191" s="17">
        <f>$A190+C190</f>
        <v>935</v>
      </c>
      <c r="B191" s="18">
        <v>3.5</v>
      </c>
      <c r="C191" s="19">
        <v>5</v>
      </c>
      <c r="D191" t="b" s="20">
        <v>0</v>
      </c>
      <c r="E191" s="21"/>
      <c r="F191" s="22">
        <f>3600*(B191*'data'!$C$15/1000-H191-I190)/C191</f>
        <v>781.448825336058</v>
      </c>
      <c r="G191" s="22">
        <f>IF(F191&gt;'data'!$H$28,'data'!$H$28,IF(F191&lt;0,0,F191))</f>
        <v>781.448825336058</v>
      </c>
      <c r="H191" s="22">
        <f>(J191*'data'!$C$16+K191*OFFSET('data'!$C$17,0,D191)-I190*(OFFSET('data'!$C$18,0,D191)+'data'!$C$19+OFFSET('data'!$C$20,0,D191)))*$C191/60</f>
        <v>-1.08534559074454</v>
      </c>
      <c r="I191" s="22">
        <f>(G191/60)*$C191/60+H191+I190</f>
        <v>22.9087323943552</v>
      </c>
      <c r="J191" s="22">
        <f>J190+('data'!$C$19*I190-'data'!$C$16*J190)*$C191/60</f>
        <v>62.7244636497488</v>
      </c>
      <c r="K191" s="22">
        <f>K190+(OFFSET('data'!$C$20,0,D191)*I190-OFFSET('data'!$C$17,0,D191)*K190)*$C191/60</f>
        <v>61.843861154015</v>
      </c>
      <c r="L191" s="23">
        <f>$A191/60</f>
        <v>15.5833333333333</v>
      </c>
      <c r="M191" s="19">
        <f>I191/'data'!$C$15*1000</f>
        <v>3.5</v>
      </c>
      <c r="N191" s="19">
        <f>N190+'data'!$G$21*(M190-N190)/60*C190</f>
        <v>3.1115842022808</v>
      </c>
      <c r="O191" s="20">
        <f>IF(N191&lt;='data'!$G$22,1.89,1.47)</f>
        <v>1.47</v>
      </c>
      <c r="P191" s="19">
        <f>$A191</f>
        <v>935</v>
      </c>
      <c r="Q191" s="20">
        <f>'data'!$G$23-'data'!$G$23*(1-('data'!$G$22^O191)/('data'!$G$22^O191+N191^O191))</f>
        <v>45.066626468216</v>
      </c>
      <c r="R191" s="20">
        <f>VLOOKUP(IF(P191-'data'!$G$24&lt;0,0,P191-'data'!$G$24),P2:Q1104,2)</f>
        <v>45.2739462473586</v>
      </c>
    </row>
    <row r="192" ht="20.05" customHeight="1">
      <c r="A192" s="17">
        <f>$A191+C191</f>
        <v>940</v>
      </c>
      <c r="B192" s="18">
        <v>3.5</v>
      </c>
      <c r="C192" s="19">
        <v>5</v>
      </c>
      <c r="D192" t="b" s="20">
        <v>0</v>
      </c>
      <c r="E192" s="21"/>
      <c r="F192" s="22">
        <f>3600*(B192*'data'!$C$15/1000-H192-I191)/C192</f>
        <v>780.587115747829</v>
      </c>
      <c r="G192" s="22">
        <f>IF(F192&gt;'data'!$H$28,'data'!$H$28,IF(F192&lt;0,0,F192))</f>
        <v>780.587115747829</v>
      </c>
      <c r="H192" s="22">
        <f>(J192*'data'!$C$16+K192*OFFSET('data'!$C$17,0,D192)-I191*(OFFSET('data'!$C$18,0,D192)+'data'!$C$19+OFFSET('data'!$C$20,0,D192)))*$C192/60</f>
        <v>-1.084148771872</v>
      </c>
      <c r="I192" s="22">
        <f>(G192/60)*$C192/60+H192+I191</f>
        <v>22.9087323943552</v>
      </c>
      <c r="J192" s="22">
        <f>J191+('data'!$C$19*I191-'data'!$C$16*J191)*$C192/60</f>
        <v>62.9100323094082</v>
      </c>
      <c r="K192" s="22">
        <f>K191+(OFFSET('data'!$C$20,0,D192)*I191-OFFSET('data'!$C$17,0,D192)*K191)*$C192/60</f>
        <v>62.1665610530536</v>
      </c>
      <c r="L192" s="23">
        <f>$A192/60</f>
        <v>15.6666666666667</v>
      </c>
      <c r="M192" s="19">
        <f>I192/'data'!$C$15*1000</f>
        <v>3.5</v>
      </c>
      <c r="N192" s="19">
        <f>N191+'data'!$G$21*(M191-N191)/60*C191</f>
        <v>3.11615477379186</v>
      </c>
      <c r="O192" s="20">
        <f>IF(N192&lt;='data'!$G$22,1.89,1.47)</f>
        <v>1.47</v>
      </c>
      <c r="P192" s="19">
        <f>$A192</f>
        <v>940</v>
      </c>
      <c r="Q192" s="20">
        <f>'data'!$G$23-'data'!$G$23*(1-('data'!$G$22^O192)/('data'!$G$22^O192+N192^O192))</f>
        <v>45.016509706592</v>
      </c>
      <c r="R192" s="20">
        <f>VLOOKUP(IF(P192-'data'!$G$24&lt;0,0,P192-'data'!$G$24),P2:Q1104,2)</f>
        <v>45.2210679710401</v>
      </c>
    </row>
    <row r="193" ht="20.05" customHeight="1">
      <c r="A193" s="17">
        <f>$A192+C192</f>
        <v>945</v>
      </c>
      <c r="B193" s="18">
        <v>3.5</v>
      </c>
      <c r="C193" s="19">
        <v>5</v>
      </c>
      <c r="D193" t="b" s="20">
        <v>0</v>
      </c>
      <c r="E193" s="21"/>
      <c r="F193" s="22">
        <f>3600*(B193*'data'!$C$15/1000-H193-I192)/C193</f>
        <v>779.730033295760</v>
      </c>
      <c r="G193" s="22">
        <f>IF(F193&gt;'data'!$H$28,'data'!$H$28,IF(F193&lt;0,0,F193))</f>
        <v>779.730033295760</v>
      </c>
      <c r="H193" s="22">
        <f>(J193*'data'!$C$16+K193*OFFSET('data'!$C$17,0,D193)-I192*(OFFSET('data'!$C$18,0,D193)+'data'!$C$19+OFFSET('data'!$C$20,0,D193)))*$C193/60</f>
        <v>-1.08295837957746</v>
      </c>
      <c r="I193" s="22">
        <f>(G193/60)*$C193/60+H193+I192</f>
        <v>22.9087323943552</v>
      </c>
      <c r="J193" s="22">
        <f>J192+('data'!$C$19*I192-'data'!$C$16*J192)*$C193/60</f>
        <v>63.0945119858347</v>
      </c>
      <c r="K193" s="22">
        <f>K192+(OFFSET('data'!$C$20,0,D193)*I192-OFFSET('data'!$C$17,0,D193)*K192)*$C193/60</f>
        <v>62.4891531164525</v>
      </c>
      <c r="L193" s="23">
        <f>$A193/60</f>
        <v>15.75</v>
      </c>
      <c r="M193" s="19">
        <f>I193/'data'!$C$15*1000</f>
        <v>3.5</v>
      </c>
      <c r="N193" s="19">
        <f>N192+'data'!$G$21*(M192-N192)/60*C192</f>
        <v>3.1206715624134</v>
      </c>
      <c r="O193" s="20">
        <f>IF(N193&lt;='data'!$G$22,1.89,1.47)</f>
        <v>1.47</v>
      </c>
      <c r="P193" s="19">
        <f>$A193</f>
        <v>945</v>
      </c>
      <c r="Q193" s="20">
        <f>'data'!$G$23-'data'!$G$23*(1-('data'!$G$22^O193)/('data'!$G$22^O193+N193^O193))</f>
        <v>44.9670582243183</v>
      </c>
      <c r="R193" s="20">
        <f>VLOOKUP(IF(P193-'data'!$G$24&lt;0,0,P193-'data'!$G$24),P2:Q1104,2)</f>
        <v>45.1688954765303</v>
      </c>
    </row>
    <row r="194" ht="20.05" customHeight="1">
      <c r="A194" s="17">
        <f>$A193+C193</f>
        <v>950</v>
      </c>
      <c r="B194" s="18">
        <v>3.5</v>
      </c>
      <c r="C194" s="19">
        <v>5</v>
      </c>
      <c r="D194" t="b" s="20">
        <v>0</v>
      </c>
      <c r="E194" s="21"/>
      <c r="F194" s="22">
        <f>3600*(B194*'data'!$C$15/1000-H194-I193)/C194</f>
        <v>778.877550969757</v>
      </c>
      <c r="G194" s="22">
        <f>IF(F194&gt;'data'!$H$28,'data'!$H$28,IF(F194&lt;0,0,F194))</f>
        <v>778.877550969757</v>
      </c>
      <c r="H194" s="22">
        <f>(J194*'data'!$C$16+K194*OFFSET('data'!$C$17,0,D194)-I193*(OFFSET('data'!$C$18,0,D194)+'data'!$C$19+OFFSET('data'!$C$20,0,D194)))*$C194/60</f>
        <v>-1.0817743763469</v>
      </c>
      <c r="I194" s="22">
        <f>(G194/60)*$C194/60+H194+I193</f>
        <v>22.9087323943552</v>
      </c>
      <c r="J194" s="22">
        <f>J193+('data'!$C$19*I193-'data'!$C$16*J193)*$C194/60</f>
        <v>63.2779090695713</v>
      </c>
      <c r="K194" s="22">
        <f>K193+(OFFSET('data'!$C$20,0,D194)*I193-OFFSET('data'!$C$17,0,D194)*K193)*$C194/60</f>
        <v>62.8116373802469</v>
      </c>
      <c r="L194" s="23">
        <f>$A194/60</f>
        <v>15.8333333333333</v>
      </c>
      <c r="M194" s="19">
        <f>I194/'data'!$C$15*1000</f>
        <v>3.5</v>
      </c>
      <c r="N194" s="19">
        <f>N193+'data'!$G$21*(M193-N193)/60*C193</f>
        <v>3.12513520102014</v>
      </c>
      <c r="O194" s="20">
        <f>IF(N194&lt;='data'!$G$22,1.89,1.47)</f>
        <v>1.47</v>
      </c>
      <c r="P194" s="19">
        <f>$A194</f>
        <v>950</v>
      </c>
      <c r="Q194" s="20">
        <f>'data'!$G$23-'data'!$G$23*(1-('data'!$G$22^O194)/('data'!$G$22^O194+N194^O194))</f>
        <v>44.918262316816</v>
      </c>
      <c r="R194" s="20">
        <f>VLOOKUP(IF(P194-'data'!$G$24&lt;0,0,P194-'data'!$G$24),P2:Q1104,2)</f>
        <v>45.1174183788501</v>
      </c>
    </row>
    <row r="195" ht="20.05" customHeight="1">
      <c r="A195" s="17">
        <f>$A194+C194</f>
        <v>955</v>
      </c>
      <c r="B195" s="18">
        <v>3.5</v>
      </c>
      <c r="C195" s="19">
        <v>5</v>
      </c>
      <c r="D195" t="b" s="20">
        <v>0</v>
      </c>
      <c r="E195" s="21"/>
      <c r="F195" s="22">
        <f>3600*(B195*'data'!$C$15/1000-H195-I194)/C195</f>
        <v>778.029641918176</v>
      </c>
      <c r="G195" s="22">
        <f>IF(F195&gt;'data'!$H$28,'data'!$H$28,IF(F195&lt;0,0,F195))</f>
        <v>778.029641918176</v>
      </c>
      <c r="H195" s="22">
        <f>(J195*'data'!$C$16+K195*OFFSET('data'!$C$17,0,D195)-I194*(OFFSET('data'!$C$18,0,D195)+'data'!$C$19+OFFSET('data'!$C$20,0,D195)))*$C195/60</f>
        <v>-1.08059672488637</v>
      </c>
      <c r="I195" s="22">
        <f>(G195/60)*$C195/60+H195+I194</f>
        <v>22.9087323943552</v>
      </c>
      <c r="J195" s="22">
        <f>J194+('data'!$C$19*I194-'data'!$C$16*J194)*$C195/60</f>
        <v>63.4602299136589</v>
      </c>
      <c r="K195" s="22">
        <f>K194+(OFFSET('data'!$C$20,0,D195)*I194-OFFSET('data'!$C$17,0,D195)*K194)*$C195/60</f>
        <v>63.1340138804597</v>
      </c>
      <c r="L195" s="23">
        <f>$A195/60</f>
        <v>15.9166666666667</v>
      </c>
      <c r="M195" s="19">
        <f>I195/'data'!$C$15*1000</f>
        <v>3.5</v>
      </c>
      <c r="N195" s="19">
        <f>N194+'data'!$G$21*(M194-N194)/60*C194</f>
        <v>3.12954631503964</v>
      </c>
      <c r="O195" s="20">
        <f>IF(N195&lt;='data'!$G$22,1.89,1.47)</f>
        <v>1.47</v>
      </c>
      <c r="P195" s="19">
        <f>$A195</f>
        <v>955</v>
      </c>
      <c r="Q195" s="20">
        <f>'data'!$G$23-'data'!$G$23*(1-('data'!$G$22^O195)/('data'!$G$22^O195+N195^O195))</f>
        <v>44.8701124413666</v>
      </c>
      <c r="R195" s="20">
        <f>VLOOKUP(IF(P195-'data'!$G$24&lt;0,0,P195-'data'!$G$24),P2:Q1104,2)</f>
        <v>45.066626468216</v>
      </c>
    </row>
    <row r="196" ht="20.05" customHeight="1">
      <c r="A196" s="17">
        <f>$A195+C195</f>
        <v>960</v>
      </c>
      <c r="B196" s="18">
        <v>3.5</v>
      </c>
      <c r="C196" s="19">
        <v>5</v>
      </c>
      <c r="D196" t="b" s="20">
        <v>0</v>
      </c>
      <c r="E196" s="21"/>
      <c r="F196" s="22">
        <f>3600*(B196*'data'!$C$15/1000-H196-I195)/C196</f>
        <v>777.186279446893</v>
      </c>
      <c r="G196" s="22">
        <f>IF(F196&gt;'data'!$H$28,'data'!$H$28,IF(F196&lt;0,0,F196))</f>
        <v>777.186279446893</v>
      </c>
      <c r="H196" s="22">
        <f>(J196*'data'!$C$16+K196*OFFSET('data'!$C$17,0,D196)-I195*(OFFSET('data'!$C$18,0,D196)+'data'!$C$19+OFFSET('data'!$C$20,0,D196)))*$C196/60</f>
        <v>-1.0794253881207</v>
      </c>
      <c r="I196" s="22">
        <f>(G196/60)*$C196/60+H196+I195</f>
        <v>22.9087323943552</v>
      </c>
      <c r="J196" s="22">
        <f>J195+('data'!$C$19*I195-'data'!$C$16*J195)*$C196/60</f>
        <v>63.6414808338564</v>
      </c>
      <c r="K196" s="22">
        <f>K195+(OFFSET('data'!$C$20,0,D196)*I195-OFFSET('data'!$C$17,0,D196)*K195)*$C196/60</f>
        <v>63.456282653102</v>
      </c>
      <c r="L196" s="23">
        <f>$A196/60</f>
        <v>16</v>
      </c>
      <c r="M196" s="19">
        <f>I196/'data'!$C$15*1000</f>
        <v>3.5</v>
      </c>
      <c r="N196" s="19">
        <f>N195+'data'!$G$21*(M195-N195)/60*C195</f>
        <v>3.13390552253992</v>
      </c>
      <c r="O196" s="20">
        <f>IF(N196&lt;='data'!$G$22,1.89,1.47)</f>
        <v>1.47</v>
      </c>
      <c r="P196" s="19">
        <f>$A196</f>
        <v>960</v>
      </c>
      <c r="Q196" s="20">
        <f>'data'!$G$23-'data'!$G$23*(1-('data'!$G$22^O196)/('data'!$G$22^O196+N196^O196))</f>
        <v>44.8225992139627</v>
      </c>
      <c r="R196" s="20">
        <f>VLOOKUP(IF(P196-'data'!$G$24&lt;0,0,P196-'data'!$G$24),P2:Q1104,2)</f>
        <v>45.016509706592</v>
      </c>
    </row>
    <row r="197" ht="20.05" customHeight="1">
      <c r="A197" s="17">
        <f>$A196+C196</f>
        <v>965</v>
      </c>
      <c r="B197" s="18">
        <v>3.5</v>
      </c>
      <c r="C197" s="19">
        <v>5</v>
      </c>
      <c r="D197" t="b" s="20">
        <v>0</v>
      </c>
      <c r="E197" s="21"/>
      <c r="F197" s="22">
        <f>3600*(B197*'data'!$C$15/1000-H197-I196)/C197</f>
        <v>776.347437018395</v>
      </c>
      <c r="G197" s="22">
        <f>IF(F197&gt;'data'!$H$28,'data'!$H$28,IF(F197&lt;0,0,F197))</f>
        <v>776.347437018395</v>
      </c>
      <c r="H197" s="22">
        <f>(J197*'data'!$C$16+K197*OFFSET('data'!$C$17,0,D197)-I196*(OFFSET('data'!$C$18,0,D197)+'data'!$C$19+OFFSET('data'!$C$20,0,D197)))*$C197/60</f>
        <v>-1.07826032919223</v>
      </c>
      <c r="I197" s="22">
        <f>(G197/60)*$C197/60+H197+I196</f>
        <v>22.9087323943552</v>
      </c>
      <c r="J197" s="22">
        <f>J196+('data'!$C$19*I196-'data'!$C$16*J196)*$C197/60</f>
        <v>63.8216681088598</v>
      </c>
      <c r="K197" s="22">
        <f>K196+(OFFSET('data'!$C$20,0,D197)*I196-OFFSET('data'!$C$17,0,D197)*K196)*$C197/60</f>
        <v>63.7784437341728</v>
      </c>
      <c r="L197" s="23">
        <f>$A197/60</f>
        <v>16.0833333333333</v>
      </c>
      <c r="M197" s="19">
        <f>I197/'data'!$C$15*1000</f>
        <v>3.5</v>
      </c>
      <c r="N197" s="19">
        <f>N196+'data'!$G$21*(M196-N196)/60*C196</f>
        <v>3.13821343431606</v>
      </c>
      <c r="O197" s="20">
        <f>IF(N197&lt;='data'!$G$22,1.89,1.47)</f>
        <v>1.47</v>
      </c>
      <c r="P197" s="19">
        <f>$A197</f>
        <v>965</v>
      </c>
      <c r="Q197" s="20">
        <f>'data'!$G$23-'data'!$G$23*(1-('data'!$G$22^O197)/('data'!$G$22^O197+N197^O197))</f>
        <v>44.7757134062298</v>
      </c>
      <c r="R197" s="20">
        <f>VLOOKUP(IF(P197-'data'!$G$24&lt;0,0,P197-'data'!$G$24),P2:Q1104,2)</f>
        <v>44.9670582243183</v>
      </c>
    </row>
    <row r="198" ht="20.05" customHeight="1">
      <c r="A198" s="17">
        <f>$A197+C197</f>
        <v>970</v>
      </c>
      <c r="B198" s="18">
        <v>3.5</v>
      </c>
      <c r="C198" s="19">
        <v>5</v>
      </c>
      <c r="D198" t="b" s="20">
        <v>0</v>
      </c>
      <c r="E198" s="21"/>
      <c r="F198" s="22">
        <f>3600*(B198*'data'!$C$15/1000-H198-I197)/C198</f>
        <v>775.513088250844</v>
      </c>
      <c r="G198" s="22">
        <f>IF(F198&gt;'data'!$H$28,'data'!$H$28,IF(F198&lt;0,0,F198))</f>
        <v>775.513088250844</v>
      </c>
      <c r="H198" s="22">
        <f>(J198*'data'!$C$16+K198*OFFSET('data'!$C$17,0,D198)-I197*(OFFSET('data'!$C$18,0,D198)+'data'!$C$19+OFFSET('data'!$C$20,0,D198)))*$C198/60</f>
        <v>-1.07710151145952</v>
      </c>
      <c r="I198" s="22">
        <f>(G198/60)*$C198/60+H198+I197</f>
        <v>22.9087323943552</v>
      </c>
      <c r="J198" s="22">
        <f>J197+('data'!$C$19*I197-'data'!$C$16*J197)*$C198/60</f>
        <v>64.0007979805192</v>
      </c>
      <c r="K198" s="22">
        <f>K197+(OFFSET('data'!$C$20,0,D198)*I197-OFFSET('data'!$C$17,0,D198)*K197)*$C198/60</f>
        <v>64.1004971596591</v>
      </c>
      <c r="L198" s="23">
        <f>$A198/60</f>
        <v>16.1666666666667</v>
      </c>
      <c r="M198" s="19">
        <f>I198/'data'!$C$15*1000</f>
        <v>3.5</v>
      </c>
      <c r="N198" s="19">
        <f>N197+'data'!$G$21*(M197-N197)/60*C197</f>
        <v>3.14247065397579</v>
      </c>
      <c r="O198" s="20">
        <f>IF(N198&lt;='data'!$G$22,1.89,1.47)</f>
        <v>1.47</v>
      </c>
      <c r="P198" s="19">
        <f>$A198</f>
        <v>970</v>
      </c>
      <c r="Q198" s="20">
        <f>'data'!$G$23-'data'!$G$23*(1-('data'!$G$22^O198)/('data'!$G$22^O198+N198^O198))</f>
        <v>44.7294459424169</v>
      </c>
      <c r="R198" s="20">
        <f>VLOOKUP(IF(P198-'data'!$G$24&lt;0,0,P198-'data'!$G$24),P2:Q1104,2)</f>
        <v>44.918262316816</v>
      </c>
    </row>
    <row r="199" ht="20.05" customHeight="1">
      <c r="A199" s="17">
        <f>$A198+C198</f>
        <v>975</v>
      </c>
      <c r="B199" s="18">
        <v>3.5</v>
      </c>
      <c r="C199" s="19">
        <v>5</v>
      </c>
      <c r="D199" t="b" s="20">
        <v>0</v>
      </c>
      <c r="E199" s="21"/>
      <c r="F199" s="22">
        <f>3600*(B199*'data'!$C$15/1000-H199-I198)/C199</f>
        <v>774.683206917188</v>
      </c>
      <c r="G199" s="22">
        <f>IF(F199&gt;'data'!$H$28,'data'!$H$28,IF(F199&lt;0,0,F199))</f>
        <v>774.683206917188</v>
      </c>
      <c r="H199" s="22">
        <f>(J199*'data'!$C$16+K199*OFFSET('data'!$C$17,0,D199)-I198*(OFFSET('data'!$C$18,0,D199)+'data'!$C$19+OFFSET('data'!$C$20,0,D199)))*$C199/60</f>
        <v>-1.07594889849611</v>
      </c>
      <c r="I199" s="22">
        <f>(G199/60)*$C199/60+H199+I198</f>
        <v>22.9087323943552</v>
      </c>
      <c r="J199" s="22">
        <f>J198+('data'!$C$19*I198-'data'!$C$16*J198)*$C199/60</f>
        <v>64.1788766540555</v>
      </c>
      <c r="K199" s="22">
        <f>K198+(OFFSET('data'!$C$20,0,D199)*I198-OFFSET('data'!$C$17,0,D199)*K198)*$C199/60</f>
        <v>64.42244296553579</v>
      </c>
      <c r="L199" s="23">
        <f>$A199/60</f>
        <v>16.25</v>
      </c>
      <c r="M199" s="19">
        <f>I199/'data'!$C$15*1000</f>
        <v>3.5</v>
      </c>
      <c r="N199" s="19">
        <f>N198+'data'!$G$21*(M198-N198)/60*C198</f>
        <v>3.14667777802404</v>
      </c>
      <c r="O199" s="20">
        <f>IF(N199&lt;='data'!$G$22,1.89,1.47)</f>
        <v>1.47</v>
      </c>
      <c r="P199" s="19">
        <f>$A199</f>
        <v>975</v>
      </c>
      <c r="Q199" s="20">
        <f>'data'!$G$23-'data'!$G$23*(1-('data'!$G$22^O199)/('data'!$G$22^O199+N199^O199))</f>
        <v>44.6837878964536</v>
      </c>
      <c r="R199" s="20">
        <f>VLOOKUP(IF(P199-'data'!$G$24&lt;0,0,P199-'data'!$G$24),P2:Q1104,2)</f>
        <v>44.8701124413666</v>
      </c>
    </row>
    <row r="200" ht="20.05" customHeight="1">
      <c r="A200" s="17">
        <f>$A199+C199</f>
        <v>980</v>
      </c>
      <c r="B200" s="18">
        <v>3.5</v>
      </c>
      <c r="C200" s="19">
        <v>5</v>
      </c>
      <c r="D200" t="b" s="20">
        <v>0</v>
      </c>
      <c r="E200" s="21"/>
      <c r="F200" s="22">
        <f>3600*(B200*'data'!$C$15/1000-H200-I199)/C200</f>
        <v>773.857766944220</v>
      </c>
      <c r="G200" s="22">
        <f>IF(F200&gt;'data'!$H$28,'data'!$H$28,IF(F200&lt;0,0,F200))</f>
        <v>773.857766944220</v>
      </c>
      <c r="H200" s="22">
        <f>(J200*'data'!$C$16+K200*OFFSET('data'!$C$17,0,D200)-I199*(OFFSET('data'!$C$18,0,D200)+'data'!$C$19+OFFSET('data'!$C$20,0,D200)))*$C200/60</f>
        <v>-1.07480245408921</v>
      </c>
      <c r="I200" s="22">
        <f>(G200/60)*$C200/60+H200+I199</f>
        <v>22.9087323943552</v>
      </c>
      <c r="J200" s="22">
        <f>J199+('data'!$C$19*I199-'data'!$C$16*J199)*$C200/60</f>
        <v>64.35591029827511</v>
      </c>
      <c r="K200" s="22">
        <f>K199+(OFFSET('data'!$C$20,0,D200)*I199-OFFSET('data'!$C$17,0,D200)*K199)*$C200/60</f>
        <v>64.74428118776579</v>
      </c>
      <c r="L200" s="23">
        <f>$A200/60</f>
        <v>16.3333333333333</v>
      </c>
      <c r="M200" s="19">
        <f>I200/'data'!$C$15*1000</f>
        <v>3.5</v>
      </c>
      <c r="N200" s="19">
        <f>N199+'data'!$G$21*(M199-N199)/60*C199</f>
        <v>3.15083539594656</v>
      </c>
      <c r="O200" s="20">
        <f>IF(N200&lt;='data'!$G$22,1.89,1.47)</f>
        <v>1.47</v>
      </c>
      <c r="P200" s="19">
        <f>$A200</f>
        <v>980</v>
      </c>
      <c r="Q200" s="20">
        <f>'data'!$G$23-'data'!$G$23*(1-('data'!$G$22^O200)/('data'!$G$22^O200+N200^O200))</f>
        <v>44.6387304890726</v>
      </c>
      <c r="R200" s="20">
        <f>VLOOKUP(IF(P200-'data'!$G$24&lt;0,0,P200-'data'!$G$24),P2:Q1104,2)</f>
        <v>44.8225992139627</v>
      </c>
    </row>
    <row r="201" ht="20.05" customHeight="1">
      <c r="A201" s="17">
        <f>$A200+C200</f>
        <v>985</v>
      </c>
      <c r="B201" s="18">
        <v>3.5</v>
      </c>
      <c r="C201" s="19">
        <v>5</v>
      </c>
      <c r="D201" t="b" s="20">
        <v>0</v>
      </c>
      <c r="E201" s="21"/>
      <c r="F201" s="22">
        <f>3600*(B201*'data'!$C$15/1000-H201-I200)/C201</f>
        <v>773.0367424116949</v>
      </c>
      <c r="G201" s="22">
        <f>IF(F201&gt;'data'!$H$28,'data'!$H$28,IF(F201&lt;0,0,F201))</f>
        <v>773.0367424116949</v>
      </c>
      <c r="H201" s="22">
        <f>(J201*'data'!$C$16+K201*OFFSET('data'!$C$17,0,D201)-I200*(OFFSET('data'!$C$18,0,D201)+'data'!$C$19+OFFSET('data'!$C$20,0,D201)))*$C201/60</f>
        <v>-1.07366214223848</v>
      </c>
      <c r="I201" s="22">
        <f>(G201/60)*$C201/60+H201+I200</f>
        <v>22.9087323943552</v>
      </c>
      <c r="J201" s="22">
        <f>J200+('data'!$C$19*I200-'data'!$C$16*J200)*$C201/60</f>
        <v>64.5319050457836</v>
      </c>
      <c r="K201" s="22">
        <f>K200+(OFFSET('data'!$C$20,0,D201)*I200-OFFSET('data'!$C$17,0,D201)*K200)*$C201/60</f>
        <v>65.0660118623</v>
      </c>
      <c r="L201" s="23">
        <f>$A201/60</f>
        <v>16.4166666666667</v>
      </c>
      <c r="M201" s="19">
        <f>I201/'data'!$C$15*1000</f>
        <v>3.5</v>
      </c>
      <c r="N201" s="19">
        <f>N200+'data'!$G$21*(M200-N200)/60*C200</f>
        <v>3.15494409029248</v>
      </c>
      <c r="O201" s="20">
        <f>IF(N201&lt;='data'!$G$22,1.89,1.47)</f>
        <v>1.47</v>
      </c>
      <c r="P201" s="19">
        <f>$A201</f>
        <v>985</v>
      </c>
      <c r="Q201" s="20">
        <f>'data'!$G$23-'data'!$G$23*(1-('data'!$G$22^O201)/('data'!$G$22^O201+N201^O201))</f>
        <v>44.5942650849967</v>
      </c>
      <c r="R201" s="20">
        <f>VLOOKUP(IF(P201-'data'!$G$24&lt;0,0,P201-'data'!$G$24),P2:Q1104,2)</f>
        <v>44.7757134062298</v>
      </c>
    </row>
    <row r="202" ht="20.05" customHeight="1">
      <c r="A202" s="17">
        <f>$A201+C201</f>
        <v>990</v>
      </c>
      <c r="B202" s="18">
        <v>3.5</v>
      </c>
      <c r="C202" s="19">
        <v>5</v>
      </c>
      <c r="D202" t="b" s="20">
        <v>0</v>
      </c>
      <c r="E202" s="21"/>
      <c r="F202" s="22">
        <f>3600*(B202*'data'!$C$15/1000-H202-I201)/C202</f>
        <v>772.220107551438</v>
      </c>
      <c r="G202" s="22">
        <f>IF(F202&gt;'data'!$H$28,'data'!$H$28,IF(F202&lt;0,0,F202))</f>
        <v>772.220107551438</v>
      </c>
      <c r="H202" s="22">
        <f>(J202*'data'!$C$16+K202*OFFSET('data'!$C$17,0,D202)-I201*(OFFSET('data'!$C$18,0,D202)+'data'!$C$19+OFFSET('data'!$C$20,0,D202)))*$C202/60</f>
        <v>-1.07252792715479</v>
      </c>
      <c r="I202" s="22">
        <f>(G202/60)*$C202/60+H202+I201</f>
        <v>22.9087323943552</v>
      </c>
      <c r="J202" s="22">
        <f>J201+('data'!$C$19*I201-'data'!$C$16*J201)*$C202/60</f>
        <v>64.7068669931983</v>
      </c>
      <c r="K202" s="22">
        <f>K201+(OFFSET('data'!$C$20,0,D202)*I201-OFFSET('data'!$C$17,0,D202)*K201)*$C202/60</f>
        <v>65.3876350250773</v>
      </c>
      <c r="L202" s="23">
        <f>$A202/60</f>
        <v>16.5</v>
      </c>
      <c r="M202" s="19">
        <f>I202/'data'!$C$15*1000</f>
        <v>3.5</v>
      </c>
      <c r="N202" s="19">
        <f>N201+'data'!$G$21*(M201-N201)/60*C201</f>
        <v>3.15900443675597</v>
      </c>
      <c r="O202" s="20">
        <f>IF(N202&lt;='data'!$G$22,1.89,1.47)</f>
        <v>1.47</v>
      </c>
      <c r="P202" s="19">
        <f>$A202</f>
        <v>990</v>
      </c>
      <c r="Q202" s="20">
        <f>'data'!$G$23-'data'!$G$23*(1-('data'!$G$22^O202)/('data'!$G$22^O202+N202^O202))</f>
        <v>44.5503831901864</v>
      </c>
      <c r="R202" s="20">
        <f>VLOOKUP(IF(P202-'data'!$G$24&lt;0,0,P202-'data'!$G$24),P2:Q1104,2)</f>
        <v>44.7294459424169</v>
      </c>
    </row>
    <row r="203" ht="20.05" customHeight="1">
      <c r="A203" s="17">
        <f>$A202+C202</f>
        <v>995</v>
      </c>
      <c r="B203" s="18">
        <v>3.5</v>
      </c>
      <c r="C203" s="19">
        <v>5</v>
      </c>
      <c r="D203" t="b" s="20">
        <v>0</v>
      </c>
      <c r="E203" s="21"/>
      <c r="F203" s="22">
        <f>3600*(B203*'data'!$C$15/1000-H203-I202)/C203</f>
        <v>771.407836746433</v>
      </c>
      <c r="G203" s="22">
        <f>IF(F203&gt;'data'!$H$28,'data'!$H$28,IF(F203&lt;0,0,F203))</f>
        <v>771.407836746433</v>
      </c>
      <c r="H203" s="22">
        <f>(J203*'data'!$C$16+K203*OFFSET('data'!$C$17,0,D203)-I202*(OFFSET('data'!$C$18,0,D203)+'data'!$C$19+OFFSET('data'!$C$20,0,D203)))*$C203/60</f>
        <v>-1.07139977325895</v>
      </c>
      <c r="I203" s="22">
        <f>(G203/60)*$C203/60+H203+I202</f>
        <v>22.9087323943552</v>
      </c>
      <c r="J203" s="22">
        <f>J202+('data'!$C$19*I202-'data'!$C$16*J202)*$C203/60</f>
        <v>64.8808022013593</v>
      </c>
      <c r="K203" s="22">
        <f>K202+(OFFSET('data'!$C$20,0,D203)*I202-OFFSET('data'!$C$17,0,D203)*K202)*$C203/60</f>
        <v>65.7091507120245</v>
      </c>
      <c r="L203" s="23">
        <f>$A203/60</f>
        <v>16.5833333333333</v>
      </c>
      <c r="M203" s="19">
        <f>I203/'data'!$C$15*1000</f>
        <v>3.5</v>
      </c>
      <c r="N203" s="19">
        <f>N202+'data'!$G$21*(M202-N202)/60*C202</f>
        <v>3.16301700425686</v>
      </c>
      <c r="O203" s="20">
        <f>IF(N203&lt;='data'!$G$22,1.89,1.47)</f>
        <v>1.47</v>
      </c>
      <c r="P203" s="19">
        <f>$A203</f>
        <v>995</v>
      </c>
      <c r="Q203" s="20">
        <f>'data'!$G$23-'data'!$G$23*(1-('data'!$G$22^O203)/('data'!$G$22^O203+N203^O203))</f>
        <v>44.5070764491503</v>
      </c>
      <c r="R203" s="20">
        <f>VLOOKUP(IF(P203-'data'!$G$24&lt;0,0,P203-'data'!$G$24),P2:Q1104,2)</f>
        <v>44.6837878964536</v>
      </c>
    </row>
    <row r="204" ht="20.05" customHeight="1">
      <c r="A204" s="17">
        <f>$A203+C203</f>
        <v>1000</v>
      </c>
      <c r="B204" s="18">
        <v>3.5</v>
      </c>
      <c r="C204" s="19">
        <v>5</v>
      </c>
      <c r="D204" t="b" s="20">
        <v>0</v>
      </c>
      <c r="E204" s="21"/>
      <c r="F204" s="22">
        <f>3600*(B204*'data'!$C$15/1000-H204-I203)/C204</f>
        <v>770.599904529956</v>
      </c>
      <c r="G204" s="22">
        <f>IF(F204&gt;'data'!$H$28,'data'!$H$28,IF(F204&lt;0,0,F204))</f>
        <v>770.599904529956</v>
      </c>
      <c r="H204" s="22">
        <f>(J204*'data'!$C$16+K204*OFFSET('data'!$C$17,0,D204)-I203*(OFFSET('data'!$C$18,0,D204)+'data'!$C$19+OFFSET('data'!$C$20,0,D204)))*$C204/60</f>
        <v>-1.07027764518051</v>
      </c>
      <c r="I204" s="22">
        <f>(G204/60)*$C204/60+H204+I203</f>
        <v>22.9087323943552</v>
      </c>
      <c r="J204" s="22">
        <f>J203+('data'!$C$19*I203-'data'!$C$16*J203)*$C204/60</f>
        <v>65.05371669553961</v>
      </c>
      <c r="K204" s="22">
        <f>K203+(OFFSET('data'!$C$20,0,D204)*I203-OFFSET('data'!$C$17,0,D204)*K203)*$C204/60</f>
        <v>66.03055895905661</v>
      </c>
      <c r="L204" s="23">
        <f>$A204/60</f>
        <v>16.6666666666667</v>
      </c>
      <c r="M204" s="19">
        <f>I204/'data'!$C$15*1000</f>
        <v>3.5</v>
      </c>
      <c r="N204" s="19">
        <f>N203+'data'!$G$21*(M203-N203)/60*C203</f>
        <v>3.16698235502039</v>
      </c>
      <c r="O204" s="20">
        <f>IF(N204&lt;='data'!$G$22,1.89,1.47)</f>
        <v>1.47</v>
      </c>
      <c r="P204" s="19">
        <f>$A204</f>
        <v>1000</v>
      </c>
      <c r="Q204" s="20">
        <f>'data'!$G$23-'data'!$G$23*(1-('data'!$G$22^O204)/('data'!$G$22^O204+N204^O204))</f>
        <v>44.4643366423125</v>
      </c>
      <c r="R204" s="20">
        <f>VLOOKUP(IF(P204-'data'!$G$24&lt;0,0,P204-'data'!$G$24),P2:Q1104,2)</f>
        <v>44.6387304890726</v>
      </c>
    </row>
    <row r="205" ht="20.05" customHeight="1">
      <c r="A205" s="17">
        <f>$A204+C204</f>
        <v>1005</v>
      </c>
      <c r="B205" s="18">
        <v>3.5</v>
      </c>
      <c r="C205" s="19">
        <v>5</v>
      </c>
      <c r="D205" t="b" s="20">
        <v>0</v>
      </c>
      <c r="E205" s="21"/>
      <c r="F205" s="22">
        <f>3600*(B205*'data'!$C$15/1000-H205-I204)/C205</f>
        <v>769.796285584676</v>
      </c>
      <c r="G205" s="22">
        <f>IF(F205&gt;'data'!$H$28,'data'!$H$28,IF(F205&lt;0,0,F205))</f>
        <v>769.796285584676</v>
      </c>
      <c r="H205" s="22">
        <f>(J205*'data'!$C$16+K205*OFFSET('data'!$C$17,0,D205)-I204*(OFFSET('data'!$C$18,0,D205)+'data'!$C$19+OFFSET('data'!$C$20,0,D205)))*$C205/60</f>
        <v>-1.06916150775651</v>
      </c>
      <c r="I205" s="22">
        <f>(G205/60)*$C205/60+H205+I204</f>
        <v>22.9087323943552</v>
      </c>
      <c r="J205" s="22">
        <f>J204+('data'!$C$19*I204-'data'!$C$16*J204)*$C205/60</f>
        <v>65.2256164656538</v>
      </c>
      <c r="K205" s="22">
        <f>K204+(OFFSET('data'!$C$20,0,D205)*I204-OFFSET('data'!$C$17,0,D205)*K204)*$C205/60</f>
        <v>66.3518598020764</v>
      </c>
      <c r="L205" s="23">
        <f>$A205/60</f>
        <v>16.75</v>
      </c>
      <c r="M205" s="19">
        <f>I205/'data'!$C$15*1000</f>
        <v>3.5</v>
      </c>
      <c r="N205" s="19">
        <f>N204+'data'!$G$21*(M204-N204)/60*C204</f>
        <v>3.17090104465598</v>
      </c>
      <c r="O205" s="20">
        <f>IF(N205&lt;='data'!$G$22,1.89,1.47)</f>
        <v>1.47</v>
      </c>
      <c r="P205" s="19">
        <f>$A205</f>
        <v>1005</v>
      </c>
      <c r="Q205" s="20">
        <f>'data'!$G$23-'data'!$G$23*(1-('data'!$G$22^O205)/('data'!$G$22^O205+N205^O205))</f>
        <v>44.4221556834391</v>
      </c>
      <c r="R205" s="20">
        <f>VLOOKUP(IF(P205-'data'!$G$24&lt;0,0,P205-'data'!$G$24),P2:Q1104,2)</f>
        <v>44.5942650849967</v>
      </c>
    </row>
    <row r="206" ht="20.05" customHeight="1">
      <c r="A206" s="17">
        <f>$A205+C205</f>
        <v>1010</v>
      </c>
      <c r="B206" s="18">
        <v>3.5</v>
      </c>
      <c r="C206" s="19">
        <v>5</v>
      </c>
      <c r="D206" t="b" s="20">
        <v>0</v>
      </c>
      <c r="E206" s="21"/>
      <c r="F206" s="22">
        <f>3600*(B206*'data'!$C$15/1000-H206-I205)/C206</f>
        <v>768.996954741784</v>
      </c>
      <c r="G206" s="22">
        <f>IF(F206&gt;'data'!$H$28,'data'!$H$28,IF(F206&lt;0,0,F206))</f>
        <v>768.996954741784</v>
      </c>
      <c r="H206" s="22">
        <f>(J206*'data'!$C$16+K206*OFFSET('data'!$C$17,0,D206)-I205*(OFFSET('data'!$C$18,0,D206)+'data'!$C$19+OFFSET('data'!$C$20,0,D206)))*$C206/60</f>
        <v>-1.06805132603027</v>
      </c>
      <c r="I206" s="22">
        <f>(G206/60)*$C206/60+H206+I205</f>
        <v>22.9087323943552</v>
      </c>
      <c r="J206" s="22">
        <f>J205+('data'!$C$19*I205-'data'!$C$16*J205)*$C206/60</f>
        <v>65.39650746646539</v>
      </c>
      <c r="K206" s="22">
        <f>K205+(OFFSET('data'!$C$20,0,D206)*I205-OFFSET('data'!$C$17,0,D206)*K205)*$C206/60</f>
        <v>66.6730532769748</v>
      </c>
      <c r="L206" s="23">
        <f>$A206/60</f>
        <v>16.8333333333333</v>
      </c>
      <c r="M206" s="19">
        <f>I206/'data'!$C$15*1000</f>
        <v>3.5</v>
      </c>
      <c r="N206" s="19">
        <f>N205+'data'!$G$21*(M205-N205)/60*C205</f>
        <v>3.17477362223508</v>
      </c>
      <c r="O206" s="20">
        <f>IF(N206&lt;='data'!$G$22,1.89,1.47)</f>
        <v>1.47</v>
      </c>
      <c r="P206" s="19">
        <f>$A206</f>
        <v>1010</v>
      </c>
      <c r="Q206" s="20">
        <f>'data'!$G$23-'data'!$G$23*(1-('data'!$G$22^O206)/('data'!$G$22^O206+N206^O206))</f>
        <v>44.3805256171204</v>
      </c>
      <c r="R206" s="20">
        <f>VLOOKUP(IF(P206-'data'!$G$24&lt;0,0,P206-'data'!$G$24),P2:Q1104,2)</f>
        <v>44.5503831901864</v>
      </c>
    </row>
    <row r="207" ht="20.05" customHeight="1">
      <c r="A207" s="17">
        <f>$A206+C206</f>
        <v>1015</v>
      </c>
      <c r="B207" s="18">
        <v>3.5</v>
      </c>
      <c r="C207" s="19">
        <v>5</v>
      </c>
      <c r="D207" t="b" s="20">
        <v>0</v>
      </c>
      <c r="E207" s="21"/>
      <c r="F207" s="22">
        <f>3600*(B207*'data'!$C$15/1000-H207-I206)/C207</f>
        <v>768.2018869801331</v>
      </c>
      <c r="G207" s="22">
        <f>IF(F207&gt;'data'!$H$28,'data'!$H$28,IF(F207&lt;0,0,F207))</f>
        <v>768.2018869801331</v>
      </c>
      <c r="H207" s="22">
        <f>(J207*'data'!$C$16+K207*OFFSET('data'!$C$17,0,D207)-I206*(OFFSET('data'!$C$18,0,D207)+'data'!$C$19+OFFSET('data'!$C$20,0,D207)))*$C207/60</f>
        <v>-1.0669470652502</v>
      </c>
      <c r="I207" s="22">
        <f>(G207/60)*$C207/60+H207+I206</f>
        <v>22.9087323943552</v>
      </c>
      <c r="J207" s="22">
        <f>J206+('data'!$C$19*I206-'data'!$C$16*J206)*$C207/60</f>
        <v>65.5663956177933</v>
      </c>
      <c r="K207" s="22">
        <f>K206+(OFFSET('data'!$C$20,0,D207)*I206-OFFSET('data'!$C$17,0,D207)*K206)*$C207/60</f>
        <v>66.9941394196306</v>
      </c>
      <c r="L207" s="23">
        <f>$A207/60</f>
        <v>16.9166666666667</v>
      </c>
      <c r="M207" s="19">
        <f>I207/'data'!$C$15*1000</f>
        <v>3.5</v>
      </c>
      <c r="N207" s="19">
        <f>N206+'data'!$G$21*(M206-N206)/60*C206</f>
        <v>3.17860063036808</v>
      </c>
      <c r="O207" s="20">
        <f>IF(N207&lt;='data'!$G$22,1.89,1.47)</f>
        <v>1.47</v>
      </c>
      <c r="P207" s="19">
        <f>$A207</f>
        <v>1015</v>
      </c>
      <c r="Q207" s="20">
        <f>'data'!$G$23-'data'!$G$23*(1-('data'!$G$22^O207)/('data'!$G$22^O207+N207^O207))</f>
        <v>44.3394386163086</v>
      </c>
      <c r="R207" s="20">
        <f>VLOOKUP(IF(P207-'data'!$G$24&lt;0,0,P207-'data'!$G$24),P2:Q1104,2)</f>
        <v>44.5070764491503</v>
      </c>
    </row>
    <row r="208" ht="20.05" customHeight="1">
      <c r="A208" s="17">
        <f>$A207+C207</f>
        <v>1020</v>
      </c>
      <c r="B208" s="18">
        <v>3.5</v>
      </c>
      <c r="C208" s="19">
        <v>5</v>
      </c>
      <c r="D208" t="b" s="20">
        <v>0</v>
      </c>
      <c r="E208" s="21"/>
      <c r="F208" s="22">
        <f>3600*(B208*'data'!$C$15/1000-H208-I207)/C208</f>
        <v>767.411057425345</v>
      </c>
      <c r="G208" s="22">
        <f>IF(F208&gt;'data'!$H$28,'data'!$H$28,IF(F208&lt;0,0,F208))</f>
        <v>767.411057425345</v>
      </c>
      <c r="H208" s="22">
        <f>(J208*'data'!$C$16+K208*OFFSET('data'!$C$17,0,D208)-I207*(OFFSET('data'!$C$18,0,D208)+'data'!$C$19+OFFSET('data'!$C$20,0,D208)))*$C208/60</f>
        <v>-1.06584869086855</v>
      </c>
      <c r="I208" s="22">
        <f>(G208/60)*$C208/60+H208+I207</f>
        <v>22.9087323943552</v>
      </c>
      <c r="J208" s="22">
        <f>J207+('data'!$C$19*I207-'data'!$C$16*J207)*$C208/60</f>
        <v>65.73528680471679</v>
      </c>
      <c r="K208" s="22">
        <f>K207+(OFFSET('data'!$C$20,0,D208)*I207-OFFSET('data'!$C$17,0,D208)*K207)*$C208/60</f>
        <v>67.3151182659108</v>
      </c>
      <c r="L208" s="23">
        <f>$A208/60</f>
        <v>17</v>
      </c>
      <c r="M208" s="19">
        <f>I208/'data'!$C$15*1000</f>
        <v>3.5</v>
      </c>
      <c r="N208" s="19">
        <f>N207+'data'!$G$21*(M207-N207)/60*C207</f>
        <v>3.18238260528037</v>
      </c>
      <c r="O208" s="20">
        <f>IF(N208&lt;='data'!$G$22,1.89,1.47)</f>
        <v>1.47</v>
      </c>
      <c r="P208" s="19">
        <f>$A208</f>
        <v>1020</v>
      </c>
      <c r="Q208" s="20">
        <f>'data'!$G$23-'data'!$G$23*(1-('data'!$G$22^O208)/('data'!$G$22^O208+N208^O208))</f>
        <v>44.298886979908</v>
      </c>
      <c r="R208" s="20">
        <f>VLOOKUP(IF(P208-'data'!$G$24&lt;0,0,P208-'data'!$G$24),P2:Q1104,2)</f>
        <v>44.4643366423125</v>
      </c>
    </row>
    <row r="209" ht="20.05" customHeight="1">
      <c r="A209" s="17">
        <f>$A208+C208</f>
        <v>1025</v>
      </c>
      <c r="B209" s="18">
        <v>3.5</v>
      </c>
      <c r="C209" s="19">
        <v>5</v>
      </c>
      <c r="D209" t="b" s="20">
        <v>0</v>
      </c>
      <c r="E209" s="21"/>
      <c r="F209" s="22">
        <f>3600*(B209*'data'!$C$15/1000-H209-I208)/C209</f>
        <v>766.624441348984</v>
      </c>
      <c r="G209" s="22">
        <f>IF(F209&gt;'data'!$H$28,'data'!$H$28,IF(F209&lt;0,0,F209))</f>
        <v>766.624441348984</v>
      </c>
      <c r="H209" s="22">
        <f>(J209*'data'!$C$16+K209*OFFSET('data'!$C$17,0,D209)-I208*(OFFSET('data'!$C$18,0,D209)+'data'!$C$19+OFFSET('data'!$C$20,0,D209)))*$C209/60</f>
        <v>-1.06475616854027</v>
      </c>
      <c r="I209" s="22">
        <f>(G209/60)*$C209/60+H209+I208</f>
        <v>22.9087323943552</v>
      </c>
      <c r="J209" s="22">
        <f>J208+('data'!$C$19*I208-'data'!$C$16*J208)*$C209/60</f>
        <v>65.9031868777794</v>
      </c>
      <c r="K209" s="22">
        <f>K208+(OFFSET('data'!$C$20,0,D209)*I208-OFFSET('data'!$C$17,0,D209)*K208)*$C209/60</f>
        <v>67.6359898516702</v>
      </c>
      <c r="L209" s="23">
        <f>$A209/60</f>
        <v>17.0833333333333</v>
      </c>
      <c r="M209" s="19">
        <f>I209/'data'!$C$15*1000</f>
        <v>3.5</v>
      </c>
      <c r="N209" s="19">
        <f>N208+'data'!$G$21*(M208-N208)/60*C208</f>
        <v>3.18612007688746</v>
      </c>
      <c r="O209" s="20">
        <f>IF(N209&lt;='data'!$G$22,1.89,1.47)</f>
        <v>1.47</v>
      </c>
      <c r="P209" s="19">
        <f>$A209</f>
        <v>1025</v>
      </c>
      <c r="Q209" s="20">
        <f>'data'!$G$23-'data'!$G$23*(1-('data'!$G$22^O209)/('data'!$G$22^O209+N209^O209))</f>
        <v>44.2588631304187</v>
      </c>
      <c r="R209" s="20">
        <f>VLOOKUP(IF(P209-'data'!$G$24&lt;0,0,P209-'data'!$G$24),P2:Q1104,2)</f>
        <v>44.4221556834391</v>
      </c>
    </row>
    <row r="210" ht="20.05" customHeight="1">
      <c r="A210" s="17">
        <f>$A209+C209</f>
        <v>1030</v>
      </c>
      <c r="B210" s="18">
        <v>3.5</v>
      </c>
      <c r="C210" s="19">
        <v>5</v>
      </c>
      <c r="D210" t="b" s="20">
        <v>0</v>
      </c>
      <c r="E210" s="21"/>
      <c r="F210" s="22">
        <f>3600*(B210*'data'!$C$15/1000-H210-I209)/C210</f>
        <v>765.842014167664</v>
      </c>
      <c r="G210" s="22">
        <f>IF(F210&gt;'data'!$H$28,'data'!$H$28,IF(F210&lt;0,0,F210))</f>
        <v>765.842014167664</v>
      </c>
      <c r="H210" s="22">
        <f>(J210*'data'!$C$16+K210*OFFSET('data'!$C$17,0,D210)-I209*(OFFSET('data'!$C$18,0,D210)+'data'!$C$19+OFFSET('data'!$C$20,0,D210)))*$C210/60</f>
        <v>-1.06366946412177</v>
      </c>
      <c r="I210" s="22">
        <f>(G210/60)*$C210/60+H210+I209</f>
        <v>22.9087323943552</v>
      </c>
      <c r="J210" s="22">
        <f>J209+('data'!$C$19*I209-'data'!$C$16*J209)*$C210/60</f>
        <v>66.0701016531916</v>
      </c>
      <c r="K210" s="22">
        <f>K209+(OFFSET('data'!$C$20,0,D210)*I209-OFFSET('data'!$C$17,0,D210)*K209)*$C210/60</f>
        <v>67.9567542127518</v>
      </c>
      <c r="L210" s="23">
        <f>$A210/60</f>
        <v>17.1666666666667</v>
      </c>
      <c r="M210" s="19">
        <f>I210/'data'!$C$15*1000</f>
        <v>3.5</v>
      </c>
      <c r="N210" s="19">
        <f>N209+'data'!$G$21*(M209-N209)/60*C209</f>
        <v>3.18981356886924</v>
      </c>
      <c r="O210" s="20">
        <f>IF(N210&lt;='data'!$G$22,1.89,1.47)</f>
        <v>1.47</v>
      </c>
      <c r="P210" s="19">
        <f>$A210</f>
        <v>1030</v>
      </c>
      <c r="Q210" s="20">
        <f>'data'!$G$23-'data'!$G$23*(1-('data'!$G$22^O210)/('data'!$G$22^O210+N210^O210))</f>
        <v>44.2193596116306</v>
      </c>
      <c r="R210" s="20">
        <f>VLOOKUP(IF(P210-'data'!$G$24&lt;0,0,P210-'data'!$G$24),P2:Q1104,2)</f>
        <v>44.3805256171204</v>
      </c>
    </row>
    <row r="211" ht="20.05" customHeight="1">
      <c r="A211" s="17">
        <f>$A210+C210</f>
        <v>1035</v>
      </c>
      <c r="B211" s="18">
        <v>3.5</v>
      </c>
      <c r="C211" s="19">
        <v>5</v>
      </c>
      <c r="D211" t="b" s="20">
        <v>0</v>
      </c>
      <c r="E211" s="21"/>
      <c r="F211" s="22">
        <f>3600*(B211*'data'!$C$15/1000-H211-I210)/C211</f>
        <v>765.063751442224</v>
      </c>
      <c r="G211" s="22">
        <f>IF(F211&gt;'data'!$H$28,'data'!$H$28,IF(F211&lt;0,0,F211))</f>
        <v>765.063751442224</v>
      </c>
      <c r="H211" s="22">
        <f>(J211*'data'!$C$16+K211*OFFSET('data'!$C$17,0,D211)-I210*(OFFSET('data'!$C$18,0,D211)+'data'!$C$19+OFFSET('data'!$C$20,0,D211)))*$C211/60</f>
        <v>-1.06258854366977</v>
      </c>
      <c r="I211" s="22">
        <f>(G211/60)*$C211/60+H211+I210</f>
        <v>22.9087323943552</v>
      </c>
      <c r="J211" s="22">
        <f>J210+('data'!$C$19*I210-'data'!$C$16*J210)*$C211/60</f>
        <v>66.23603691303209</v>
      </c>
      <c r="K211" s="22">
        <f>K210+(OFFSET('data'!$C$20,0,D211)*I210-OFFSET('data'!$C$17,0,D211)*K210)*$C211/60</f>
        <v>68.27741138498649</v>
      </c>
      <c r="L211" s="23">
        <f>$A211/60</f>
        <v>17.25</v>
      </c>
      <c r="M211" s="19">
        <f>I211/'data'!$C$15*1000</f>
        <v>3.5</v>
      </c>
      <c r="N211" s="19">
        <f>N210+'data'!$G$21*(M210-N210)/60*C210</f>
        <v>3.19346359874333</v>
      </c>
      <c r="O211" s="20">
        <f>IF(N211&lt;='data'!$G$22,1.89,1.47)</f>
        <v>1.47</v>
      </c>
      <c r="P211" s="19">
        <f>$A211</f>
        <v>1035</v>
      </c>
      <c r="Q211" s="20">
        <f>'data'!$G$23-'data'!$G$23*(1-('data'!$G$22^O211)/('data'!$G$22^O211+N211^O211))</f>
        <v>44.1803690863674</v>
      </c>
      <c r="R211" s="20">
        <f>VLOOKUP(IF(P211-'data'!$G$24&lt;0,0,P211-'data'!$G$24),P2:Q1104,2)</f>
        <v>44.3394386163086</v>
      </c>
    </row>
    <row r="212" ht="20.05" customHeight="1">
      <c r="A212" s="17">
        <f>$A211+C211</f>
        <v>1040</v>
      </c>
      <c r="B212" s="18">
        <v>3.5</v>
      </c>
      <c r="C212" s="19">
        <v>5</v>
      </c>
      <c r="D212" t="b" s="20">
        <v>0</v>
      </c>
      <c r="E212" s="21"/>
      <c r="F212" s="22">
        <f>3600*(B212*'data'!$C$15/1000-H212-I211)/C212</f>
        <v>764.2896288768829</v>
      </c>
      <c r="G212" s="22">
        <f>IF(F212&gt;'data'!$H$28,'data'!$H$28,IF(F212&lt;0,0,F212))</f>
        <v>764.2896288768829</v>
      </c>
      <c r="H212" s="22">
        <f>(J212*'data'!$C$16+K212*OFFSET('data'!$C$17,0,D212)-I211*(OFFSET('data'!$C$18,0,D212)+'data'!$C$19+OFFSET('data'!$C$20,0,D212)))*$C212/60</f>
        <v>-1.06151337344013</v>
      </c>
      <c r="I212" s="22">
        <f>(G212/60)*$C212/60+H212+I211</f>
        <v>22.9087323943552</v>
      </c>
      <c r="J212" s="22">
        <f>J211+('data'!$C$19*I211-'data'!$C$16*J211)*$C212/60</f>
        <v>66.4009984054486</v>
      </c>
      <c r="K212" s="22">
        <f>K211+(OFFSET('data'!$C$20,0,D212)*I211-OFFSET('data'!$C$17,0,D212)*K211)*$C212/60</f>
        <v>68.5979614041933</v>
      </c>
      <c r="L212" s="23">
        <f>$A212/60</f>
        <v>17.3333333333333</v>
      </c>
      <c r="M212" s="19">
        <f>I212/'data'!$C$15*1000</f>
        <v>3.5</v>
      </c>
      <c r="N212" s="19">
        <f>N211+'data'!$G$21*(M211-N211)/60*C211</f>
        <v>3.19707067793762</v>
      </c>
      <c r="O212" s="20">
        <f>IF(N212&lt;='data'!$G$22,1.89,1.47)</f>
        <v>1.47</v>
      </c>
      <c r="P212" s="19">
        <f>$A212</f>
        <v>1040</v>
      </c>
      <c r="Q212" s="20">
        <f>'data'!$G$23-'data'!$G$23*(1-('data'!$G$22^O212)/('data'!$G$22^O212+N212^O212))</f>
        <v>44.1418843342787</v>
      </c>
      <c r="R212" s="20">
        <f>VLOOKUP(IF(P212-'data'!$G$24&lt;0,0,P212-'data'!$G$24),P2:Q1104,2)</f>
        <v>44.298886979908</v>
      </c>
    </row>
    <row r="213" ht="20.05" customHeight="1">
      <c r="A213" s="17">
        <f>$A212+C212</f>
        <v>1045</v>
      </c>
      <c r="B213" s="18">
        <v>3.5</v>
      </c>
      <c r="C213" s="19">
        <v>5</v>
      </c>
      <c r="D213" t="b" s="20">
        <v>0</v>
      </c>
      <c r="E213" s="21"/>
      <c r="F213" s="22">
        <f>3600*(B213*'data'!$C$15/1000-H213-I212)/C213</f>
        <v>763.519622318370</v>
      </c>
      <c r="G213" s="22">
        <f>IF(F213&gt;'data'!$H$28,'data'!$H$28,IF(F213&lt;0,0,F213))</f>
        <v>763.519622318370</v>
      </c>
      <c r="H213" s="22">
        <f>(J213*'data'!$C$16+K213*OFFSET('data'!$C$17,0,D213)-I212*(OFFSET('data'!$C$18,0,D213)+'data'!$C$19+OFFSET('data'!$C$20,0,D213)))*$C213/60</f>
        <v>-1.06044391988664</v>
      </c>
      <c r="I213" s="22">
        <f>(G213/60)*$C213/60+H213+I212</f>
        <v>22.9087323943552</v>
      </c>
      <c r="J213" s="22">
        <f>J212+('data'!$C$19*I212-'data'!$C$16*J212)*$C213/60</f>
        <v>66.56499184485639</v>
      </c>
      <c r="K213" s="22">
        <f>K212+(OFFSET('data'!$C$20,0,D213)*I212-OFFSET('data'!$C$17,0,D213)*K212)*$C213/60</f>
        <v>68.9184043061792</v>
      </c>
      <c r="L213" s="23">
        <f>$A213/60</f>
        <v>17.4166666666667</v>
      </c>
      <c r="M213" s="19">
        <f>I213/'data'!$C$15*1000</f>
        <v>3.5</v>
      </c>
      <c r="N213" s="19">
        <f>N212+'data'!$G$21*(M212-N212)/60*C212</f>
        <v>3.20063531186192</v>
      </c>
      <c r="O213" s="20">
        <f>IF(N213&lt;='data'!$G$22,1.89,1.47)</f>
        <v>1.47</v>
      </c>
      <c r="P213" s="19">
        <f>$A213</f>
        <v>1045</v>
      </c>
      <c r="Q213" s="20">
        <f>'data'!$G$23-'data'!$G$23*(1-('data'!$G$22^O213)/('data'!$G$22^O213+N213^O213))</f>
        <v>44.1038982496806</v>
      </c>
      <c r="R213" s="20">
        <f>VLOOKUP(IF(P213-'data'!$G$24&lt;0,0,P213-'data'!$G$24),P2:Q1104,2)</f>
        <v>44.2588631304187</v>
      </c>
    </row>
    <row r="214" ht="20.05" customHeight="1">
      <c r="A214" s="17">
        <f>$A213+C213</f>
        <v>1050</v>
      </c>
      <c r="B214" s="18">
        <v>3.5</v>
      </c>
      <c r="C214" s="19">
        <v>5</v>
      </c>
      <c r="D214" t="b" s="20">
        <v>0</v>
      </c>
      <c r="E214" s="21"/>
      <c r="F214" s="22">
        <f>3600*(B214*'data'!$C$15/1000-H214-I213)/C214</f>
        <v>762.753707755124</v>
      </c>
      <c r="G214" s="22">
        <f>IF(F214&gt;'data'!$H$28,'data'!$H$28,IF(F214&lt;0,0,F214))</f>
        <v>762.753707755124</v>
      </c>
      <c r="H214" s="22">
        <f>(J214*'data'!$C$16+K214*OFFSET('data'!$C$17,0,D214)-I213*(OFFSET('data'!$C$18,0,D214)+'data'!$C$19+OFFSET('data'!$C$20,0,D214)))*$C214/60</f>
        <v>-1.05938014965991</v>
      </c>
      <c r="I214" s="22">
        <f>(G214/60)*$C214/60+H214+I213</f>
        <v>22.9087323943552</v>
      </c>
      <c r="J214" s="22">
        <f>J213+('data'!$C$19*I213-'data'!$C$16*J213)*$C214/60</f>
        <v>66.72802291213659</v>
      </c>
      <c r="K214" s="22">
        <f>K213+(OFFSET('data'!$C$20,0,D214)*I213-OFFSET('data'!$C$17,0,D214)*K213)*$C214/60</f>
        <v>69.2387401267392</v>
      </c>
      <c r="L214" s="23">
        <f>$A214/60</f>
        <v>17.5</v>
      </c>
      <c r="M214" s="19">
        <f>I214/'data'!$C$15*1000</f>
        <v>3.5</v>
      </c>
      <c r="N214" s="19">
        <f>N213+'data'!$G$21*(M213-N213)/60*C213</f>
        <v>3.20415799997877</v>
      </c>
      <c r="O214" s="20">
        <f>IF(N214&lt;='data'!$G$22,1.89,1.47)</f>
        <v>1.47</v>
      </c>
      <c r="P214" s="19">
        <f>$A214</f>
        <v>1050</v>
      </c>
      <c r="Q214" s="20">
        <f>'data'!$G$23-'data'!$G$23*(1-('data'!$G$22^O214)/('data'!$G$22^O214+N214^O214))</f>
        <v>44.0664038394414</v>
      </c>
      <c r="R214" s="20">
        <f>VLOOKUP(IF(P214-'data'!$G$24&lt;0,0,P214-'data'!$G$24),P2:Q1104,2)</f>
        <v>44.2193596116306</v>
      </c>
    </row>
    <row r="215" ht="20.05" customHeight="1">
      <c r="A215" s="17">
        <f>$A214+C214</f>
        <v>1055</v>
      </c>
      <c r="B215" s="18">
        <v>3.5</v>
      </c>
      <c r="C215" s="19">
        <v>5</v>
      </c>
      <c r="D215" t="b" s="20">
        <v>0</v>
      </c>
      <c r="E215" s="21"/>
      <c r="F215" s="22">
        <f>3600*(B215*'data'!$C$15/1000-H215-I214)/C215</f>
        <v>761.991861316424</v>
      </c>
      <c r="G215" s="22">
        <f>IF(F215&gt;'data'!$H$28,'data'!$H$28,IF(F215&lt;0,0,F215))</f>
        <v>761.991861316424</v>
      </c>
      <c r="H215" s="22">
        <f>(J215*'data'!$C$16+K215*OFFSET('data'!$C$17,0,D215)-I214*(OFFSET('data'!$C$18,0,D215)+'data'!$C$19+OFFSET('data'!$C$20,0,D215)))*$C215/60</f>
        <v>-1.05832202960616</v>
      </c>
      <c r="I215" s="22">
        <f>(G215/60)*$C215/60+H215+I214</f>
        <v>22.9087323943552</v>
      </c>
      <c r="J215" s="22">
        <f>J214+('data'!$C$19*I214-'data'!$C$16*J214)*$C215/60</f>
        <v>66.8900972548328</v>
      </c>
      <c r="K215" s="22">
        <f>K214+(OFFSET('data'!$C$20,0,D215)*I214-OFFSET('data'!$C$17,0,D215)*K214)*$C215/60</f>
        <v>69.5589689016564</v>
      </c>
      <c r="L215" s="23">
        <f>$A215/60</f>
        <v>17.5833333333333</v>
      </c>
      <c r="M215" s="19">
        <f>I215/'data'!$C$15*1000</f>
        <v>3.5</v>
      </c>
      <c r="N215" s="19">
        <f>N214+'data'!$G$21*(M214-N214)/60*C214</f>
        <v>3.20763923587343</v>
      </c>
      <c r="O215" s="20">
        <f>IF(N215&lt;='data'!$G$22,1.89,1.47)</f>
        <v>1.47</v>
      </c>
      <c r="P215" s="19">
        <f>$A215</f>
        <v>1055</v>
      </c>
      <c r="Q215" s="20">
        <f>'data'!$G$23-'data'!$G$23*(1-('data'!$G$22^O215)/('data'!$G$22^O215+N215^O215))</f>
        <v>44.0293942209129</v>
      </c>
      <c r="R215" s="20">
        <f>VLOOKUP(IF(P215-'data'!$G$24&lt;0,0,P215-'data'!$G$24),P2:Q1104,2)</f>
        <v>44.1803690863674</v>
      </c>
    </row>
    <row r="216" ht="20.05" customHeight="1">
      <c r="A216" s="17">
        <f>$A215+C215</f>
        <v>1060</v>
      </c>
      <c r="B216" s="18">
        <v>3.5</v>
      </c>
      <c r="C216" s="19">
        <v>5</v>
      </c>
      <c r="D216" t="b" s="20">
        <v>0</v>
      </c>
      <c r="E216" s="21"/>
      <c r="F216" s="22">
        <f>3600*(B216*'data'!$C$15/1000-H216-I215)/C216</f>
        <v>761.234059271603</v>
      </c>
      <c r="G216" s="22">
        <f>IF(F216&gt;'data'!$H$28,'data'!$H$28,IF(F216&lt;0,0,F216))</f>
        <v>761.234059271603</v>
      </c>
      <c r="H216" s="22">
        <f>(J216*'data'!$C$16+K216*OFFSET('data'!$C$17,0,D216)-I215*(OFFSET('data'!$C$18,0,D216)+'data'!$C$19+OFFSET('data'!$C$20,0,D216)))*$C216/60</f>
        <v>-1.05726952676613</v>
      </c>
      <c r="I216" s="22">
        <f>(G216/60)*$C216/60+H216+I215</f>
        <v>22.9087323943552</v>
      </c>
      <c r="J216" s="22">
        <f>J215+('data'!$C$19*I215-'data'!$C$16*J215)*$C216/60</f>
        <v>67.051220487347</v>
      </c>
      <c r="K216" s="22">
        <f>K215+(OFFSET('data'!$C$20,0,D216)*I215-OFFSET('data'!$C$17,0,D216)*K215)*$C216/60</f>
        <v>69.8790906667019</v>
      </c>
      <c r="L216" s="23">
        <f>$A216/60</f>
        <v>17.6666666666667</v>
      </c>
      <c r="M216" s="19">
        <f>I216/'data'!$C$15*1000</f>
        <v>3.5</v>
      </c>
      <c r="N216" s="19">
        <f>N215+'data'!$G$21*(M215-N215)/60*C215</f>
        <v>3.21107950732303</v>
      </c>
      <c r="O216" s="20">
        <f>IF(N216&lt;='data'!$G$22,1.89,1.47)</f>
        <v>1.47</v>
      </c>
      <c r="P216" s="19">
        <f>$A216</f>
        <v>1060</v>
      </c>
      <c r="Q216" s="20">
        <f>'data'!$G$23-'data'!$G$23*(1-('data'!$G$22^O216)/('data'!$G$22^O216+N216^O216))</f>
        <v>43.992862619906</v>
      </c>
      <c r="R216" s="20">
        <f>VLOOKUP(IF(P216-'data'!$G$24&lt;0,0,P216-'data'!$G$24),P2:Q1104,2)</f>
        <v>44.1418843342787</v>
      </c>
    </row>
    <row r="217" ht="20.05" customHeight="1">
      <c r="A217" s="17">
        <f>$A216+C216</f>
        <v>1065</v>
      </c>
      <c r="B217" s="18">
        <v>3.5</v>
      </c>
      <c r="C217" s="19">
        <v>5</v>
      </c>
      <c r="D217" t="b" s="20">
        <v>0</v>
      </c>
      <c r="E217" s="21"/>
      <c r="F217" s="22">
        <f>3600*(B217*'data'!$C$15/1000-H217-I216)/C217</f>
        <v>760.480278029190</v>
      </c>
      <c r="G217" s="22">
        <f>IF(F217&gt;'data'!$H$28,'data'!$H$28,IF(F217&lt;0,0,F217))</f>
        <v>760.480278029190</v>
      </c>
      <c r="H217" s="22">
        <f>(J217*'data'!$C$16+K217*OFFSET('data'!$C$17,0,D217)-I216*(OFFSET('data'!$C$18,0,D217)+'data'!$C$19+OFFSET('data'!$C$20,0,D217)))*$C217/60</f>
        <v>-1.05622260837389</v>
      </c>
      <c r="I217" s="22">
        <f>(G217/60)*$C217/60+H217+I216</f>
        <v>22.9087323943552</v>
      </c>
      <c r="J217" s="22">
        <f>J216+('data'!$C$19*I216-'data'!$C$16*J216)*$C217/60</f>
        <v>67.2113981911337</v>
      </c>
      <c r="K217" s="22">
        <f>K216+(OFFSET('data'!$C$20,0,D217)*I216-OFFSET('data'!$C$17,0,D217)*K216)*$C217/60</f>
        <v>70.1991054576348</v>
      </c>
      <c r="L217" s="23">
        <f>$A217/60</f>
        <v>17.75</v>
      </c>
      <c r="M217" s="19">
        <f>I217/'data'!$C$15*1000</f>
        <v>3.5</v>
      </c>
      <c r="N217" s="19">
        <f>N216+'data'!$G$21*(M216-N216)/60*C216</f>
        <v>3.21447929636494</v>
      </c>
      <c r="O217" s="20">
        <f>IF(N217&lt;='data'!$G$22,1.89,1.47)</f>
        <v>1.47</v>
      </c>
      <c r="P217" s="19">
        <f>$A217</f>
        <v>1065</v>
      </c>
      <c r="Q217" s="20">
        <f>'data'!$G$23-'data'!$G$23*(1-('data'!$G$22^O217)/('data'!$G$22^O217+N217^O217))</f>
        <v>43.9568023687088</v>
      </c>
      <c r="R217" s="20">
        <f>VLOOKUP(IF(P217-'data'!$G$24&lt;0,0,P217-'data'!$G$24),P2:Q1104,2)</f>
        <v>44.1038982496806</v>
      </c>
    </row>
    <row r="218" ht="20.05" customHeight="1">
      <c r="A218" s="17">
        <f>$A217+C217</f>
        <v>1070</v>
      </c>
      <c r="B218" s="18">
        <v>3.5</v>
      </c>
      <c r="C218" s="19">
        <v>5</v>
      </c>
      <c r="D218" t="b" s="20">
        <v>0</v>
      </c>
      <c r="E218" s="21"/>
      <c r="F218" s="22">
        <f>3600*(B218*'data'!$C$15/1000-H218-I217)/C218</f>
        <v>759.730494136129</v>
      </c>
      <c r="G218" s="22">
        <f>IF(F218&gt;'data'!$H$28,'data'!$H$28,IF(F218&lt;0,0,F218))</f>
        <v>759.730494136129</v>
      </c>
      <c r="H218" s="22">
        <f>(J218*'data'!$C$16+K218*OFFSET('data'!$C$17,0,D218)-I217*(OFFSET('data'!$C$18,0,D218)+'data'!$C$19+OFFSET('data'!$C$20,0,D218)))*$C218/60</f>
        <v>-1.05518124185575</v>
      </c>
      <c r="I218" s="22">
        <f>(G218/60)*$C218/60+H218+I217</f>
        <v>22.9087323943552</v>
      </c>
      <c r="J218" s="22">
        <f>J217+('data'!$C$19*I217-'data'!$C$16*J217)*$C218/60</f>
        <v>67.3706359148935</v>
      </c>
      <c r="K218" s="22">
        <f>K217+(OFFSET('data'!$C$20,0,D218)*I217-OFFSET('data'!$C$17,0,D218)*K217)*$C218/60</f>
        <v>70.5190133102024</v>
      </c>
      <c r="L218" s="23">
        <f>$A218/60</f>
        <v>17.8333333333333</v>
      </c>
      <c r="M218" s="19">
        <f>I218/'data'!$C$15*1000</f>
        <v>3.5</v>
      </c>
      <c r="N218" s="19">
        <f>N217+'data'!$G$21*(M217-N217)/60*C217</f>
        <v>3.21783907936428</v>
      </c>
      <c r="O218" s="20">
        <f>IF(N218&lt;='data'!$G$22,1.89,1.47)</f>
        <v>1.47</v>
      </c>
      <c r="P218" s="19">
        <f>$A218</f>
        <v>1070</v>
      </c>
      <c r="Q218" s="20">
        <f>'data'!$G$23-'data'!$G$23*(1-('data'!$G$22^O218)/('data'!$G$22^O218+N218^O218))</f>
        <v>43.9212069041471</v>
      </c>
      <c r="R218" s="20">
        <f>VLOOKUP(IF(P218-'data'!$G$24&lt;0,0,P218-'data'!$G$24),P2:Q1104,2)</f>
        <v>44.0664038394414</v>
      </c>
    </row>
    <row r="219" ht="20.05" customHeight="1">
      <c r="A219" s="17">
        <f>$A218+C218</f>
        <v>1075</v>
      </c>
      <c r="B219" s="18">
        <v>3.5</v>
      </c>
      <c r="C219" s="19">
        <v>5</v>
      </c>
      <c r="D219" t="b" s="20">
        <v>0</v>
      </c>
      <c r="E219" s="21"/>
      <c r="F219" s="22">
        <f>3600*(B219*'data'!$C$15/1000-H219-I218)/C219</f>
        <v>758.984684276934</v>
      </c>
      <c r="G219" s="22">
        <f>IF(F219&gt;'data'!$H$28,'data'!$H$28,IF(F219&lt;0,0,F219))</f>
        <v>758.984684276934</v>
      </c>
      <c r="H219" s="22">
        <f>(J219*'data'!$C$16+K219*OFFSET('data'!$C$17,0,D219)-I218*(OFFSET('data'!$C$18,0,D219)+'data'!$C$19+OFFSET('data'!$C$20,0,D219)))*$C219/60</f>
        <v>-1.05414539482909</v>
      </c>
      <c r="I219" s="22">
        <f>(G219/60)*$C219/60+H219+I218</f>
        <v>22.9087323943552</v>
      </c>
      <c r="J219" s="22">
        <f>J218+('data'!$C$19*I218-'data'!$C$16*J218)*$C219/60</f>
        <v>67.5289391747652</v>
      </c>
      <c r="K219" s="22">
        <f>K218+(OFFSET('data'!$C$20,0,D219)*I218-OFFSET('data'!$C$17,0,D219)*K218)*$C219/60</f>
        <v>70.8388142601399</v>
      </c>
      <c r="L219" s="23">
        <f>$A219/60</f>
        <v>17.9166666666667</v>
      </c>
      <c r="M219" s="19">
        <f>I219/'data'!$C$15*1000</f>
        <v>3.5</v>
      </c>
      <c r="N219" s="19">
        <f>N218+'data'!$G$21*(M218-N218)/60*C218</f>
        <v>3.22115932708068</v>
      </c>
      <c r="O219" s="20">
        <f>IF(N219&lt;='data'!$G$22,1.89,1.47)</f>
        <v>1.47</v>
      </c>
      <c r="P219" s="19">
        <f>$A219</f>
        <v>1075</v>
      </c>
      <c r="Q219" s="20">
        <f>'data'!$G$23-'data'!$G$23*(1-('data'!$G$22^O219)/('data'!$G$22^O219+N219^O219))</f>
        <v>43.8860697656856</v>
      </c>
      <c r="R219" s="20">
        <f>VLOOKUP(IF(P219-'data'!$G$24&lt;0,0,P219-'data'!$G$24),P2:Q1104,2)</f>
        <v>44.0293942209129</v>
      </c>
    </row>
    <row r="220" ht="20.05" customHeight="1">
      <c r="A220" s="17">
        <f>$A219+C219</f>
        <v>1080</v>
      </c>
      <c r="B220" s="18">
        <v>3.5</v>
      </c>
      <c r="C220" s="19">
        <v>5</v>
      </c>
      <c r="D220" t="b" s="20">
        <v>0</v>
      </c>
      <c r="E220" s="21"/>
      <c r="F220" s="22">
        <f>3600*(B220*'data'!$C$15/1000-H220-I219)/C220</f>
        <v>758.242825272896</v>
      </c>
      <c r="G220" s="22">
        <f>IF(F220&gt;'data'!$H$28,'data'!$H$28,IF(F220&lt;0,0,F220))</f>
        <v>758.242825272896</v>
      </c>
      <c r="H220" s="22">
        <f>(J220*'data'!$C$16+K220*OFFSET('data'!$C$17,0,D220)-I219*(OFFSET('data'!$C$18,0,D220)+'data'!$C$19+OFFSET('data'!$C$20,0,D220)))*$C220/60</f>
        <v>-1.05311503510126</v>
      </c>
      <c r="I220" s="22">
        <f>(G220/60)*$C220/60+H220+I219</f>
        <v>22.9087323943552</v>
      </c>
      <c r="J220" s="22">
        <f>J219+('data'!$C$19*I219-'data'!$C$16*J219)*$C220/60</f>
        <v>67.68631345451701</v>
      </c>
      <c r="K220" s="22">
        <f>K219+(OFFSET('data'!$C$20,0,D220)*I219-OFFSET('data'!$C$17,0,D220)*K219)*$C220/60</f>
        <v>71.15850834317069</v>
      </c>
      <c r="L220" s="23">
        <f>$A220/60</f>
        <v>18</v>
      </c>
      <c r="M220" s="19">
        <f>I220/'data'!$C$15*1000</f>
        <v>3.5</v>
      </c>
      <c r="N220" s="19">
        <f>N219+'data'!$G$21*(M219-N219)/60*C219</f>
        <v>3.22444050473425</v>
      </c>
      <c r="O220" s="20">
        <f>IF(N220&lt;='data'!$G$22,1.89,1.47)</f>
        <v>1.47</v>
      </c>
      <c r="P220" s="19">
        <f>$A220</f>
        <v>1080</v>
      </c>
      <c r="Q220" s="20">
        <f>'data'!$G$23-'data'!$G$23*(1-('data'!$G$22^O220)/('data'!$G$22^O220+N220^O220))</f>
        <v>43.8513845935693</v>
      </c>
      <c r="R220" s="20">
        <f>VLOOKUP(IF(P220-'data'!$G$24&lt;0,0,P220-'data'!$G$24),P2:Q1104,2)</f>
        <v>43.992862619906</v>
      </c>
    </row>
    <row r="221" ht="20.05" customHeight="1">
      <c r="A221" s="17">
        <f>$A220+C220</f>
        <v>1085</v>
      </c>
      <c r="B221" s="18">
        <v>3.5</v>
      </c>
      <c r="C221" s="19">
        <v>5</v>
      </c>
      <c r="D221" t="b" s="20">
        <v>0</v>
      </c>
      <c r="E221" s="21"/>
      <c r="F221" s="22">
        <f>3600*(B221*'data'!$C$15/1000-H221-I220)/C221</f>
        <v>757.5048940812731</v>
      </c>
      <c r="G221" s="22">
        <f>IF(F221&gt;'data'!$H$28,'data'!$H$28,IF(F221&lt;0,0,F221))</f>
        <v>757.5048940812731</v>
      </c>
      <c r="H221" s="22">
        <f>(J221*'data'!$C$16+K221*OFFSET('data'!$C$17,0,D221)-I220*(OFFSET('data'!$C$18,0,D221)+'data'!$C$19+OFFSET('data'!$C$20,0,D221)))*$C221/60</f>
        <v>-1.05209013066845</v>
      </c>
      <c r="I221" s="22">
        <f>(G221/60)*$C221/60+H221+I220</f>
        <v>22.9087323943552</v>
      </c>
      <c r="J221" s="22">
        <f>J220+('data'!$C$19*I220-'data'!$C$16*J220)*$C221/60</f>
        <v>67.8427642057363</v>
      </c>
      <c r="K221" s="22">
        <f>K220+(OFFSET('data'!$C$20,0,D221)*I220-OFFSET('data'!$C$17,0,D221)*K220)*$C221/60</f>
        <v>71.4780955950062</v>
      </c>
      <c r="L221" s="23">
        <f>$A221/60</f>
        <v>18.0833333333333</v>
      </c>
      <c r="M221" s="19">
        <f>I221/'data'!$C$15*1000</f>
        <v>3.5</v>
      </c>
      <c r="N221" s="19">
        <f>N220+'data'!$G$21*(M220-N220)/60*C220</f>
        <v>3.22768307207075</v>
      </c>
      <c r="O221" s="20">
        <f>IF(N221&lt;='data'!$G$22,1.89,1.47)</f>
        <v>1.47</v>
      </c>
      <c r="P221" s="19">
        <f>$A221</f>
        <v>1085</v>
      </c>
      <c r="Q221" s="20">
        <f>'data'!$G$23-'data'!$G$23*(1-('data'!$G$22^O221)/('data'!$G$22^O221+N221^O221))</f>
        <v>43.8171451270039</v>
      </c>
      <c r="R221" s="20">
        <f>VLOOKUP(IF(P221-'data'!$G$24&lt;0,0,P221-'data'!$G$24),P2:Q1104,2)</f>
        <v>43.9568023687088</v>
      </c>
    </row>
    <row r="222" ht="20.05" customHeight="1">
      <c r="A222" s="17">
        <f>$A221+C221</f>
        <v>1090</v>
      </c>
      <c r="B222" s="18">
        <v>3.5</v>
      </c>
      <c r="C222" s="19">
        <v>5</v>
      </c>
      <c r="D222" t="b" s="20">
        <v>0</v>
      </c>
      <c r="E222" s="21"/>
      <c r="F222" s="22">
        <f>3600*(B222*'data'!$C$15/1000-H222-I221)/C222</f>
        <v>756.770867794516</v>
      </c>
      <c r="G222" s="22">
        <f>IF(F222&gt;'data'!$H$28,'data'!$H$28,IF(F222&lt;0,0,F222))</f>
        <v>756.770867794516</v>
      </c>
      <c r="H222" s="22">
        <f>(J222*'data'!$C$16+K222*OFFSET('data'!$C$17,0,D222)-I221*(OFFSET('data'!$C$18,0,D222)+'data'!$C$19+OFFSET('data'!$C$20,0,D222)))*$C222/60</f>
        <v>-1.05107064971462</v>
      </c>
      <c r="I222" s="22">
        <f>(G222/60)*$C222/60+H222+I221</f>
        <v>22.9087323943552</v>
      </c>
      <c r="J222" s="22">
        <f>J221+('data'!$C$19*I221-'data'!$C$16*J221)*$C222/60</f>
        <v>67.9982968480187</v>
      </c>
      <c r="K222" s="22">
        <f>K221+(OFFSET('data'!$C$20,0,D222)*I221-OFFSET('data'!$C$17,0,D222)*K221)*$C222/60</f>
        <v>71.7975760513458</v>
      </c>
      <c r="L222" s="23">
        <f>$A222/60</f>
        <v>18.1666666666667</v>
      </c>
      <c r="M222" s="19">
        <f>I222/'data'!$C$15*1000</f>
        <v>3.5</v>
      </c>
      <c r="N222" s="19">
        <f>N221+'data'!$G$21*(M221-N221)/60*C221</f>
        <v>3.23088748342601</v>
      </c>
      <c r="O222" s="20">
        <f>IF(N222&lt;='data'!$G$22,1.89,1.47)</f>
        <v>1.47</v>
      </c>
      <c r="P222" s="19">
        <f>$A222</f>
        <v>1090</v>
      </c>
      <c r="Q222" s="20">
        <f>'data'!$G$23-'data'!$G$23*(1-('data'!$G$22^O222)/('data'!$G$22^O222+N222^O222))</f>
        <v>43.783345202374</v>
      </c>
      <c r="R222" s="20">
        <f>VLOOKUP(IF(P222-'data'!$G$24&lt;0,0,P222-'data'!$G$24),P2:Q1104,2)</f>
        <v>43.9212069041471</v>
      </c>
    </row>
    <row r="223" ht="20.05" customHeight="1">
      <c r="A223" s="17">
        <f>$A222+C222</f>
        <v>1095</v>
      </c>
      <c r="B223" s="18">
        <v>3.5</v>
      </c>
      <c r="C223" s="19">
        <v>5</v>
      </c>
      <c r="D223" t="b" s="20">
        <v>0</v>
      </c>
      <c r="E223" s="21"/>
      <c r="F223" s="22">
        <f>3600*(B223*'data'!$C$15/1000-H223-I222)/C223</f>
        <v>756.0407236394479</v>
      </c>
      <c r="G223" s="22">
        <f>IF(F223&gt;'data'!$H$28,'data'!$H$28,IF(F223&lt;0,0,F223))</f>
        <v>756.0407236394479</v>
      </c>
      <c r="H223" s="22">
        <f>(J223*'data'!$C$16+K223*OFFSET('data'!$C$17,0,D223)-I222*(OFFSET('data'!$C$18,0,D223)+'data'!$C$19+OFFSET('data'!$C$20,0,D223)))*$C223/60</f>
        <v>-1.05005656061036</v>
      </c>
      <c r="I223" s="22">
        <f>(G223/60)*$C223/60+H223+I222</f>
        <v>22.9087323943552</v>
      </c>
      <c r="J223" s="22">
        <f>J222+('data'!$C$19*I222-'data'!$C$16*J222)*$C223/60</f>
        <v>68.1529167691556</v>
      </c>
      <c r="K223" s="22">
        <f>K222+(OFFSET('data'!$C$20,0,D223)*I222-OFFSET('data'!$C$17,0,D223)*K222)*$C223/60</f>
        <v>72.116949747877</v>
      </c>
      <c r="L223" s="23">
        <f>$A223/60</f>
        <v>18.25</v>
      </c>
      <c r="M223" s="19">
        <f>I223/'data'!$C$15*1000</f>
        <v>3.5</v>
      </c>
      <c r="N223" s="19">
        <f>N222+'data'!$G$21*(M222-N222)/60*C222</f>
        <v>3.23405418778959</v>
      </c>
      <c r="O223" s="20">
        <f>IF(N223&lt;='data'!$G$22,1.89,1.47)</f>
        <v>1.47</v>
      </c>
      <c r="P223" s="19">
        <f>$A223</f>
        <v>1095</v>
      </c>
      <c r="Q223" s="20">
        <f>'data'!$G$23-'data'!$G$23*(1-('data'!$G$22^O223)/('data'!$G$22^O223+N223^O223))</f>
        <v>43.7499787514991</v>
      </c>
      <c r="R223" s="20">
        <f>VLOOKUP(IF(P223-'data'!$G$24&lt;0,0,P223-'data'!$G$24),P2:Q1104,2)</f>
        <v>43.8860697656856</v>
      </c>
    </row>
    <row r="224" ht="20.05" customHeight="1">
      <c r="A224" s="17">
        <f>$A223+C223</f>
        <v>1100</v>
      </c>
      <c r="B224" s="18">
        <v>3.5</v>
      </c>
      <c r="C224" s="19">
        <v>5</v>
      </c>
      <c r="D224" t="b" s="20">
        <v>0</v>
      </c>
      <c r="E224" s="21"/>
      <c r="F224" s="22">
        <f>3600*(B224*'data'!$C$15/1000-H224-I223)/C224</f>
        <v>755.314438976485</v>
      </c>
      <c r="G224" s="22">
        <f>IF(F224&gt;'data'!$H$28,'data'!$H$28,IF(F224&lt;0,0,F224))</f>
        <v>755.314438976485</v>
      </c>
      <c r="H224" s="22">
        <f>(J224*'data'!$C$16+K224*OFFSET('data'!$C$17,0,D224)-I223*(OFFSET('data'!$C$18,0,D224)+'data'!$C$19+OFFSET('data'!$C$20,0,D224)))*$C224/60</f>
        <v>-1.0490478319118</v>
      </c>
      <c r="I224" s="22">
        <f>(G224/60)*$C224/60+H224+I223</f>
        <v>22.9087323943552</v>
      </c>
      <c r="J224" s="22">
        <f>J223+('data'!$C$19*I223-'data'!$C$16*J223)*$C224/60</f>
        <v>68.306629325321</v>
      </c>
      <c r="K224" s="22">
        <f>K223+(OFFSET('data'!$C$20,0,D224)*I223-OFFSET('data'!$C$17,0,D224)*K223)*$C224/60</f>
        <v>72.4362167202754</v>
      </c>
      <c r="L224" s="23">
        <f>$A224/60</f>
        <v>18.3333333333333</v>
      </c>
      <c r="M224" s="19">
        <f>I224/'data'!$C$15*1000</f>
        <v>3.5</v>
      </c>
      <c r="N224" s="19">
        <f>N223+'data'!$G$21*(M223-N223)/60*C223</f>
        <v>3.23718362886771</v>
      </c>
      <c r="O224" s="20">
        <f>IF(N224&lt;='data'!$G$22,1.89,1.47)</f>
        <v>1.47</v>
      </c>
      <c r="P224" s="19">
        <f>$A224</f>
        <v>1100</v>
      </c>
      <c r="Q224" s="20">
        <f>'data'!$G$23-'data'!$G$23*(1-('data'!$G$22^O224)/('data'!$G$22^O224+N224^O224))</f>
        <v>43.7170397999253</v>
      </c>
      <c r="R224" s="20">
        <f>VLOOKUP(IF(P224-'data'!$G$24&lt;0,0,P224-'data'!$G$24),P2:Q1104,2)</f>
        <v>43.8513845935693</v>
      </c>
    </row>
    <row r="225" ht="20.05" customHeight="1">
      <c r="A225" s="17">
        <f>$A224+C224</f>
        <v>1105</v>
      </c>
      <c r="B225" s="18">
        <v>3.5</v>
      </c>
      <c r="C225" s="19">
        <v>5</v>
      </c>
      <c r="D225" t="b" s="20">
        <v>0</v>
      </c>
      <c r="E225" s="21"/>
      <c r="F225" s="22">
        <f>3600*(B225*'data'!$C$15/1000-H225-I224)/C225</f>
        <v>754.5919912988441</v>
      </c>
      <c r="G225" s="22">
        <f>IF(F225&gt;'data'!$H$28,'data'!$H$28,IF(F225&lt;0,0,F225))</f>
        <v>754.5919912988441</v>
      </c>
      <c r="H225" s="22">
        <f>(J225*'data'!$C$16+K225*OFFSET('data'!$C$17,0,D225)-I224*(OFFSET('data'!$C$18,0,D225)+'data'!$C$19+OFFSET('data'!$C$20,0,D225)))*$C225/60</f>
        <v>-1.04804443235952</v>
      </c>
      <c r="I225" s="22">
        <f>(G225/60)*$C225/60+H225+I224</f>
        <v>22.9087323943552</v>
      </c>
      <c r="J225" s="22">
        <f>J224+('data'!$C$19*I224-'data'!$C$16*J224)*$C225/60</f>
        <v>68.45943984125689</v>
      </c>
      <c r="K225" s="22">
        <f>K224+(OFFSET('data'!$C$20,0,D225)*I224-OFFSET('data'!$C$17,0,D225)*K224)*$C225/60</f>
        <v>72.7553770042048</v>
      </c>
      <c r="L225" s="23">
        <f>$A225/60</f>
        <v>18.4166666666667</v>
      </c>
      <c r="M225" s="19">
        <f>I225/'data'!$C$15*1000</f>
        <v>3.5</v>
      </c>
      <c r="N225" s="19">
        <f>N224+'data'!$G$21*(M224-N224)/60*C224</f>
        <v>3.2402762451454</v>
      </c>
      <c r="O225" s="20">
        <f>IF(N225&lt;='data'!$G$22,1.89,1.47)</f>
        <v>1.47</v>
      </c>
      <c r="P225" s="19">
        <f>$A225</f>
        <v>1105</v>
      </c>
      <c r="Q225" s="20">
        <f>'data'!$G$23-'data'!$G$23*(1-('data'!$G$22^O225)/('data'!$G$22^O225+N225^O225))</f>
        <v>43.6845224652528</v>
      </c>
      <c r="R225" s="20">
        <f>VLOOKUP(IF(P225-'data'!$G$24&lt;0,0,P225-'data'!$G$24),P2:Q1104,2)</f>
        <v>43.8171451270039</v>
      </c>
    </row>
    <row r="226" ht="20.05" customHeight="1">
      <c r="A226" s="17">
        <f>$A225+C225</f>
        <v>1110</v>
      </c>
      <c r="B226" s="18">
        <v>3.5</v>
      </c>
      <c r="C226" s="19">
        <v>5</v>
      </c>
      <c r="D226" t="b" s="20">
        <v>0</v>
      </c>
      <c r="E226" s="21"/>
      <c r="F226" s="22">
        <f>3600*(B226*'data'!$C$15/1000-H226-I225)/C226</f>
        <v>753.873358231796</v>
      </c>
      <c r="G226" s="22">
        <f>IF(F226&gt;'data'!$H$28,'data'!$H$28,IF(F226&lt;0,0,F226))</f>
        <v>753.873358231796</v>
      </c>
      <c r="H226" s="22">
        <f>(J226*'data'!$C$16+K226*OFFSET('data'!$C$17,0,D226)-I225*(OFFSET('data'!$C$18,0,D226)+'data'!$C$19+OFFSET('data'!$C$20,0,D226)))*$C226/60</f>
        <v>-1.04704633087751</v>
      </c>
      <c r="I226" s="22">
        <f>(G226/60)*$C226/60+H226+I225</f>
        <v>22.9087323943552</v>
      </c>
      <c r="J226" s="22">
        <f>J225+('data'!$C$19*I225-'data'!$C$16*J225)*$C226/60</f>
        <v>68.6113536104579</v>
      </c>
      <c r="K226" s="22">
        <f>K225+(OFFSET('data'!$C$20,0,D226)*I225-OFFSET('data'!$C$17,0,D226)*K225)*$C226/60</f>
        <v>73.0744306353168</v>
      </c>
      <c r="L226" s="23">
        <f>$A226/60</f>
        <v>18.5</v>
      </c>
      <c r="M226" s="19">
        <f>I226/'data'!$C$15*1000</f>
        <v>3.5</v>
      </c>
      <c r="N226" s="19">
        <f>N225+'data'!$G$21*(M225-N225)/60*C225</f>
        <v>3.24333246994793</v>
      </c>
      <c r="O226" s="20">
        <f>IF(N226&lt;='data'!$G$22,1.89,1.47)</f>
        <v>1.47</v>
      </c>
      <c r="P226" s="19">
        <f>$A226</f>
        <v>1110</v>
      </c>
      <c r="Q226" s="20">
        <f>'data'!$G$23-'data'!$G$23*(1-('data'!$G$22^O226)/('data'!$G$22^O226+N226^O226))</f>
        <v>43.6524209554986</v>
      </c>
      <c r="R226" s="20">
        <f>VLOOKUP(IF(P226-'data'!$G$24&lt;0,0,P226-'data'!$G$24),P2:Q1104,2)</f>
        <v>43.783345202374</v>
      </c>
    </row>
    <row r="227" ht="20.05" customHeight="1">
      <c r="A227" s="17">
        <f>$A226+C226</f>
        <v>1115</v>
      </c>
      <c r="B227" s="18">
        <v>3.5</v>
      </c>
      <c r="C227" s="19">
        <v>5</v>
      </c>
      <c r="D227" t="b" s="20">
        <v>0</v>
      </c>
      <c r="E227" s="21"/>
      <c r="F227" s="22">
        <f>3600*(B227*'data'!$C$15/1000-H227-I226)/C227</f>
        <v>753.158517531851</v>
      </c>
      <c r="G227" s="22">
        <f>IF(F227&gt;'data'!$H$28,'data'!$H$28,IF(F227&lt;0,0,F227))</f>
        <v>753.158517531851</v>
      </c>
      <c r="H227" s="22">
        <f>(J227*'data'!$C$16+K227*OFFSET('data'!$C$17,0,D227)-I226*(OFFSET('data'!$C$18,0,D227)+'data'!$C$19+OFFSET('data'!$C$20,0,D227)))*$C227/60</f>
        <v>-1.04605349657203</v>
      </c>
      <c r="I227" s="22">
        <f>(G227/60)*$C227/60+H227+I226</f>
        <v>22.9087323943552</v>
      </c>
      <c r="J227" s="22">
        <f>J226+('data'!$C$19*I226-'data'!$C$16*J226)*$C227/60</f>
        <v>68.7623758953543</v>
      </c>
      <c r="K227" s="22">
        <f>K226+(OFFSET('data'!$C$20,0,D227)*I226-OFFSET('data'!$C$17,0,D227)*K226)*$C227/60</f>
        <v>73.39337764925141</v>
      </c>
      <c r="L227" s="23">
        <f>$A227/60</f>
        <v>18.5833333333333</v>
      </c>
      <c r="M227" s="19">
        <f>I227/'data'!$C$15*1000</f>
        <v>3.5</v>
      </c>
      <c r="N227" s="19">
        <f>N226+'data'!$G$21*(M226-N226)/60*C226</f>
        <v>3.24635273150155</v>
      </c>
      <c r="O227" s="20">
        <f>IF(N227&lt;='data'!$G$22,1.89,1.47)</f>
        <v>1.47</v>
      </c>
      <c r="P227" s="19">
        <f>$A227</f>
        <v>1115</v>
      </c>
      <c r="Q227" s="20">
        <f>'data'!$G$23-'data'!$G$23*(1-('data'!$G$22^O227)/('data'!$G$22^O227+N227^O227))</f>
        <v>43.6207295674916</v>
      </c>
      <c r="R227" s="20">
        <f>VLOOKUP(IF(P227-'data'!$G$24&lt;0,0,P227-'data'!$G$24),P2:Q1104,2)</f>
        <v>43.7499787514991</v>
      </c>
    </row>
    <row r="228" ht="20.05" customHeight="1">
      <c r="A228" s="17">
        <f>$A227+C227</f>
        <v>1120</v>
      </c>
      <c r="B228" s="18">
        <v>3.5</v>
      </c>
      <c r="C228" s="19">
        <v>5</v>
      </c>
      <c r="D228" t="b" s="20">
        <v>0</v>
      </c>
      <c r="E228" s="21"/>
      <c r="F228" s="22">
        <f>3600*(B228*'data'!$C$15/1000-H228-I227)/C228</f>
        <v>752.447447086</v>
      </c>
      <c r="G228" s="22">
        <f>IF(F228&gt;'data'!$H$28,'data'!$H$28,IF(F228&lt;0,0,F228))</f>
        <v>752.447447086</v>
      </c>
      <c r="H228" s="22">
        <f>(J228*'data'!$C$16+K228*OFFSET('data'!$C$17,0,D228)-I227*(OFFSET('data'!$C$18,0,D228)+'data'!$C$19+OFFSET('data'!$C$20,0,D228)))*$C228/60</f>
        <v>-1.04506589873057</v>
      </c>
      <c r="I228" s="22">
        <f>(G228/60)*$C228/60+H228+I227</f>
        <v>22.9087323943552</v>
      </c>
      <c r="J228" s="22">
        <f>J227+('data'!$C$19*I227-'data'!$C$16*J227)*$C228/60</f>
        <v>68.9125119274948</v>
      </c>
      <c r="K228" s="22">
        <f>K227+(OFFSET('data'!$C$20,0,D228)*I227-OFFSET('data'!$C$17,0,D228)*K227)*$C228/60</f>
        <v>73.71221808163639</v>
      </c>
      <c r="L228" s="23">
        <f>$A228/60</f>
        <v>18.6666666666667</v>
      </c>
      <c r="M228" s="19">
        <f>I228/'data'!$C$15*1000</f>
        <v>3.5</v>
      </c>
      <c r="N228" s="19">
        <f>N227+'data'!$G$21*(M227-N227)/60*C227</f>
        <v>3.24933745299348</v>
      </c>
      <c r="O228" s="20">
        <f>IF(N228&lt;='data'!$G$22,1.89,1.47)</f>
        <v>1.47</v>
      </c>
      <c r="P228" s="19">
        <f>$A228</f>
        <v>1120</v>
      </c>
      <c r="Q228" s="20">
        <f>'data'!$G$23-'data'!$G$23*(1-('data'!$G$22^O228)/('data'!$G$22^O228+N228^O228))</f>
        <v>43.5894426853023</v>
      </c>
      <c r="R228" s="20">
        <f>VLOOKUP(IF(P228-'data'!$G$24&lt;0,0,P228-'data'!$G$24),P2:Q1104,2)</f>
        <v>43.7170397999253</v>
      </c>
    </row>
    <row r="229" ht="20.05" customHeight="1">
      <c r="A229" s="17">
        <f>$A228+C228</f>
        <v>1125</v>
      </c>
      <c r="B229" s="18">
        <v>3.5</v>
      </c>
      <c r="C229" s="19">
        <v>5</v>
      </c>
      <c r="D229" t="b" s="20">
        <v>0</v>
      </c>
      <c r="E229" s="21"/>
      <c r="F229" s="22">
        <f>3600*(B229*'data'!$C$15/1000-H229-I228)/C229</f>
        <v>751.7401249109651</v>
      </c>
      <c r="G229" s="22">
        <f>IF(F229&gt;'data'!$H$28,'data'!$H$28,IF(F229&lt;0,0,F229))</f>
        <v>751.7401249109651</v>
      </c>
      <c r="H229" s="22">
        <f>(J229*'data'!$C$16+K229*OFFSET('data'!$C$17,0,D229)-I228*(OFFSET('data'!$C$18,0,D229)+'data'!$C$19+OFFSET('data'!$C$20,0,D229)))*$C229/60</f>
        <v>-1.0440835068208</v>
      </c>
      <c r="I229" s="22">
        <f>(G229/60)*$C229/60+H229+I228</f>
        <v>22.9087323943552</v>
      </c>
      <c r="J229" s="22">
        <f>J228+('data'!$C$19*I228-'data'!$C$16*J228)*$C229/60</f>
        <v>69.0617669077274</v>
      </c>
      <c r="K229" s="22">
        <f>K228+(OFFSET('data'!$C$20,0,D229)*I228-OFFSET('data'!$C$17,0,D229)*K228)*$C229/60</f>
        <v>74.0309519680879</v>
      </c>
      <c r="L229" s="23">
        <f>$A229/60</f>
        <v>18.75</v>
      </c>
      <c r="M229" s="19">
        <f>I229/'data'!$C$15*1000</f>
        <v>3.5</v>
      </c>
      <c r="N229" s="19">
        <f>N228+'data'!$G$21*(M228-N228)/60*C228</f>
        <v>3.2522870526312</v>
      </c>
      <c r="O229" s="20">
        <f>IF(N229&lt;='data'!$G$22,1.89,1.47)</f>
        <v>1.47</v>
      </c>
      <c r="P229" s="19">
        <f>$A229</f>
        <v>1125</v>
      </c>
      <c r="Q229" s="20">
        <f>'data'!$G$23-'data'!$G$23*(1-('data'!$G$22^O229)/('data'!$G$22^O229+N229^O229))</f>
        <v>43.5585547787037</v>
      </c>
      <c r="R229" s="20">
        <f>VLOOKUP(IF(P229-'data'!$G$24&lt;0,0,P229-'data'!$G$24),P2:Q1104,2)</f>
        <v>43.6845224652528</v>
      </c>
    </row>
    <row r="230" ht="20.05" customHeight="1">
      <c r="A230" s="17">
        <f>$A229+C229</f>
        <v>1130</v>
      </c>
      <c r="B230" s="18">
        <v>3.5</v>
      </c>
      <c r="C230" s="19">
        <v>5</v>
      </c>
      <c r="D230" t="b" s="20">
        <v>0</v>
      </c>
      <c r="E230" s="21"/>
      <c r="F230" s="22">
        <f>3600*(B230*'data'!$C$15/1000-H230-I229)/C230</f>
        <v>751.036529152422</v>
      </c>
      <c r="G230" s="22">
        <f>IF(F230&gt;'data'!$H$28,'data'!$H$28,IF(F230&lt;0,0,F230))</f>
        <v>751.036529152422</v>
      </c>
      <c r="H230" s="22">
        <f>(J230*'data'!$C$16+K230*OFFSET('data'!$C$17,0,D230)-I229*(OFFSET('data'!$C$18,0,D230)+'data'!$C$19+OFFSET('data'!$C$20,0,D230)))*$C230/60</f>
        <v>-1.04310629048949</v>
      </c>
      <c r="I230" s="22">
        <f>(G230/60)*$C230/60+H230+I229</f>
        <v>22.9087323943552</v>
      </c>
      <c r="J230" s="22">
        <f>J229+('data'!$C$19*I229-'data'!$C$16*J229)*$C230/60</f>
        <v>69.2101460063796</v>
      </c>
      <c r="K230" s="22">
        <f>K229+(OFFSET('data'!$C$20,0,D230)*I229-OFFSET('data'!$C$17,0,D230)*K229)*$C230/60</f>
        <v>74.349579344210</v>
      </c>
      <c r="L230" s="23">
        <f>$A230/60</f>
        <v>18.8333333333333</v>
      </c>
      <c r="M230" s="19">
        <f>I230/'data'!$C$15*1000</f>
        <v>3.5</v>
      </c>
      <c r="N230" s="19">
        <f>N229+'data'!$G$21*(M229-N229)/60*C229</f>
        <v>3.25520194370106</v>
      </c>
      <c r="O230" s="20">
        <f>IF(N230&lt;='data'!$G$22,1.89,1.47)</f>
        <v>1.47</v>
      </c>
      <c r="P230" s="19">
        <f>$A230</f>
        <v>1130</v>
      </c>
      <c r="Q230" s="20">
        <f>'data'!$G$23-'data'!$G$23*(1-('data'!$G$22^O230)/('data'!$G$22^O230+N230^O230))</f>
        <v>43.5280604016643</v>
      </c>
      <c r="R230" s="20">
        <f>VLOOKUP(IF(P230-'data'!$G$24&lt;0,0,P230-'data'!$G$24),P2:Q1104,2)</f>
        <v>43.6524209554986</v>
      </c>
    </row>
    <row r="231" ht="20.05" customHeight="1">
      <c r="A231" s="17">
        <f>$A230+C230</f>
        <v>1135</v>
      </c>
      <c r="B231" s="18">
        <v>3.5</v>
      </c>
      <c r="C231" s="19">
        <v>5</v>
      </c>
      <c r="D231" t="b" s="20">
        <v>0</v>
      </c>
      <c r="E231" s="21"/>
      <c r="F231" s="22">
        <f>3600*(B231*'data'!$C$15/1000-H231-I230)/C231</f>
        <v>750.336638084240</v>
      </c>
      <c r="G231" s="22">
        <f>IF(F231&gt;'data'!$H$28,'data'!$H$28,IF(F231&lt;0,0,F231))</f>
        <v>750.336638084240</v>
      </c>
      <c r="H231" s="22">
        <f>(J231*'data'!$C$16+K231*OFFSET('data'!$C$17,0,D231)-I230*(OFFSET('data'!$C$18,0,D231)+'data'!$C$19+OFFSET('data'!$C$20,0,D231)))*$C231/60</f>
        <v>-1.04213421956146</v>
      </c>
      <c r="I231" s="22">
        <f>(G231/60)*$C231/60+H231+I230</f>
        <v>22.9087323943552</v>
      </c>
      <c r="J231" s="22">
        <f>J230+('data'!$C$19*I230-'data'!$C$16*J230)*$C231/60</f>
        <v>69.3576543634376</v>
      </c>
      <c r="K231" s="22">
        <f>K230+(OFFSET('data'!$C$20,0,D231)*I230-OFFSET('data'!$C$17,0,D231)*K230)*$C231/60</f>
        <v>74.668100245595</v>
      </c>
      <c r="L231" s="23">
        <f>$A231/60</f>
        <v>18.9166666666667</v>
      </c>
      <c r="M231" s="19">
        <f>I231/'data'!$C$15*1000</f>
        <v>3.5</v>
      </c>
      <c r="N231" s="19">
        <f>N230+'data'!$G$21*(M230-N230)/60*C230</f>
        <v>3.25808253462618</v>
      </c>
      <c r="O231" s="20">
        <f>IF(N231&lt;='data'!$G$22,1.89,1.47)</f>
        <v>1.47</v>
      </c>
      <c r="P231" s="19">
        <f>$A231</f>
        <v>1135</v>
      </c>
      <c r="Q231" s="20">
        <f>'data'!$G$23-'data'!$G$23*(1-('data'!$G$22^O231)/('data'!$G$22^O231+N231^O231))</f>
        <v>43.4979541908713</v>
      </c>
      <c r="R231" s="20">
        <f>VLOOKUP(IF(P231-'data'!$G$24&lt;0,0,P231-'data'!$G$24),P2:Q1104,2)</f>
        <v>43.6207295674916</v>
      </c>
    </row>
    <row r="232" ht="20.05" customHeight="1">
      <c r="A232" s="17">
        <f>$A231+C231</f>
        <v>1140</v>
      </c>
      <c r="B232" s="18">
        <v>3.5</v>
      </c>
      <c r="C232" s="19">
        <v>5</v>
      </c>
      <c r="D232" t="b" s="20">
        <v>0</v>
      </c>
      <c r="E232" s="21"/>
      <c r="F232" s="22">
        <f>3600*(B232*'data'!$C$15/1000-H232-I231)/C232</f>
        <v>749.640430107760</v>
      </c>
      <c r="G232" s="22">
        <f>IF(F232&gt;'data'!$H$28,'data'!$H$28,IF(F232&lt;0,0,F232))</f>
        <v>749.640430107760</v>
      </c>
      <c r="H232" s="22">
        <f>(J232*'data'!$C$16+K232*OFFSET('data'!$C$17,0,D232)-I231*(OFFSET('data'!$C$18,0,D232)+'data'!$C$19+OFFSET('data'!$C$20,0,D232)))*$C232/60</f>
        <v>-1.04116726403857</v>
      </c>
      <c r="I232" s="22">
        <f>(G232/60)*$C232/60+H232+I231</f>
        <v>22.9087323943552</v>
      </c>
      <c r="J232" s="22">
        <f>J231+('data'!$C$19*I231-'data'!$C$16*J231)*$C232/60</f>
        <v>69.5042970887244</v>
      </c>
      <c r="K232" s="22">
        <f>K231+(OFFSET('data'!$C$20,0,D232)*I231-OFFSET('data'!$C$17,0,D232)*K231)*$C232/60</f>
        <v>74.9865147078231</v>
      </c>
      <c r="L232" s="23">
        <f>$A232/60</f>
        <v>19</v>
      </c>
      <c r="M232" s="19">
        <f>I232/'data'!$C$15*1000</f>
        <v>3.5</v>
      </c>
      <c r="N232" s="19">
        <f>N231+'data'!$G$21*(M231-N231)/60*C231</f>
        <v>3.26092922902367</v>
      </c>
      <c r="O232" s="20">
        <f>IF(N232&lt;='data'!$G$22,1.89,1.47)</f>
        <v>1.47</v>
      </c>
      <c r="P232" s="19">
        <f>$A232</f>
        <v>1140</v>
      </c>
      <c r="Q232" s="20">
        <f>'data'!$G$23-'data'!$G$23*(1-('data'!$G$22^O232)/('data'!$G$22^O232+N232^O232))</f>
        <v>43.4682308642849</v>
      </c>
      <c r="R232" s="20">
        <f>VLOOKUP(IF(P232-'data'!$G$24&lt;0,0,P232-'data'!$G$24),P2:Q1104,2)</f>
        <v>43.5894426853023</v>
      </c>
    </row>
    <row r="233" ht="20.05" customHeight="1">
      <c r="A233" s="17">
        <f>$A232+C232</f>
        <v>1145</v>
      </c>
      <c r="B233" s="18">
        <v>3.5</v>
      </c>
      <c r="C233" s="19">
        <v>5</v>
      </c>
      <c r="D233" t="b" s="20">
        <v>0</v>
      </c>
      <c r="E233" s="21"/>
      <c r="F233" s="22">
        <f>3600*(B233*'data'!$C$15/1000-H233-I232)/C233</f>
        <v>748.947883751003</v>
      </c>
      <c r="G233" s="22">
        <f>IF(F233&gt;'data'!$H$28,'data'!$H$28,IF(F233&lt;0,0,F233))</f>
        <v>748.947883751003</v>
      </c>
      <c r="H233" s="22">
        <f>(J233*'data'!$C$16+K233*OFFSET('data'!$C$17,0,D233)-I232*(OFFSET('data'!$C$18,0,D233)+'data'!$C$19+OFFSET('data'!$C$20,0,D233)))*$C233/60</f>
        <v>-1.04020539409863</v>
      </c>
      <c r="I233" s="22">
        <f>(G233/60)*$C233/60+H233+I232</f>
        <v>22.9087323943552</v>
      </c>
      <c r="J233" s="22">
        <f>J232+('data'!$C$19*I232-'data'!$C$16*J232)*$C233/60</f>
        <v>69.6500792620767</v>
      </c>
      <c r="K233" s="22">
        <f>K232+(OFFSET('data'!$C$20,0,D233)*I232-OFFSET('data'!$C$17,0,D233)*K232)*$C233/60</f>
        <v>75.30482276646291</v>
      </c>
      <c r="L233" s="23">
        <f>$A233/60</f>
        <v>19.0833333333333</v>
      </c>
      <c r="M233" s="19">
        <f>I233/'data'!$C$15*1000</f>
        <v>3.5</v>
      </c>
      <c r="N233" s="19">
        <f>N232+'data'!$G$21*(M232-N232)/60*C232</f>
        <v>3.26374242576121</v>
      </c>
      <c r="O233" s="20">
        <f>IF(N233&lt;='data'!$G$22,1.89,1.47)</f>
        <v>1.47</v>
      </c>
      <c r="P233" s="19">
        <f>$A233</f>
        <v>1145</v>
      </c>
      <c r="Q233" s="20">
        <f>'data'!$G$23-'data'!$G$23*(1-('data'!$G$22^O233)/('data'!$G$22^O233+N233^O233))</f>
        <v>43.4388852197205</v>
      </c>
      <c r="R233" s="20">
        <f>VLOOKUP(IF(P233-'data'!$G$24&lt;0,0,P233-'data'!$G$24),P2:Q1104,2)</f>
        <v>43.5585547787037</v>
      </c>
    </row>
    <row r="234" ht="20.05" customHeight="1">
      <c r="A234" s="17">
        <f>$A233+C233</f>
        <v>1150</v>
      </c>
      <c r="B234" s="18">
        <v>3.5</v>
      </c>
      <c r="C234" s="19">
        <v>5</v>
      </c>
      <c r="D234" t="b" s="20">
        <v>0</v>
      </c>
      <c r="E234" s="21"/>
      <c r="F234" s="22">
        <f>3600*(B234*'data'!$C$15/1000-H234-I233)/C234</f>
        <v>748.258977667950</v>
      </c>
      <c r="G234" s="22">
        <f>IF(F234&gt;'data'!$H$28,'data'!$H$28,IF(F234&lt;0,0,F234))</f>
        <v>748.258977667950</v>
      </c>
      <c r="H234" s="22">
        <f>(J234*'data'!$C$16+K234*OFFSET('data'!$C$17,0,D234)-I233*(OFFSET('data'!$C$18,0,D234)+'data'!$C$19+OFFSET('data'!$C$20,0,D234)))*$C234/60</f>
        <v>-1.03924858009439</v>
      </c>
      <c r="I234" s="22">
        <f>(G234/60)*$C234/60+H234+I233</f>
        <v>22.9087323943552</v>
      </c>
      <c r="J234" s="22">
        <f>J233+('data'!$C$19*I233-'data'!$C$16*J233)*$C234/60</f>
        <v>69.7950059335208</v>
      </c>
      <c r="K234" s="22">
        <f>K233+(OFFSET('data'!$C$20,0,D234)*I233-OFFSET('data'!$C$17,0,D234)*K233)*$C234/60</f>
        <v>75.6230244570709</v>
      </c>
      <c r="L234" s="23">
        <f>$A234/60</f>
        <v>19.1666666666667</v>
      </c>
      <c r="M234" s="19">
        <f>I234/'data'!$C$15*1000</f>
        <v>3.5</v>
      </c>
      <c r="N234" s="19">
        <f>N233+'data'!$G$21*(M233-N233)/60*C233</f>
        <v>3.2665225190129</v>
      </c>
      <c r="O234" s="20">
        <f>IF(N234&lt;='data'!$G$22,1.89,1.47)</f>
        <v>1.47</v>
      </c>
      <c r="P234" s="19">
        <f>$A234</f>
        <v>1150</v>
      </c>
      <c r="Q234" s="20">
        <f>'data'!$G$23-'data'!$G$23*(1-('data'!$G$22^O234)/('data'!$G$22^O234+N234^O234))</f>
        <v>43.409912133461</v>
      </c>
      <c r="R234" s="20">
        <f>VLOOKUP(IF(P234-'data'!$G$24&lt;0,0,P234-'data'!$G$24),P2:Q1104,2)</f>
        <v>43.5280604016643</v>
      </c>
    </row>
    <row r="235" ht="20.05" customHeight="1">
      <c r="A235" s="17">
        <f>$A234+C234</f>
        <v>1155</v>
      </c>
      <c r="B235" s="18">
        <v>3.5</v>
      </c>
      <c r="C235" s="19">
        <v>5</v>
      </c>
      <c r="D235" t="b" s="20">
        <v>0</v>
      </c>
      <c r="E235" s="21"/>
      <c r="F235" s="22">
        <f>3600*(B235*'data'!$C$15/1000-H235-I234)/C235</f>
        <v>747.573690637811</v>
      </c>
      <c r="G235" s="22">
        <f>IF(F235&gt;'data'!$H$28,'data'!$H$28,IF(F235&lt;0,0,F235))</f>
        <v>747.573690637811</v>
      </c>
      <c r="H235" s="22">
        <f>(J235*'data'!$C$16+K235*OFFSET('data'!$C$17,0,D235)-I234*(OFFSET('data'!$C$18,0,D235)+'data'!$C$19+OFFSET('data'!$C$20,0,D235)))*$C235/60</f>
        <v>-1.03829679255253</v>
      </c>
      <c r="I235" s="22">
        <f>(G235/60)*$C235/60+H235+I234</f>
        <v>22.9087323943552</v>
      </c>
      <c r="J235" s="22">
        <f>J234+('data'!$C$19*I234-'data'!$C$16*J234)*$C235/60</f>
        <v>69.9390821234478</v>
      </c>
      <c r="K235" s="22">
        <f>K234+(OFFSET('data'!$C$20,0,D235)*I234-OFFSET('data'!$C$17,0,D235)*K234)*$C235/60</f>
        <v>75.9411198151917</v>
      </c>
      <c r="L235" s="23">
        <f>$A235/60</f>
        <v>19.25</v>
      </c>
      <c r="M235" s="19">
        <f>I235/'data'!$C$15*1000</f>
        <v>3.5</v>
      </c>
      <c r="N235" s="19">
        <f>N234+'data'!$G$21*(M234-N234)/60*C234</f>
        <v>3.26926989831451</v>
      </c>
      <c r="O235" s="20">
        <f>IF(N235&lt;='data'!$G$22,1.89,1.47)</f>
        <v>1.47</v>
      </c>
      <c r="P235" s="19">
        <f>$A235</f>
        <v>1155</v>
      </c>
      <c r="Q235" s="20">
        <f>'data'!$G$23-'data'!$G$23*(1-('data'!$G$22^O235)/('data'!$G$22^O235+N235^O235))</f>
        <v>43.3813065588965</v>
      </c>
      <c r="R235" s="20">
        <f>VLOOKUP(IF(P235-'data'!$G$24&lt;0,0,P235-'data'!$G$24),P2:Q1104,2)</f>
        <v>43.4979541908713</v>
      </c>
    </row>
    <row r="236" ht="20.05" customHeight="1">
      <c r="A236" s="17">
        <f>$A235+C235</f>
        <v>1160</v>
      </c>
      <c r="B236" s="18">
        <v>3.5</v>
      </c>
      <c r="C236" s="19">
        <v>5</v>
      </c>
      <c r="D236" t="b" s="20">
        <v>0</v>
      </c>
      <c r="E236" s="21"/>
      <c r="F236" s="22">
        <f>3600*(B236*'data'!$C$15/1000-H236-I235)/C236</f>
        <v>746.892001564276</v>
      </c>
      <c r="G236" s="22">
        <f>IF(F236&gt;'data'!$H$28,'data'!$H$28,IF(F236&lt;0,0,F236))</f>
        <v>746.892001564276</v>
      </c>
      <c r="H236" s="22">
        <f>(J236*'data'!$C$16+K236*OFFSET('data'!$C$17,0,D236)-I235*(OFFSET('data'!$C$18,0,D236)+'data'!$C$19+OFFSET('data'!$C$20,0,D236)))*$C236/60</f>
        <v>-1.03735000217262</v>
      </c>
      <c r="I236" s="22">
        <f>(G236/60)*$C236/60+H236+I235</f>
        <v>22.9087323943552</v>
      </c>
      <c r="J236" s="22">
        <f>J235+('data'!$C$19*I235-'data'!$C$16*J235)*$C236/60</f>
        <v>70.0823128227873</v>
      </c>
      <c r="K236" s="22">
        <f>K235+(OFFSET('data'!$C$20,0,D236)*I235-OFFSET('data'!$C$17,0,D236)*K235)*$C236/60</f>
        <v>76.2591088763582</v>
      </c>
      <c r="L236" s="23">
        <f>$A236/60</f>
        <v>19.3333333333333</v>
      </c>
      <c r="M236" s="19">
        <f>I236/'data'!$C$15*1000</f>
        <v>3.5</v>
      </c>
      <c r="N236" s="19">
        <f>N235+'data'!$G$21*(M235-N235)/60*C235</f>
        <v>3.27198494861808</v>
      </c>
      <c r="O236" s="20">
        <f>IF(N236&lt;='data'!$G$22,1.89,1.47)</f>
        <v>1.47</v>
      </c>
      <c r="P236" s="19">
        <f>$A236</f>
        <v>1160</v>
      </c>
      <c r="Q236" s="20">
        <f>'data'!$G$23-'data'!$G$23*(1-('data'!$G$22^O236)/('data'!$G$22^O236+N236^O236))</f>
        <v>43.353063525191</v>
      </c>
      <c r="R236" s="20">
        <f>VLOOKUP(IF(P236-'data'!$G$24&lt;0,0,P236-'data'!$G$24),P2:Q1104,2)</f>
        <v>43.4682308642849</v>
      </c>
    </row>
    <row r="237" ht="20.05" customHeight="1">
      <c r="A237" s="17">
        <f>$A236+C236</f>
        <v>1165</v>
      </c>
      <c r="B237" s="18">
        <v>3.5</v>
      </c>
      <c r="C237" s="19">
        <v>5</v>
      </c>
      <c r="D237" t="b" s="20">
        <v>0</v>
      </c>
      <c r="E237" s="21"/>
      <c r="F237" s="22">
        <f>3600*(B237*'data'!$C$15/1000-H237-I236)/C237</f>
        <v>746.213889474781</v>
      </c>
      <c r="G237" s="22">
        <f>IF(F237&gt;'data'!$H$28,'data'!$H$28,IF(F237&lt;0,0,F237))</f>
        <v>746.213889474781</v>
      </c>
      <c r="H237" s="22">
        <f>(J237*'data'!$C$16+K237*OFFSET('data'!$C$17,0,D237)-I236*(OFFSET('data'!$C$18,0,D237)+'data'!$C$19+OFFSET('data'!$C$20,0,D237)))*$C237/60</f>
        <v>-1.0364081798261</v>
      </c>
      <c r="I237" s="22">
        <f>(G237/60)*$C237/60+H237+I236</f>
        <v>22.9087323943552</v>
      </c>
      <c r="J237" s="22">
        <f>J236+('data'!$C$19*I236-'data'!$C$16*J236)*$C237/60</f>
        <v>70.2247029931803</v>
      </c>
      <c r="K237" s="22">
        <f>K236+(OFFSET('data'!$C$20,0,D237)*I236-OFFSET('data'!$C$17,0,D237)*K236)*$C237/60</f>
        <v>76.5769916760913</v>
      </c>
      <c r="L237" s="23">
        <f>$A237/60</f>
        <v>19.4166666666667</v>
      </c>
      <c r="M237" s="19">
        <f>I237/'data'!$C$15*1000</f>
        <v>3.5</v>
      </c>
      <c r="N237" s="19">
        <f>N236+'data'!$G$21*(M236-N236)/60*C236</f>
        <v>3.27466805034581</v>
      </c>
      <c r="O237" s="20">
        <f>IF(N237&lt;='data'!$G$22,1.89,1.47)</f>
        <v>1.47</v>
      </c>
      <c r="P237" s="19">
        <f>$A237</f>
        <v>1165</v>
      </c>
      <c r="Q237" s="20">
        <f>'data'!$G$23-'data'!$G$23*(1-('data'!$G$22^O237)/('data'!$G$22^O237+N237^O237))</f>
        <v>43.3251781359766</v>
      </c>
      <c r="R237" s="20">
        <f>VLOOKUP(IF(P237-'data'!$G$24&lt;0,0,P237-'data'!$G$24),P2:Q1104,2)</f>
        <v>43.4388852197205</v>
      </c>
    </row>
    <row r="238" ht="20.05" customHeight="1">
      <c r="A238" s="17">
        <f>$A237+C237</f>
        <v>1170</v>
      </c>
      <c r="B238" s="18">
        <v>3.5</v>
      </c>
      <c r="C238" s="19">
        <v>5</v>
      </c>
      <c r="D238" t="b" s="20">
        <v>0</v>
      </c>
      <c r="E238" s="21"/>
      <c r="F238" s="22">
        <f>3600*(B238*'data'!$C$15/1000-H238-I237)/C238</f>
        <v>745.539333519798</v>
      </c>
      <c r="G238" s="22">
        <f>IF(F238&gt;'data'!$H$28,'data'!$H$28,IF(F238&lt;0,0,F238))</f>
        <v>745.539333519798</v>
      </c>
      <c r="H238" s="22">
        <f>(J238*'data'!$C$16+K238*OFFSET('data'!$C$17,0,D238)-I237*(OFFSET('data'!$C$18,0,D238)+'data'!$C$19+OFFSET('data'!$C$20,0,D238)))*$C238/60</f>
        <v>-1.03547129655529</v>
      </c>
      <c r="I238" s="22">
        <f>(G238/60)*$C238/60+H238+I237</f>
        <v>22.9087323943552</v>
      </c>
      <c r="J238" s="22">
        <f>J237+('data'!$C$19*I237-'data'!$C$16*J237)*$C238/60</f>
        <v>70.3662575671511</v>
      </c>
      <c r="K238" s="22">
        <f>K237+(OFFSET('data'!$C$20,0,D238)*I237-OFFSET('data'!$C$17,0,D238)*K237)*$C238/60</f>
        <v>76.8947682499001</v>
      </c>
      <c r="L238" s="23">
        <f>$A238/60</f>
        <v>19.5</v>
      </c>
      <c r="M238" s="19">
        <f>I238/'data'!$C$15*1000</f>
        <v>3.5</v>
      </c>
      <c r="N238" s="19">
        <f>N237+'data'!$G$21*(M237-N237)/60*C237</f>
        <v>3.27731957944341</v>
      </c>
      <c r="O238" s="20">
        <f>IF(N238&lt;='data'!$G$22,1.89,1.47)</f>
        <v>1.47</v>
      </c>
      <c r="P238" s="19">
        <f>$A238</f>
        <v>1170</v>
      </c>
      <c r="Q238" s="20">
        <f>'data'!$G$23-'data'!$G$23*(1-('data'!$G$22^O238)/('data'!$G$22^O238+N238^O238))</f>
        <v>43.2976455680734</v>
      </c>
      <c r="R238" s="20">
        <f>VLOOKUP(IF(P238-'data'!$G$24&lt;0,0,P238-'data'!$G$24),P2:Q1104,2)</f>
        <v>43.409912133461</v>
      </c>
    </row>
    <row r="239" ht="20.05" customHeight="1">
      <c r="A239" s="17">
        <f>$A238+C238</f>
        <v>1175</v>
      </c>
      <c r="B239" s="18">
        <v>3.5</v>
      </c>
      <c r="C239" s="19">
        <v>5</v>
      </c>
      <c r="D239" t="b" s="20">
        <v>0</v>
      </c>
      <c r="E239" s="21"/>
      <c r="F239" s="22">
        <f>3600*(B239*'data'!$C$15/1000-H239-I238)/C239</f>
        <v>744.868312972103</v>
      </c>
      <c r="G239" s="22">
        <f>IF(F239&gt;'data'!$H$28,'data'!$H$28,IF(F239&lt;0,0,F239))</f>
        <v>744.868312972103</v>
      </c>
      <c r="H239" s="22">
        <f>(J239*'data'!$C$16+K239*OFFSET('data'!$C$17,0,D239)-I238*(OFFSET('data'!$C$18,0,D239)+'data'!$C$19+OFFSET('data'!$C$20,0,D239)))*$C239/60</f>
        <v>-1.03453932357238</v>
      </c>
      <c r="I239" s="22">
        <f>(G239/60)*$C239/60+H239+I238</f>
        <v>22.9087323943552</v>
      </c>
      <c r="J239" s="22">
        <f>J238+('data'!$C$19*I238-'data'!$C$16*J238)*$C239/60</f>
        <v>70.5069814482782</v>
      </c>
      <c r="K239" s="22">
        <f>K238+(OFFSET('data'!$C$20,0,D239)*I238-OFFSET('data'!$C$17,0,D239)*K238)*$C239/60</f>
        <v>77.21243863328171</v>
      </c>
      <c r="L239" s="23">
        <f>$A239/60</f>
        <v>19.5833333333333</v>
      </c>
      <c r="M239" s="19">
        <f>I239/'data'!$C$15*1000</f>
        <v>3.5</v>
      </c>
      <c r="N239" s="19">
        <f>N238+'data'!$G$21*(M238-N238)/60*C238</f>
        <v>3.27993990743275</v>
      </c>
      <c r="O239" s="20">
        <f>IF(N239&lt;='data'!$G$22,1.89,1.47)</f>
        <v>1.47</v>
      </c>
      <c r="P239" s="19">
        <f>$A239</f>
        <v>1175</v>
      </c>
      <c r="Q239" s="20">
        <f>'data'!$G$23-'data'!$G$23*(1-('data'!$G$22^O239)/('data'!$G$22^O239+N239^O239))</f>
        <v>43.2704610702353</v>
      </c>
      <c r="R239" s="20">
        <f>VLOOKUP(IF(P239-'data'!$G$24&lt;0,0,P239-'data'!$G$24),P2:Q1104,2)</f>
        <v>43.3813065588965</v>
      </c>
    </row>
    <row r="240" ht="20.05" customHeight="1">
      <c r="A240" s="17">
        <f>$A239+C239</f>
        <v>1180</v>
      </c>
      <c r="B240" s="18">
        <v>3.5</v>
      </c>
      <c r="C240" s="19">
        <v>5</v>
      </c>
      <c r="D240" t="b" s="20">
        <v>0</v>
      </c>
      <c r="E240" s="21"/>
      <c r="F240" s="22">
        <f>3600*(B240*'data'!$C$15/1000-H240-I239)/C240</f>
        <v>744.2008072260591</v>
      </c>
      <c r="G240" s="22">
        <f>IF(F240&gt;'data'!$H$28,'data'!$H$28,IF(F240&lt;0,0,F240))</f>
        <v>744.2008072260591</v>
      </c>
      <c r="H240" s="22">
        <f>(J240*'data'!$C$16+K240*OFFSET('data'!$C$17,0,D240)-I239*(OFFSET('data'!$C$18,0,D240)+'data'!$C$19+OFFSET('data'!$C$20,0,D240)))*$C240/60</f>
        <v>-1.03361223225843</v>
      </c>
      <c r="I240" s="22">
        <f>(G240/60)*$C240/60+H240+I239</f>
        <v>22.9087323943552</v>
      </c>
      <c r="J240" s="22">
        <f>J239+('data'!$C$19*I239-'data'!$C$16*J239)*$C240/60</f>
        <v>70.6468795113642</v>
      </c>
      <c r="K240" s="22">
        <f>K239+(OFFSET('data'!$C$20,0,D240)*I239-OFFSET('data'!$C$17,0,D240)*K239)*$C240/60</f>
        <v>77.5300028617215</v>
      </c>
      <c r="L240" s="23">
        <f>$A240/60</f>
        <v>19.6666666666667</v>
      </c>
      <c r="M240" s="19">
        <f>I240/'data'!$C$15*1000</f>
        <v>3.5</v>
      </c>
      <c r="N240" s="19">
        <f>N239+'data'!$G$21*(M239-N239)/60*C239</f>
        <v>3.28252940146393</v>
      </c>
      <c r="O240" s="20">
        <f>IF(N240&lt;='data'!$G$22,1.89,1.47)</f>
        <v>1.47</v>
      </c>
      <c r="P240" s="19">
        <f>$A240</f>
        <v>1180</v>
      </c>
      <c r="Q240" s="20">
        <f>'data'!$G$23-'data'!$G$23*(1-('data'!$G$22^O240)/('data'!$G$22^O240+N240^O240))</f>
        <v>43.2436199619202</v>
      </c>
      <c r="R240" s="20">
        <f>VLOOKUP(IF(P240-'data'!$G$24&lt;0,0,P240-'data'!$G$24),P2:Q1104,2)</f>
        <v>43.353063525191</v>
      </c>
    </row>
    <row r="241" ht="20.05" customHeight="1">
      <c r="A241" s="17">
        <f>$A240+C240</f>
        <v>1185</v>
      </c>
      <c r="B241" s="18">
        <v>3.5</v>
      </c>
      <c r="C241" s="19">
        <v>5</v>
      </c>
      <c r="D241" t="b" s="20">
        <v>0</v>
      </c>
      <c r="E241" s="21"/>
      <c r="F241" s="22">
        <f>3600*(B241*'data'!$C$15/1000-H241-I240)/C241</f>
        <v>743.5367957968959</v>
      </c>
      <c r="G241" s="22">
        <f>IF(F241&gt;'data'!$H$28,'data'!$H$28,IF(F241&lt;0,0,F241))</f>
        <v>743.5367957968959</v>
      </c>
      <c r="H241" s="22">
        <f>(J241*'data'!$C$16+K241*OFFSET('data'!$C$17,0,D241)-I240*(OFFSET('data'!$C$18,0,D241)+'data'!$C$19+OFFSET('data'!$C$20,0,D241)))*$C241/60</f>
        <v>-1.03268999416237</v>
      </c>
      <c r="I241" s="22">
        <f>(G241/60)*$C241/60+H241+I240</f>
        <v>22.9087323943552</v>
      </c>
      <c r="J241" s="22">
        <f>J240+('data'!$C$19*I240-'data'!$C$16*J240)*$C241/60</f>
        <v>70.7859566026046</v>
      </c>
      <c r="K241" s="22">
        <f>K240+(OFFSET('data'!$C$20,0,D241)*I240-OFFSET('data'!$C$17,0,D241)*K240)*$C241/60</f>
        <v>77.84746097069301</v>
      </c>
      <c r="L241" s="23">
        <f>$A241/60</f>
        <v>19.75</v>
      </c>
      <c r="M241" s="19">
        <f>I241/'data'!$C$15*1000</f>
        <v>3.5</v>
      </c>
      <c r="N241" s="19">
        <f>N240+'data'!$G$21*(M240-N240)/60*C240</f>
        <v>3.2850884243667</v>
      </c>
      <c r="O241" s="20">
        <f>IF(N241&lt;='data'!$G$22,1.89,1.47)</f>
        <v>1.47</v>
      </c>
      <c r="P241" s="19">
        <f>$A241</f>
        <v>1185</v>
      </c>
      <c r="Q241" s="20">
        <f>'data'!$G$23-'data'!$G$23*(1-('data'!$G$22^O241)/('data'!$G$22^O241+N241^O241))</f>
        <v>43.2171176320852</v>
      </c>
      <c r="R241" s="20">
        <f>VLOOKUP(IF(P241-'data'!$G$24&lt;0,0,P241-'data'!$G$24),P2:Q1104,2)</f>
        <v>43.3251781359766</v>
      </c>
    </row>
    <row r="242" ht="20.05" customHeight="1">
      <c r="A242" s="17">
        <f>$A241+C241</f>
        <v>1190</v>
      </c>
      <c r="B242" s="18">
        <v>3.5</v>
      </c>
      <c r="C242" s="19">
        <v>5</v>
      </c>
      <c r="D242" t="b" s="20">
        <v>0</v>
      </c>
      <c r="E242" s="21"/>
      <c r="F242" s="22">
        <f>3600*(B242*'data'!$C$15/1000-H242-I241)/C242</f>
        <v>742.8762583200109</v>
      </c>
      <c r="G242" s="22">
        <f>IF(F242&gt;'data'!$H$28,'data'!$H$28,IF(F242&lt;0,0,F242))</f>
        <v>742.8762583200109</v>
      </c>
      <c r="H242" s="22">
        <f>(J242*'data'!$C$16+K242*OFFSET('data'!$C$17,0,D242)-I241*(OFFSET('data'!$C$18,0,D242)+'data'!$C$19+OFFSET('data'!$C$20,0,D242)))*$C242/60</f>
        <v>-1.03177258100003</v>
      </c>
      <c r="I242" s="22">
        <f>(G242/60)*$C242/60+H242+I241</f>
        <v>22.9087323943552</v>
      </c>
      <c r="J242" s="22">
        <f>J241+('data'!$C$19*I241-'data'!$C$16*J241)*$C242/60</f>
        <v>70.9242175397557</v>
      </c>
      <c r="K242" s="22">
        <f>K241+(OFFSET('data'!$C$20,0,D242)*I241-OFFSET('data'!$C$17,0,D242)*K241)*$C242/60</f>
        <v>78.1648129956578</v>
      </c>
      <c r="L242" s="23">
        <f>$A242/60</f>
        <v>19.8333333333333</v>
      </c>
      <c r="M242" s="19">
        <f>I242/'data'!$C$15*1000</f>
        <v>3.5</v>
      </c>
      <c r="N242" s="19">
        <f>N241+'data'!$G$21*(M241-N241)/60*C241</f>
        <v>3.28761733470133</v>
      </c>
      <c r="O242" s="20">
        <f>IF(N242&lt;='data'!$G$22,1.89,1.47)</f>
        <v>1.47</v>
      </c>
      <c r="P242" s="19">
        <f>$A242</f>
        <v>1190</v>
      </c>
      <c r="Q242" s="20">
        <f>'data'!$G$23-'data'!$G$23*(1-('data'!$G$22^O242)/('data'!$G$22^O242+N242^O242))</f>
        <v>43.1909495380051</v>
      </c>
      <c r="R242" s="20">
        <f>VLOOKUP(IF(P242-'data'!$G$24&lt;0,0,P242-'data'!$G$24),P2:Q1104,2)</f>
        <v>43.2976455680734</v>
      </c>
    </row>
    <row r="243" ht="20.05" customHeight="1">
      <c r="A243" s="17">
        <f>$A242+C242</f>
        <v>1195</v>
      </c>
      <c r="B243" s="18">
        <v>3.5</v>
      </c>
      <c r="C243" s="19">
        <v>5</v>
      </c>
      <c r="D243" t="b" s="20">
        <v>0</v>
      </c>
      <c r="E243" s="21"/>
      <c r="F243" s="22">
        <f>3600*(B243*'data'!$C$15/1000-H243-I242)/C243</f>
        <v>742.219174550279</v>
      </c>
      <c r="G243" s="22">
        <f>IF(F243&gt;'data'!$H$28,'data'!$H$28,IF(F243&lt;0,0,F243))</f>
        <v>742.219174550279</v>
      </c>
      <c r="H243" s="22">
        <f>(J243*'data'!$C$16+K243*OFFSET('data'!$C$17,0,D243)-I242*(OFFSET('data'!$C$18,0,D243)+'data'!$C$19+OFFSET('data'!$C$20,0,D243)))*$C243/60</f>
        <v>-1.03085996465318</v>
      </c>
      <c r="I243" s="22">
        <f>(G243/60)*$C243/60+H243+I242</f>
        <v>22.9087323943552</v>
      </c>
      <c r="J243" s="22">
        <f>J242+('data'!$C$19*I242-'data'!$C$16*J242)*$C243/60</f>
        <v>71.06166711230139</v>
      </c>
      <c r="K243" s="22">
        <f>K242+(OFFSET('data'!$C$20,0,D243)*I242-OFFSET('data'!$C$17,0,D243)*K242)*$C243/60</f>
        <v>78.4820589720656</v>
      </c>
      <c r="L243" s="23">
        <f>$A243/60</f>
        <v>19.9166666666667</v>
      </c>
      <c r="M243" s="19">
        <f>I243/'data'!$C$15*1000</f>
        <v>3.5</v>
      </c>
      <c r="N243" s="19">
        <f>N242+'data'!$G$21*(M242-N242)/60*C242</f>
        <v>3.29011648680883</v>
      </c>
      <c r="O243" s="20">
        <f>IF(N243&lt;='data'!$G$22,1.89,1.47)</f>
        <v>1.47</v>
      </c>
      <c r="P243" s="19">
        <f>$A243</f>
        <v>1195</v>
      </c>
      <c r="Q243" s="20">
        <f>'data'!$G$23-'data'!$G$23*(1-('data'!$G$22^O243)/('data'!$G$22^O243+N243^O243))</f>
        <v>43.1651112041149</v>
      </c>
      <c r="R243" s="20">
        <f>VLOOKUP(IF(P243-'data'!$G$24&lt;0,0,P243-'data'!$G$24),P2:Q1104,2)</f>
        <v>43.2704610702353</v>
      </c>
    </row>
    <row r="244" ht="20.05" customHeight="1">
      <c r="A244" s="17">
        <f>$A243+C243</f>
        <v>1200</v>
      </c>
      <c r="B244" s="18">
        <v>3.5</v>
      </c>
      <c r="C244" s="19">
        <v>5</v>
      </c>
      <c r="D244" t="b" s="20">
        <v>0</v>
      </c>
      <c r="E244" s="21"/>
      <c r="F244" s="22">
        <f>3600*(B244*'data'!$C$15/1000-H244-I243)/C244</f>
        <v>741.565524361302</v>
      </c>
      <c r="G244" s="22">
        <f>IF(F244&gt;'data'!$H$28,'data'!$H$28,IF(F244&lt;0,0,F244))</f>
        <v>741.565524361302</v>
      </c>
      <c r="H244" s="22">
        <f>(J244*'data'!$C$16+K244*OFFSET('data'!$C$17,0,D244)-I243*(OFFSET('data'!$C$18,0,D244)+'data'!$C$19+OFFSET('data'!$C$20,0,D244)))*$C244/60</f>
        <v>-1.02995211716849</v>
      </c>
      <c r="I244" s="22">
        <f>(G244/60)*$C244/60+H244+I243</f>
        <v>22.9087323943552</v>
      </c>
      <c r="J244" s="22">
        <f>J243+('data'!$C$19*I243-'data'!$C$16*J243)*$C244/60</f>
        <v>71.1983100816193</v>
      </c>
      <c r="K244" s="22">
        <f>K243+(OFFSET('data'!$C$20,0,D244)*I243-OFFSET('data'!$C$17,0,D244)*K243)*$C244/60</f>
        <v>78.7991989353544</v>
      </c>
      <c r="L244" s="23">
        <f>$A244/60</f>
        <v>20</v>
      </c>
      <c r="M244" s="19">
        <f>I244/'data'!$C$15*1000</f>
        <v>3.5</v>
      </c>
      <c r="N244" s="19">
        <f>N243+'data'!$G$21*(M243-N243)/60*C243</f>
        <v>3.2925862308606</v>
      </c>
      <c r="O244" s="20">
        <f>IF(N244&lt;='data'!$G$22,1.89,1.47)</f>
        <v>1.47</v>
      </c>
      <c r="P244" s="19">
        <f>$A244</f>
        <v>1200</v>
      </c>
      <c r="Q244" s="20">
        <f>'data'!$G$23-'data'!$G$23*(1-('data'!$G$22^O244)/('data'!$G$22^O244+N244^O244))</f>
        <v>43.1395982208743</v>
      </c>
      <c r="R244" s="20">
        <f>VLOOKUP(IF(P244-'data'!$G$24&lt;0,0,P244-'data'!$G$24),P2:Q1104,2)</f>
        <v>43.2436199619202</v>
      </c>
    </row>
    <row r="245" ht="20.05" customHeight="1">
      <c r="A245" s="17">
        <f>$A244+C244</f>
        <v>1205</v>
      </c>
      <c r="B245" s="18">
        <v>3.5</v>
      </c>
      <c r="C245" s="19">
        <v>5</v>
      </c>
      <c r="D245" t="b" s="20">
        <v>0</v>
      </c>
      <c r="E245" s="21"/>
      <c r="F245" s="22">
        <f>3600*(B245*'data'!$C$15/1000-H245-I244)/C245</f>
        <v>740.915287744770</v>
      </c>
      <c r="G245" s="22">
        <f>IF(F245&gt;'data'!$H$28,'data'!$H$28,IF(F245&lt;0,0,F245))</f>
        <v>740.915287744770</v>
      </c>
      <c r="H245" s="22">
        <f>(J245*'data'!$C$16+K245*OFFSET('data'!$C$17,0,D245)-I244*(OFFSET('data'!$C$18,0,D245)+'data'!$C$19+OFFSET('data'!$C$20,0,D245)))*$C245/60</f>
        <v>-1.02904901075664</v>
      </c>
      <c r="I245" s="22">
        <f>(G245/60)*$C245/60+H245+I244</f>
        <v>22.9087323943552</v>
      </c>
      <c r="J245" s="22">
        <f>J244+('data'!$C$19*I244-'data'!$C$16*J244)*$C245/60</f>
        <v>71.3341511811454</v>
      </c>
      <c r="K245" s="22">
        <f>K244+(OFFSET('data'!$C$20,0,D245)*I244-OFFSET('data'!$C$17,0,D245)*K244)*$C245/60</f>
        <v>79.1162329209502</v>
      </c>
      <c r="L245" s="23">
        <f>$A245/60</f>
        <v>20.0833333333333</v>
      </c>
      <c r="M245" s="19">
        <f>I245/'data'!$C$15*1000</f>
        <v>3.5</v>
      </c>
      <c r="N245" s="19">
        <f>N244+'data'!$G$21*(M244-N244)/60*C244</f>
        <v>3.29502691290751</v>
      </c>
      <c r="O245" s="20">
        <f>IF(N245&lt;='data'!$G$22,1.89,1.47)</f>
        <v>1.47</v>
      </c>
      <c r="P245" s="19">
        <f>$A245</f>
        <v>1205</v>
      </c>
      <c r="Q245" s="20">
        <f>'data'!$G$23-'data'!$G$23*(1-('data'!$G$22^O245)/('data'!$G$22^O245+N245^O245))</f>
        <v>43.1144062436551</v>
      </c>
      <c r="R245" s="20">
        <f>VLOOKUP(IF(P245-'data'!$G$24&lt;0,0,P245-'data'!$G$24),P2:Q1104,2)</f>
        <v>43.2171176320852</v>
      </c>
    </row>
    <row r="246" ht="20.05" customHeight="1">
      <c r="A246" s="17">
        <f>$A245+C245</f>
        <v>1210</v>
      </c>
      <c r="B246" s="18">
        <v>3.5</v>
      </c>
      <c r="C246" s="19">
        <v>5</v>
      </c>
      <c r="D246" t="b" s="20">
        <v>0</v>
      </c>
      <c r="E246" s="21"/>
      <c r="F246" s="22">
        <f>3600*(B246*'data'!$C$15/1000-H246-I245)/C246</f>
        <v>740.268444809725</v>
      </c>
      <c r="G246" s="22">
        <f>IF(F246&gt;'data'!$H$28,'data'!$H$28,IF(F246&lt;0,0,F246))</f>
        <v>740.268444809725</v>
      </c>
      <c r="H246" s="22">
        <f>(J246*'data'!$C$16+K246*OFFSET('data'!$C$17,0,D246)-I245*(OFFSET('data'!$C$18,0,D246)+'data'!$C$19+OFFSET('data'!$C$20,0,D246)))*$C246/60</f>
        <v>-1.0281506177913</v>
      </c>
      <c r="I246" s="22">
        <f>(G246/60)*$C246/60+H246+I245</f>
        <v>22.9087323943552</v>
      </c>
      <c r="J246" s="22">
        <f>J245+('data'!$C$19*I245-'data'!$C$16*J245)*$C246/60</f>
        <v>71.4691951165384</v>
      </c>
      <c r="K246" s="22">
        <f>K245+(OFFSET('data'!$C$20,0,D246)*I245-OFFSET('data'!$C$17,0,D246)*K245)*$C246/60</f>
        <v>79.4331609642673</v>
      </c>
      <c r="L246" s="23">
        <f>$A246/60</f>
        <v>20.1666666666667</v>
      </c>
      <c r="M246" s="19">
        <f>I246/'data'!$C$15*1000</f>
        <v>3.5</v>
      </c>
      <c r="N246" s="19">
        <f>N245+'data'!$G$21*(M245-N245)/60*C245</f>
        <v>3.29743887492836</v>
      </c>
      <c r="O246" s="20">
        <f>IF(N246&lt;='data'!$G$22,1.89,1.47)</f>
        <v>1.47</v>
      </c>
      <c r="P246" s="19">
        <f>$A246</f>
        <v>1210</v>
      </c>
      <c r="Q246" s="20">
        <f>'data'!$G$23-'data'!$G$23*(1-('data'!$G$22^O246)/('data'!$G$22^O246+N246^O246))</f>
        <v>43.089530991650</v>
      </c>
      <c r="R246" s="20">
        <f>VLOOKUP(IF(P246-'data'!$G$24&lt;0,0,P246-'data'!$G$24),P2:Q1104,2)</f>
        <v>43.1909495380051</v>
      </c>
    </row>
    <row r="247" ht="20.05" customHeight="1">
      <c r="A247" s="17">
        <f>$A246+C246</f>
        <v>1215</v>
      </c>
      <c r="B247" s="18">
        <v>3.5</v>
      </c>
      <c r="C247" s="19">
        <v>5</v>
      </c>
      <c r="D247" t="b" s="20">
        <v>0</v>
      </c>
      <c r="E247" s="21"/>
      <c r="F247" s="22">
        <f>3600*(B247*'data'!$C$15/1000-H247-I246)/C247</f>
        <v>739.624975781908</v>
      </c>
      <c r="G247" s="22">
        <f>IF(F247&gt;'data'!$H$28,'data'!$H$28,IF(F247&lt;0,0,F247))</f>
        <v>739.624975781908</v>
      </c>
      <c r="H247" s="22">
        <f>(J247*'data'!$C$16+K247*OFFSET('data'!$C$17,0,D247)-I246*(OFFSET('data'!$C$18,0,D247)+'data'!$C$19+OFFSET('data'!$C$20,0,D247)))*$C247/60</f>
        <v>-1.02725691080822</v>
      </c>
      <c r="I247" s="22">
        <f>(G247/60)*$C247/60+H247+I246</f>
        <v>22.9087323943552</v>
      </c>
      <c r="J247" s="22">
        <f>J246+('data'!$C$19*I246-'data'!$C$16*J246)*$C247/60</f>
        <v>71.6034465658423</v>
      </c>
      <c r="K247" s="22">
        <f>K246+(OFFSET('data'!$C$20,0,D247)*I246-OFFSET('data'!$C$17,0,D247)*K246)*$C247/60</f>
        <v>79.74998310070811</v>
      </c>
      <c r="L247" s="23">
        <f>$A247/60</f>
        <v>20.25</v>
      </c>
      <c r="M247" s="19">
        <f>I247/'data'!$C$15*1000</f>
        <v>3.5</v>
      </c>
      <c r="N247" s="19">
        <f>N246+'data'!$G$21*(M246-N246)/60*C246</f>
        <v>3.29982245487783</v>
      </c>
      <c r="O247" s="20">
        <f>IF(N247&lt;='data'!$G$22,1.89,1.47)</f>
        <v>1.47</v>
      </c>
      <c r="P247" s="19">
        <f>$A247</f>
        <v>1215</v>
      </c>
      <c r="Q247" s="20">
        <f>'data'!$G$23-'data'!$G$23*(1-('data'!$G$22^O247)/('data'!$G$22^O247+N247^O247))</f>
        <v>43.0649682468027</v>
      </c>
      <c r="R247" s="20">
        <f>VLOOKUP(IF(P247-'data'!$G$24&lt;0,0,P247-'data'!$G$24),P2:Q1104,2)</f>
        <v>43.1651112041149</v>
      </c>
    </row>
    <row r="248" ht="20.05" customHeight="1">
      <c r="A248" s="17">
        <f>$A247+C247</f>
        <v>1220</v>
      </c>
      <c r="B248" s="18">
        <v>3.5</v>
      </c>
      <c r="C248" s="19">
        <v>5</v>
      </c>
      <c r="D248" t="b" s="20">
        <v>0</v>
      </c>
      <c r="E248" s="21"/>
      <c r="F248" s="22">
        <f>3600*(B248*'data'!$C$15/1000-H248-I247)/C248</f>
        <v>738.984861003028</v>
      </c>
      <c r="G248" s="22">
        <f>IF(F248&gt;'data'!$H$28,'data'!$H$28,IF(F248&lt;0,0,F248))</f>
        <v>738.984861003028</v>
      </c>
      <c r="H248" s="22">
        <f>(J248*'data'!$C$16+K248*OFFSET('data'!$C$17,0,D248)-I247*(OFFSET('data'!$C$18,0,D248)+'data'!$C$19+OFFSET('data'!$C$20,0,D248)))*$C248/60</f>
        <v>-1.02636786250422</v>
      </c>
      <c r="I248" s="22">
        <f>(G248/60)*$C248/60+H248+I247</f>
        <v>22.9087323943552</v>
      </c>
      <c r="J248" s="22">
        <f>J247+('data'!$C$19*I247-'data'!$C$16*J247)*$C248/60</f>
        <v>71.7369101796489</v>
      </c>
      <c r="K248" s="22">
        <f>K247+(OFFSET('data'!$C$20,0,D248)*I247-OFFSET('data'!$C$17,0,D248)*K247)*$C248/60</f>
        <v>80.0666993656632</v>
      </c>
      <c r="L248" s="23">
        <f>$A248/60</f>
        <v>20.3333333333333</v>
      </c>
      <c r="M248" s="19">
        <f>I248/'data'!$C$15*1000</f>
        <v>3.5</v>
      </c>
      <c r="N248" s="19">
        <f>N247+'data'!$G$21*(M247-N247)/60*C247</f>
        <v>3.3021779867338</v>
      </c>
      <c r="O248" s="20">
        <f>IF(N248&lt;='data'!$G$22,1.89,1.47)</f>
        <v>1.47</v>
      </c>
      <c r="P248" s="19">
        <f>$A248</f>
        <v>1220</v>
      </c>
      <c r="Q248" s="20">
        <f>'data'!$G$23-'data'!$G$23*(1-('data'!$G$22^O248)/('data'!$G$22^O248+N248^O248))</f>
        <v>43.0407138527592</v>
      </c>
      <c r="R248" s="20">
        <f>VLOOKUP(IF(P248-'data'!$G$24&lt;0,0,P248-'data'!$G$24),P2:Q1104,2)</f>
        <v>43.1395982208743</v>
      </c>
    </row>
    <row r="249" ht="20.05" customHeight="1">
      <c r="A249" s="17">
        <f>$A248+C248</f>
        <v>1225</v>
      </c>
      <c r="B249" s="18">
        <v>3.5</v>
      </c>
      <c r="C249" s="19">
        <v>5</v>
      </c>
      <c r="D249" t="b" s="20">
        <v>0</v>
      </c>
      <c r="E249" s="21"/>
      <c r="F249" s="22">
        <f>3600*(B249*'data'!$C$15/1000-H249-I248)/C249</f>
        <v>738.348080930132</v>
      </c>
      <c r="G249" s="22">
        <f>IF(F249&gt;'data'!$H$28,'data'!$H$28,IF(F249&lt;0,0,F249))</f>
        <v>738.348080930132</v>
      </c>
      <c r="H249" s="22">
        <f>(J249*'data'!$C$16+K249*OFFSET('data'!$C$17,0,D249)-I248*(OFFSET('data'!$C$18,0,D249)+'data'!$C$19+OFFSET('data'!$C$20,0,D249)))*$C249/60</f>
        <v>-1.02548344573631</v>
      </c>
      <c r="I249" s="22">
        <f>(G249/60)*$C249/60+H249+I248</f>
        <v>22.9087323943552</v>
      </c>
      <c r="J249" s="22">
        <f>J248+('data'!$C$19*I248-'data'!$C$16*J248)*$C249/60</f>
        <v>71.86959058125851</v>
      </c>
      <c r="K249" s="22">
        <f>K248+(OFFSET('data'!$C$20,0,D249)*I248-OFFSET('data'!$C$17,0,D249)*K248)*$C249/60</f>
        <v>80.38330979451131</v>
      </c>
      <c r="L249" s="23">
        <f>$A249/60</f>
        <v>20.4166666666667</v>
      </c>
      <c r="M249" s="19">
        <f>I249/'data'!$C$15*1000</f>
        <v>3.5</v>
      </c>
      <c r="N249" s="19">
        <f>N248+'data'!$G$21*(M248-N248)/60*C248</f>
        <v>3.30450580054416</v>
      </c>
      <c r="O249" s="20">
        <f>IF(N249&lt;='data'!$G$22,1.89,1.47)</f>
        <v>1.47</v>
      </c>
      <c r="P249" s="19">
        <f>$A249</f>
        <v>1225</v>
      </c>
      <c r="Q249" s="20">
        <f>'data'!$G$23-'data'!$G$23*(1-('data'!$G$22^O249)/('data'!$G$22^O249+N249^O249))</f>
        <v>43.0167637138388</v>
      </c>
      <c r="R249" s="20">
        <f>VLOOKUP(IF(P249-'data'!$G$24&lt;0,0,P249-'data'!$G$24),P2:Q1104,2)</f>
        <v>43.1144062436551</v>
      </c>
    </row>
    <row r="250" ht="20.05" customHeight="1">
      <c r="A250" s="17">
        <f>$A249+C249</f>
        <v>1230</v>
      </c>
      <c r="B250" s="18">
        <v>3.5</v>
      </c>
      <c r="C250" s="19">
        <v>5</v>
      </c>
      <c r="D250" t="b" s="20">
        <v>0</v>
      </c>
      <c r="E250" s="21"/>
      <c r="F250" s="22">
        <f>3600*(B250*'data'!$C$15/1000-H250-I249)/C250</f>
        <v>737.714616134893</v>
      </c>
      <c r="G250" s="22">
        <f>IF(F250&gt;'data'!$H$28,'data'!$H$28,IF(F250&lt;0,0,F250))</f>
        <v>737.714616134893</v>
      </c>
      <c r="H250" s="22">
        <f>(J250*'data'!$C$16+K250*OFFSET('data'!$C$17,0,D250)-I249*(OFFSET('data'!$C$18,0,D250)+'data'!$C$19+OFFSET('data'!$C$20,0,D250)))*$C250/60</f>
        <v>-1.0246036335207</v>
      </c>
      <c r="I250" s="22">
        <f>(G250/60)*$C250/60+H250+I249</f>
        <v>22.9087323943552</v>
      </c>
      <c r="J250" s="22">
        <f>J249+('data'!$C$19*I249-'data'!$C$16*J249)*$C250/60</f>
        <v>72.0014923668402</v>
      </c>
      <c r="K250" s="22">
        <f>K249+(OFFSET('data'!$C$20,0,D250)*I249-OFFSET('data'!$C$17,0,D250)*K249)*$C250/60</f>
        <v>80.6998144226194</v>
      </c>
      <c r="L250" s="23">
        <f>$A250/60</f>
        <v>20.5</v>
      </c>
      <c r="M250" s="19">
        <f>I250/'data'!$C$15*1000</f>
        <v>3.5</v>
      </c>
      <c r="N250" s="19">
        <f>N249+'data'!$G$21*(M249-N249)/60*C249</f>
        <v>3.30680622247307</v>
      </c>
      <c r="O250" s="20">
        <f>IF(N250&lt;='data'!$G$22,1.89,1.47)</f>
        <v>1.47</v>
      </c>
      <c r="P250" s="19">
        <f>$A250</f>
        <v>1230</v>
      </c>
      <c r="Q250" s="20">
        <f>'data'!$G$23-'data'!$G$23*(1-('data'!$G$22^O250)/('data'!$G$22^O250+N250^O250))</f>
        <v>42.9931137940257</v>
      </c>
      <c r="R250" s="20">
        <f>VLOOKUP(IF(P250-'data'!$G$24&lt;0,0,P250-'data'!$G$24),P2:Q1104,2)</f>
        <v>43.089530991650</v>
      </c>
    </row>
    <row r="251" ht="20.05" customHeight="1">
      <c r="A251" s="17">
        <f>$A250+C250</f>
        <v>1235</v>
      </c>
      <c r="B251" s="18">
        <v>3.5</v>
      </c>
      <c r="C251" s="19">
        <v>5</v>
      </c>
      <c r="D251" t="b" s="20">
        <v>0</v>
      </c>
      <c r="E251" s="21"/>
      <c r="F251" s="22">
        <f>3600*(B251*'data'!$C$15/1000-H251-I250)/C251</f>
        <v>737.084447302964</v>
      </c>
      <c r="G251" s="22">
        <f>IF(F251&gt;'data'!$H$28,'data'!$H$28,IF(F251&lt;0,0,F251))</f>
        <v>737.084447302964</v>
      </c>
      <c r="H251" s="22">
        <f>(J251*'data'!$C$16+K251*OFFSET('data'!$C$17,0,D251)-I250*(OFFSET('data'!$C$18,0,D251)+'data'!$C$19+OFFSET('data'!$C$20,0,D251)))*$C251/60</f>
        <v>-1.02372839903191</v>
      </c>
      <c r="I251" s="22">
        <f>(G251/60)*$C251/60+H251+I250</f>
        <v>22.9087323943552</v>
      </c>
      <c r="J251" s="22">
        <f>J250+('data'!$C$19*I250-'data'!$C$16*J250)*$C251/60</f>
        <v>72.1326201055912</v>
      </c>
      <c r="K251" s="22">
        <f>K250+(OFFSET('data'!$C$20,0,D251)*I250-OFFSET('data'!$C$17,0,D251)*K250)*$C251/60</f>
        <v>81.0162132853426</v>
      </c>
      <c r="L251" s="23">
        <f>$A251/60</f>
        <v>20.5833333333333</v>
      </c>
      <c r="M251" s="19">
        <f>I251/'data'!$C$15*1000</f>
        <v>3.5</v>
      </c>
      <c r="N251" s="19">
        <f>N250+'data'!$G$21*(M250-N250)/60*C250</f>
        <v>3.30907957484664</v>
      </c>
      <c r="O251" s="20">
        <f>IF(N251&lt;='data'!$G$22,1.89,1.47)</f>
        <v>1.47</v>
      </c>
      <c r="P251" s="19">
        <f>$A251</f>
        <v>1235</v>
      </c>
      <c r="Q251" s="20">
        <f>'data'!$G$23-'data'!$G$23*(1-('data'!$G$22^O251)/('data'!$G$22^O251+N251^O251))</f>
        <v>42.9697601159792</v>
      </c>
      <c r="R251" s="20">
        <f>VLOOKUP(IF(P251-'data'!$G$24&lt;0,0,P251-'data'!$G$24),P2:Q1104,2)</f>
        <v>43.0649682468027</v>
      </c>
    </row>
    <row r="252" ht="20.05" customHeight="1">
      <c r="A252" s="17">
        <f>$A251+C251</f>
        <v>1240</v>
      </c>
      <c r="B252" s="18">
        <v>3.5</v>
      </c>
      <c r="C252" s="19">
        <v>5</v>
      </c>
      <c r="D252" t="b" s="20">
        <v>0</v>
      </c>
      <c r="E252" s="21"/>
      <c r="F252" s="22">
        <f>3600*(B252*'data'!$C$15/1000-H252-I251)/C252</f>
        <v>736.457555233264</v>
      </c>
      <c r="G252" s="22">
        <f>IF(F252&gt;'data'!$H$28,'data'!$H$28,IF(F252&lt;0,0,F252))</f>
        <v>736.457555233264</v>
      </c>
      <c r="H252" s="22">
        <f>(J252*'data'!$C$16+K252*OFFSET('data'!$C$17,0,D252)-I251*(OFFSET('data'!$C$18,0,D252)+'data'!$C$19+OFFSET('data'!$C$20,0,D252)))*$C252/60</f>
        <v>-1.02285771560177</v>
      </c>
      <c r="I252" s="22">
        <f>(G252/60)*$C252/60+H252+I251</f>
        <v>22.9087323943552</v>
      </c>
      <c r="J252" s="22">
        <f>J251+('data'!$C$19*I251-'data'!$C$16*J251)*$C252/60</f>
        <v>72.2629783398951</v>
      </c>
      <c r="K252" s="22">
        <f>K251+(OFFSET('data'!$C$20,0,D252)*I251-OFFSET('data'!$C$17,0,D252)*K251)*$C252/60</f>
        <v>81.3325064180241</v>
      </c>
      <c r="L252" s="23">
        <f>$A252/60</f>
        <v>20.6666666666667</v>
      </c>
      <c r="M252" s="19">
        <f>I252/'data'!$C$15*1000</f>
        <v>3.5</v>
      </c>
      <c r="N252" s="19">
        <f>N251+'data'!$G$21*(M251-N251)/60*C251</f>
        <v>3.3113261761981</v>
      </c>
      <c r="O252" s="20">
        <f>IF(N252&lt;='data'!$G$22,1.89,1.47)</f>
        <v>1.47</v>
      </c>
      <c r="P252" s="19">
        <f>$A252</f>
        <v>1240</v>
      </c>
      <c r="Q252" s="20">
        <f>'data'!$G$23-'data'!$G$23*(1-('data'!$G$22^O252)/('data'!$G$22^O252+N252^O252))</f>
        <v>42.946698760064</v>
      </c>
      <c r="R252" s="20">
        <f>VLOOKUP(IF(P252-'data'!$G$24&lt;0,0,P252-'data'!$G$24),P2:Q1104,2)</f>
        <v>43.0407138527592</v>
      </c>
    </row>
    <row r="253" ht="20.05" customHeight="1">
      <c r="A253" s="17">
        <f>$A252+C252</f>
        <v>1245</v>
      </c>
      <c r="B253" s="18">
        <v>3.5</v>
      </c>
      <c r="C253" s="19">
        <v>5</v>
      </c>
      <c r="D253" t="b" s="20">
        <v>0</v>
      </c>
      <c r="E253" s="21"/>
      <c r="F253" s="22">
        <f>3600*(B253*'data'!$C$15/1000-H253-I252)/C253</f>
        <v>735.833920837381</v>
      </c>
      <c r="G253" s="22">
        <f>IF(F253&gt;'data'!$H$28,'data'!$H$28,IF(F253&lt;0,0,F253))</f>
        <v>735.833920837381</v>
      </c>
      <c r="H253" s="22">
        <f>(J253*'data'!$C$16+K253*OFFSET('data'!$C$17,0,D253)-I252*(OFFSET('data'!$C$18,0,D253)+'data'!$C$19+OFFSET('data'!$C$20,0,D253)))*$C253/60</f>
        <v>-1.0219915567186</v>
      </c>
      <c r="I253" s="22">
        <f>(G253/60)*$C253/60+H253+I252</f>
        <v>22.9087323943552</v>
      </c>
      <c r="J253" s="22">
        <f>J252+('data'!$C$19*I252-'data'!$C$16*J252)*$C253/60</f>
        <v>72.392571585479</v>
      </c>
      <c r="K253" s="22">
        <f>K252+(OFFSET('data'!$C$20,0,D253)*I252-OFFSET('data'!$C$17,0,D253)*K252)*$C253/60</f>
        <v>81.6486938559955</v>
      </c>
      <c r="L253" s="23">
        <f>$A253/60</f>
        <v>20.75</v>
      </c>
      <c r="M253" s="19">
        <f>I253/'data'!$C$15*1000</f>
        <v>3.5</v>
      </c>
      <c r="N253" s="19">
        <f>N252+'data'!$G$21*(M252-N252)/60*C252</f>
        <v>3.31354634131243</v>
      </c>
      <c r="O253" s="20">
        <f>IF(N253&lt;='data'!$G$22,1.89,1.47)</f>
        <v>1.47</v>
      </c>
      <c r="P253" s="19">
        <f>$A253</f>
        <v>1245</v>
      </c>
      <c r="Q253" s="20">
        <f>'data'!$G$23-'data'!$G$23*(1-('data'!$G$22^O253)/('data'!$G$22^O253+N253^O253))</f>
        <v>42.9239258633981</v>
      </c>
      <c r="R253" s="20">
        <f>VLOOKUP(IF(P253-'data'!$G$24&lt;0,0,P253-'data'!$G$24),P2:Q1104,2)</f>
        <v>43.0167637138388</v>
      </c>
    </row>
    <row r="254" ht="20.05" customHeight="1">
      <c r="A254" s="17">
        <f>$A253+C253</f>
        <v>1250</v>
      </c>
      <c r="B254" s="18">
        <v>3.5</v>
      </c>
      <c r="C254" s="19">
        <v>5</v>
      </c>
      <c r="D254" t="b" s="20">
        <v>0</v>
      </c>
      <c r="E254" s="21"/>
      <c r="F254" s="22">
        <f>3600*(B254*'data'!$C$15/1000-H254-I253)/C254</f>
        <v>735.213525138853</v>
      </c>
      <c r="G254" s="22">
        <f>IF(F254&gt;'data'!$H$28,'data'!$H$28,IF(F254&lt;0,0,F254))</f>
        <v>735.213525138853</v>
      </c>
      <c r="H254" s="22">
        <f>(J254*'data'!$C$16+K254*OFFSET('data'!$C$17,0,D254)-I253*(OFFSET('data'!$C$18,0,D254)+'data'!$C$19+OFFSET('data'!$C$20,0,D254)))*$C254/60</f>
        <v>-1.0211298960262</v>
      </c>
      <c r="I254" s="22">
        <f>(G254/60)*$C254/60+H254+I253</f>
        <v>22.9087323943552</v>
      </c>
      <c r="J254" s="22">
        <f>J253+('data'!$C$19*I253-'data'!$C$16*J253)*$C254/60</f>
        <v>72.5214043315702</v>
      </c>
      <c r="K254" s="22">
        <f>K253+(OFFSET('data'!$C$20,0,D254)*I253-OFFSET('data'!$C$17,0,D254)*K253)*$C254/60</f>
        <v>81.9647756345764</v>
      </c>
      <c r="L254" s="23">
        <f>$A254/60</f>
        <v>20.8333333333333</v>
      </c>
      <c r="M254" s="19">
        <f>I254/'data'!$C$15*1000</f>
        <v>3.5</v>
      </c>
      <c r="N254" s="19">
        <f>N253+'data'!$G$21*(M253-N253)/60*C253</f>
        <v>3.31574038127047</v>
      </c>
      <c r="O254" s="20">
        <f>IF(N254&lt;='data'!$G$22,1.89,1.47)</f>
        <v>1.47</v>
      </c>
      <c r="P254" s="19">
        <f>$A254</f>
        <v>1250</v>
      </c>
      <c r="Q254" s="20">
        <f>'data'!$G$23-'data'!$G$23*(1-('data'!$G$22^O254)/('data'!$G$22^O254+N254^O254))</f>
        <v>42.9014376189195</v>
      </c>
      <c r="R254" s="20">
        <f>VLOOKUP(IF(P254-'data'!$G$24&lt;0,0,P254-'data'!$G$24),P2:Q1104,2)</f>
        <v>42.9931137940257</v>
      </c>
    </row>
    <row r="255" ht="20.05" customHeight="1">
      <c r="A255" s="17">
        <f>$A254+C254</f>
        <v>1255</v>
      </c>
      <c r="B255" s="18">
        <v>3.5</v>
      </c>
      <c r="C255" s="19">
        <v>5</v>
      </c>
      <c r="D255" t="b" s="20">
        <v>0</v>
      </c>
      <c r="E255" s="21"/>
      <c r="F255" s="22">
        <f>3600*(B255*'data'!$C$15/1000-H255-I254)/C255</f>
        <v>734.596349272528</v>
      </c>
      <c r="G255" s="22">
        <f>IF(F255&gt;'data'!$H$28,'data'!$H$28,IF(F255&lt;0,0,F255))</f>
        <v>734.596349272528</v>
      </c>
      <c r="H255" s="22">
        <f>(J255*'data'!$C$16+K255*OFFSET('data'!$C$17,0,D255)-I254*(OFFSET('data'!$C$18,0,D255)+'data'!$C$19+OFFSET('data'!$C$20,0,D255)))*$C255/60</f>
        <v>-1.02027270732297</v>
      </c>
      <c r="I255" s="22">
        <f>(G255/60)*$C255/60+H255+I254</f>
        <v>22.9087323943552</v>
      </c>
      <c r="J255" s="22">
        <f>J254+('data'!$C$19*I254-'data'!$C$16*J254)*$C255/60</f>
        <v>72.6494810410516</v>
      </c>
      <c r="K255" s="22">
        <f>K254+(OFFSET('data'!$C$20,0,D255)*I254-OFFSET('data'!$C$17,0,D255)*K254)*$C255/60</f>
        <v>82.2807517890747</v>
      </c>
      <c r="L255" s="23">
        <f>$A255/60</f>
        <v>20.9166666666667</v>
      </c>
      <c r="M255" s="19">
        <f>I255/'data'!$C$15*1000</f>
        <v>3.5</v>
      </c>
      <c r="N255" s="19">
        <f>N254+'data'!$G$21*(M254-N254)/60*C254</f>
        <v>3.3179086034925</v>
      </c>
      <c r="O255" s="20">
        <f>IF(N255&lt;='data'!$G$22,1.89,1.47)</f>
        <v>1.47</v>
      </c>
      <c r="P255" s="19">
        <f>$A255</f>
        <v>1255</v>
      </c>
      <c r="Q255" s="20">
        <f>'data'!$G$23-'data'!$G$23*(1-('data'!$G$22^O255)/('data'!$G$22^O255+N255^O255))</f>
        <v>42.8792302744704</v>
      </c>
      <c r="R255" s="20">
        <f>VLOOKUP(IF(P255-'data'!$G$24&lt;0,0,P255-'data'!$G$24),P2:Q1104,2)</f>
        <v>42.9697601159792</v>
      </c>
    </row>
    <row r="256" ht="20.05" customHeight="1">
      <c r="A256" s="17">
        <f>$A255+C255</f>
        <v>1260</v>
      </c>
      <c r="B256" s="18">
        <v>3.5</v>
      </c>
      <c r="C256" s="19">
        <v>5</v>
      </c>
      <c r="D256" t="b" s="20">
        <v>0</v>
      </c>
      <c r="E256" s="21"/>
      <c r="F256" s="22">
        <f>3600*(B256*'data'!$C$15/1000-H256-I255)/C256</f>
        <v>733.982374483924</v>
      </c>
      <c r="G256" s="22">
        <f>IF(F256&gt;'data'!$H$28,'data'!$H$28,IF(F256&lt;0,0,F256))</f>
        <v>733.982374483924</v>
      </c>
      <c r="H256" s="22">
        <f>(J256*'data'!$C$16+K256*OFFSET('data'!$C$17,0,D256)-I255*(OFFSET('data'!$C$18,0,D256)+'data'!$C$19+OFFSET('data'!$C$20,0,D256)))*$C256/60</f>
        <v>-1.01941996456102</v>
      </c>
      <c r="I256" s="22">
        <f>(G256/60)*$C256/60+H256+I255</f>
        <v>22.9087323943552</v>
      </c>
      <c r="J256" s="22">
        <f>J255+('data'!$C$19*I255-'data'!$C$16*J255)*$C256/60</f>
        <v>72.7768061506163</v>
      </c>
      <c r="K256" s="22">
        <f>K255+(OFFSET('data'!$C$20,0,D256)*I255-OFFSET('data'!$C$17,0,D256)*K255)*$C256/60</f>
        <v>82.5966223547865</v>
      </c>
      <c r="L256" s="23">
        <f>$A256/60</f>
        <v>21</v>
      </c>
      <c r="M256" s="19">
        <f>I256/'data'!$C$15*1000</f>
        <v>3.5</v>
      </c>
      <c r="N256" s="19">
        <f>N255+'data'!$G$21*(M255-N255)/60*C255</f>
        <v>3.32005131178133</v>
      </c>
      <c r="O256" s="20">
        <f>IF(N256&lt;='data'!$G$22,1.89,1.47)</f>
        <v>1.47</v>
      </c>
      <c r="P256" s="19">
        <f>$A256</f>
        <v>1260</v>
      </c>
      <c r="Q256" s="20">
        <f>'data'!$G$23-'data'!$G$23*(1-('data'!$G$22^O256)/('data'!$G$22^O256+N256^O256))</f>
        <v>42.8573001318989</v>
      </c>
      <c r="R256" s="20">
        <f>VLOOKUP(IF(P256-'data'!$G$24&lt;0,0,P256-'data'!$G$24),P2:Q1104,2)</f>
        <v>42.946698760064</v>
      </c>
    </row>
    <row r="257" ht="20.05" customHeight="1">
      <c r="A257" s="17">
        <f>$A256+C256</f>
        <v>1265</v>
      </c>
      <c r="B257" s="18">
        <v>3.5</v>
      </c>
      <c r="C257" s="19">
        <v>5</v>
      </c>
      <c r="D257" t="b" s="20">
        <v>0</v>
      </c>
      <c r="E257" s="21"/>
      <c r="F257" s="22">
        <f>3600*(B257*'data'!$C$15/1000-H257-I256)/C257</f>
        <v>733.371582128562</v>
      </c>
      <c r="G257" s="22">
        <f>IF(F257&gt;'data'!$H$28,'data'!$H$28,IF(F257&lt;0,0,F257))</f>
        <v>733.371582128562</v>
      </c>
      <c r="H257" s="22">
        <f>(J257*'data'!$C$16+K257*OFFSET('data'!$C$17,0,D257)-I256*(OFFSET('data'!$C$18,0,D257)+'data'!$C$19+OFFSET('data'!$C$20,0,D257)))*$C257/60</f>
        <v>-1.01857164184524</v>
      </c>
      <c r="I257" s="22">
        <f>(G257/60)*$C257/60+H257+I256</f>
        <v>22.9087323943552</v>
      </c>
      <c r="J257" s="22">
        <f>J256+('data'!$C$19*I256-'data'!$C$16*J256)*$C257/60</f>
        <v>72.90338407092121</v>
      </c>
      <c r="K257" s="22">
        <f>K256+(OFFSET('data'!$C$20,0,D257)*I256-OFFSET('data'!$C$17,0,D257)*K256)*$C257/60</f>
        <v>82.912387366996</v>
      </c>
      <c r="L257" s="23">
        <f>$A257/60</f>
        <v>21.0833333333333</v>
      </c>
      <c r="M257" s="19">
        <f>I257/'data'!$C$15*1000</f>
        <v>3.5</v>
      </c>
      <c r="N257" s="19">
        <f>N256+'data'!$G$21*(M256-N256)/60*C256</f>
        <v>3.32216880636485</v>
      </c>
      <c r="O257" s="20">
        <f>IF(N257&lt;='data'!$G$22,1.89,1.47)</f>
        <v>1.47</v>
      </c>
      <c r="P257" s="19">
        <f>$A257</f>
        <v>1265</v>
      </c>
      <c r="Q257" s="20">
        <f>'data'!$G$23-'data'!$G$23*(1-('data'!$G$22^O257)/('data'!$G$22^O257+N257^O257))</f>
        <v>42.8356435461779</v>
      </c>
      <c r="R257" s="20">
        <f>VLOOKUP(IF(P257-'data'!$G$24&lt;0,0,P257-'data'!$G$24),P2:Q1104,2)</f>
        <v>42.9239258633981</v>
      </c>
    </row>
    <row r="258" ht="20.05" customHeight="1">
      <c r="A258" s="17">
        <f>$A257+C257</f>
        <v>1270</v>
      </c>
      <c r="B258" s="18">
        <v>3.5</v>
      </c>
      <c r="C258" s="19">
        <v>5</v>
      </c>
      <c r="D258" t="b" s="20">
        <v>0</v>
      </c>
      <c r="E258" s="21"/>
      <c r="F258" s="22">
        <f>3600*(B258*'data'!$C$15/1000-H258-I257)/C258</f>
        <v>732.763953671346</v>
      </c>
      <c r="G258" s="22">
        <f>IF(F258&gt;'data'!$H$28,'data'!$H$28,IF(F258&lt;0,0,F258))</f>
        <v>732.763953671346</v>
      </c>
      <c r="H258" s="22">
        <f>(J258*'data'!$C$16+K258*OFFSET('data'!$C$17,0,D258)-I257*(OFFSET('data'!$C$18,0,D258)+'data'!$C$19+OFFSET('data'!$C$20,0,D258)))*$C258/60</f>
        <v>-1.01772771343244</v>
      </c>
      <c r="I258" s="22">
        <f>(G258/60)*$C258/60+H258+I257</f>
        <v>22.9087323943552</v>
      </c>
      <c r="J258" s="22">
        <f>J257+('data'!$C$19*I257-'data'!$C$16*J257)*$C258/60</f>
        <v>73.02921918674009</v>
      </c>
      <c r="K258" s="22">
        <f>K257+(OFFSET('data'!$C$20,0,D258)*I257-OFFSET('data'!$C$17,0,D258)*K257)*$C258/60</f>
        <v>83.22804686097579</v>
      </c>
      <c r="L258" s="23">
        <f>$A258/60</f>
        <v>21.1666666666667</v>
      </c>
      <c r="M258" s="19">
        <f>I258/'data'!$C$15*1000</f>
        <v>3.5</v>
      </c>
      <c r="N258" s="19">
        <f>N257+'data'!$G$21*(M257-N257)/60*C257</f>
        <v>3.32426138393811</v>
      </c>
      <c r="O258" s="20">
        <f>IF(N258&lt;='data'!$G$22,1.89,1.47)</f>
        <v>1.47</v>
      </c>
      <c r="P258" s="19">
        <f>$A258</f>
        <v>1270</v>
      </c>
      <c r="Q258" s="20">
        <f>'data'!$G$23-'data'!$G$23*(1-('data'!$G$22^O258)/('data'!$G$22^O258+N258^O258))</f>
        <v>42.8142569245402</v>
      </c>
      <c r="R258" s="20">
        <f>VLOOKUP(IF(P258-'data'!$G$24&lt;0,0,P258-'data'!$G$24),P2:Q1104,2)</f>
        <v>42.9014376189195</v>
      </c>
    </row>
    <row r="259" ht="20.05" customHeight="1">
      <c r="A259" s="17">
        <f>$A258+C258</f>
        <v>1275</v>
      </c>
      <c r="B259" s="18">
        <v>3.5</v>
      </c>
      <c r="C259" s="19">
        <v>5</v>
      </c>
      <c r="D259" t="b" s="20">
        <v>0</v>
      </c>
      <c r="E259" s="21"/>
      <c r="F259" s="22">
        <f>3600*(B259*'data'!$C$15/1000-H259-I258)/C259</f>
        <v>732.159470685877</v>
      </c>
      <c r="G259" s="22">
        <f>IF(F259&gt;'data'!$H$28,'data'!$H$28,IF(F259&lt;0,0,F259))</f>
        <v>732.159470685877</v>
      </c>
      <c r="H259" s="22">
        <f>(J259*'data'!$C$16+K259*OFFSET('data'!$C$17,0,D259)-I258*(OFFSET('data'!$C$18,0,D259)+'data'!$C$19+OFFSET('data'!$C$20,0,D259)))*$C259/60</f>
        <v>-1.0168881537304</v>
      </c>
      <c r="I259" s="22">
        <f>(G259/60)*$C259/60+H259+I258</f>
        <v>22.9087323943552</v>
      </c>
      <c r="J259" s="22">
        <f>J258+('data'!$C$19*I258-'data'!$C$16*J258)*$C259/60</f>
        <v>73.15431585711529</v>
      </c>
      <c r="K259" s="22">
        <f>K258+(OFFSET('data'!$C$20,0,D259)*I258-OFFSET('data'!$C$17,0,D259)*K258)*$C259/60</f>
        <v>83.5436008719866</v>
      </c>
      <c r="L259" s="23">
        <f>$A259/60</f>
        <v>21.25</v>
      </c>
      <c r="M259" s="19">
        <f>I259/'data'!$C$15*1000</f>
        <v>3.5</v>
      </c>
      <c r="N259" s="19">
        <f>N258+'data'!$G$21*(M258-N258)/60*C258</f>
        <v>3.32632933770488</v>
      </c>
      <c r="O259" s="20">
        <f>IF(N259&lt;='data'!$G$22,1.89,1.47)</f>
        <v>1.47</v>
      </c>
      <c r="P259" s="19">
        <f>$A259</f>
        <v>1275</v>
      </c>
      <c r="Q259" s="20">
        <f>'data'!$G$23-'data'!$G$23*(1-('data'!$G$22^O259)/('data'!$G$22^O259+N259^O259))</f>
        <v>42.7931367256304</v>
      </c>
      <c r="R259" s="20">
        <f>VLOOKUP(IF(P259-'data'!$G$24&lt;0,0,P259-'data'!$G$24),P2:Q1104,2)</f>
        <v>42.8792302744704</v>
      </c>
    </row>
    <row r="260" ht="20.05" customHeight="1">
      <c r="A260" s="17">
        <f>$A259+C259</f>
        <v>1280</v>
      </c>
      <c r="B260" s="18">
        <v>3.5</v>
      </c>
      <c r="C260" s="19">
        <v>5</v>
      </c>
      <c r="D260" t="b" s="20">
        <v>0</v>
      </c>
      <c r="E260" s="21"/>
      <c r="F260" s="22">
        <f>3600*(B260*'data'!$C$15/1000-H260-I259)/C260</f>
        <v>731.558114853865</v>
      </c>
      <c r="G260" s="22">
        <f>IF(F260&gt;'data'!$H$28,'data'!$H$28,IF(F260&lt;0,0,F260))</f>
        <v>731.558114853865</v>
      </c>
      <c r="H260" s="22">
        <f>(J260*'data'!$C$16+K260*OFFSET('data'!$C$17,0,D260)-I259*(OFFSET('data'!$C$18,0,D260)+'data'!$C$19+OFFSET('data'!$C$20,0,D260)))*$C260/60</f>
        <v>-1.01605293729705</v>
      </c>
      <c r="I260" s="22">
        <f>(G260/60)*$C260/60+H260+I259</f>
        <v>22.9087323943552</v>
      </c>
      <c r="J260" s="22">
        <f>J259+('data'!$C$19*I259-'data'!$C$16*J259)*$C260/60</f>
        <v>73.27867841550849</v>
      </c>
      <c r="K260" s="22">
        <f>K259+(OFFSET('data'!$C$20,0,D260)*I259-OFFSET('data'!$C$17,0,D260)*K259)*$C260/60</f>
        <v>83.8590494352772</v>
      </c>
      <c r="L260" s="23">
        <f>$A260/60</f>
        <v>21.3333333333333</v>
      </c>
      <c r="M260" s="19">
        <f>I260/'data'!$C$15*1000</f>
        <v>3.5</v>
      </c>
      <c r="N260" s="19">
        <f>N259+'data'!$G$21*(M259-N259)/60*C259</f>
        <v>3.32837295741874</v>
      </c>
      <c r="O260" s="20">
        <f>IF(N260&lt;='data'!$G$22,1.89,1.47)</f>
        <v>1.47</v>
      </c>
      <c r="P260" s="19">
        <f>$A260</f>
        <v>1280</v>
      </c>
      <c r="Q260" s="20">
        <f>'data'!$G$23-'data'!$G$23*(1-('data'!$G$22^O260)/('data'!$G$22^O260+N260^O260))</f>
        <v>42.7722794586726</v>
      </c>
      <c r="R260" s="20">
        <f>VLOOKUP(IF(P260-'data'!$G$24&lt;0,0,P260-'data'!$G$24),P2:Q1104,2)</f>
        <v>42.8573001318989</v>
      </c>
    </row>
    <row r="261" ht="20.05" customHeight="1">
      <c r="A261" s="17">
        <f>$A260+C260</f>
        <v>1285</v>
      </c>
      <c r="B261" s="18">
        <v>3.5</v>
      </c>
      <c r="C261" s="19">
        <v>5</v>
      </c>
      <c r="D261" t="b" s="20">
        <v>0</v>
      </c>
      <c r="E261" s="21"/>
      <c r="F261" s="22">
        <f>3600*(B261*'data'!$C$15/1000-H261-I260)/C261</f>
        <v>730.959867964458</v>
      </c>
      <c r="G261" s="22">
        <f>IF(F261&gt;'data'!$H$28,'data'!$H$28,IF(F261&lt;0,0,F261))</f>
        <v>730.959867964458</v>
      </c>
      <c r="H261" s="22">
        <f>(J261*'data'!$C$16+K261*OFFSET('data'!$C$17,0,D261)-I260*(OFFSET('data'!$C$18,0,D261)+'data'!$C$19+OFFSET('data'!$C$20,0,D261)))*$C261/60</f>
        <v>-1.01522203883954</v>
      </c>
      <c r="I261" s="22">
        <f>(G261/60)*$C261/60+H261+I260</f>
        <v>22.9087323943552</v>
      </c>
      <c r="J261" s="22">
        <f>J260+('data'!$C$19*I260-'data'!$C$16*J260)*$C261/60</f>
        <v>73.4023111699514</v>
      </c>
      <c r="K261" s="22">
        <f>K260+(OFFSET('data'!$C$20,0,D261)*I260-OFFSET('data'!$C$17,0,D261)*K260)*$C261/60</f>
        <v>84.17439258608491</v>
      </c>
      <c r="L261" s="23">
        <f>$A261/60</f>
        <v>21.4166666666667</v>
      </c>
      <c r="M261" s="19">
        <f>I261/'data'!$C$15*1000</f>
        <v>3.5</v>
      </c>
      <c r="N261" s="19">
        <f>N260+'data'!$G$21*(M260-N260)/60*C260</f>
        <v>3.33039252942368</v>
      </c>
      <c r="O261" s="20">
        <f>IF(N261&lt;='data'!$G$22,1.89,1.47)</f>
        <v>1.47</v>
      </c>
      <c r="P261" s="19">
        <f>$A261</f>
        <v>1285</v>
      </c>
      <c r="Q261" s="20">
        <f>'data'!$G$23-'data'!$G$23*(1-('data'!$G$22^O261)/('data'!$G$22^O261+N261^O261))</f>
        <v>42.7516816826531</v>
      </c>
      <c r="R261" s="20">
        <f>VLOOKUP(IF(P261-'data'!$G$24&lt;0,0,P261-'data'!$G$24),P2:Q1104,2)</f>
        <v>42.8356435461779</v>
      </c>
    </row>
    <row r="262" ht="20.05" customHeight="1">
      <c r="A262" s="17">
        <f>$A261+C261</f>
        <v>1290</v>
      </c>
      <c r="B262" s="18">
        <v>3.5</v>
      </c>
      <c r="C262" s="19">
        <v>5</v>
      </c>
      <c r="D262" t="b" s="20">
        <v>0</v>
      </c>
      <c r="E262" s="21"/>
      <c r="F262" s="22">
        <f>3600*(B262*'data'!$C$15/1000-H262-I261)/C262</f>
        <v>730.364711913630</v>
      </c>
      <c r="G262" s="22">
        <f>IF(F262&gt;'data'!$H$28,'data'!$H$28,IF(F262&lt;0,0,F262))</f>
        <v>730.364711913630</v>
      </c>
      <c r="H262" s="22">
        <f>(J262*'data'!$C$16+K262*OFFSET('data'!$C$17,0,D262)-I261*(OFFSET('data'!$C$18,0,D262)+'data'!$C$19+OFFSET('data'!$C$20,0,D262)))*$C262/60</f>
        <v>-1.01439543321339</v>
      </c>
      <c r="I262" s="22">
        <f>(G262/60)*$C262/60+H262+I261</f>
        <v>22.9087323943552</v>
      </c>
      <c r="J262" s="22">
        <f>J261+('data'!$C$19*I261-'data'!$C$16*J261)*$C262/60</f>
        <v>73.5252184031944</v>
      </c>
      <c r="K262" s="22">
        <f>K261+(OFFSET('data'!$C$20,0,D262)*I261-OFFSET('data'!$C$17,0,D262)*K261)*$C262/60</f>
        <v>84.4896303596349</v>
      </c>
      <c r="L262" s="23">
        <f>$A262/60</f>
        <v>21.5</v>
      </c>
      <c r="M262" s="19">
        <f>I262/'data'!$C$15*1000</f>
        <v>3.5</v>
      </c>
      <c r="N262" s="19">
        <f>N261+'data'!$G$21*(M261-N261)/60*C261</f>
        <v>3.33238833669422</v>
      </c>
      <c r="O262" s="20">
        <f>IF(N262&lt;='data'!$G$22,1.89,1.47)</f>
        <v>1.47</v>
      </c>
      <c r="P262" s="19">
        <f>$A262</f>
        <v>1290</v>
      </c>
      <c r="Q262" s="20">
        <f>'data'!$G$23-'data'!$G$23*(1-('data'!$G$22^O262)/('data'!$G$22^O262+N262^O262))</f>
        <v>42.7313400055197</v>
      </c>
      <c r="R262" s="20">
        <f>VLOOKUP(IF(P262-'data'!$G$24&lt;0,0,P262-'data'!$G$24),P2:Q1104,2)</f>
        <v>42.8142569245402</v>
      </c>
    </row>
    <row r="263" ht="20.05" customHeight="1">
      <c r="A263" s="17">
        <f>$A262+C262</f>
        <v>1295</v>
      </c>
      <c r="B263" s="18">
        <v>3.5</v>
      </c>
      <c r="C263" s="19">
        <v>5</v>
      </c>
      <c r="D263" t="b" s="20">
        <v>0</v>
      </c>
      <c r="E263" s="21"/>
      <c r="F263" s="22">
        <f>3600*(B263*'data'!$C$15/1000-H263-I262)/C263</f>
        <v>729.7726287035561</v>
      </c>
      <c r="G263" s="22">
        <f>IF(F263&gt;'data'!$H$28,'data'!$H$28,IF(F263&lt;0,0,F263))</f>
        <v>729.7726287035561</v>
      </c>
      <c r="H263" s="22">
        <f>(J263*'data'!$C$16+K263*OFFSET('data'!$C$17,0,D263)-I262*(OFFSET('data'!$C$18,0,D263)+'data'!$C$19+OFFSET('data'!$C$20,0,D263)))*$C263/60</f>
        <v>-1.01357309542162</v>
      </c>
      <c r="I263" s="22">
        <f>(G263/60)*$C263/60+H263+I262</f>
        <v>22.9087323943552</v>
      </c>
      <c r="J263" s="22">
        <f>J262+('data'!$C$19*I262-'data'!$C$16*J262)*$C263/60</f>
        <v>73.64740437285521</v>
      </c>
      <c r="K263" s="22">
        <f>K262+(OFFSET('data'!$C$20,0,D263)*I262-OFFSET('data'!$C$17,0,D263)*K262)*$C263/60</f>
        <v>84.8047627911409</v>
      </c>
      <c r="L263" s="23">
        <f>$A263/60</f>
        <v>21.5833333333333</v>
      </c>
      <c r="M263" s="19">
        <f>I263/'data'!$C$15*1000</f>
        <v>3.5</v>
      </c>
      <c r="N263" s="19">
        <f>N262+'data'!$G$21*(M262-N262)/60*C262</f>
        <v>3.33436065887505</v>
      </c>
      <c r="O263" s="20">
        <f>IF(N263&lt;='data'!$G$22,1.89,1.47)</f>
        <v>1.47</v>
      </c>
      <c r="P263" s="19">
        <f>$A263</f>
        <v>1295</v>
      </c>
      <c r="Q263" s="20">
        <f>'data'!$G$23-'data'!$G$23*(1-('data'!$G$22^O263)/('data'!$G$22^O263+N263^O263))</f>
        <v>42.7112510833943</v>
      </c>
      <c r="R263" s="20">
        <f>VLOOKUP(IF(P263-'data'!$G$24&lt;0,0,P263-'data'!$G$24),P2:Q1104,2)</f>
        <v>42.7931367256304</v>
      </c>
    </row>
    <row r="264" ht="20.05" customHeight="1">
      <c r="A264" s="17">
        <f>$A263+C263</f>
        <v>1300</v>
      </c>
      <c r="B264" s="18">
        <v>3.5</v>
      </c>
      <c r="C264" s="19">
        <v>5</v>
      </c>
      <c r="D264" t="b" s="20">
        <v>0</v>
      </c>
      <c r="E264" s="21"/>
      <c r="F264" s="22">
        <f>3600*(B264*'data'!$C$15/1000-H264-I263)/C264</f>
        <v>729.1836004419609</v>
      </c>
      <c r="G264" s="22">
        <f>IF(F264&gt;'data'!$H$28,'data'!$H$28,IF(F264&lt;0,0,F264))</f>
        <v>729.1836004419609</v>
      </c>
      <c r="H264" s="22">
        <f>(J264*'data'!$C$16+K264*OFFSET('data'!$C$17,0,D264)-I263*(OFFSET('data'!$C$18,0,D264)+'data'!$C$19+OFFSET('data'!$C$20,0,D264)))*$C264/60</f>
        <v>-1.01275500061385</v>
      </c>
      <c r="I264" s="22">
        <f>(G264/60)*$C264/60+H264+I263</f>
        <v>22.9087323943552</v>
      </c>
      <c r="J264" s="22">
        <f>J263+('data'!$C$19*I263-'data'!$C$16*J263)*$C264/60</f>
        <v>73.7688733115664</v>
      </c>
      <c r="K264" s="22">
        <f>K263+(OFFSET('data'!$C$20,0,D264)*I263-OFFSET('data'!$C$17,0,D264)*K263)*$C264/60</f>
        <v>85.1197899158047</v>
      </c>
      <c r="L264" s="23">
        <f>$A264/60</f>
        <v>21.6666666666667</v>
      </c>
      <c r="M264" s="19">
        <f>I264/'data'!$C$15*1000</f>
        <v>3.5</v>
      </c>
      <c r="N264" s="19">
        <f>N263+'data'!$G$21*(M263-N263)/60*C263</f>
        <v>3.33630977232023</v>
      </c>
      <c r="O264" s="20">
        <f>IF(N264&lt;='data'!$G$22,1.89,1.47)</f>
        <v>1.47</v>
      </c>
      <c r="P264" s="19">
        <f>$A264</f>
        <v>1300</v>
      </c>
      <c r="Q264" s="20">
        <f>'data'!$G$23-'data'!$G$23*(1-('data'!$G$22^O264)/('data'!$G$22^O264+N264^O264))</f>
        <v>42.6914116198013</v>
      </c>
      <c r="R264" s="20">
        <f>VLOOKUP(IF(P264-'data'!$G$24&lt;0,0,P264-'data'!$G$24),P2:Q1104,2)</f>
        <v>42.7722794586726</v>
      </c>
    </row>
    <row r="265" ht="20.05" customHeight="1">
      <c r="A265" s="17">
        <f>$A264+C264</f>
        <v>1305</v>
      </c>
      <c r="B265" s="18">
        <v>3.5</v>
      </c>
      <c r="C265" s="19">
        <v>5</v>
      </c>
      <c r="D265" t="b" s="20">
        <v>0</v>
      </c>
      <c r="E265" s="21"/>
      <c r="F265" s="22">
        <f>3600*(B265*'data'!$C$15/1000-H265-I264)/C265</f>
        <v>728.597609341535</v>
      </c>
      <c r="G265" s="22">
        <f>IF(F265&gt;'data'!$H$28,'data'!$H$28,IF(F265&lt;0,0,F265))</f>
        <v>728.597609341535</v>
      </c>
      <c r="H265" s="22">
        <f>(J265*'data'!$C$16+K265*OFFSET('data'!$C$17,0,D265)-I264*(OFFSET('data'!$C$18,0,D265)+'data'!$C$19+OFFSET('data'!$C$20,0,D265)))*$C265/60</f>
        <v>-1.01194112408548</v>
      </c>
      <c r="I265" s="22">
        <f>(G265/60)*$C265/60+H265+I264</f>
        <v>22.9087323943552</v>
      </c>
      <c r="J265" s="22">
        <f>J264+('data'!$C$19*I264-'data'!$C$16*J264)*$C265/60</f>
        <v>73.889629427122</v>
      </c>
      <c r="K265" s="22">
        <f>K264+(OFFSET('data'!$C$20,0,D265)*I264-OFFSET('data'!$C$17,0,D265)*K264)*$C265/60</f>
        <v>85.4347117688164</v>
      </c>
      <c r="L265" s="23">
        <f>$A265/60</f>
        <v>21.75</v>
      </c>
      <c r="M265" s="19">
        <f>I265/'data'!$C$15*1000</f>
        <v>3.5</v>
      </c>
      <c r="N265" s="19">
        <f>N264+'data'!$G$21*(M264-N264)/60*C264</f>
        <v>3.33823595013191</v>
      </c>
      <c r="O265" s="20">
        <f>IF(N265&lt;='data'!$G$22,1.89,1.47)</f>
        <v>1.47</v>
      </c>
      <c r="P265" s="19">
        <f>$A265</f>
        <v>1305</v>
      </c>
      <c r="Q265" s="20">
        <f>'data'!$G$23-'data'!$G$23*(1-('data'!$G$22^O265)/('data'!$G$22^O265+N265^O265))</f>
        <v>42.6718183649098</v>
      </c>
      <c r="R265" s="20">
        <f>VLOOKUP(IF(P265-'data'!$G$24&lt;0,0,P265-'data'!$G$24),P2:Q1104,2)</f>
        <v>42.7516816826531</v>
      </c>
    </row>
    <row r="266" ht="20.05" customHeight="1">
      <c r="A266" s="17">
        <f>$A265+C265</f>
        <v>1310</v>
      </c>
      <c r="B266" s="18">
        <v>3.5</v>
      </c>
      <c r="C266" s="19">
        <v>5</v>
      </c>
      <c r="D266" t="b" s="20">
        <v>0</v>
      </c>
      <c r="E266" s="21"/>
      <c r="F266" s="22">
        <f>3600*(B266*'data'!$C$15/1000-H266-I265)/C266</f>
        <v>728.014637719307</v>
      </c>
      <c r="G266" s="22">
        <f>IF(F266&gt;'data'!$H$28,'data'!$H$28,IF(F266&lt;0,0,F266))</f>
        <v>728.014637719307</v>
      </c>
      <c r="H266" s="22">
        <f>(J266*'data'!$C$16+K266*OFFSET('data'!$C$17,0,D266)-I265*(OFFSET('data'!$C$18,0,D266)+'data'!$C$19+OFFSET('data'!$C$20,0,D266)))*$C266/60</f>
        <v>-1.01113144127683</v>
      </c>
      <c r="I266" s="22">
        <f>(G266/60)*$C266/60+H266+I265</f>
        <v>22.9087323943552</v>
      </c>
      <c r="J266" s="22">
        <f>J265+('data'!$C$19*I265-'data'!$C$16*J265)*$C266/60</f>
        <v>74.009676902623</v>
      </c>
      <c r="K266" s="22">
        <f>K265+(OFFSET('data'!$C$20,0,D266)*I265-OFFSET('data'!$C$17,0,D266)*K265)*$C266/60</f>
        <v>85.7495283853543</v>
      </c>
      <c r="L266" s="23">
        <f>$A266/60</f>
        <v>21.8333333333333</v>
      </c>
      <c r="M266" s="19">
        <f>I266/'data'!$C$15*1000</f>
        <v>3.5</v>
      </c>
      <c r="N266" s="19">
        <f>N265+'data'!$G$21*(M265-N265)/60*C265</f>
        <v>3.34013946219857</v>
      </c>
      <c r="O266" s="20">
        <f>IF(N266&lt;='data'!$G$22,1.89,1.47)</f>
        <v>1.47</v>
      </c>
      <c r="P266" s="19">
        <f>$A266</f>
        <v>1310</v>
      </c>
      <c r="Q266" s="20">
        <f>'data'!$G$23-'data'!$G$23*(1-('data'!$G$22^O266)/('data'!$G$22^O266+N266^O266))</f>
        <v>42.6524681147901</v>
      </c>
      <c r="R266" s="20">
        <f>VLOOKUP(IF(P266-'data'!$G$24&lt;0,0,P266-'data'!$G$24),P2:Q1104,2)</f>
        <v>42.7313400055197</v>
      </c>
    </row>
    <row r="267" ht="20.05" customHeight="1">
      <c r="A267" s="17">
        <f>$A266+C266</f>
        <v>1315</v>
      </c>
      <c r="B267" s="18">
        <v>3.5</v>
      </c>
      <c r="C267" s="19">
        <v>5</v>
      </c>
      <c r="D267" t="b" s="20">
        <v>0</v>
      </c>
      <c r="E267" s="21"/>
      <c r="F267" s="22">
        <f>3600*(B267*'data'!$C$15/1000-H267-I266)/C267</f>
        <v>727.434667996031</v>
      </c>
      <c r="G267" s="22">
        <f>IF(F267&gt;'data'!$H$28,'data'!$H$28,IF(F267&lt;0,0,F267))</f>
        <v>727.434667996031</v>
      </c>
      <c r="H267" s="22">
        <f>(J267*'data'!$C$16+K267*OFFSET('data'!$C$17,0,D267)-I266*(OFFSET('data'!$C$18,0,D267)+'data'!$C$19+OFFSET('data'!$C$20,0,D267)))*$C267/60</f>
        <v>-1.01032592777228</v>
      </c>
      <c r="I267" s="22">
        <f>(G267/60)*$C267/60+H267+I266</f>
        <v>22.9087323943552</v>
      </c>
      <c r="J267" s="22">
        <f>J266+('data'!$C$19*I266-'data'!$C$16*J266)*$C267/60</f>
        <v>74.12901989662269</v>
      </c>
      <c r="K267" s="22">
        <f>K266+(OFFSET('data'!$C$20,0,D267)*I266-OFFSET('data'!$C$17,0,D267)*K266)*$C267/60</f>
        <v>86.064239800585</v>
      </c>
      <c r="L267" s="23">
        <f>$A267/60</f>
        <v>21.9166666666667</v>
      </c>
      <c r="M267" s="19">
        <f>I267/'data'!$C$15*1000</f>
        <v>3.5</v>
      </c>
      <c r="N267" s="19">
        <f>N266+'data'!$G$21*(M266-N266)/60*C266</f>
        <v>3.34202057523287</v>
      </c>
      <c r="O267" s="20">
        <f>IF(N267&lt;='data'!$G$22,1.89,1.47)</f>
        <v>1.47</v>
      </c>
      <c r="P267" s="19">
        <f>$A267</f>
        <v>1315</v>
      </c>
      <c r="Q267" s="20">
        <f>'data'!$G$23-'data'!$G$23*(1-('data'!$G$22^O267)/('data'!$G$22^O267+N267^O267))</f>
        <v>42.6333577106835</v>
      </c>
      <c r="R267" s="20">
        <f>VLOOKUP(IF(P267-'data'!$G$24&lt;0,0,P267-'data'!$G$24),P2:Q1104,2)</f>
        <v>42.7112510833943</v>
      </c>
    </row>
    <row r="268" ht="20.05" customHeight="1">
      <c r="A268" s="17">
        <f>$A267+C267</f>
        <v>1320</v>
      </c>
      <c r="B268" s="18">
        <v>3.5</v>
      </c>
      <c r="C268" s="19">
        <v>5</v>
      </c>
      <c r="D268" t="b" s="20">
        <v>0</v>
      </c>
      <c r="E268" s="21"/>
      <c r="F268" s="22">
        <f>3600*(B268*'data'!$C$15/1000-H268-I267)/C268</f>
        <v>726.8576826955569</v>
      </c>
      <c r="G268" s="22">
        <f>IF(F268&gt;'data'!$H$28,'data'!$H$28,IF(F268&lt;0,0,F268))</f>
        <v>726.8576826955569</v>
      </c>
      <c r="H268" s="22">
        <f>(J268*'data'!$C$16+K268*OFFSET('data'!$C$17,0,D268)-I267*(OFFSET('data'!$C$18,0,D268)+'data'!$C$19+OFFSET('data'!$C$20,0,D268)))*$C268/60</f>
        <v>-1.0095245592994</v>
      </c>
      <c r="I268" s="22">
        <f>(G268/60)*$C268/60+H268+I267</f>
        <v>22.9087323943552</v>
      </c>
      <c r="J268" s="22">
        <f>J267+('data'!$C$19*I267-'data'!$C$16*J267)*$C268/60</f>
        <v>74.24766254327029</v>
      </c>
      <c r="K268" s="22">
        <f>K267+(OFFSET('data'!$C$20,0,D268)*I267-OFFSET('data'!$C$17,0,D268)*K267)*$C268/60</f>
        <v>86.3788460496632</v>
      </c>
      <c r="L268" s="23">
        <f>$A268/60</f>
        <v>22</v>
      </c>
      <c r="M268" s="19">
        <f>I268/'data'!$C$15*1000</f>
        <v>3.5</v>
      </c>
      <c r="N268" s="19">
        <f>N267+'data'!$G$21*(M267-N267)/60*C267</f>
        <v>3.343879552809</v>
      </c>
      <c r="O268" s="20">
        <f>IF(N268&lt;='data'!$G$22,1.89,1.47)</f>
        <v>1.47</v>
      </c>
      <c r="P268" s="19">
        <f>$A268</f>
        <v>1320</v>
      </c>
      <c r="Q268" s="20">
        <f>'data'!$G$23-'data'!$G$23*(1-('data'!$G$22^O268)/('data'!$G$22^O268+N268^O268))</f>
        <v>42.6144840382857</v>
      </c>
      <c r="R268" s="20">
        <f>VLOOKUP(IF(P268-'data'!$G$24&lt;0,0,P268-'data'!$G$24),P2:Q1104,2)</f>
        <v>42.6914116198013</v>
      </c>
    </row>
    <row r="269" ht="20.05" customHeight="1">
      <c r="A269" s="17">
        <f>$A268+C268</f>
        <v>1325</v>
      </c>
      <c r="B269" s="18">
        <v>3.5</v>
      </c>
      <c r="C269" s="19">
        <v>5</v>
      </c>
      <c r="D269" t="b" s="20">
        <v>0</v>
      </c>
      <c r="E269" s="21"/>
      <c r="F269" s="22">
        <f>3600*(B269*'data'!$C$15/1000-H269-I268)/C269</f>
        <v>726.283664444264</v>
      </c>
      <c r="G269" s="22">
        <f>IF(F269&gt;'data'!$H$28,'data'!$H$28,IF(F269&lt;0,0,F269))</f>
        <v>726.283664444264</v>
      </c>
      <c r="H269" s="22">
        <f>(J269*'data'!$C$16+K269*OFFSET('data'!$C$17,0,D269)-I268*(OFFSET('data'!$C$18,0,D269)+'data'!$C$19+OFFSET('data'!$C$20,0,D269)))*$C269/60</f>
        <v>-1.00872731172816</v>
      </c>
      <c r="I269" s="22">
        <f>(G269/60)*$C269/60+H269+I268</f>
        <v>22.9087323943552</v>
      </c>
      <c r="J269" s="22">
        <f>J268+('data'!$C$19*I268-'data'!$C$16*J268)*$C269/60</f>
        <v>74.36560895245439</v>
      </c>
      <c r="K269" s="22">
        <f>K268+(OFFSET('data'!$C$20,0,D269)*I268-OFFSET('data'!$C$17,0,D269)*K268)*$C269/60</f>
        <v>86.693347167732</v>
      </c>
      <c r="L269" s="23">
        <f>$A269/60</f>
        <v>22.0833333333333</v>
      </c>
      <c r="M269" s="19">
        <f>I269/'data'!$C$15*1000</f>
        <v>3.5</v>
      </c>
      <c r="N269" s="19">
        <f>N268+'data'!$G$21*(M268-N268)/60*C268</f>
        <v>3.34571665539961</v>
      </c>
      <c r="O269" s="20">
        <f>IF(N269&lt;='data'!$G$22,1.89,1.47)</f>
        <v>1.47</v>
      </c>
      <c r="P269" s="19">
        <f>$A269</f>
        <v>1325</v>
      </c>
      <c r="Q269" s="20">
        <f>'data'!$G$23-'data'!$G$23*(1-('data'!$G$22^O269)/('data'!$G$22^O269+N269^O269))</f>
        <v>42.5958440270436</v>
      </c>
      <c r="R269" s="20">
        <f>VLOOKUP(IF(P269-'data'!$G$24&lt;0,0,P269-'data'!$G$24),P2:Q1104,2)</f>
        <v>42.6718183649098</v>
      </c>
    </row>
    <row r="270" ht="20.05" customHeight="1">
      <c r="A270" s="17">
        <f>$A269+C269</f>
        <v>1330</v>
      </c>
      <c r="B270" s="18">
        <v>3.5</v>
      </c>
      <c r="C270" s="19">
        <v>5</v>
      </c>
      <c r="D270" t="b" s="20">
        <v>0</v>
      </c>
      <c r="E270" s="21"/>
      <c r="F270" s="22">
        <f>3600*(B270*'data'!$C$15/1000-H270-I269)/C270</f>
        <v>725.7125959704319</v>
      </c>
      <c r="G270" s="22">
        <f>IF(F270&gt;'data'!$H$28,'data'!$H$28,IF(F270&lt;0,0,F270))</f>
        <v>725.7125959704319</v>
      </c>
      <c r="H270" s="22">
        <f>(J270*'data'!$C$16+K270*OFFSET('data'!$C$17,0,D270)-I269*(OFFSET('data'!$C$18,0,D270)+'data'!$C$19+OFFSET('data'!$C$20,0,D270)))*$C270/60</f>
        <v>-1.00793416107006</v>
      </c>
      <c r="I270" s="22">
        <f>(G270/60)*$C270/60+H270+I269</f>
        <v>22.9087323943552</v>
      </c>
      <c r="J270" s="22">
        <f>J269+('data'!$C$19*I269-'data'!$C$16*J269)*$C270/60</f>
        <v>74.48286320994541</v>
      </c>
      <c r="K270" s="22">
        <f>K269+(OFFSET('data'!$C$20,0,D270)*I269-OFFSET('data'!$C$17,0,D270)*K269)*$C270/60</f>
        <v>87.00774318992271</v>
      </c>
      <c r="L270" s="23">
        <f>$A270/60</f>
        <v>22.1666666666667</v>
      </c>
      <c r="M270" s="19">
        <f>I270/'data'!$C$15*1000</f>
        <v>3.5</v>
      </c>
      <c r="N270" s="19">
        <f>N269+'data'!$G$21*(M269-N269)/60*C269</f>
        <v>3.34753214041233</v>
      </c>
      <c r="O270" s="20">
        <f>IF(N270&lt;='data'!$G$22,1.89,1.47)</f>
        <v>1.47</v>
      </c>
      <c r="P270" s="19">
        <f>$A270</f>
        <v>1330</v>
      </c>
      <c r="Q270" s="20">
        <f>'data'!$G$23-'data'!$G$23*(1-('data'!$G$22^O270)/('data'!$G$22^O270+N270^O270))</f>
        <v>42.577434649464</v>
      </c>
      <c r="R270" s="20">
        <f>VLOOKUP(IF(P270-'data'!$G$24&lt;0,0,P270-'data'!$G$24),P2:Q1104,2)</f>
        <v>42.6524681147901</v>
      </c>
    </row>
    <row r="271" ht="20.05" customHeight="1">
      <c r="A271" s="17">
        <f>$A270+C270</f>
        <v>1335</v>
      </c>
      <c r="B271" s="18">
        <v>3.5</v>
      </c>
      <c r="C271" s="19">
        <v>5</v>
      </c>
      <c r="D271" t="b" s="20">
        <v>0</v>
      </c>
      <c r="E271" s="21"/>
      <c r="F271" s="22">
        <f>3600*(B271*'data'!$C$15/1000-H271-I270)/C271</f>
        <v>725.144460103652</v>
      </c>
      <c r="G271" s="22">
        <f>IF(F271&gt;'data'!$H$28,'data'!$H$28,IF(F271&lt;0,0,F271))</f>
        <v>725.144460103652</v>
      </c>
      <c r="H271" s="22">
        <f>(J271*'data'!$C$16+K271*OFFSET('data'!$C$17,0,D271)-I270*(OFFSET('data'!$C$18,0,D271)+'data'!$C$19+OFFSET('data'!$C$20,0,D271)))*$C271/60</f>
        <v>-1.00714508347731</v>
      </c>
      <c r="I271" s="22">
        <f>(G271/60)*$C271/60+H271+I270</f>
        <v>22.9087323943552</v>
      </c>
      <c r="J271" s="22">
        <f>J270+('data'!$C$19*I270-'data'!$C$16*J270)*$C271/60</f>
        <v>74.59942937753679</v>
      </c>
      <c r="K271" s="22">
        <f>K270+(OFFSET('data'!$C$20,0,D271)*I270-OFFSET('data'!$C$17,0,D271)*K270)*$C271/60</f>
        <v>87.3220341513548</v>
      </c>
      <c r="L271" s="23">
        <f>$A271/60</f>
        <v>22.25</v>
      </c>
      <c r="M271" s="19">
        <f>I271/'data'!$C$15*1000</f>
        <v>3.5</v>
      </c>
      <c r="N271" s="19">
        <f>N270+'data'!$G$21*(M270-N270)/60*C270</f>
        <v>3.3493262622258</v>
      </c>
      <c r="O271" s="20">
        <f>IF(N271&lt;='data'!$G$22,1.89,1.47)</f>
        <v>1.47</v>
      </c>
      <c r="P271" s="19">
        <f>$A271</f>
        <v>1335</v>
      </c>
      <c r="Q271" s="20">
        <f>'data'!$G$23-'data'!$G$23*(1-('data'!$G$22^O271)/('data'!$G$22^O271+N271^O271))</f>
        <v>42.5592529204367</v>
      </c>
      <c r="R271" s="20">
        <f>VLOOKUP(IF(P271-'data'!$G$24&lt;0,0,P271-'data'!$G$24),P2:Q1104,2)</f>
        <v>42.6333577106835</v>
      </c>
    </row>
    <row r="272" ht="20.05" customHeight="1">
      <c r="A272" s="17">
        <f>$A271+C271</f>
        <v>1340</v>
      </c>
      <c r="B272" s="18">
        <v>3.5</v>
      </c>
      <c r="C272" s="19">
        <v>5</v>
      </c>
      <c r="D272" t="b" s="20">
        <v>0</v>
      </c>
      <c r="E272" s="21"/>
      <c r="F272" s="22">
        <f>3600*(B272*'data'!$C$15/1000-H272-I271)/C272</f>
        <v>724.579239774215</v>
      </c>
      <c r="G272" s="22">
        <f>IF(F272&gt;'data'!$H$28,'data'!$H$28,IF(F272&lt;0,0,F272))</f>
        <v>724.579239774215</v>
      </c>
      <c r="H272" s="22">
        <f>(J272*'data'!$C$16+K272*OFFSET('data'!$C$17,0,D272)-I271*(OFFSET('data'!$C$18,0,D272)+'data'!$C$19+OFFSET('data'!$C$20,0,D272)))*$C272/60</f>
        <v>-1.00636005524198</v>
      </c>
      <c r="I272" s="22">
        <f>(G272/60)*$C272/60+H272+I271</f>
        <v>22.9087323943552</v>
      </c>
      <c r="J272" s="22">
        <f>J271+('data'!$C$19*I271-'data'!$C$16*J271)*$C272/60</f>
        <v>74.71531149318611</v>
      </c>
      <c r="K272" s="22">
        <f>K271+(OFFSET('data'!$C$20,0,D272)*I271-OFFSET('data'!$C$17,0,D272)*K271)*$C272/60</f>
        <v>87.63622008713619</v>
      </c>
      <c r="L272" s="23">
        <f>$A272/60</f>
        <v>22.3333333333333</v>
      </c>
      <c r="M272" s="19">
        <f>I272/'data'!$C$15*1000</f>
        <v>3.5</v>
      </c>
      <c r="N272" s="19">
        <f>N271+'data'!$G$21*(M271-N271)/60*C271</f>
        <v>3.35109927222534</v>
      </c>
      <c r="O272" s="20">
        <f>IF(N272&lt;='data'!$G$22,1.89,1.47)</f>
        <v>1.47</v>
      </c>
      <c r="P272" s="19">
        <f>$A272</f>
        <v>1340</v>
      </c>
      <c r="Q272" s="20">
        <f>'data'!$G$23-'data'!$G$23*(1-('data'!$G$22^O272)/('data'!$G$22^O272+N272^O272))</f>
        <v>42.5412958965676</v>
      </c>
      <c r="R272" s="20">
        <f>VLOOKUP(IF(P272-'data'!$G$24&lt;0,0,P272-'data'!$G$24),P2:Q1104,2)</f>
        <v>42.6144840382857</v>
      </c>
    </row>
    <row r="273" ht="20.05" customHeight="1">
      <c r="A273" s="17">
        <f>$A272+C272</f>
        <v>1345</v>
      </c>
      <c r="B273" s="18">
        <v>3.5</v>
      </c>
      <c r="C273" s="19">
        <v>5</v>
      </c>
      <c r="D273" t="b" s="20">
        <v>0</v>
      </c>
      <c r="E273" s="21"/>
      <c r="F273" s="22">
        <f>3600*(B273*'data'!$C$15/1000-H273-I272)/C273</f>
        <v>724.016918012569</v>
      </c>
      <c r="G273" s="22">
        <f>IF(F273&gt;'data'!$H$28,'data'!$H$28,IF(F273&lt;0,0,F273))</f>
        <v>724.016918012569</v>
      </c>
      <c r="H273" s="22">
        <f>(J273*'data'!$C$16+K273*OFFSET('data'!$C$17,0,D273)-I272*(OFFSET('data'!$C$18,0,D273)+'data'!$C$19+OFFSET('data'!$C$20,0,D273)))*$C273/60</f>
        <v>-1.00557905279525</v>
      </c>
      <c r="I273" s="22">
        <f>(G273/60)*$C273/60+H273+I272</f>
        <v>22.9087323943552</v>
      </c>
      <c r="J273" s="22">
        <f>J272+('data'!$C$19*I272-'data'!$C$16*J272)*$C273/60</f>
        <v>74.8305135711547</v>
      </c>
      <c r="K273" s="22">
        <f>K272+(OFFSET('data'!$C$20,0,D273)*I272-OFFSET('data'!$C$17,0,D273)*K272)*$C273/60</f>
        <v>87.950301032363</v>
      </c>
      <c r="L273" s="23">
        <f>$A273/60</f>
        <v>22.4166666666667</v>
      </c>
      <c r="M273" s="19">
        <f>I273/'data'!$C$15*1000</f>
        <v>3.5</v>
      </c>
      <c r="N273" s="19">
        <f>N272+'data'!$G$21*(M272-N272)/60*C272</f>
        <v>3.35285141883817</v>
      </c>
      <c r="O273" s="20">
        <f>IF(N273&lt;='data'!$G$22,1.89,1.47)</f>
        <v>1.47</v>
      </c>
      <c r="P273" s="19">
        <f>$A273</f>
        <v>1345</v>
      </c>
      <c r="Q273" s="20">
        <f>'data'!$G$23-'data'!$G$23*(1-('data'!$G$22^O273)/('data'!$G$22^O273+N273^O273))</f>
        <v>42.5235606755257</v>
      </c>
      <c r="R273" s="20">
        <f>VLOOKUP(IF(P273-'data'!$G$24&lt;0,0,P273-'data'!$G$24),P2:Q1104,2)</f>
        <v>42.5958440270436</v>
      </c>
    </row>
    <row r="274" ht="20.05" customHeight="1">
      <c r="A274" s="17">
        <f>$A273+C273</f>
        <v>1350</v>
      </c>
      <c r="B274" s="18">
        <v>3.5</v>
      </c>
      <c r="C274" s="19">
        <v>5</v>
      </c>
      <c r="D274" t="b" s="20">
        <v>0</v>
      </c>
      <c r="E274" s="21"/>
      <c r="F274" s="22">
        <f>3600*(B274*'data'!$C$15/1000-H274-I273)/C274</f>
        <v>723.457477948669</v>
      </c>
      <c r="G274" s="22">
        <f>IF(F274&gt;'data'!$H$28,'data'!$H$28,IF(F274&lt;0,0,F274))</f>
        <v>723.457477948669</v>
      </c>
      <c r="H274" s="22">
        <f>(J274*'data'!$C$16+K274*OFFSET('data'!$C$17,0,D274)-I273*(OFFSET('data'!$C$18,0,D274)+'data'!$C$19+OFFSET('data'!$C$20,0,D274)))*$C274/60</f>
        <v>-1.0048020527065</v>
      </c>
      <c r="I274" s="22">
        <f>(G274/60)*$C274/60+H274+I273</f>
        <v>22.9087323943552</v>
      </c>
      <c r="J274" s="22">
        <f>J273+('data'!$C$19*I273-'data'!$C$16*J273)*$C274/60</f>
        <v>74.94503960214681</v>
      </c>
      <c r="K274" s="22">
        <f>K273+(OFFSET('data'!$C$20,0,D274)*I273-OFFSET('data'!$C$17,0,D274)*K273)*$C274/60</f>
        <v>88.2642770221196</v>
      </c>
      <c r="L274" s="23">
        <f>$A274/60</f>
        <v>22.5</v>
      </c>
      <c r="M274" s="19">
        <f>I274/'data'!$C$15*1000</f>
        <v>3.5</v>
      </c>
      <c r="N274" s="19">
        <f>N273+'data'!$G$21*(M273-N273)/60*C273</f>
        <v>3.35458294756821</v>
      </c>
      <c r="O274" s="20">
        <f>IF(N274&lt;='data'!$G$22,1.89,1.47)</f>
        <v>1.47</v>
      </c>
      <c r="P274" s="19">
        <f>$A274</f>
        <v>1350</v>
      </c>
      <c r="Q274" s="20">
        <f>'data'!$G$23-'data'!$G$23*(1-('data'!$G$22^O274)/('data'!$G$22^O274+N274^O274))</f>
        <v>42.5060443954009</v>
      </c>
      <c r="R274" s="20">
        <f>VLOOKUP(IF(P274-'data'!$G$24&lt;0,0,P274-'data'!$G$24),P2:Q1104,2)</f>
        <v>42.577434649464</v>
      </c>
    </row>
    <row r="275" ht="20.05" customHeight="1">
      <c r="A275" s="17">
        <f>$A274+C274</f>
        <v>1355</v>
      </c>
      <c r="B275" s="18">
        <v>3.5</v>
      </c>
      <c r="C275" s="19">
        <v>5</v>
      </c>
      <c r="D275" t="b" s="20">
        <v>0</v>
      </c>
      <c r="E275" s="21"/>
      <c r="F275" s="22">
        <f>3600*(B275*'data'!$C$15/1000-H275-I274)/C275</f>
        <v>722.900902811432</v>
      </c>
      <c r="G275" s="22">
        <f>IF(F275&gt;'data'!$H$28,'data'!$H$28,IF(F275&lt;0,0,F275))</f>
        <v>722.900902811432</v>
      </c>
      <c r="H275" s="22">
        <f>(J275*'data'!$C$16+K275*OFFSET('data'!$C$17,0,D275)-I274*(OFFSET('data'!$C$18,0,D275)+'data'!$C$19+OFFSET('data'!$C$20,0,D275)))*$C275/60</f>
        <v>-1.00402903168256</v>
      </c>
      <c r="I275" s="22">
        <f>(G275/60)*$C275/60+H275+I274</f>
        <v>22.9087323943552</v>
      </c>
      <c r="J275" s="22">
        <f>J274+('data'!$C$19*I274-'data'!$C$16*J274)*$C275/60</f>
        <v>75.0588935534477</v>
      </c>
      <c r="K275" s="22">
        <f>K274+(OFFSET('data'!$C$20,0,D275)*I274-OFFSET('data'!$C$17,0,D275)*K274)*$C275/60</f>
        <v>88.5781480914786</v>
      </c>
      <c r="L275" s="23">
        <f>$A275/60</f>
        <v>22.5833333333333</v>
      </c>
      <c r="M275" s="19">
        <f>I275/'data'!$C$15*1000</f>
        <v>3.5</v>
      </c>
      <c r="N275" s="19">
        <f>N274+'data'!$G$21*(M274-N274)/60*C274</f>
        <v>3.35629410103048</v>
      </c>
      <c r="O275" s="20">
        <f>IF(N275&lt;='data'!$G$22,1.89,1.47)</f>
        <v>1.47</v>
      </c>
      <c r="P275" s="19">
        <f>$A275</f>
        <v>1355</v>
      </c>
      <c r="Q275" s="20">
        <f>'data'!$G$23-'data'!$G$23*(1-('data'!$G$22^O275)/('data'!$G$22^O275+N275^O275))</f>
        <v>42.4887442340741</v>
      </c>
      <c r="R275" s="20">
        <f>VLOOKUP(IF(P275-'data'!$G$24&lt;0,0,P275-'data'!$G$24),P2:Q1104,2)</f>
        <v>42.5592529204367</v>
      </c>
    </row>
    <row r="276" ht="20.05" customHeight="1">
      <c r="A276" s="17">
        <f>$A275+C275</f>
        <v>1360</v>
      </c>
      <c r="B276" s="18">
        <v>3.5</v>
      </c>
      <c r="C276" s="19">
        <v>5</v>
      </c>
      <c r="D276" t="b" s="20">
        <v>0</v>
      </c>
      <c r="E276" s="21"/>
      <c r="F276" s="22">
        <f>3600*(B276*'data'!$C$15/1000-H276-I275)/C276</f>
        <v>722.347175928157</v>
      </c>
      <c r="G276" s="22">
        <f>IF(F276&gt;'data'!$H$28,'data'!$H$28,IF(F276&lt;0,0,F276))</f>
        <v>722.347175928157</v>
      </c>
      <c r="H276" s="22">
        <f>(J276*'data'!$C$16+K276*OFFSET('data'!$C$17,0,D276)-I275*(OFFSET('data'!$C$18,0,D276)+'data'!$C$19+OFFSET('data'!$C$20,0,D276)))*$C276/60</f>
        <v>-1.0032599665669</v>
      </c>
      <c r="I276" s="22">
        <f>(G276/60)*$C276/60+H276+I275</f>
        <v>22.9087323943552</v>
      </c>
      <c r="J276" s="22">
        <f>J275+('data'!$C$19*I275-'data'!$C$16*J275)*$C276/60</f>
        <v>75.17207936906129</v>
      </c>
      <c r="K276" s="22">
        <f>K275+(OFFSET('data'!$C$20,0,D276)*I275-OFFSET('data'!$C$17,0,D276)*K275)*$C276/60</f>
        <v>88.89191427550099</v>
      </c>
      <c r="L276" s="23">
        <f>$A276/60</f>
        <v>22.6666666666667</v>
      </c>
      <c r="M276" s="19">
        <f>I276/'data'!$C$15*1000</f>
        <v>3.5</v>
      </c>
      <c r="N276" s="19">
        <f>N275+'data'!$G$21*(M275-N275)/60*C275</f>
        <v>3.3579851189851</v>
      </c>
      <c r="O276" s="20">
        <f>IF(N276&lt;='data'!$G$22,1.89,1.47)</f>
        <v>1.47</v>
      </c>
      <c r="P276" s="19">
        <f>$A276</f>
        <v>1360</v>
      </c>
      <c r="Q276" s="20">
        <f>'data'!$G$23-'data'!$G$23*(1-('data'!$G$22^O276)/('data'!$G$22^O276+N276^O276))</f>
        <v>42.4716574085976</v>
      </c>
      <c r="R276" s="20">
        <f>VLOOKUP(IF(P276-'data'!$G$24&lt;0,0,P276-'data'!$G$24),P2:Q1104,2)</f>
        <v>42.5412958965676</v>
      </c>
    </row>
    <row r="277" ht="20.05" customHeight="1">
      <c r="A277" s="17">
        <f>$A276+C276</f>
        <v>1365</v>
      </c>
      <c r="B277" s="18">
        <v>3.5</v>
      </c>
      <c r="C277" s="19">
        <v>5</v>
      </c>
      <c r="D277" t="b" s="20">
        <v>0</v>
      </c>
      <c r="E277" s="21"/>
      <c r="F277" s="22">
        <f>3600*(B277*'data'!$C$15/1000-H277-I276)/C277</f>
        <v>721.796280723925</v>
      </c>
      <c r="G277" s="22">
        <f>IF(F277&gt;'data'!$H$28,'data'!$H$28,IF(F277&lt;0,0,F277))</f>
        <v>721.796280723925</v>
      </c>
      <c r="H277" s="22">
        <f>(J277*'data'!$C$16+K277*OFFSET('data'!$C$17,0,D277)-I276*(OFFSET('data'!$C$18,0,D277)+'data'!$C$19+OFFSET('data'!$C$20,0,D277)))*$C277/60</f>
        <v>-1.0024948343388</v>
      </c>
      <c r="I277" s="22">
        <f>(G277/60)*$C277/60+H277+I276</f>
        <v>22.9087323943552</v>
      </c>
      <c r="J277" s="22">
        <f>J276+('data'!$C$19*I276-'data'!$C$16*J276)*$C277/60</f>
        <v>75.28460096984669</v>
      </c>
      <c r="K277" s="22">
        <f>K276+(OFFSET('data'!$C$20,0,D277)*I276-OFFSET('data'!$C$17,0,D277)*K276)*$C277/60</f>
        <v>89.20557560923601</v>
      </c>
      <c r="L277" s="23">
        <f>$A277/60</f>
        <v>22.75</v>
      </c>
      <c r="M277" s="19">
        <f>I277/'data'!$C$15*1000</f>
        <v>3.5</v>
      </c>
      <c r="N277" s="19">
        <f>N276+'data'!$G$21*(M276-N276)/60*C276</f>
        <v>3.35965623837088</v>
      </c>
      <c r="O277" s="20">
        <f>IF(N277&lt;='data'!$G$22,1.89,1.47)</f>
        <v>1.47</v>
      </c>
      <c r="P277" s="19">
        <f>$A277</f>
        <v>1365</v>
      </c>
      <c r="Q277" s="20">
        <f>'data'!$G$23-'data'!$G$23*(1-('data'!$G$22^O277)/('data'!$G$22^O277+N277^O277))</f>
        <v>42.4547811745876</v>
      </c>
      <c r="R277" s="20">
        <f>VLOOKUP(IF(P277-'data'!$G$24&lt;0,0,P277-'data'!$G$24),P2:Q1104,2)</f>
        <v>42.5235606755257</v>
      </c>
    </row>
    <row r="278" ht="20.05" customHeight="1">
      <c r="A278" s="17">
        <f>$A277+C277</f>
        <v>1370</v>
      </c>
      <c r="B278" s="18">
        <v>3.5</v>
      </c>
      <c r="C278" s="19">
        <v>5</v>
      </c>
      <c r="D278" t="b" s="20">
        <v>0</v>
      </c>
      <c r="E278" s="21"/>
      <c r="F278" s="22">
        <f>3600*(B278*'data'!$C$15/1000-H278-I277)/C278</f>
        <v>721.248200721040</v>
      </c>
      <c r="G278" s="22">
        <f>IF(F278&gt;'data'!$H$28,'data'!$H$28,IF(F278&lt;0,0,F278))</f>
        <v>721.248200721040</v>
      </c>
      <c r="H278" s="22">
        <f>(J278*'data'!$C$16+K278*OFFSET('data'!$C$17,0,D278)-I277*(OFFSET('data'!$C$18,0,D278)+'data'!$C$19+OFFSET('data'!$C$20,0,D278)))*$C278/60</f>
        <v>-1.00173361211257</v>
      </c>
      <c r="I278" s="22">
        <f>(G278/60)*$C278/60+H278+I277</f>
        <v>22.9087323943552</v>
      </c>
      <c r="J278" s="22">
        <f>J277+('data'!$C$19*I277-'data'!$C$16*J277)*$C278/60</f>
        <v>75.39646225365399</v>
      </c>
      <c r="K278" s="22">
        <f>K277+(OFFSET('data'!$C$20,0,D278)*I277-OFFSET('data'!$C$17,0,D278)*K277)*$C278/60</f>
        <v>89.51913212772099</v>
      </c>
      <c r="L278" s="23">
        <f>$A278/60</f>
        <v>22.8333333333333</v>
      </c>
      <c r="M278" s="19">
        <f>I278/'data'!$C$15*1000</f>
        <v>3.5</v>
      </c>
      <c r="N278" s="19">
        <f>N277+'data'!$G$21*(M277-N277)/60*C277</f>
        <v>3.36130769333853</v>
      </c>
      <c r="O278" s="20">
        <f>IF(N278&lt;='data'!$G$22,1.89,1.47)</f>
        <v>1.47</v>
      </c>
      <c r="P278" s="19">
        <f>$A278</f>
        <v>1370</v>
      </c>
      <c r="Q278" s="20">
        <f>'data'!$G$23-'data'!$G$23*(1-('data'!$G$22^O278)/('data'!$G$22^O278+N278^O278))</f>
        <v>42.4381128256272</v>
      </c>
      <c r="R278" s="20">
        <f>VLOOKUP(IF(P278-'data'!$G$24&lt;0,0,P278-'data'!$G$24),P2:Q1104,2)</f>
        <v>42.5060443954009</v>
      </c>
    </row>
    <row r="279" ht="20.05" customHeight="1">
      <c r="A279" s="17">
        <f>$A278+C278</f>
        <v>1375</v>
      </c>
      <c r="B279" s="18">
        <v>3.5</v>
      </c>
      <c r="C279" s="19">
        <v>5</v>
      </c>
      <c r="D279" t="b" s="20">
        <v>0</v>
      </c>
      <c r="E279" s="21"/>
      <c r="F279" s="22">
        <f>3600*(B279*'data'!$C$15/1000-H279-I278)/C279</f>
        <v>720.7029195384559</v>
      </c>
      <c r="G279" s="22">
        <f>IF(F279&gt;'data'!$H$28,'data'!$H$28,IF(F279&lt;0,0,F279))</f>
        <v>720.7029195384559</v>
      </c>
      <c r="H279" s="22">
        <f>(J279*'data'!$C$16+K279*OFFSET('data'!$C$17,0,D279)-I278*(OFFSET('data'!$C$18,0,D279)+'data'!$C$19+OFFSET('data'!$C$20,0,D279)))*$C279/60</f>
        <v>-1.00097627713676</v>
      </c>
      <c r="I279" s="22">
        <f>(G279/60)*$C279/60+H279+I278</f>
        <v>22.9087323943552</v>
      </c>
      <c r="J279" s="22">
        <f>J278+('data'!$C$19*I278-'data'!$C$16*J278)*$C279/60</f>
        <v>75.5076670954592</v>
      </c>
      <c r="K279" s="22">
        <f>K278+(OFFSET('data'!$C$20,0,D279)*I278-OFFSET('data'!$C$17,0,D279)*K278)*$C279/60</f>
        <v>89.8325838659819</v>
      </c>
      <c r="L279" s="23">
        <f>$A279/60</f>
        <v>22.9166666666667</v>
      </c>
      <c r="M279" s="19">
        <f>I279/'data'!$C$15*1000</f>
        <v>3.5</v>
      </c>
      <c r="N279" s="19">
        <f>N278+'data'!$G$21*(M278-N278)/60*C278</f>
        <v>3.36293971528345</v>
      </c>
      <c r="O279" s="20">
        <f>IF(N279&lt;='data'!$G$22,1.89,1.47)</f>
        <v>1.47</v>
      </c>
      <c r="P279" s="19">
        <f>$A279</f>
        <v>1375</v>
      </c>
      <c r="Q279" s="20">
        <f>'data'!$G$23-'data'!$G$23*(1-('data'!$G$22^O279)/('data'!$G$22^O279+N279^O279))</f>
        <v>42.4216496926793</v>
      </c>
      <c r="R279" s="20">
        <f>VLOOKUP(IF(P279-'data'!$G$24&lt;0,0,P279-'data'!$G$24),P2:Q1104,2)</f>
        <v>42.4887442340741</v>
      </c>
    </row>
    <row r="280" ht="20.05" customHeight="1">
      <c r="A280" s="17">
        <f>$A279+C279</f>
        <v>1380</v>
      </c>
      <c r="B280" s="18">
        <v>3.5</v>
      </c>
      <c r="C280" s="19">
        <v>5</v>
      </c>
      <c r="D280" t="b" s="20">
        <v>0</v>
      </c>
      <c r="E280" s="21"/>
      <c r="F280" s="22">
        <f>3600*(B280*'data'!$C$15/1000-H280-I279)/C280</f>
        <v>720.160420891223</v>
      </c>
      <c r="G280" s="22">
        <f>IF(F280&gt;'data'!$H$28,'data'!$H$28,IF(F280&lt;0,0,F280))</f>
        <v>720.160420891223</v>
      </c>
      <c r="H280" s="22">
        <f>(J280*'data'!$C$16+K280*OFFSET('data'!$C$17,0,D280)-I279*(OFFSET('data'!$C$18,0,D280)+'data'!$C$19+OFFSET('data'!$C$20,0,D280)))*$C280/60</f>
        <v>-1.00022280679338</v>
      </c>
      <c r="I280" s="22">
        <f>(G280/60)*$C280/60+H280+I279</f>
        <v>22.9087323943552</v>
      </c>
      <c r="J280" s="22">
        <f>J279+('data'!$C$19*I279-'data'!$C$16*J279)*$C280/60</f>
        <v>75.6182193474986</v>
      </c>
      <c r="K280" s="22">
        <f>K279+(OFFSET('data'!$C$20,0,D280)*I279-OFFSET('data'!$C$17,0,D280)*K279)*$C280/60</f>
        <v>90.1459308590327</v>
      </c>
      <c r="L280" s="23">
        <f>$A280/60</f>
        <v>23</v>
      </c>
      <c r="M280" s="19">
        <f>I280/'data'!$C$15*1000</f>
        <v>3.5</v>
      </c>
      <c r="N280" s="19">
        <f>N279+'data'!$G$21*(M279-N279)/60*C279</f>
        <v>3.36455253287816</v>
      </c>
      <c r="O280" s="20">
        <f>IF(N280&lt;='data'!$G$22,1.89,1.47)</f>
        <v>1.47</v>
      </c>
      <c r="P280" s="19">
        <f>$A280</f>
        <v>1380</v>
      </c>
      <c r="Q280" s="20">
        <f>'data'!$G$23-'data'!$G$23*(1-('data'!$G$22^O280)/('data'!$G$22^O280+N280^O280))</f>
        <v>42.4053891435117</v>
      </c>
      <c r="R280" s="20">
        <f>VLOOKUP(IF(P280-'data'!$G$24&lt;0,0,P280-'data'!$G$24),P2:Q1104,2)</f>
        <v>42.4716574085976</v>
      </c>
    </row>
    <row r="281" ht="20.05" customHeight="1">
      <c r="A281" s="17">
        <f>$A280+C280</f>
        <v>1385</v>
      </c>
      <c r="B281" s="18">
        <v>3.5</v>
      </c>
      <c r="C281" s="19">
        <v>5</v>
      </c>
      <c r="D281" t="b" s="20">
        <v>0</v>
      </c>
      <c r="E281" s="21"/>
      <c r="F281" s="22">
        <f>3600*(B281*'data'!$C$15/1000-H281-I280)/C281</f>
        <v>719.6206885898901</v>
      </c>
      <c r="G281" s="22">
        <f>IF(F281&gt;'data'!$H$28,'data'!$H$28,IF(F281&lt;0,0,F281))</f>
        <v>719.6206885898901</v>
      </c>
      <c r="H281" s="22">
        <f>(J281*'data'!$C$16+K281*OFFSET('data'!$C$17,0,D281)-I280*(OFFSET('data'!$C$18,0,D281)+'data'!$C$19+OFFSET('data'!$C$20,0,D281)))*$C281/60</f>
        <v>-0.999473178597084</v>
      </c>
      <c r="I281" s="22">
        <f>(G281/60)*$C281/60+H281+I280</f>
        <v>22.9087323943552</v>
      </c>
      <c r="J281" s="22">
        <f>J280+('data'!$C$19*I280-'data'!$C$16*J280)*$C281/60</f>
        <v>75.7281228394023</v>
      </c>
      <c r="K281" s="22">
        <f>K280+(OFFSET('data'!$C$20,0,D281)*I280-OFFSET('data'!$C$17,0,D281)*K280)*$C281/60</f>
        <v>90.45917314187589</v>
      </c>
      <c r="L281" s="23">
        <f>$A281/60</f>
        <v>23.0833333333333</v>
      </c>
      <c r="M281" s="19">
        <f>I281/'data'!$C$15*1000</f>
        <v>3.5</v>
      </c>
      <c r="N281" s="19">
        <f>N280+'data'!$G$21*(M280-N280)/60*C280</f>
        <v>3.36614637210434</v>
      </c>
      <c r="O281" s="20">
        <f>IF(N281&lt;='data'!$G$22,1.89,1.47)</f>
        <v>1.47</v>
      </c>
      <c r="P281" s="19">
        <f>$A281</f>
        <v>1385</v>
      </c>
      <c r="Q281" s="20">
        <f>'data'!$G$23-'data'!$G$23*(1-('data'!$G$22^O281)/('data'!$G$22^O281+N281^O281))</f>
        <v>42.3893285821303</v>
      </c>
      <c r="R281" s="20">
        <f>VLOOKUP(IF(P281-'data'!$G$24&lt;0,0,P281-'data'!$G$24),P2:Q1104,2)</f>
        <v>42.4547811745876</v>
      </c>
    </row>
    <row r="282" ht="20.05" customHeight="1">
      <c r="A282" s="17">
        <f>$A281+C281</f>
        <v>1390</v>
      </c>
      <c r="B282" s="18">
        <v>3.5</v>
      </c>
      <c r="C282" s="19">
        <v>5</v>
      </c>
      <c r="D282" t="b" s="20">
        <v>0</v>
      </c>
      <c r="E282" s="21"/>
      <c r="F282" s="22">
        <f>3600*(B282*'data'!$C$15/1000-H282-I281)/C282</f>
        <v>719.083706539980</v>
      </c>
      <c r="G282" s="22">
        <f>IF(F282&gt;'data'!$H$28,'data'!$H$28,IF(F282&lt;0,0,F282))</f>
        <v>719.083706539980</v>
      </c>
      <c r="H282" s="22">
        <f>(J282*'data'!$C$16+K282*OFFSET('data'!$C$17,0,D282)-I281*(OFFSET('data'!$C$18,0,D282)+'data'!$C$19+OFFSET('data'!$C$20,0,D282)))*$C282/60</f>
        <v>-0.998727370194431</v>
      </c>
      <c r="I282" s="22">
        <f>(G282/60)*$C282/60+H282+I281</f>
        <v>22.9087323943552</v>
      </c>
      <c r="J282" s="22">
        <f>J281+('data'!$C$19*I281-'data'!$C$16*J281)*$C282/60</f>
        <v>75.8373813783267</v>
      </c>
      <c r="K282" s="22">
        <f>K281+(OFFSET('data'!$C$20,0,D282)*I281-OFFSET('data'!$C$17,0,D282)*K281)*$C282/60</f>
        <v>90.7723107495021</v>
      </c>
      <c r="L282" s="23">
        <f>$A282/60</f>
        <v>23.1666666666667</v>
      </c>
      <c r="M282" s="19">
        <f>I282/'data'!$C$15*1000</f>
        <v>3.5</v>
      </c>
      <c r="N282" s="19">
        <f>N281+'data'!$G$21*(M281-N281)/60*C281</f>
        <v>3.3677214562845</v>
      </c>
      <c r="O282" s="20">
        <f>IF(N282&lt;='data'!$G$22,1.89,1.47)</f>
        <v>1.47</v>
      </c>
      <c r="P282" s="19">
        <f>$A282</f>
        <v>1390</v>
      </c>
      <c r="Q282" s="20">
        <f>'data'!$G$23-'data'!$G$23*(1-('data'!$G$22^O282)/('data'!$G$22^O282+N282^O282))</f>
        <v>42.3734654482235</v>
      </c>
      <c r="R282" s="20">
        <f>VLOOKUP(IF(P282-'data'!$G$24&lt;0,0,P282-'data'!$G$24),P2:Q1104,2)</f>
        <v>42.4381128256272</v>
      </c>
    </row>
    <row r="283" ht="20.05" customHeight="1">
      <c r="A283" s="17">
        <f>$A282+C282</f>
        <v>1395</v>
      </c>
      <c r="B283" s="18">
        <v>3.5</v>
      </c>
      <c r="C283" s="19">
        <v>5</v>
      </c>
      <c r="D283" t="b" s="20">
        <v>0</v>
      </c>
      <c r="E283" s="21"/>
      <c r="F283" s="22">
        <f>3600*(B283*'data'!$C$15/1000-H283-I282)/C283</f>
        <v>718.549458741410</v>
      </c>
      <c r="G283" s="22">
        <f>IF(F283&gt;'data'!$H$28,'data'!$H$28,IF(F283&lt;0,0,F283))</f>
        <v>718.549458741410</v>
      </c>
      <c r="H283" s="22">
        <f>(J283*'data'!$C$16+K283*OFFSET('data'!$C$17,0,D283)-I282*(OFFSET('data'!$C$18,0,D283)+'data'!$C$19+OFFSET('data'!$C$20,0,D283)))*$C283/60</f>
        <v>-0.997985359363084</v>
      </c>
      <c r="I283" s="22">
        <f>(G283/60)*$C283/60+H283+I282</f>
        <v>22.9087323943552</v>
      </c>
      <c r="J283" s="22">
        <f>J282+('data'!$C$19*I282-'data'!$C$16*J282)*$C283/60</f>
        <v>75.9459987490864</v>
      </c>
      <c r="K283" s="22">
        <f>K282+(OFFSET('data'!$C$20,0,D283)*I282-OFFSET('data'!$C$17,0,D283)*K282)*$C283/60</f>
        <v>91.08534371689031</v>
      </c>
      <c r="L283" s="23">
        <f>$A283/60</f>
        <v>23.25</v>
      </c>
      <c r="M283" s="19">
        <f>I283/'data'!$C$15*1000</f>
        <v>3.5</v>
      </c>
      <c r="N283" s="19">
        <f>N282+'data'!$G$21*(M282-N282)/60*C282</f>
        <v>3.36927800611327</v>
      </c>
      <c r="O283" s="20">
        <f>IF(N283&lt;='data'!$G$22,1.89,1.47)</f>
        <v>1.47</v>
      </c>
      <c r="P283" s="19">
        <f>$A283</f>
        <v>1395</v>
      </c>
      <c r="Q283" s="20">
        <f>'data'!$G$23-'data'!$G$23*(1-('data'!$G$22^O283)/('data'!$G$22^O283+N283^O283))</f>
        <v>42.3577972166165</v>
      </c>
      <c r="R283" s="20">
        <f>VLOOKUP(IF(P283-'data'!$G$24&lt;0,0,P283-'data'!$G$24),P2:Q1104,2)</f>
        <v>42.4216496926793</v>
      </c>
    </row>
    <row r="284" ht="20.05" customHeight="1">
      <c r="A284" s="17">
        <f>$A283+C283</f>
        <v>1400</v>
      </c>
      <c r="B284" s="18">
        <v>3.5</v>
      </c>
      <c r="C284" s="19">
        <v>5</v>
      </c>
      <c r="D284" t="b" s="20">
        <v>0</v>
      </c>
      <c r="E284" s="21"/>
      <c r="F284" s="22">
        <f>3600*(B284*'data'!$C$15/1000-H284-I283)/C284</f>
        <v>718.017929287949</v>
      </c>
      <c r="G284" s="22">
        <f>IF(F284&gt;'data'!$H$28,'data'!$H$28,IF(F284&lt;0,0,F284))</f>
        <v>718.017929287949</v>
      </c>
      <c r="H284" s="22">
        <f>(J284*'data'!$C$16+K284*OFFSET('data'!$C$17,0,D284)-I283*(OFFSET('data'!$C$18,0,D284)+'data'!$C$19+OFFSET('data'!$C$20,0,D284)))*$C284/60</f>
        <v>-0.997247124011055</v>
      </c>
      <c r="I284" s="22">
        <f>(G284/60)*$C284/60+H284+I283</f>
        <v>22.9087323943552</v>
      </c>
      <c r="J284" s="22">
        <f>J283+('data'!$C$19*I283-'data'!$C$16*J283)*$C284/60</f>
        <v>76.05397871428541</v>
      </c>
      <c r="K284" s="22">
        <f>K283+(OFFSET('data'!$C$20,0,D284)*I283-OFFSET('data'!$C$17,0,D284)*K283)*$C284/60</f>
        <v>91.3982720790078</v>
      </c>
      <c r="L284" s="23">
        <f>$A284/60</f>
        <v>23.3333333333333</v>
      </c>
      <c r="M284" s="19">
        <f>I284/'data'!$C$15*1000</f>
        <v>3.5</v>
      </c>
      <c r="N284" s="19">
        <f>N283+'data'!$G$21*(M283-N283)/60*C283</f>
        <v>3.37081623968831</v>
      </c>
      <c r="O284" s="20">
        <f>IF(N284&lt;='data'!$G$22,1.89,1.47)</f>
        <v>1.47</v>
      </c>
      <c r="P284" s="19">
        <f>$A284</f>
        <v>1400</v>
      </c>
      <c r="Q284" s="20">
        <f>'data'!$G$23-'data'!$G$23*(1-('data'!$G$22^O284)/('data'!$G$22^O284+N284^O284))</f>
        <v>42.3423213967344</v>
      </c>
      <c r="R284" s="20">
        <f>VLOOKUP(IF(P284-'data'!$G$24&lt;0,0,P284-'data'!$G$24),P2:Q1104,2)</f>
        <v>42.4053891435117</v>
      </c>
    </row>
    <row r="285" ht="20.05" customHeight="1">
      <c r="A285" s="17">
        <f>$A284+C284</f>
        <v>1405</v>
      </c>
      <c r="B285" s="18">
        <v>3.5</v>
      </c>
      <c r="C285" s="19">
        <v>5</v>
      </c>
      <c r="D285" t="b" s="20">
        <v>0</v>
      </c>
      <c r="E285" s="21"/>
      <c r="F285" s="22">
        <f>3600*(B285*'data'!$C$15/1000-H285-I284)/C285</f>
        <v>717.489102366659</v>
      </c>
      <c r="G285" s="22">
        <f>IF(F285&gt;'data'!$H$28,'data'!$H$28,IF(F285&lt;0,0,F285))</f>
        <v>717.489102366659</v>
      </c>
      <c r="H285" s="22">
        <f>(J285*'data'!$C$16+K285*OFFSET('data'!$C$17,0,D285)-I284*(OFFSET('data'!$C$18,0,D285)+'data'!$C$19+OFFSET('data'!$C$20,0,D285)))*$C285/60</f>
        <v>-0.9965126421759301</v>
      </c>
      <c r="I285" s="22">
        <f>(G285/60)*$C285/60+H285+I284</f>
        <v>22.9087323943552</v>
      </c>
      <c r="J285" s="22">
        <f>J284+('data'!$C$19*I284-'data'!$C$16*J284)*$C285/60</f>
        <v>76.1613250144475</v>
      </c>
      <c r="K285" s="22">
        <f>K284+(OFFSET('data'!$C$20,0,D285)*I284-OFFSET('data'!$C$17,0,D285)*K284)*$C285/60</f>
        <v>91.7110958708103</v>
      </c>
      <c r="L285" s="23">
        <f>$A285/60</f>
        <v>23.4166666666667</v>
      </c>
      <c r="M285" s="19">
        <f>I285/'data'!$C$15*1000</f>
        <v>3.5</v>
      </c>
      <c r="N285" s="19">
        <f>N284+'data'!$G$21*(M284-N284)/60*C284</f>
        <v>3.37233637254088</v>
      </c>
      <c r="O285" s="20">
        <f>IF(N285&lt;='data'!$G$22,1.89,1.47)</f>
        <v>1.47</v>
      </c>
      <c r="P285" s="19">
        <f>$A285</f>
        <v>1405</v>
      </c>
      <c r="Q285" s="20">
        <f>'data'!$G$23-'data'!$G$23*(1-('data'!$G$22^O285)/('data'!$G$22^O285+N285^O285))</f>
        <v>42.3270355320757</v>
      </c>
      <c r="R285" s="20">
        <f>VLOOKUP(IF(P285-'data'!$G$24&lt;0,0,P285-'data'!$G$24),P2:Q1104,2)</f>
        <v>42.3893285821303</v>
      </c>
    </row>
    <row r="286" ht="20.05" customHeight="1">
      <c r="A286" s="17">
        <f>$A285+C285</f>
        <v>1410</v>
      </c>
      <c r="B286" s="18">
        <v>3.5</v>
      </c>
      <c r="C286" s="19">
        <v>5</v>
      </c>
      <c r="D286" t="b" s="20">
        <v>0</v>
      </c>
      <c r="E286" s="21"/>
      <c r="F286" s="22">
        <f>3600*(B286*'data'!$C$15/1000-H286-I285)/C286</f>
        <v>716.962962257355</v>
      </c>
      <c r="G286" s="22">
        <f>IF(F286&gt;'data'!$H$28,'data'!$H$28,IF(F286&lt;0,0,F286))</f>
        <v>716.962962257355</v>
      </c>
      <c r="H286" s="22">
        <f>(J286*'data'!$C$16+K286*OFFSET('data'!$C$17,0,D286)-I285*(OFFSET('data'!$C$18,0,D286)+'data'!$C$19+OFFSET('data'!$C$20,0,D286)))*$C286/60</f>
        <v>-0.995781892024119</v>
      </c>
      <c r="I286" s="22">
        <f>(G286/60)*$C286/60+H286+I285</f>
        <v>22.9087323943552</v>
      </c>
      <c r="J286" s="22">
        <f>J285+('data'!$C$19*I285-'data'!$C$16*J285)*$C286/60</f>
        <v>76.2680413681455</v>
      </c>
      <c r="K286" s="22">
        <f>K285+(OFFSET('data'!$C$20,0,D286)*I285-OFFSET('data'!$C$17,0,D286)*K285)*$C286/60</f>
        <v>92.0238151272417</v>
      </c>
      <c r="L286" s="23">
        <f>$A286/60</f>
        <v>23.5</v>
      </c>
      <c r="M286" s="19">
        <f>I286/'data'!$C$15*1000</f>
        <v>3.5</v>
      </c>
      <c r="N286" s="19">
        <f>N285+'data'!$G$21*(M285-N285)/60*C285</f>
        <v>3.37383861766605</v>
      </c>
      <c r="O286" s="20">
        <f>IF(N286&lt;='data'!$G$22,1.89,1.47)</f>
        <v>1.47</v>
      </c>
      <c r="P286" s="19">
        <f>$A286</f>
        <v>1410</v>
      </c>
      <c r="Q286" s="20">
        <f>'data'!$G$23-'data'!$G$23*(1-('data'!$G$22^O286)/('data'!$G$22^O286+N286^O286))</f>
        <v>42.3119371996936</v>
      </c>
      <c r="R286" s="20">
        <f>VLOOKUP(IF(P286-'data'!$G$24&lt;0,0,P286-'data'!$G$24),P2:Q1104,2)</f>
        <v>42.3734654482235</v>
      </c>
    </row>
    <row r="287" ht="20.05" customHeight="1">
      <c r="A287" s="17">
        <f>$A286+C286</f>
        <v>1415</v>
      </c>
      <c r="B287" s="18">
        <v>3.5</v>
      </c>
      <c r="C287" s="19">
        <v>5</v>
      </c>
      <c r="D287" t="b" s="20">
        <v>0</v>
      </c>
      <c r="E287" s="21"/>
      <c r="F287" s="22">
        <f>3600*(B287*'data'!$C$15/1000-H287-I286)/C287</f>
        <v>716.439493332054</v>
      </c>
      <c r="G287" s="22">
        <f>IF(F287&gt;'data'!$H$28,'data'!$H$28,IF(F287&lt;0,0,F287))</f>
        <v>716.439493332054</v>
      </c>
      <c r="H287" s="22">
        <f>(J287*'data'!$C$16+K287*OFFSET('data'!$C$17,0,D287)-I286*(OFFSET('data'!$C$18,0,D287)+'data'!$C$19+OFFSET('data'!$C$20,0,D287)))*$C287/60</f>
        <v>-0.99505485185009</v>
      </c>
      <c r="I287" s="22">
        <f>(G287/60)*$C287/60+H287+I286</f>
        <v>22.9087323943552</v>
      </c>
      <c r="J287" s="22">
        <f>J286+('data'!$C$19*I286-'data'!$C$16*J286)*$C287/60</f>
        <v>76.3741314721306</v>
      </c>
      <c r="K287" s="22">
        <f>K286+(OFFSET('data'!$C$20,0,D287)*I286-OFFSET('data'!$C$17,0,D287)*K286)*$C287/60</f>
        <v>92.3364298832342</v>
      </c>
      <c r="L287" s="23">
        <f>$A287/60</f>
        <v>23.5833333333333</v>
      </c>
      <c r="M287" s="19">
        <f>I287/'data'!$C$15*1000</f>
        <v>3.5</v>
      </c>
      <c r="N287" s="19">
        <f>N286+'data'!$G$21*(M286-N286)/60*C286</f>
        <v>3.37532318555252</v>
      </c>
      <c r="O287" s="20">
        <f>IF(N287&lt;='data'!$G$22,1.89,1.47)</f>
        <v>1.47</v>
      </c>
      <c r="P287" s="19">
        <f>$A287</f>
        <v>1415</v>
      </c>
      <c r="Q287" s="20">
        <f>'data'!$G$23-'data'!$G$23*(1-('data'!$G$22^O287)/('data'!$G$22^O287+N287^O287))</f>
        <v>42.2970240096878</v>
      </c>
      <c r="R287" s="20">
        <f>VLOOKUP(IF(P287-'data'!$G$24&lt;0,0,P287-'data'!$G$24),P2:Q1104,2)</f>
        <v>42.3577972166165</v>
      </c>
    </row>
    <row r="288" ht="20.05" customHeight="1">
      <c r="A288" s="17">
        <f>$A287+C287</f>
        <v>1420</v>
      </c>
      <c r="B288" s="18">
        <v>3.5</v>
      </c>
      <c r="C288" s="19">
        <v>5</v>
      </c>
      <c r="D288" t="b" s="20">
        <v>0</v>
      </c>
      <c r="E288" s="21"/>
      <c r="F288" s="22">
        <f>3600*(B288*'data'!$C$15/1000-H288-I287)/C288</f>
        <v>715.918680054440</v>
      </c>
      <c r="G288" s="22">
        <f>IF(F288&gt;'data'!$H$28,'data'!$H$28,IF(F288&lt;0,0,F288))</f>
        <v>715.918680054440</v>
      </c>
      <c r="H288" s="22">
        <f>(J288*'data'!$C$16+K288*OFFSET('data'!$C$17,0,D288)-I287*(OFFSET('data'!$C$18,0,D288)+'data'!$C$19+OFFSET('data'!$C$20,0,D288)))*$C288/60</f>
        <v>-0.994331500075626</v>
      </c>
      <c r="I288" s="22">
        <f>(G288/60)*$C288/60+H288+I287</f>
        <v>22.9087323943552</v>
      </c>
      <c r="J288" s="22">
        <f>J287+('data'!$C$19*I287-'data'!$C$16*J287)*$C288/60</f>
        <v>76.4795990014599</v>
      </c>
      <c r="K288" s="22">
        <f>K287+(OFFSET('data'!$C$20,0,D288)*I287-OFFSET('data'!$C$17,0,D288)*K287)*$C288/60</f>
        <v>92.6489401737085</v>
      </c>
      <c r="L288" s="23">
        <f>$A288/60</f>
        <v>23.6666666666667</v>
      </c>
      <c r="M288" s="19">
        <f>I288/'data'!$C$15*1000</f>
        <v>3.5</v>
      </c>
      <c r="N288" s="19">
        <f>N287+'data'!$G$21*(M287-N287)/60*C287</f>
        <v>3.37679028421212</v>
      </c>
      <c r="O288" s="20">
        <f>IF(N288&lt;='data'!$G$22,1.89,1.47)</f>
        <v>1.47</v>
      </c>
      <c r="P288" s="19">
        <f>$A288</f>
        <v>1420</v>
      </c>
      <c r="Q288" s="20">
        <f>'data'!$G$23-'data'!$G$23*(1-('data'!$G$22^O288)/('data'!$G$22^O288+N288^O288))</f>
        <v>42.2822936047047</v>
      </c>
      <c r="R288" s="20">
        <f>VLOOKUP(IF(P288-'data'!$G$24&lt;0,0,P288-'data'!$G$24),P2:Q1104,2)</f>
        <v>42.3423213967344</v>
      </c>
    </row>
    <row r="289" ht="20.05" customHeight="1">
      <c r="A289" s="17">
        <f>$A288+C288</f>
        <v>1425</v>
      </c>
      <c r="B289" s="18">
        <v>3.5</v>
      </c>
      <c r="C289" s="19">
        <v>5</v>
      </c>
      <c r="D289" t="b" s="20">
        <v>0</v>
      </c>
      <c r="E289" s="21"/>
      <c r="F289" s="22">
        <f>3600*(B289*'data'!$C$15/1000-H289-I288)/C289</f>
        <v>715.400506979320</v>
      </c>
      <c r="G289" s="22">
        <f>IF(F289&gt;'data'!$H$28,'data'!$H$28,IF(F289&lt;0,0,F289))</f>
        <v>715.400506979320</v>
      </c>
      <c r="H289" s="22">
        <f>(J289*'data'!$C$16+K289*OFFSET('data'!$C$17,0,D289)-I288*(OFFSET('data'!$C$18,0,D289)+'data'!$C$19+OFFSET('data'!$C$20,0,D289)))*$C289/60</f>
        <v>-0.9936118152490711</v>
      </c>
      <c r="I289" s="22">
        <f>(G289/60)*$C289/60+H289+I288</f>
        <v>22.9087323943552</v>
      </c>
      <c r="J289" s="22">
        <f>J288+('data'!$C$19*I288-'data'!$C$16*J288)*$C289/60</f>
        <v>76.58444760962399</v>
      </c>
      <c r="K289" s="22">
        <f>K288+(OFFSET('data'!$C$20,0,D289)*I288-OFFSET('data'!$C$17,0,D289)*K288)*$C289/60</f>
        <v>92.96134603357351</v>
      </c>
      <c r="L289" s="23">
        <f>$A289/60</f>
        <v>23.75</v>
      </c>
      <c r="M289" s="19">
        <f>I289/'data'!$C$15*1000</f>
        <v>3.5</v>
      </c>
      <c r="N289" s="19">
        <f>N288+'data'!$G$21*(M288-N288)/60*C288</f>
        <v>3.37824011920898</v>
      </c>
      <c r="O289" s="20">
        <f>IF(N289&lt;='data'!$G$22,1.89,1.47)</f>
        <v>1.47</v>
      </c>
      <c r="P289" s="19">
        <f>$A289</f>
        <v>1425</v>
      </c>
      <c r="Q289" s="20">
        <f>'data'!$G$23-'data'!$G$23*(1-('data'!$G$22^O289)/('data'!$G$22^O289+N289^O289))</f>
        <v>42.2677436594452</v>
      </c>
      <c r="R289" s="20">
        <f>VLOOKUP(IF(P289-'data'!$G$24&lt;0,0,P289-'data'!$G$24),P2:Q1104,2)</f>
        <v>42.3270355320757</v>
      </c>
    </row>
    <row r="290" ht="20.05" customHeight="1">
      <c r="A290" s="17">
        <f>$A289+C289</f>
        <v>1430</v>
      </c>
      <c r="B290" s="18">
        <v>3.5</v>
      </c>
      <c r="C290" s="19">
        <v>5</v>
      </c>
      <c r="D290" t="b" s="20">
        <v>0</v>
      </c>
      <c r="E290" s="21"/>
      <c r="F290" s="22">
        <f>3600*(B290*'data'!$C$15/1000-H290-I289)/C290</f>
        <v>714.8849587520961</v>
      </c>
      <c r="G290" s="22">
        <f>IF(F290&gt;'data'!$H$28,'data'!$H$28,IF(F290&lt;0,0,F290))</f>
        <v>714.8849587520961</v>
      </c>
      <c r="H290" s="22">
        <f>(J290*'data'!$C$16+K290*OFFSET('data'!$C$17,0,D290)-I289*(OFFSET('data'!$C$18,0,D290)+'data'!$C$19+OFFSET('data'!$C$20,0,D290)))*$C290/60</f>
        <v>-0.992895776044593</v>
      </c>
      <c r="I290" s="22">
        <f>(G290/60)*$C290/60+H290+I289</f>
        <v>22.9087323943552</v>
      </c>
      <c r="J290" s="22">
        <f>J289+('data'!$C$19*I289-'data'!$C$16*J289)*$C290/60</f>
        <v>76.6886809286737</v>
      </c>
      <c r="K290" s="22">
        <f>K289+(OFFSET('data'!$C$20,0,D290)*I289-OFFSET('data'!$C$17,0,D290)*K289)*$C290/60</f>
        <v>93.2736474977264</v>
      </c>
      <c r="L290" s="23">
        <f>$A290/60</f>
        <v>23.8333333333333</v>
      </c>
      <c r="M290" s="19">
        <f>I290/'data'!$C$15*1000</f>
        <v>3.5</v>
      </c>
      <c r="N290" s="19">
        <f>N289+'data'!$G$21*(M289-N289)/60*C289</f>
        <v>3.37967289368829</v>
      </c>
      <c r="O290" s="20">
        <f>IF(N290&lt;='data'!$G$22,1.89,1.47)</f>
        <v>1.47</v>
      </c>
      <c r="P290" s="19">
        <f>$A290</f>
        <v>1430</v>
      </c>
      <c r="Q290" s="20">
        <f>'data'!$G$23-'data'!$G$23*(1-('data'!$G$22^O290)/('data'!$G$22^O290+N290^O290))</f>
        <v>42.2533718801827</v>
      </c>
      <c r="R290" s="20">
        <f>VLOOKUP(IF(P290-'data'!$G$24&lt;0,0,P290-'data'!$G$24),P2:Q1104,2)</f>
        <v>42.3119371996936</v>
      </c>
    </row>
    <row r="291" ht="20.05" customHeight="1">
      <c r="A291" s="17">
        <f>$A290+C290</f>
        <v>1435</v>
      </c>
      <c r="B291" s="18">
        <v>3.5</v>
      </c>
      <c r="C291" s="19">
        <v>5</v>
      </c>
      <c r="D291" t="b" s="20">
        <v>0</v>
      </c>
      <c r="E291" s="21"/>
      <c r="F291" s="22">
        <f>3600*(B291*'data'!$C$15/1000-H291-I290)/C291</f>
        <v>714.372020108227</v>
      </c>
      <c r="G291" s="22">
        <f>IF(F291&gt;'data'!$H$28,'data'!$H$28,IF(F291&lt;0,0,F291))</f>
        <v>714.372020108227</v>
      </c>
      <c r="H291" s="22">
        <f>(J291*'data'!$C$16+K291*OFFSET('data'!$C$17,0,D291)-I290*(OFFSET('data'!$C$18,0,D291)+'data'!$C$19+OFFSET('data'!$C$20,0,D291)))*$C291/60</f>
        <v>-0.992183361261441</v>
      </c>
      <c r="I291" s="22">
        <f>(G291/60)*$C291/60+H291+I290</f>
        <v>22.9087323943552</v>
      </c>
      <c r="J291" s="22">
        <f>J290+('data'!$C$19*I290-'data'!$C$16*J290)*$C291/60</f>
        <v>76.7923025693454</v>
      </c>
      <c r="K291" s="22">
        <f>K290+(OFFSET('data'!$C$20,0,D291)*I290-OFFSET('data'!$C$17,0,D291)*K290)*$C291/60</f>
        <v>93.5858446010528</v>
      </c>
      <c r="L291" s="23">
        <f>$A291/60</f>
        <v>23.9166666666667</v>
      </c>
      <c r="M291" s="19">
        <f>I291/'data'!$C$15*1000</f>
        <v>3.5</v>
      </c>
      <c r="N291" s="19">
        <f>N290+'data'!$G$21*(M290-N290)/60*C290</f>
        <v>3.3810888084048</v>
      </c>
      <c r="O291" s="20">
        <f>IF(N291&lt;='data'!$G$22,1.89,1.47)</f>
        <v>1.47</v>
      </c>
      <c r="P291" s="19">
        <f>$A291</f>
        <v>1435</v>
      </c>
      <c r="Q291" s="20">
        <f>'data'!$G$23-'data'!$G$23*(1-('data'!$G$22^O291)/('data'!$G$22^O291+N291^O291))</f>
        <v>42.2391760042879</v>
      </c>
      <c r="R291" s="20">
        <f>VLOOKUP(IF(P291-'data'!$G$24&lt;0,0,P291-'data'!$G$24),P2:Q1104,2)</f>
        <v>42.2970240096878</v>
      </c>
    </row>
    <row r="292" ht="20.05" customHeight="1">
      <c r="A292" s="17">
        <f>$A291+C291</f>
        <v>1440</v>
      </c>
      <c r="B292" s="18">
        <v>3.5</v>
      </c>
      <c r="C292" s="19">
        <v>5</v>
      </c>
      <c r="D292" t="b" s="20">
        <v>0</v>
      </c>
      <c r="E292" s="21"/>
      <c r="F292" s="22">
        <f>3600*(B292*'data'!$C$15/1000-H292-I291)/C292</f>
        <v>713.861675872704</v>
      </c>
      <c r="G292" s="22">
        <f>IF(F292&gt;'data'!$H$28,'data'!$H$28,IF(F292&lt;0,0,F292))</f>
        <v>713.861675872704</v>
      </c>
      <c r="H292" s="22">
        <f>(J292*'data'!$C$16+K292*OFFSET('data'!$C$17,0,D292)-I291*(OFFSET('data'!$C$18,0,D292)+'data'!$C$19+OFFSET('data'!$C$20,0,D292)))*$C292/60</f>
        <v>-0.991474549823215</v>
      </c>
      <c r="I292" s="22">
        <f>(G292/60)*$C292/60+H292+I291</f>
        <v>22.9087323943552</v>
      </c>
      <c r="J292" s="22">
        <f>J291+('data'!$C$19*I291-'data'!$C$16*J291)*$C292/60</f>
        <v>76.8953161211864</v>
      </c>
      <c r="K292" s="22">
        <f>K291+(OFFSET('data'!$C$20,0,D292)*I291-OFFSET('data'!$C$17,0,D292)*K291)*$C292/60</f>
        <v>93.8979373784267</v>
      </c>
      <c r="L292" s="23">
        <f>$A292/60</f>
        <v>24</v>
      </c>
      <c r="M292" s="19">
        <f>I292/'data'!$C$15*1000</f>
        <v>3.5</v>
      </c>
      <c r="N292" s="19">
        <f>N291+'data'!$G$21*(M291-N291)/60*C291</f>
        <v>3.38248806175094</v>
      </c>
      <c r="O292" s="20">
        <f>IF(N292&lt;='data'!$G$22,1.89,1.47)</f>
        <v>1.47</v>
      </c>
      <c r="P292" s="19">
        <f>$A292</f>
        <v>1440</v>
      </c>
      <c r="Q292" s="20">
        <f>'data'!$G$23-'data'!$G$23*(1-('data'!$G$22^O292)/('data'!$G$22^O292+N292^O292))</f>
        <v>42.2251537997631</v>
      </c>
      <c r="R292" s="20">
        <f>VLOOKUP(IF(P292-'data'!$G$24&lt;0,0,P292-'data'!$G$24),P2:Q1104,2)</f>
        <v>42.2822936047047</v>
      </c>
    </row>
    <row r="293" ht="20.05" customHeight="1">
      <c r="A293" s="17">
        <f>$A292+C292</f>
        <v>1445</v>
      </c>
      <c r="B293" s="18">
        <v>3.5</v>
      </c>
      <c r="C293" s="19">
        <v>5</v>
      </c>
      <c r="D293" t="b" s="20">
        <v>0</v>
      </c>
      <c r="E293" s="21"/>
      <c r="F293" s="22">
        <f>3600*(B293*'data'!$C$15/1000-H293-I292)/C293</f>
        <v>713.353910959524</v>
      </c>
      <c r="G293" s="22">
        <f>IF(F293&gt;'data'!$H$28,'data'!$H$28,IF(F293&lt;0,0,F293))</f>
        <v>713.353910959524</v>
      </c>
      <c r="H293" s="22">
        <f>(J293*'data'!$C$16+K293*OFFSET('data'!$C$17,0,D293)-I292*(OFFSET('data'!$C$18,0,D293)+'data'!$C$19+OFFSET('data'!$C$20,0,D293)))*$C293/60</f>
        <v>-0.990769320777132</v>
      </c>
      <c r="I293" s="22">
        <f>(G293/60)*$C293/60+H293+I292</f>
        <v>22.9087323943552</v>
      </c>
      <c r="J293" s="22">
        <f>J292+('data'!$C$19*I292-'data'!$C$16*J292)*$C293/60</f>
        <v>76.99772515267949</v>
      </c>
      <c r="K293" s="22">
        <f>K292+(OFFSET('data'!$C$20,0,D293)*I292-OFFSET('data'!$C$17,0,D293)*K292)*$C293/60</f>
        <v>94.2099258647103</v>
      </c>
      <c r="L293" s="23">
        <f>$A293/60</f>
        <v>24.0833333333333</v>
      </c>
      <c r="M293" s="19">
        <f>I293/'data'!$C$15*1000</f>
        <v>3.5</v>
      </c>
      <c r="N293" s="19">
        <f>N292+'data'!$G$21*(M292-N292)/60*C292</f>
        <v>3.3838708497846</v>
      </c>
      <c r="O293" s="20">
        <f>IF(N293&lt;='data'!$G$22,1.89,1.47)</f>
        <v>1.47</v>
      </c>
      <c r="P293" s="19">
        <f>$A293</f>
        <v>1445</v>
      </c>
      <c r="Q293" s="20">
        <f>'data'!$G$23-'data'!$G$23*(1-('data'!$G$22^O293)/('data'!$G$22^O293+N293^O293))</f>
        <v>42.2113030647831</v>
      </c>
      <c r="R293" s="20">
        <f>VLOOKUP(IF(P293-'data'!$G$24&lt;0,0,P293-'data'!$G$24),P2:Q1104,2)</f>
        <v>42.2677436594452</v>
      </c>
    </row>
    <row r="294" ht="20.05" customHeight="1">
      <c r="A294" s="17">
        <f>$A293+C293</f>
        <v>1450</v>
      </c>
      <c r="B294" s="18">
        <v>3.5</v>
      </c>
      <c r="C294" s="19">
        <v>5</v>
      </c>
      <c r="D294" t="b" s="20">
        <v>0</v>
      </c>
      <c r="E294" s="21"/>
      <c r="F294" s="22">
        <f>3600*(B294*'data'!$C$15/1000-H294-I293)/C294</f>
        <v>712.848710371170</v>
      </c>
      <c r="G294" s="22">
        <f>IF(F294&gt;'data'!$H$28,'data'!$H$28,IF(F294&lt;0,0,F294))</f>
        <v>712.848710371170</v>
      </c>
      <c r="H294" s="22">
        <f>(J294*'data'!$C$16+K294*OFFSET('data'!$C$17,0,D294)-I293*(OFFSET('data'!$C$18,0,D294)+'data'!$C$19+OFFSET('data'!$C$20,0,D294)))*$C294/60</f>
        <v>-0.990067653293306</v>
      </c>
      <c r="I294" s="22">
        <f>(G294/60)*$C294/60+H294+I293</f>
        <v>22.9087323943552</v>
      </c>
      <c r="J294" s="22">
        <f>J293+('data'!$C$19*I293-'data'!$C$16*J293)*$C294/60</f>
        <v>77.09953321136609</v>
      </c>
      <c r="K294" s="22">
        <f>K293+(OFFSET('data'!$C$20,0,D294)*I293-OFFSET('data'!$C$17,0,D294)*K293)*$C294/60</f>
        <v>94.5218100947543</v>
      </c>
      <c r="L294" s="23">
        <f>$A294/60</f>
        <v>24.1666666666667</v>
      </c>
      <c r="M294" s="19">
        <f>I294/'data'!$C$15*1000</f>
        <v>3.5</v>
      </c>
      <c r="N294" s="19">
        <f>N293+'data'!$G$21*(M293-N293)/60*C293</f>
        <v>3.38523736625662</v>
      </c>
      <c r="O294" s="20">
        <f>IF(N294&lt;='data'!$G$22,1.89,1.47)</f>
        <v>1.47</v>
      </c>
      <c r="P294" s="19">
        <f>$A294</f>
        <v>1450</v>
      </c>
      <c r="Q294" s="20">
        <f>'data'!$G$23-'data'!$G$23*(1-('data'!$G$22^O294)/('data'!$G$22^O294+N294^O294))</f>
        <v>42.1976216272452</v>
      </c>
      <c r="R294" s="20">
        <f>VLOOKUP(IF(P294-'data'!$G$24&lt;0,0,P294-'data'!$G$24),P2:Q1104,2)</f>
        <v>42.2533718801827</v>
      </c>
    </row>
    <row r="295" ht="20.05" customHeight="1">
      <c r="A295" s="17">
        <f>$A294+C294</f>
        <v>1455</v>
      </c>
      <c r="B295" s="18">
        <v>3.5</v>
      </c>
      <c r="C295" s="19">
        <v>5</v>
      </c>
      <c r="D295" t="b" s="20">
        <v>0</v>
      </c>
      <c r="E295" s="21"/>
      <c r="F295" s="22">
        <f>3600*(B295*'data'!$C$15/1000-H295-I294)/C295</f>
        <v>712.346059198084</v>
      </c>
      <c r="G295" s="22">
        <f>IF(F295&gt;'data'!$H$28,'data'!$H$28,IF(F295&lt;0,0,F295))</f>
        <v>712.346059198084</v>
      </c>
      <c r="H295" s="22">
        <f>(J295*'data'!$C$16+K295*OFFSET('data'!$C$17,0,D295)-I294*(OFFSET('data'!$C$18,0,D295)+'data'!$C$19+OFFSET('data'!$C$20,0,D295)))*$C295/60</f>
        <v>-0.989369526664021</v>
      </c>
      <c r="I295" s="22">
        <f>(G295/60)*$C295/60+H295+I294</f>
        <v>22.9087323943552</v>
      </c>
      <c r="J295" s="22">
        <f>J294+('data'!$C$19*I294-'data'!$C$16*J294)*$C295/60</f>
        <v>77.2007438239695</v>
      </c>
      <c r="K295" s="22">
        <f>K294+(OFFSET('data'!$C$20,0,D295)*I294-OFFSET('data'!$C$17,0,D295)*K294)*$C295/60</f>
        <v>94.8335901033977</v>
      </c>
      <c r="L295" s="23">
        <f>$A295/60</f>
        <v>24.25</v>
      </c>
      <c r="M295" s="19">
        <f>I295/'data'!$C$15*1000</f>
        <v>3.5</v>
      </c>
      <c r="N295" s="19">
        <f>N294+'data'!$G$21*(M294-N294)/60*C294</f>
        <v>3.38658780263795</v>
      </c>
      <c r="O295" s="20">
        <f>IF(N295&lt;='data'!$G$22,1.89,1.47)</f>
        <v>1.47</v>
      </c>
      <c r="P295" s="19">
        <f>$A295</f>
        <v>1455</v>
      </c>
      <c r="Q295" s="20">
        <f>'data'!$G$23-'data'!$G$23*(1-('data'!$G$22^O295)/('data'!$G$22^O295+N295^O295))</f>
        <v>42.184107344326</v>
      </c>
      <c r="R295" s="20">
        <f>VLOOKUP(IF(P295-'data'!$G$24&lt;0,0,P295-'data'!$G$24),P2:Q1104,2)</f>
        <v>42.2391760042879</v>
      </c>
    </row>
    <row r="296" ht="20.05" customHeight="1">
      <c r="A296" s="17">
        <f>$A295+C295</f>
        <v>1460</v>
      </c>
      <c r="B296" s="18">
        <v>3.5</v>
      </c>
      <c r="C296" s="19">
        <v>5</v>
      </c>
      <c r="D296" t="b" s="20">
        <v>0</v>
      </c>
      <c r="E296" s="21"/>
      <c r="F296" s="22">
        <f>3600*(B296*'data'!$C$15/1000-H296-I295)/C296</f>
        <v>711.845942618163</v>
      </c>
      <c r="G296" s="22">
        <f>IF(F296&gt;'data'!$H$28,'data'!$H$28,IF(F296&lt;0,0,F296))</f>
        <v>711.845942618163</v>
      </c>
      <c r="H296" s="22">
        <f>(J296*'data'!$C$16+K296*OFFSET('data'!$C$17,0,D296)-I295*(OFFSET('data'!$C$18,0,D296)+'data'!$C$19+OFFSET('data'!$C$20,0,D296)))*$C296/60</f>
        <v>-0.988674920303019</v>
      </c>
      <c r="I296" s="22">
        <f>(G296/60)*$C296/60+H296+I295</f>
        <v>22.9087323943552</v>
      </c>
      <c r="J296" s="22">
        <f>J295+('data'!$C$19*I295-'data'!$C$16*J295)*$C296/60</f>
        <v>77.30136049651691</v>
      </c>
      <c r="K296" s="22">
        <f>K295+(OFFSET('data'!$C$20,0,D296)*I295-OFFSET('data'!$C$17,0,D296)*K295)*$C296/60</f>
        <v>95.1452659254678</v>
      </c>
      <c r="L296" s="23">
        <f>$A296/60</f>
        <v>24.3333333333333</v>
      </c>
      <c r="M296" s="19">
        <f>I296/'data'!$C$15*1000</f>
        <v>3.5</v>
      </c>
      <c r="N296" s="19">
        <f>N295+'data'!$G$21*(M295-N295)/60*C295</f>
        <v>3.38792234814643</v>
      </c>
      <c r="O296" s="20">
        <f>IF(N296&lt;='data'!$G$22,1.89,1.47)</f>
        <v>1.47</v>
      </c>
      <c r="P296" s="19">
        <f>$A296</f>
        <v>1460</v>
      </c>
      <c r="Q296" s="20">
        <f>'data'!$G$23-'data'!$G$23*(1-('data'!$G$22^O296)/('data'!$G$22^O296+N296^O296))</f>
        <v>42.1707581020463</v>
      </c>
      <c r="R296" s="20">
        <f>VLOOKUP(IF(P296-'data'!$G$24&lt;0,0,P296-'data'!$G$24),P2:Q1104,2)</f>
        <v>42.2251537997631</v>
      </c>
    </row>
    <row r="297" ht="20.05" customHeight="1">
      <c r="A297" s="17">
        <f>$A296+C296</f>
        <v>1465</v>
      </c>
      <c r="B297" s="18">
        <v>3.5</v>
      </c>
      <c r="C297" s="19">
        <v>5</v>
      </c>
      <c r="D297" t="b" s="20">
        <v>0</v>
      </c>
      <c r="E297" s="21"/>
      <c r="F297" s="22">
        <f>3600*(B297*'data'!$C$15/1000-H297-I296)/C297</f>
        <v>711.348345896232</v>
      </c>
      <c r="G297" s="22">
        <f>IF(F297&gt;'data'!$H$28,'data'!$H$28,IF(F297&lt;0,0,F297))</f>
        <v>711.348345896232</v>
      </c>
      <c r="H297" s="22">
        <f>(J297*'data'!$C$16+K297*OFFSET('data'!$C$17,0,D297)-I296*(OFFSET('data'!$C$18,0,D297)+'data'!$C$19+OFFSET('data'!$C$20,0,D297)))*$C297/60</f>
        <v>-0.9879838137447819</v>
      </c>
      <c r="I297" s="22">
        <f>(G297/60)*$C297/60+H297+I296</f>
        <v>22.9087323943552</v>
      </c>
      <c r="J297" s="22">
        <f>J296+('data'!$C$19*I296-'data'!$C$16*J296)*$C297/60</f>
        <v>77.4013867144608</v>
      </c>
      <c r="K297" s="22">
        <f>K296+(OFFSET('data'!$C$20,0,D297)*I296-OFFSET('data'!$C$17,0,D297)*K296)*$C297/60</f>
        <v>95.4568375957804</v>
      </c>
      <c r="L297" s="23">
        <f>$A297/60</f>
        <v>24.4166666666667</v>
      </c>
      <c r="M297" s="19">
        <f>I297/'data'!$C$15*1000</f>
        <v>3.5</v>
      </c>
      <c r="N297" s="19">
        <f>N296+'data'!$G$21*(M296-N296)/60*C296</f>
        <v>3.38924118977336</v>
      </c>
      <c r="O297" s="20">
        <f>IF(N297&lt;='data'!$G$22,1.89,1.47)</f>
        <v>1.47</v>
      </c>
      <c r="P297" s="19">
        <f>$A297</f>
        <v>1465</v>
      </c>
      <c r="Q297" s="20">
        <f>'data'!$G$23-'data'!$G$23*(1-('data'!$G$22^O297)/('data'!$G$22^O297+N297^O297))</f>
        <v>42.1575718148427</v>
      </c>
      <c r="R297" s="20">
        <f>VLOOKUP(IF(P297-'data'!$G$24&lt;0,0,P297-'data'!$G$24),P2:Q1104,2)</f>
        <v>42.2113030647831</v>
      </c>
    </row>
    <row r="298" ht="20.05" customHeight="1">
      <c r="A298" s="17">
        <f>$A297+C297</f>
        <v>1470</v>
      </c>
      <c r="B298" s="18">
        <v>3.5</v>
      </c>
      <c r="C298" s="19">
        <v>5</v>
      </c>
      <c r="D298" t="b" s="20">
        <v>0</v>
      </c>
      <c r="E298" s="21"/>
      <c r="F298" s="22">
        <f>3600*(B298*'data'!$C$15/1000-H298-I297)/C298</f>
        <v>710.853254383548</v>
      </c>
      <c r="G298" s="22">
        <f>IF(F298&gt;'data'!$H$28,'data'!$H$28,IF(F298&lt;0,0,F298))</f>
        <v>710.853254383548</v>
      </c>
      <c r="H298" s="22">
        <f>(J298*'data'!$C$16+K298*OFFSET('data'!$C$17,0,D298)-I297*(OFFSET('data'!$C$18,0,D298)+'data'!$C$19+OFFSET('data'!$C$20,0,D298)))*$C298/60</f>
        <v>-0.987296186643831</v>
      </c>
      <c r="I298" s="22">
        <f>(G298/60)*$C298/60+H298+I297</f>
        <v>22.9087323943552</v>
      </c>
      <c r="J298" s="22">
        <f>J297+('data'!$C$19*I297-'data'!$C$16*J297)*$C298/60</f>
        <v>77.50082594280001</v>
      </c>
      <c r="K298" s="22">
        <f>K297+(OFFSET('data'!$C$20,0,D298)*I297-OFFSET('data'!$C$17,0,D298)*K297)*$C298/60</f>
        <v>95.76830514913949</v>
      </c>
      <c r="L298" s="23">
        <f>$A298/60</f>
        <v>24.5</v>
      </c>
      <c r="M298" s="19">
        <f>I298/'data'!$C$15*1000</f>
        <v>3.5</v>
      </c>
      <c r="N298" s="19">
        <f>N297+'data'!$G$21*(M297-N297)/60*C297</f>
        <v>3.39054451230966</v>
      </c>
      <c r="O298" s="20">
        <f>IF(N298&lt;='data'!$G$22,1.89,1.47)</f>
        <v>1.47</v>
      </c>
      <c r="P298" s="19">
        <f>$A298</f>
        <v>1470</v>
      </c>
      <c r="Q298" s="20">
        <f>'data'!$G$23-'data'!$G$23*(1-('data'!$G$22^O298)/('data'!$G$22^O298+N298^O298))</f>
        <v>42.1445464251474</v>
      </c>
      <c r="R298" s="20">
        <f>VLOOKUP(IF(P298-'data'!$G$24&lt;0,0,P298-'data'!$G$24),P2:Q1104,2)</f>
        <v>42.1976216272452</v>
      </c>
    </row>
    <row r="299" ht="20.05" customHeight="1">
      <c r="A299" s="17">
        <f>$A298+C298</f>
        <v>1475</v>
      </c>
      <c r="B299" s="18">
        <v>3.5</v>
      </c>
      <c r="C299" s="19">
        <v>5</v>
      </c>
      <c r="D299" t="b" s="20">
        <v>0</v>
      </c>
      <c r="E299" s="21"/>
      <c r="F299" s="22">
        <f>3600*(B299*'data'!$C$15/1000-H299-I298)/C299</f>
        <v>710.360653517279</v>
      </c>
      <c r="G299" s="22">
        <f>IF(F299&gt;'data'!$H$28,'data'!$H$28,IF(F299&lt;0,0,F299))</f>
        <v>710.360653517279</v>
      </c>
      <c r="H299" s="22">
        <f>(J299*'data'!$C$16+K299*OFFSET('data'!$C$17,0,D299)-I298*(OFFSET('data'!$C$18,0,D299)+'data'!$C$19+OFFSET('data'!$C$20,0,D299)))*$C299/60</f>
        <v>-0.9866120187740131</v>
      </c>
      <c r="I299" s="22">
        <f>(G299/60)*$C299/60+H299+I298</f>
        <v>22.9087323943552</v>
      </c>
      <c r="J299" s="22">
        <f>J298+('data'!$C$19*I298-'data'!$C$16*J298)*$C299/60</f>
        <v>77.5996816261993</v>
      </c>
      <c r="K299" s="22">
        <f>K298+(OFFSET('data'!$C$20,0,D299)*I298-OFFSET('data'!$C$17,0,D299)*K298)*$C299/60</f>
        <v>96.0796686203375</v>
      </c>
      <c r="L299" s="23">
        <f>$A299/60</f>
        <v>24.5833333333333</v>
      </c>
      <c r="M299" s="19">
        <f>I299/'data'!$C$15*1000</f>
        <v>3.5</v>
      </c>
      <c r="N299" s="19">
        <f>N298+'data'!$G$21*(M298-N298)/60*C298</f>
        <v>3.39183249837177</v>
      </c>
      <c r="O299" s="20">
        <f>IF(N299&lt;='data'!$G$22,1.89,1.47)</f>
        <v>1.47</v>
      </c>
      <c r="P299" s="19">
        <f>$A299</f>
        <v>1475</v>
      </c>
      <c r="Q299" s="20">
        <f>'data'!$G$23-'data'!$G$23*(1-('data'!$G$22^O299)/('data'!$G$22^O299+N299^O299))</f>
        <v>42.1316799029744</v>
      </c>
      <c r="R299" s="20">
        <f>VLOOKUP(IF(P299-'data'!$G$24&lt;0,0,P299-'data'!$G$24),P2:Q1104,2)</f>
        <v>42.184107344326</v>
      </c>
    </row>
    <row r="300" ht="20.05" customHeight="1">
      <c r="A300" s="17">
        <f>$A299+C299</f>
        <v>1480</v>
      </c>
      <c r="B300" s="18">
        <v>3.5</v>
      </c>
      <c r="C300" s="19">
        <v>5</v>
      </c>
      <c r="D300" t="b" s="20">
        <v>0</v>
      </c>
      <c r="E300" s="21"/>
      <c r="F300" s="22">
        <f>3600*(B300*'data'!$C$15/1000-H300-I299)/C300</f>
        <v>709.870528820010</v>
      </c>
      <c r="G300" s="22">
        <f>IF(F300&gt;'data'!$H$28,'data'!$H$28,IF(F300&lt;0,0,F300))</f>
        <v>709.870528820010</v>
      </c>
      <c r="H300" s="22">
        <f>(J300*'data'!$C$16+K300*OFFSET('data'!$C$17,0,D300)-I299*(OFFSET('data'!$C$18,0,D300)+'data'!$C$19+OFFSET('data'!$C$20,0,D300)))*$C300/60</f>
        <v>-0.985931290027807</v>
      </c>
      <c r="I300" s="22">
        <f>(G300/60)*$C300/60+H300+I299</f>
        <v>22.9087323943552</v>
      </c>
      <c r="J300" s="22">
        <f>J299+('data'!$C$19*I299-'data'!$C$16*J299)*$C300/60</f>
        <v>77.697957189109</v>
      </c>
      <c r="K300" s="22">
        <f>K299+(OFFSET('data'!$C$20,0,D300)*I299-OFFSET('data'!$C$17,0,D300)*K299)*$C300/60</f>
        <v>96.3909280441553</v>
      </c>
      <c r="L300" s="23">
        <f>$A300/60</f>
        <v>24.6666666666667</v>
      </c>
      <c r="M300" s="19">
        <f>I300/'data'!$C$15*1000</f>
        <v>3.5</v>
      </c>
      <c r="N300" s="19">
        <f>N299+'data'!$G$21*(M299-N299)/60*C299</f>
        <v>3.39310532842726</v>
      </c>
      <c r="O300" s="20">
        <f>IF(N300&lt;='data'!$G$22,1.89,1.47)</f>
        <v>1.47</v>
      </c>
      <c r="P300" s="19">
        <f>$A300</f>
        <v>1480</v>
      </c>
      <c r="Q300" s="20">
        <f>'data'!$G$23-'data'!$G$23*(1-('data'!$G$22^O300)/('data'!$G$22^O300+N300^O300))</f>
        <v>42.1189702455124</v>
      </c>
      <c r="R300" s="20">
        <f>VLOOKUP(IF(P300-'data'!$G$24&lt;0,0,P300-'data'!$G$24),P2:Q1104,2)</f>
        <v>42.1707581020463</v>
      </c>
    </row>
    <row r="301" ht="20.05" customHeight="1">
      <c r="A301" s="17">
        <f>$A300+C300</f>
        <v>1485</v>
      </c>
      <c r="B301" s="18">
        <v>3.5</v>
      </c>
      <c r="C301" s="19">
        <v>5</v>
      </c>
      <c r="D301" t="b" s="20">
        <v>0</v>
      </c>
      <c r="E301" s="21"/>
      <c r="F301" s="22">
        <f>3600*(B301*'data'!$C$15/1000-H301-I300)/C301</f>
        <v>709.382865899241</v>
      </c>
      <c r="G301" s="22">
        <f>IF(F301&gt;'data'!$H$28,'data'!$H$28,IF(F301&lt;0,0,F301))</f>
        <v>709.382865899241</v>
      </c>
      <c r="H301" s="22">
        <f>(J301*'data'!$C$16+K301*OFFSET('data'!$C$17,0,D301)-I300*(OFFSET('data'!$C$18,0,D301)+'data'!$C$19+OFFSET('data'!$C$20,0,D301)))*$C301/60</f>
        <v>-0.985253980415627</v>
      </c>
      <c r="I301" s="22">
        <f>(G301/60)*$C301/60+H301+I300</f>
        <v>22.9087323943552</v>
      </c>
      <c r="J301" s="22">
        <f>J300+('data'!$C$19*I300-'data'!$C$16*J300)*$C301/60</f>
        <v>77.7956560358835</v>
      </c>
      <c r="K301" s="22">
        <f>K300+(OFFSET('data'!$C$20,0,D301)*I300-OFFSET('data'!$C$17,0,D301)*K300)*$C301/60</f>
        <v>96.7020834553621</v>
      </c>
      <c r="L301" s="23">
        <f>$A301/60</f>
        <v>24.75</v>
      </c>
      <c r="M301" s="19">
        <f>I301/'data'!$C$15*1000</f>
        <v>3.5</v>
      </c>
      <c r="N301" s="19">
        <f>N300+'data'!$G$21*(M300-N300)/60*C300</f>
        <v>3.39436318082009</v>
      </c>
      <c r="O301" s="20">
        <f>IF(N301&lt;='data'!$G$22,1.89,1.47)</f>
        <v>1.47</v>
      </c>
      <c r="P301" s="19">
        <f>$A301</f>
        <v>1485</v>
      </c>
      <c r="Q301" s="20">
        <f>'data'!$G$23-'data'!$G$23*(1-('data'!$G$22^O301)/('data'!$G$22^O301+N301^O301))</f>
        <v>42.1064154767254</v>
      </c>
      <c r="R301" s="20">
        <f>VLOOKUP(IF(P301-'data'!$G$24&lt;0,0,P301-'data'!$G$24),P2:Q1104,2)</f>
        <v>42.1575718148427</v>
      </c>
    </row>
    <row r="302" ht="20.05" customHeight="1">
      <c r="A302" s="17">
        <f>$A301+C301</f>
        <v>1490</v>
      </c>
      <c r="B302" s="18">
        <v>3.5</v>
      </c>
      <c r="C302" s="19">
        <v>5</v>
      </c>
      <c r="D302" t="b" s="20">
        <v>0</v>
      </c>
      <c r="E302" s="21"/>
      <c r="F302" s="22">
        <f>3600*(B302*'data'!$C$15/1000-H302-I301)/C302</f>
        <v>708.897650446880</v>
      </c>
      <c r="G302" s="22">
        <f>IF(F302&gt;'data'!$H$28,'data'!$H$28,IF(F302&lt;0,0,F302))</f>
        <v>708.897650446880</v>
      </c>
      <c r="H302" s="22">
        <f>(J302*'data'!$C$16+K302*OFFSET('data'!$C$17,0,D302)-I301*(OFFSET('data'!$C$18,0,D302)+'data'!$C$19+OFFSET('data'!$C$20,0,D302)))*$C302/60</f>
        <v>-0.984580070065126</v>
      </c>
      <c r="I302" s="22">
        <f>(G302/60)*$C302/60+H302+I301</f>
        <v>22.9087323943552</v>
      </c>
      <c r="J302" s="22">
        <f>J301+('data'!$C$19*I301-'data'!$C$16*J301)*$C302/60</f>
        <v>77.8927815508993</v>
      </c>
      <c r="K302" s="22">
        <f>K301+(OFFSET('data'!$C$20,0,D302)*I301-OFFSET('data'!$C$17,0,D302)*K301)*$C302/60</f>
        <v>97.0131348887154</v>
      </c>
      <c r="L302" s="23">
        <f>$A302/60</f>
        <v>24.8333333333333</v>
      </c>
      <c r="M302" s="19">
        <f>I302/'data'!$C$15*1000</f>
        <v>3.5</v>
      </c>
      <c r="N302" s="19">
        <f>N301+'data'!$G$21*(M301-N301)/60*C301</f>
        <v>3.39560623179561</v>
      </c>
      <c r="O302" s="20">
        <f>IF(N302&lt;='data'!$G$22,1.89,1.47)</f>
        <v>1.47</v>
      </c>
      <c r="P302" s="19">
        <f>$A302</f>
        <v>1490</v>
      </c>
      <c r="Q302" s="20">
        <f>'data'!$G$23-'data'!$G$23*(1-('data'!$G$22^O302)/('data'!$G$22^O302+N302^O302))</f>
        <v>42.0940136469596</v>
      </c>
      <c r="R302" s="20">
        <f>VLOOKUP(IF(P302-'data'!$G$24&lt;0,0,P302-'data'!$G$24),P2:Q1104,2)</f>
        <v>42.1445464251474</v>
      </c>
    </row>
    <row r="303" ht="20.05" customHeight="1">
      <c r="A303" s="17">
        <f>$A302+C302</f>
        <v>1495</v>
      </c>
      <c r="B303" s="18">
        <v>3.5</v>
      </c>
      <c r="C303" s="19">
        <v>5</v>
      </c>
      <c r="D303" t="b" s="20">
        <v>0</v>
      </c>
      <c r="E303" s="21"/>
      <c r="F303" s="22">
        <f>3600*(B303*'data'!$C$15/1000-H303-I302)/C303</f>
        <v>708.414868238758</v>
      </c>
      <c r="G303" s="22">
        <f>IF(F303&gt;'data'!$H$28,'data'!$H$28,IF(F303&lt;0,0,F303))</f>
        <v>708.414868238758</v>
      </c>
      <c r="H303" s="22">
        <f>(J303*'data'!$C$16+K303*OFFSET('data'!$C$17,0,D303)-I302*(OFFSET('data'!$C$18,0,D303)+'data'!$C$19+OFFSET('data'!$C$20,0,D303)))*$C303/60</f>
        <v>-0.9839095392205121</v>
      </c>
      <c r="I303" s="22">
        <f>(G303/60)*$C303/60+H303+I302</f>
        <v>22.9087323943552</v>
      </c>
      <c r="J303" s="22">
        <f>J302+('data'!$C$19*I302-'data'!$C$16*J302)*$C303/60</f>
        <v>77.9893370986721</v>
      </c>
      <c r="K303" s="22">
        <f>K302+(OFFSET('data'!$C$20,0,D303)*I302-OFFSET('data'!$C$17,0,D303)*K302)*$C303/60</f>
        <v>97.32408237896119</v>
      </c>
      <c r="L303" s="23">
        <f>$A303/60</f>
        <v>24.9166666666667</v>
      </c>
      <c r="M303" s="19">
        <f>I303/'data'!$C$15*1000</f>
        <v>3.5</v>
      </c>
      <c r="N303" s="19">
        <f>N302+'data'!$G$21*(M302-N302)/60*C302</f>
        <v>3.39683465552525</v>
      </c>
      <c r="O303" s="20">
        <f>IF(N303&lt;='data'!$G$22,1.89,1.47)</f>
        <v>1.47</v>
      </c>
      <c r="P303" s="19">
        <f>$A303</f>
        <v>1495</v>
      </c>
      <c r="Q303" s="20">
        <f>'data'!$G$23-'data'!$G$23*(1-('data'!$G$22^O303)/('data'!$G$22^O303+N303^O303))</f>
        <v>42.0817628325564</v>
      </c>
      <c r="R303" s="20">
        <f>VLOOKUP(IF(P303-'data'!$G$24&lt;0,0,P303-'data'!$G$24),P2:Q1104,2)</f>
        <v>42.1316799029744</v>
      </c>
    </row>
    <row r="304" ht="20.05" customHeight="1">
      <c r="A304" s="17">
        <f>$A303+C303</f>
        <v>1500</v>
      </c>
      <c r="B304" s="18">
        <v>3.5</v>
      </c>
      <c r="C304" s="19">
        <v>5</v>
      </c>
      <c r="D304" t="b" s="20">
        <v>0</v>
      </c>
      <c r="E304" s="21"/>
      <c r="F304" s="22">
        <f>3600*(B304*'data'!$C$15/1000-H304-I303)/C304</f>
        <v>707.934505134131</v>
      </c>
      <c r="G304" s="22">
        <f>IF(F304&gt;'data'!$H$28,'data'!$H$28,IF(F304&lt;0,0,F304))</f>
        <v>707.934505134131</v>
      </c>
      <c r="H304" s="22">
        <f>(J304*'data'!$C$16+K304*OFFSET('data'!$C$17,0,D304)-I303*(OFFSET('data'!$C$18,0,D304)+'data'!$C$19+OFFSET('data'!$C$20,0,D304)))*$C304/60</f>
        <v>-0.983242368241863</v>
      </c>
      <c r="I304" s="22">
        <f>(G304/60)*$C304/60+H304+I303</f>
        <v>22.9087323943552</v>
      </c>
      <c r="J304" s="22">
        <f>J303+('data'!$C$19*I303-'data'!$C$16*J303)*$C304/60</f>
        <v>78.08532602397339</v>
      </c>
      <c r="K304" s="22">
        <f>K303+(OFFSET('data'!$C$20,0,D304)*I303-OFFSET('data'!$C$17,0,D304)*K303)*$C304/60</f>
        <v>97.6349259608339</v>
      </c>
      <c r="L304" s="23">
        <f>$A304/60</f>
        <v>25</v>
      </c>
      <c r="M304" s="19">
        <f>I304/'data'!$C$15*1000</f>
        <v>3.5</v>
      </c>
      <c r="N304" s="19">
        <f>N303+'data'!$G$21*(M303-N303)/60*C303</f>
        <v>3.39804862413094</v>
      </c>
      <c r="O304" s="20">
        <f>IF(N304&lt;='data'!$G$22,1.89,1.47)</f>
        <v>1.47</v>
      </c>
      <c r="P304" s="19">
        <f>$A304</f>
        <v>1500</v>
      </c>
      <c r="Q304" s="20">
        <f>'data'!$G$23-'data'!$G$23*(1-('data'!$G$22^O304)/('data'!$G$22^O304+N304^O304))</f>
        <v>42.0696611354724</v>
      </c>
      <c r="R304" s="20">
        <f>VLOOKUP(IF(P304-'data'!$G$24&lt;0,0,P304-'data'!$G$24),P2:Q1104,2)</f>
        <v>42.1189702455124</v>
      </c>
    </row>
    <row r="305" ht="20.05" customHeight="1">
      <c r="A305" s="17">
        <f>$A304+C304</f>
        <v>1505</v>
      </c>
      <c r="B305" s="18">
        <v>3.5</v>
      </c>
      <c r="C305" s="19">
        <v>5</v>
      </c>
      <c r="D305" t="b" s="20">
        <v>0</v>
      </c>
      <c r="E305" s="21"/>
      <c r="F305" s="22">
        <f>3600*(B305*'data'!$C$15/1000-H305-I304)/C305</f>
        <v>707.456547075191</v>
      </c>
      <c r="G305" s="22">
        <f>IF(F305&gt;'data'!$H$28,'data'!$H$28,IF(F305&lt;0,0,F305))</f>
        <v>707.456547075191</v>
      </c>
      <c r="H305" s="22">
        <f>(J305*'data'!$C$16+K305*OFFSET('data'!$C$17,0,D305)-I304*(OFFSET('data'!$C$18,0,D305)+'data'!$C$19+OFFSET('data'!$C$20,0,D305)))*$C305/60</f>
        <v>-0.982578537604447</v>
      </c>
      <c r="I305" s="22">
        <f>(G305/60)*$C305/60+H305+I304</f>
        <v>22.9087323943552</v>
      </c>
      <c r="J305" s="22">
        <f>J304+('data'!$C$19*I304-'data'!$C$16*J304)*$C305/60</f>
        <v>78.18075165194649</v>
      </c>
      <c r="K305" s="22">
        <f>K304+(OFFSET('data'!$C$20,0,D305)*I304-OFFSET('data'!$C$17,0,D305)*K304)*$C305/60</f>
        <v>97.9456656690562</v>
      </c>
      <c r="L305" s="23">
        <f>$A305/60</f>
        <v>25.0833333333333</v>
      </c>
      <c r="M305" s="19">
        <f>I305/'data'!$C$15*1000</f>
        <v>3.5</v>
      </c>
      <c r="N305" s="19">
        <f>N304+'data'!$G$21*(M304-N304)/60*C304</f>
        <v>3.3992483077092</v>
      </c>
      <c r="O305" s="20">
        <f>IF(N305&lt;='data'!$G$22,1.89,1.47)</f>
        <v>1.47</v>
      </c>
      <c r="P305" s="19">
        <f>$A305</f>
        <v>1505</v>
      </c>
      <c r="Q305" s="20">
        <f>'data'!$G$23-'data'!$G$23*(1-('data'!$G$22^O305)/('data'!$G$22^O305+N305^O305))</f>
        <v>42.0577066829056</v>
      </c>
      <c r="R305" s="20">
        <f>VLOOKUP(IF(P305-'data'!$G$24&lt;0,0,P305-'data'!$G$24),P2:Q1104,2)</f>
        <v>42.1064154767254</v>
      </c>
    </row>
    <row r="306" ht="20.05" customHeight="1">
      <c r="A306" s="17">
        <f>$A305+C305</f>
        <v>1510</v>
      </c>
      <c r="B306" s="18">
        <v>3.5</v>
      </c>
      <c r="C306" s="19">
        <v>5</v>
      </c>
      <c r="D306" t="b" s="20">
        <v>0</v>
      </c>
      <c r="E306" s="21"/>
      <c r="F306" s="22">
        <f>3600*(B306*'data'!$C$15/1000-H306-I305)/C306</f>
        <v>706.980980086582</v>
      </c>
      <c r="G306" s="22">
        <f>IF(F306&gt;'data'!$H$28,'data'!$H$28,IF(F306&lt;0,0,F306))</f>
        <v>706.980980086582</v>
      </c>
      <c r="H306" s="22">
        <f>(J306*'data'!$C$16+K306*OFFSET('data'!$C$17,0,D306)-I305*(OFFSET('data'!$C$18,0,D306)+'data'!$C$19+OFFSET('data'!$C$20,0,D306)))*$C306/60</f>
        <v>-0.9819180278980461</v>
      </c>
      <c r="I306" s="22">
        <f>(G306/60)*$C306/60+H306+I305</f>
        <v>22.9087323943552</v>
      </c>
      <c r="J306" s="22">
        <f>J305+('data'!$C$19*I305-'data'!$C$16*J305)*$C306/60</f>
        <v>78.2756172882214</v>
      </c>
      <c r="K306" s="22">
        <f>K305+(OFFSET('data'!$C$20,0,D306)*I305-OFFSET('data'!$C$17,0,D306)*K305)*$C306/60</f>
        <v>98.2563015383392</v>
      </c>
      <c r="L306" s="23">
        <f>$A306/60</f>
        <v>25.1666666666667</v>
      </c>
      <c r="M306" s="19">
        <f>I306/'data'!$C$15*1000</f>
        <v>3.5</v>
      </c>
      <c r="N306" s="19">
        <f>N305+'data'!$G$21*(M305-N305)/60*C305</f>
        <v>3.40043387435499</v>
      </c>
      <c r="O306" s="20">
        <f>IF(N306&lt;='data'!$G$22,1.89,1.47)</f>
        <v>1.47</v>
      </c>
      <c r="P306" s="19">
        <f>$A306</f>
        <v>1510</v>
      </c>
      <c r="Q306" s="20">
        <f>'data'!$G$23-'data'!$G$23*(1-('data'!$G$22^O306)/('data'!$G$22^O306+N306^O306))</f>
        <v>42.0458976269279</v>
      </c>
      <c r="R306" s="20">
        <f>VLOOKUP(IF(P306-'data'!$G$24&lt;0,0,P306-'data'!$G$24),P2:Q1104,2)</f>
        <v>42.0940136469596</v>
      </c>
    </row>
    <row r="307" ht="20.05" customHeight="1">
      <c r="A307" s="17">
        <f>$A306+C306</f>
        <v>1515</v>
      </c>
      <c r="B307" s="18">
        <v>3.5</v>
      </c>
      <c r="C307" s="19">
        <v>5</v>
      </c>
      <c r="D307" t="b" s="20">
        <v>0</v>
      </c>
      <c r="E307" s="21"/>
      <c r="F307" s="22">
        <f>3600*(B307*'data'!$C$15/1000-H307-I306)/C307</f>
        <v>706.507790274913</v>
      </c>
      <c r="G307" s="22">
        <f>IF(F307&gt;'data'!$H$28,'data'!$H$28,IF(F307&lt;0,0,F307))</f>
        <v>706.507790274913</v>
      </c>
      <c r="H307" s="22">
        <f>(J307*'data'!$C$16+K307*OFFSET('data'!$C$17,0,D307)-I306*(OFFSET('data'!$C$18,0,D307)+'data'!$C$19+OFFSET('data'!$C$20,0,D307)))*$C307/60</f>
        <v>-0.981260819826283</v>
      </c>
      <c r="I307" s="22">
        <f>(G307/60)*$C307/60+H307+I306</f>
        <v>22.9087323943552</v>
      </c>
      <c r="J307" s="22">
        <f>J306+('data'!$C$19*I306-'data'!$C$16*J306)*$C307/60</f>
        <v>78.36992621902959</v>
      </c>
      <c r="K307" s="22">
        <f>K306+(OFFSET('data'!$C$20,0,D307)*I306-OFFSET('data'!$C$17,0,D307)*K306)*$C307/60</f>
        <v>98.56683360338251</v>
      </c>
      <c r="L307" s="23">
        <f>$A307/60</f>
        <v>25.25</v>
      </c>
      <c r="M307" s="19">
        <f>I307/'data'!$C$15*1000</f>
        <v>3.5</v>
      </c>
      <c r="N307" s="19">
        <f>N306+'data'!$G$21*(M306-N306)/60*C306</f>
        <v>3.40160549018527</v>
      </c>
      <c r="O307" s="20">
        <f>IF(N307&lt;='data'!$G$22,1.89,1.47)</f>
        <v>1.47</v>
      </c>
      <c r="P307" s="19">
        <f>$A307</f>
        <v>1515</v>
      </c>
      <c r="Q307" s="20">
        <f>'data'!$G$23-'data'!$G$23*(1-('data'!$G$22^O307)/('data'!$G$22^O307+N307^O307))</f>
        <v>42.0342321441229</v>
      </c>
      <c r="R307" s="20">
        <f>VLOOKUP(IF(P307-'data'!$G$24&lt;0,0,P307-'data'!$G$24),P2:Q1104,2)</f>
        <v>42.0817628325564</v>
      </c>
    </row>
    <row r="308" ht="20.05" customHeight="1">
      <c r="A308" s="17">
        <f>$A307+C307</f>
        <v>1520</v>
      </c>
      <c r="B308" s="18">
        <v>3.5</v>
      </c>
      <c r="C308" s="19">
        <v>5</v>
      </c>
      <c r="D308" t="b" s="20">
        <v>0</v>
      </c>
      <c r="E308" s="21"/>
      <c r="F308" s="22">
        <f>3600*(B308*'data'!$C$15/1000-H308-I307)/C308</f>
        <v>706.036963828277</v>
      </c>
      <c r="G308" s="22">
        <f>IF(F308&gt;'data'!$H$28,'data'!$H$28,IF(F308&lt;0,0,F308))</f>
        <v>706.036963828277</v>
      </c>
      <c r="H308" s="22">
        <f>(J308*'data'!$C$16+K308*OFFSET('data'!$C$17,0,D308)-I307*(OFFSET('data'!$C$18,0,D308)+'data'!$C$19+OFFSET('data'!$C$20,0,D308)))*$C308/60</f>
        <v>-0.980606894205955</v>
      </c>
      <c r="I308" s="22">
        <f>(G308/60)*$C308/60+H308+I307</f>
        <v>22.9087323943552</v>
      </c>
      <c r="J308" s="22">
        <f>J307+('data'!$C$19*I307-'data'!$C$16*J307)*$C308/60</f>
        <v>78.4636817113179</v>
      </c>
      <c r="K308" s="22">
        <f>K307+(OFFSET('data'!$C$20,0,D308)*I307-OFFSET('data'!$C$17,0,D308)*K307)*$C308/60</f>
        <v>98.877261898874</v>
      </c>
      <c r="L308" s="23">
        <f>$A308/60</f>
        <v>25.3333333333333</v>
      </c>
      <c r="M308" s="19">
        <f>I308/'data'!$C$15*1000</f>
        <v>3.5</v>
      </c>
      <c r="N308" s="19">
        <f>N307+'data'!$G$21*(M307-N307)/60*C307</f>
        <v>3.40276331936226</v>
      </c>
      <c r="O308" s="20">
        <f>IF(N308&lt;='data'!$G$22,1.89,1.47)</f>
        <v>1.47</v>
      </c>
      <c r="P308" s="19">
        <f>$A308</f>
        <v>1520</v>
      </c>
      <c r="Q308" s="20">
        <f>'data'!$G$23-'data'!$G$23*(1-('data'!$G$22^O308)/('data'!$G$22^O308+N308^O308))</f>
        <v>42.0227084352309</v>
      </c>
      <c r="R308" s="20">
        <f>VLOOKUP(IF(P308-'data'!$G$24&lt;0,0,P308-'data'!$G$24),P2:Q1104,2)</f>
        <v>42.0696611354724</v>
      </c>
    </row>
    <row r="309" ht="20.05" customHeight="1">
      <c r="A309" s="17">
        <f>$A308+C308</f>
        <v>1525</v>
      </c>
      <c r="B309" s="18">
        <v>3.5</v>
      </c>
      <c r="C309" s="19">
        <v>5</v>
      </c>
      <c r="D309" t="b" s="20">
        <v>0</v>
      </c>
      <c r="E309" s="21"/>
      <c r="F309" s="22">
        <f>3600*(B309*'data'!$C$15/1000-H309-I308)/C309</f>
        <v>705.568487015775</v>
      </c>
      <c r="G309" s="22">
        <f>IF(F309&gt;'data'!$H$28,'data'!$H$28,IF(F309&lt;0,0,F309))</f>
        <v>705.568487015775</v>
      </c>
      <c r="H309" s="22">
        <f>(J309*'data'!$C$16+K309*OFFSET('data'!$C$17,0,D309)-I308*(OFFSET('data'!$C$18,0,D309)+'data'!$C$19+OFFSET('data'!$C$20,0,D309)))*$C309/60</f>
        <v>-0.9799562319663691</v>
      </c>
      <c r="I309" s="22">
        <f>(G309/60)*$C309/60+H309+I308</f>
        <v>22.9087323943552</v>
      </c>
      <c r="J309" s="22">
        <f>J308+('data'!$C$19*I308-'data'!$C$16*J308)*$C309/60</f>
        <v>78.5568870128613</v>
      </c>
      <c r="K309" s="22">
        <f>K308+(OFFSET('data'!$C$20,0,D309)*I308-OFFSET('data'!$C$17,0,D309)*K308)*$C309/60</f>
        <v>99.18758645949011</v>
      </c>
      <c r="L309" s="23">
        <f>$A309/60</f>
        <v>25.4166666666667</v>
      </c>
      <c r="M309" s="19">
        <f>I309/'data'!$C$15*1000</f>
        <v>3.5</v>
      </c>
      <c r="N309" s="19">
        <f>N308+'data'!$G$21*(M308-N308)/60*C308</f>
        <v>3.40390752411645</v>
      </c>
      <c r="O309" s="20">
        <f>IF(N309&lt;='data'!$G$22,1.89,1.47)</f>
        <v>1.47</v>
      </c>
      <c r="P309" s="19">
        <f>$A309</f>
        <v>1525</v>
      </c>
      <c r="Q309" s="20">
        <f>'data'!$G$23-'data'!$G$23*(1-('data'!$G$22^O309)/('data'!$G$22^O309+N309^O309))</f>
        <v>42.0113247247988</v>
      </c>
      <c r="R309" s="20">
        <f>VLOOKUP(IF(P309-'data'!$G$24&lt;0,0,P309-'data'!$G$24),P2:Q1104,2)</f>
        <v>42.0577066829056</v>
      </c>
    </row>
    <row r="310" ht="20.05" customHeight="1">
      <c r="A310" s="17">
        <f>$A309+C309</f>
        <v>1530</v>
      </c>
      <c r="B310" s="18">
        <v>3.5</v>
      </c>
      <c r="C310" s="19">
        <v>5</v>
      </c>
      <c r="D310" t="b" s="20">
        <v>0</v>
      </c>
      <c r="E310" s="21"/>
      <c r="F310" s="22">
        <f>3600*(B310*'data'!$C$15/1000-H310-I309)/C310</f>
        <v>705.102346187041</v>
      </c>
      <c r="G310" s="22">
        <f>IF(F310&gt;'data'!$H$28,'data'!$H$28,IF(F310&lt;0,0,F310))</f>
        <v>705.102346187041</v>
      </c>
      <c r="H310" s="22">
        <f>(J310*'data'!$C$16+K310*OFFSET('data'!$C$17,0,D310)-I309*(OFFSET('data'!$C$18,0,D310)+'data'!$C$19+OFFSET('data'!$C$20,0,D310)))*$C310/60</f>
        <v>-0.979308814148683</v>
      </c>
      <c r="I310" s="22">
        <f>(G310/60)*$C310/60+H310+I309</f>
        <v>22.9087323943552</v>
      </c>
      <c r="J310" s="22">
        <f>J309+('data'!$C$19*I309-'data'!$C$16*J309)*$C310/60</f>
        <v>78.6495453523757</v>
      </c>
      <c r="K310" s="22">
        <f>K309+(OFFSET('data'!$C$20,0,D310)*I309-OFFSET('data'!$C$17,0,D310)*K309)*$C310/60</f>
        <v>99.4978073198955</v>
      </c>
      <c r="L310" s="23">
        <f>$A310/60</f>
        <v>25.5</v>
      </c>
      <c r="M310" s="19">
        <f>I310/'data'!$C$15*1000</f>
        <v>3.5</v>
      </c>
      <c r="N310" s="19">
        <f>N309+'data'!$G$21*(M309-N309)/60*C309</f>
        <v>3.40503826476933</v>
      </c>
      <c r="O310" s="20">
        <f>IF(N310&lt;='data'!$G$22,1.89,1.47)</f>
        <v>1.47</v>
      </c>
      <c r="P310" s="19">
        <f>$A310</f>
        <v>1530</v>
      </c>
      <c r="Q310" s="20">
        <f>'data'!$G$23-'data'!$G$23*(1-('data'!$G$22^O310)/('data'!$G$22^O310+N310^O310))</f>
        <v>42.0000792608359</v>
      </c>
      <c r="R310" s="20">
        <f>VLOOKUP(IF(P310-'data'!$G$24&lt;0,0,P310-'data'!$G$24),P2:Q1104,2)</f>
        <v>42.0458976269279</v>
      </c>
    </row>
    <row r="311" ht="20.05" customHeight="1">
      <c r="A311" s="17">
        <f>$A310+C310</f>
        <v>1535</v>
      </c>
      <c r="B311" s="18">
        <v>3.5</v>
      </c>
      <c r="C311" s="19">
        <v>5</v>
      </c>
      <c r="D311" t="b" s="20">
        <v>0</v>
      </c>
      <c r="E311" s="21"/>
      <c r="F311" s="22">
        <f>3600*(B311*'data'!$C$15/1000-H311-I310)/C311</f>
        <v>704.638527771766</v>
      </c>
      <c r="G311" s="22">
        <f>IF(F311&gt;'data'!$H$28,'data'!$H$28,IF(F311&lt;0,0,F311))</f>
        <v>704.638527771766</v>
      </c>
      <c r="H311" s="22">
        <f>(J311*'data'!$C$16+K311*OFFSET('data'!$C$17,0,D311)-I310*(OFFSET('data'!$C$18,0,D311)+'data'!$C$19+OFFSET('data'!$C$20,0,D311)))*$C311/60</f>
        <v>-0.9786646219052449</v>
      </c>
      <c r="I311" s="22">
        <f>(G311/60)*$C311/60+H311+I310</f>
        <v>22.9087323943552</v>
      </c>
      <c r="J311" s="22">
        <f>J310+('data'!$C$19*I310-'data'!$C$16*J310)*$C311/60</f>
        <v>78.7416599396299</v>
      </c>
      <c r="K311" s="22">
        <f>K310+(OFFSET('data'!$C$20,0,D311)*I310-OFFSET('data'!$C$17,0,D311)*K310)*$C311/60</f>
        <v>99.8079245147435</v>
      </c>
      <c r="L311" s="23">
        <f>$A311/60</f>
        <v>25.5833333333333</v>
      </c>
      <c r="M311" s="19">
        <f>I311/'data'!$C$15*1000</f>
        <v>3.5</v>
      </c>
      <c r="N311" s="19">
        <f>N310+'data'!$G$21*(M310-N310)/60*C310</f>
        <v>3.40615569975584</v>
      </c>
      <c r="O311" s="20">
        <f>IF(N311&lt;='data'!$G$22,1.89,1.47)</f>
        <v>1.47</v>
      </c>
      <c r="P311" s="19">
        <f>$A311</f>
        <v>1535</v>
      </c>
      <c r="Q311" s="20">
        <f>'data'!$G$23-'data'!$G$23*(1-('data'!$G$22^O311)/('data'!$G$22^O311+N311^O311))</f>
        <v>41.9889703144762</v>
      </c>
      <c r="R311" s="20">
        <f>VLOOKUP(IF(P311-'data'!$G$24&lt;0,0,P311-'data'!$G$24),P2:Q1104,2)</f>
        <v>42.0342321441229</v>
      </c>
    </row>
    <row r="312" ht="20.05" customHeight="1">
      <c r="A312" s="17">
        <f>$A311+C311</f>
        <v>1540</v>
      </c>
      <c r="B312" s="18">
        <v>3.5</v>
      </c>
      <c r="C312" s="19">
        <v>5</v>
      </c>
      <c r="D312" t="b" s="20">
        <v>0</v>
      </c>
      <c r="E312" s="21"/>
      <c r="F312" s="22">
        <f>3600*(B312*'data'!$C$15/1000-H312-I311)/C312</f>
        <v>704.177018279231</v>
      </c>
      <c r="G312" s="22">
        <f>IF(F312&gt;'data'!$H$28,'data'!$H$28,IF(F312&lt;0,0,F312))</f>
        <v>704.177018279231</v>
      </c>
      <c r="H312" s="22">
        <f>(J312*'data'!$C$16+K312*OFFSET('data'!$C$17,0,D312)-I311*(OFFSET('data'!$C$18,0,D312)+'data'!$C$19+OFFSET('data'!$C$20,0,D312)))*$C312/60</f>
        <v>-0.978023636498947</v>
      </c>
      <c r="I312" s="22">
        <f>(G312/60)*$C312/60+H312+I311</f>
        <v>22.9087323943552</v>
      </c>
      <c r="J312" s="22">
        <f>J311+('data'!$C$19*I311-'data'!$C$16*J311)*$C312/60</f>
        <v>78.8332339655565</v>
      </c>
      <c r="K312" s="22">
        <f>K311+(OFFSET('data'!$C$20,0,D312)*I311-OFFSET('data'!$C$17,0,D312)*K311)*$C312/60</f>
        <v>100.117938078676</v>
      </c>
      <c r="L312" s="23">
        <f>$A312/60</f>
        <v>25.6666666666667</v>
      </c>
      <c r="M312" s="19">
        <f>I312/'data'!$C$15*1000</f>
        <v>3.5</v>
      </c>
      <c r="N312" s="19">
        <f>N311+'data'!$G$21*(M311-N311)/60*C311</f>
        <v>3.4072599856466</v>
      </c>
      <c r="O312" s="20">
        <f>IF(N312&lt;='data'!$G$22,1.89,1.47)</f>
        <v>1.47</v>
      </c>
      <c r="P312" s="19">
        <f>$A312</f>
        <v>1540</v>
      </c>
      <c r="Q312" s="20">
        <f>'data'!$G$23-'data'!$G$23*(1-('data'!$G$22^O312)/('data'!$G$22^O312+N312^O312))</f>
        <v>41.9779961796441</v>
      </c>
      <c r="R312" s="20">
        <f>VLOOKUP(IF(P312-'data'!$G$24&lt;0,0,P312-'data'!$G$24),P2:Q1104,2)</f>
        <v>42.0227084352309</v>
      </c>
    </row>
    <row r="313" ht="20.05" customHeight="1">
      <c r="A313" s="17">
        <f>$A312+C312</f>
        <v>1545</v>
      </c>
      <c r="B313" s="18">
        <v>3.5</v>
      </c>
      <c r="C313" s="19">
        <v>5</v>
      </c>
      <c r="D313" t="b" s="20">
        <v>0</v>
      </c>
      <c r="E313" s="21"/>
      <c r="F313" s="22">
        <f>3600*(B313*'data'!$C$15/1000-H313-I312)/C313</f>
        <v>703.717804297840</v>
      </c>
      <c r="G313" s="22">
        <f>IF(F313&gt;'data'!$H$28,'data'!$H$28,IF(F313&lt;0,0,F313))</f>
        <v>703.717804297840</v>
      </c>
      <c r="H313" s="22">
        <f>(J313*'data'!$C$16+K313*OFFSET('data'!$C$17,0,D313)-I312*(OFFSET('data'!$C$18,0,D313)+'data'!$C$19+OFFSET('data'!$C$20,0,D313)))*$C313/60</f>
        <v>-0.9773858393025699</v>
      </c>
      <c r="I313" s="22">
        <f>(G313/60)*$C313/60+H313+I312</f>
        <v>22.9087323943552</v>
      </c>
      <c r="J313" s="22">
        <f>J312+('data'!$C$19*I312-'data'!$C$16*J312)*$C313/60</f>
        <v>78.9242706023627</v>
      </c>
      <c r="K313" s="22">
        <f>K312+(OFFSET('data'!$C$20,0,D313)*I312-OFFSET('data'!$C$17,0,D313)*K312)*$C313/60</f>
        <v>100.427848046322</v>
      </c>
      <c r="L313" s="23">
        <f>$A313/60</f>
        <v>25.75</v>
      </c>
      <c r="M313" s="19">
        <f>I313/'data'!$C$15*1000</f>
        <v>3.5</v>
      </c>
      <c r="N313" s="19">
        <f>N312+'data'!$G$21*(M312-N312)/60*C312</f>
        <v>3.40835127716983</v>
      </c>
      <c r="O313" s="20">
        <f>IF(N313&lt;='data'!$G$22,1.89,1.47)</f>
        <v>1.47</v>
      </c>
      <c r="P313" s="19">
        <f>$A313</f>
        <v>1545</v>
      </c>
      <c r="Q313" s="20">
        <f>'data'!$G$23-'data'!$G$23*(1-('data'!$G$22^O313)/('data'!$G$22^O313+N313^O313))</f>
        <v>41.9671551727283</v>
      </c>
      <c r="R313" s="20">
        <f>VLOOKUP(IF(P313-'data'!$G$24&lt;0,0,P313-'data'!$G$24),P2:Q1104,2)</f>
        <v>42.0113247247988</v>
      </c>
    </row>
    <row r="314" ht="20.05" customHeight="1">
      <c r="A314" s="17">
        <f>$A313+C313</f>
        <v>1550</v>
      </c>
      <c r="B314" s="18">
        <v>3.5</v>
      </c>
      <c r="C314" s="19">
        <v>5</v>
      </c>
      <c r="D314" t="b" s="20">
        <v>0</v>
      </c>
      <c r="E314" s="21"/>
      <c r="F314" s="22">
        <f>3600*(B314*'data'!$C$15/1000-H314-I313)/C314</f>
        <v>703.260872494653</v>
      </c>
      <c r="G314" s="22">
        <f>IF(F314&gt;'data'!$H$28,'data'!$H$28,IF(F314&lt;0,0,F314))</f>
        <v>703.260872494653</v>
      </c>
      <c r="H314" s="22">
        <f>(J314*'data'!$C$16+K314*OFFSET('data'!$C$17,0,D314)-I313*(OFFSET('data'!$C$18,0,D314)+'data'!$C$19+OFFSET('data'!$C$20,0,D314)))*$C314/60</f>
        <v>-0.9767512117981439</v>
      </c>
      <c r="I314" s="22">
        <f>(G314/60)*$C314/60+H314+I313</f>
        <v>22.9087323943552</v>
      </c>
      <c r="J314" s="22">
        <f>J313+('data'!$C$19*I313-'data'!$C$16*J313)*$C314/60</f>
        <v>79.0147730036399</v>
      </c>
      <c r="K314" s="22">
        <f>K313+(OFFSET('data'!$C$20,0,D314)*I313-OFFSET('data'!$C$17,0,D314)*K313)*$C314/60</f>
        <v>100.737654452301</v>
      </c>
      <c r="L314" s="23">
        <f>$A314/60</f>
        <v>25.8333333333333</v>
      </c>
      <c r="M314" s="19">
        <f>I314/'data'!$C$15*1000</f>
        <v>3.5</v>
      </c>
      <c r="N314" s="19">
        <f>N313+'data'!$G$21*(M313-N313)/60*C313</f>
        <v>3.40942972723302</v>
      </c>
      <c r="O314" s="20">
        <f>IF(N314&lt;='data'!$G$22,1.89,1.47)</f>
        <v>1.47</v>
      </c>
      <c r="P314" s="19">
        <f>$A314</f>
        <v>1550</v>
      </c>
      <c r="Q314" s="20">
        <f>'data'!$G$23-'data'!$G$23*(1-('data'!$G$22^O314)/('data'!$G$22^O314+N314^O314))</f>
        <v>41.9564456322588</v>
      </c>
      <c r="R314" s="20">
        <f>VLOOKUP(IF(P314-'data'!$G$24&lt;0,0,P314-'data'!$G$24),P2:Q1104,2)</f>
        <v>42.0000792608359</v>
      </c>
    </row>
    <row r="315" ht="20.05" customHeight="1">
      <c r="A315" s="17">
        <f>$A314+C314</f>
        <v>1555</v>
      </c>
      <c r="B315" s="18">
        <v>3.5</v>
      </c>
      <c r="C315" s="19">
        <v>5</v>
      </c>
      <c r="D315" t="b" s="20">
        <v>0</v>
      </c>
      <c r="E315" s="21"/>
      <c r="F315" s="22">
        <f>3600*(B315*'data'!$C$15/1000-H315-I314)/C315</f>
        <v>702.806209614929</v>
      </c>
      <c r="G315" s="22">
        <f>IF(F315&gt;'data'!$H$28,'data'!$H$28,IF(F315&lt;0,0,F315))</f>
        <v>702.806209614929</v>
      </c>
      <c r="H315" s="22">
        <f>(J315*'data'!$C$16+K315*OFFSET('data'!$C$17,0,D315)-I314*(OFFSET('data'!$C$18,0,D315)+'data'!$C$19+OFFSET('data'!$C$20,0,D315)))*$C315/60</f>
        <v>-0.976119735576305</v>
      </c>
      <c r="I315" s="22">
        <f>(G315/60)*$C315/60+H315+I314</f>
        <v>22.9087323943552</v>
      </c>
      <c r="J315" s="22">
        <f>J314+('data'!$C$19*I314-'data'!$C$16*J314)*$C315/60</f>
        <v>79.1047443044732</v>
      </c>
      <c r="K315" s="22">
        <f>K314+(OFFSET('data'!$C$20,0,D315)*I314-OFFSET('data'!$C$17,0,D315)*K314)*$C315/60</f>
        <v>101.047357331219</v>
      </c>
      <c r="L315" s="23">
        <f>$A315/60</f>
        <v>25.9166666666667</v>
      </c>
      <c r="M315" s="19">
        <f>I315/'data'!$C$15*1000</f>
        <v>3.5</v>
      </c>
      <c r="N315" s="19">
        <f>N314+'data'!$G$21*(M314-N314)/60*C314</f>
        <v>3.41049548694436</v>
      </c>
      <c r="O315" s="20">
        <f>IF(N315&lt;='data'!$G$22,1.89,1.47)</f>
        <v>1.47</v>
      </c>
      <c r="P315" s="19">
        <f>$A315</f>
        <v>1555</v>
      </c>
      <c r="Q315" s="20">
        <f>'data'!$G$23-'data'!$G$23*(1-('data'!$G$22^O315)/('data'!$G$22^O315+N315^O315))</f>
        <v>41.9458659185903</v>
      </c>
      <c r="R315" s="20">
        <f>VLOOKUP(IF(P315-'data'!$G$24&lt;0,0,P315-'data'!$G$24),P2:Q1104,2)</f>
        <v>41.9889703144762</v>
      </c>
    </row>
    <row r="316" ht="20.05" customHeight="1">
      <c r="A316" s="17">
        <f>$A315+C315</f>
        <v>1560</v>
      </c>
      <c r="B316" s="18">
        <v>3.5</v>
      </c>
      <c r="C316" s="19">
        <v>5</v>
      </c>
      <c r="D316" t="b" s="20">
        <v>0</v>
      </c>
      <c r="E316" s="21"/>
      <c r="F316" s="22">
        <f>3600*(B316*'data'!$C$15/1000-H316-I315)/C316</f>
        <v>702.353802481663</v>
      </c>
      <c r="G316" s="22">
        <f>IF(F316&gt;'data'!$H$28,'data'!$H$28,IF(F316&lt;0,0,F316))</f>
        <v>702.353802481663</v>
      </c>
      <c r="H316" s="22">
        <f>(J316*'data'!$C$16+K316*OFFSET('data'!$C$17,0,D316)-I315*(OFFSET('data'!$C$18,0,D316)+'data'!$C$19+OFFSET('data'!$C$20,0,D316)))*$C316/60</f>
        <v>-0.975491392335658</v>
      </c>
      <c r="I316" s="22">
        <f>(G316/60)*$C316/60+H316+I315</f>
        <v>22.9087323943552</v>
      </c>
      <c r="J316" s="22">
        <f>J315+('data'!$C$19*I315-'data'!$C$16*J315)*$C316/60</f>
        <v>79.1941876215498</v>
      </c>
      <c r="K316" s="22">
        <f>K315+(OFFSET('data'!$C$20,0,D316)*I315-OFFSET('data'!$C$17,0,D316)*K315)*$C316/60</f>
        <v>101.356956717672</v>
      </c>
      <c r="L316" s="23">
        <f>$A316/60</f>
        <v>26</v>
      </c>
      <c r="M316" s="19">
        <f>I316/'data'!$C$15*1000</f>
        <v>3.5</v>
      </c>
      <c r="N316" s="19">
        <f>N315+'data'!$G$21*(M315-N315)/60*C315</f>
        <v>3.41154870563393</v>
      </c>
      <c r="O316" s="20">
        <f>IF(N316&lt;='data'!$G$22,1.89,1.47)</f>
        <v>1.47</v>
      </c>
      <c r="P316" s="19">
        <f>$A316</f>
        <v>1560</v>
      </c>
      <c r="Q316" s="20">
        <f>'data'!$G$23-'data'!$G$23*(1-('data'!$G$22^O316)/('data'!$G$22^O316+N316^O316))</f>
        <v>41.935414413590</v>
      </c>
      <c r="R316" s="20">
        <f>VLOOKUP(IF(P316-'data'!$G$24&lt;0,0,P316-'data'!$G$24),P2:Q1104,2)</f>
        <v>41.9779961796441</v>
      </c>
    </row>
    <row r="317" ht="20.05" customHeight="1">
      <c r="A317" s="17">
        <f>$A316+C316</f>
        <v>1565</v>
      </c>
      <c r="B317" s="18">
        <v>3.5</v>
      </c>
      <c r="C317" s="19">
        <v>5</v>
      </c>
      <c r="D317" t="b" s="20">
        <v>0</v>
      </c>
      <c r="E317" s="21"/>
      <c r="F317" s="22">
        <f>3600*(B317*'data'!$C$15/1000-H317-I316)/C317</f>
        <v>701.903637995131</v>
      </c>
      <c r="G317" s="22">
        <f>IF(F317&gt;'data'!$H$28,'data'!$H$28,IF(F317&lt;0,0,F317))</f>
        <v>701.903637995131</v>
      </c>
      <c r="H317" s="22">
        <f>(J317*'data'!$C$16+K317*OFFSET('data'!$C$17,0,D317)-I316*(OFFSET('data'!$C$18,0,D317)+'data'!$C$19+OFFSET('data'!$C$20,0,D317)))*$C317/60</f>
        <v>-0.974866163882141</v>
      </c>
      <c r="I317" s="22">
        <f>(G317/60)*$C317/60+H317+I316</f>
        <v>22.9087323943552</v>
      </c>
      <c r="J317" s="22">
        <f>J316+('data'!$C$19*I316-'data'!$C$16*J316)*$C317/60</f>
        <v>79.2831060532672</v>
      </c>
      <c r="K317" s="22">
        <f>K316+(OFFSET('data'!$C$20,0,D317)*I316-OFFSET('data'!$C$17,0,D317)*K316)*$C317/60</f>
        <v>101.666452646244</v>
      </c>
      <c r="L317" s="23">
        <f>$A317/60</f>
        <v>26.0833333333333</v>
      </c>
      <c r="M317" s="19">
        <f>I317/'data'!$C$15*1000</f>
        <v>3.5</v>
      </c>
      <c r="N317" s="19">
        <f>N316+'data'!$G$21*(M316-N316)/60*C316</f>
        <v>3.41258953087461</v>
      </c>
      <c r="O317" s="20">
        <f>IF(N317&lt;='data'!$G$22,1.89,1.47)</f>
        <v>1.47</v>
      </c>
      <c r="P317" s="19">
        <f>$A317</f>
        <v>1565</v>
      </c>
      <c r="Q317" s="20">
        <f>'data'!$G$23-'data'!$G$23*(1-('data'!$G$22^O317)/('data'!$G$22^O317+N317^O317))</f>
        <v>41.9250895203309</v>
      </c>
      <c r="R317" s="20">
        <f>VLOOKUP(IF(P317-'data'!$G$24&lt;0,0,P317-'data'!$G$24),P2:Q1104,2)</f>
        <v>41.9671551727283</v>
      </c>
    </row>
    <row r="318" ht="20.05" customHeight="1">
      <c r="A318" s="17">
        <f>$A317+C317</f>
        <v>1570</v>
      </c>
      <c r="B318" s="18">
        <v>3.5</v>
      </c>
      <c r="C318" s="19">
        <v>5</v>
      </c>
      <c r="D318" t="b" s="20">
        <v>0</v>
      </c>
      <c r="E318" s="21"/>
      <c r="F318" s="22">
        <f>3600*(B318*'data'!$C$15/1000-H318-I317)/C318</f>
        <v>701.455703132437</v>
      </c>
      <c r="G318" s="22">
        <f>IF(F318&gt;'data'!$H$28,'data'!$H$28,IF(F318&lt;0,0,F318))</f>
        <v>701.455703132437</v>
      </c>
      <c r="H318" s="22">
        <f>(J318*'data'!$C$16+K318*OFFSET('data'!$C$17,0,D318)-I317*(OFFSET('data'!$C$18,0,D318)+'data'!$C$19+OFFSET('data'!$C$20,0,D318)))*$C318/60</f>
        <v>-0.9742440321284001</v>
      </c>
      <c r="I318" s="22">
        <f>(G318/60)*$C318/60+H318+I317</f>
        <v>22.9087323943552</v>
      </c>
      <c r="J318" s="22">
        <f>J317+('data'!$C$19*I317-'data'!$C$16*J317)*$C318/60</f>
        <v>79.3715026798403</v>
      </c>
      <c r="K318" s="22">
        <f>K317+(OFFSET('data'!$C$20,0,D318)*I317-OFFSET('data'!$C$17,0,D318)*K317)*$C318/60</f>
        <v>101.975845151507</v>
      </c>
      <c r="L318" s="23">
        <f>$A318/60</f>
        <v>26.1666666666667</v>
      </c>
      <c r="M318" s="19">
        <f>I318/'data'!$C$15*1000</f>
        <v>3.5</v>
      </c>
      <c r="N318" s="19">
        <f>N317+'data'!$G$21*(M317-N317)/60*C317</f>
        <v>3.41361810850276</v>
      </c>
      <c r="O318" s="20">
        <f>IF(N318&lt;='data'!$G$22,1.89,1.47)</f>
        <v>1.47</v>
      </c>
      <c r="P318" s="19">
        <f>$A318</f>
        <v>1570</v>
      </c>
      <c r="Q318" s="20">
        <f>'data'!$G$23-'data'!$G$23*(1-('data'!$G$22^O318)/('data'!$G$22^O318+N318^O318))</f>
        <v>41.914889662790</v>
      </c>
      <c r="R318" s="20">
        <f>VLOOKUP(IF(P318-'data'!$G$24&lt;0,0,P318-'data'!$G$24),P2:Q1104,2)</f>
        <v>41.9564456322588</v>
      </c>
    </row>
    <row r="319" ht="20.05" customHeight="1">
      <c r="A319" s="17">
        <f>$A318+C318</f>
        <v>1575</v>
      </c>
      <c r="B319" s="18">
        <v>3.5</v>
      </c>
      <c r="C319" s="19">
        <v>5</v>
      </c>
      <c r="D319" t="b" s="20">
        <v>0</v>
      </c>
      <c r="E319" s="21"/>
      <c r="F319" s="22">
        <f>3600*(B319*'data'!$C$15/1000-H319-I318)/C319</f>
        <v>701.009984947063</v>
      </c>
      <c r="G319" s="22">
        <f>IF(F319&gt;'data'!$H$28,'data'!$H$28,IF(F319&lt;0,0,F319))</f>
        <v>701.009984947063</v>
      </c>
      <c r="H319" s="22">
        <f>(J319*'data'!$C$16+K319*OFFSET('data'!$C$17,0,D319)-I318*(OFFSET('data'!$C$18,0,D319)+'data'!$C$19+OFFSET('data'!$C$20,0,D319)))*$C319/60</f>
        <v>-0.973624979093158</v>
      </c>
      <c r="I319" s="22">
        <f>(G319/60)*$C319/60+H319+I318</f>
        <v>22.9087323943552</v>
      </c>
      <c r="J319" s="22">
        <f>J318+('data'!$C$19*I318-'data'!$C$16*J318)*$C319/60</f>
        <v>79.4593805634082</v>
      </c>
      <c r="K319" s="22">
        <f>K318+(OFFSET('data'!$C$20,0,D319)*I318-OFFSET('data'!$C$17,0,D319)*K318)*$C319/60</f>
        <v>102.285134268021</v>
      </c>
      <c r="L319" s="23">
        <f>$A319/60</f>
        <v>26.25</v>
      </c>
      <c r="M319" s="19">
        <f>I319/'data'!$C$15*1000</f>
        <v>3.5</v>
      </c>
      <c r="N319" s="19">
        <f>N318+'data'!$G$21*(M318-N318)/60*C318</f>
        <v>3.41463458263864</v>
      </c>
      <c r="O319" s="20">
        <f>IF(N319&lt;='data'!$G$22,1.89,1.47)</f>
        <v>1.47</v>
      </c>
      <c r="P319" s="19">
        <f>$A319</f>
        <v>1575</v>
      </c>
      <c r="Q319" s="20">
        <f>'data'!$G$23-'data'!$G$23*(1-('data'!$G$22^O319)/('data'!$G$22^O319+N319^O319))</f>
        <v>41.9048132855514</v>
      </c>
      <c r="R319" s="20">
        <f>VLOOKUP(IF(P319-'data'!$G$24&lt;0,0,P319-'data'!$G$24),P2:Q1104,2)</f>
        <v>41.9458659185903</v>
      </c>
    </row>
    <row r="320" ht="20.05" customHeight="1">
      <c r="A320" s="17">
        <f>$A319+C319</f>
        <v>1580</v>
      </c>
      <c r="B320" s="18">
        <v>3.5</v>
      </c>
      <c r="C320" s="19">
        <v>5</v>
      </c>
      <c r="D320" t="b" s="20">
        <v>0</v>
      </c>
      <c r="E320" s="21"/>
      <c r="F320" s="22">
        <f>3600*(B320*'data'!$C$15/1000-H320-I319)/C320</f>
        <v>700.566470568419</v>
      </c>
      <c r="G320" s="22">
        <f>IF(F320&gt;'data'!$H$28,'data'!$H$28,IF(F320&lt;0,0,F320))</f>
        <v>700.566470568419</v>
      </c>
      <c r="H320" s="22">
        <f>(J320*'data'!$C$16+K320*OFFSET('data'!$C$17,0,D320)-I319*(OFFSET('data'!$C$18,0,D320)+'data'!$C$19+OFFSET('data'!$C$20,0,D320)))*$C320/60</f>
        <v>-0.973008986900597</v>
      </c>
      <c r="I320" s="22">
        <f>(G320/60)*$C320/60+H320+I319</f>
        <v>22.9087323943552</v>
      </c>
      <c r="J320" s="22">
        <f>J319+('data'!$C$19*I319-'data'!$C$16*J319)*$C320/60</f>
        <v>79.5467427481403</v>
      </c>
      <c r="K320" s="22">
        <f>K319+(OFFSET('data'!$C$20,0,D320)*I319-OFFSET('data'!$C$17,0,D320)*K319)*$C320/60</f>
        <v>102.594320030336</v>
      </c>
      <c r="L320" s="23">
        <f>$A320/60</f>
        <v>26.3333333333333</v>
      </c>
      <c r="M320" s="19">
        <f>I320/'data'!$C$15*1000</f>
        <v>3.5</v>
      </c>
      <c r="N320" s="19">
        <f>N319+'data'!$G$21*(M319-N319)/60*C319</f>
        <v>3.41563909570663</v>
      </c>
      <c r="O320" s="20">
        <f>IF(N320&lt;='data'!$G$22,1.89,1.47)</f>
        <v>1.47</v>
      </c>
      <c r="P320" s="19">
        <f>$A320</f>
        <v>1580</v>
      </c>
      <c r="Q320" s="20">
        <f>'data'!$G$23-'data'!$G$23*(1-('data'!$G$22^O320)/('data'!$G$22^O320+N320^O320))</f>
        <v>41.8948588535134</v>
      </c>
      <c r="R320" s="20">
        <f>VLOOKUP(IF(P320-'data'!$G$24&lt;0,0,P320-'data'!$G$24),P2:Q1104,2)</f>
        <v>41.935414413590</v>
      </c>
    </row>
    <row r="321" ht="20.05" customHeight="1">
      <c r="A321" s="17">
        <f>$A320+C320</f>
        <v>1585</v>
      </c>
      <c r="B321" s="18">
        <v>3.5</v>
      </c>
      <c r="C321" s="19">
        <v>5</v>
      </c>
      <c r="D321" t="b" s="20">
        <v>0</v>
      </c>
      <c r="E321" s="21"/>
      <c r="F321" s="22">
        <f>3600*(B321*'data'!$C$15/1000-H321-I320)/C321</f>
        <v>700.125147201397</v>
      </c>
      <c r="G321" s="22">
        <f>IF(F321&gt;'data'!$H$28,'data'!$H$28,IF(F321&lt;0,0,F321))</f>
        <v>700.125147201397</v>
      </c>
      <c r="H321" s="22">
        <f>(J321*'data'!$C$16+K321*OFFSET('data'!$C$17,0,D321)-I320*(OFFSET('data'!$C$18,0,D321)+'data'!$C$19+OFFSET('data'!$C$20,0,D321)))*$C321/60</f>
        <v>-0.972396037779733</v>
      </c>
      <c r="I321" s="22">
        <f>(G321/60)*$C321/60+H321+I320</f>
        <v>22.9087323943552</v>
      </c>
      <c r="J321" s="22">
        <f>J320+('data'!$C$19*I320-'data'!$C$16*J320)*$C321/60</f>
        <v>79.6335922603418</v>
      </c>
      <c r="K321" s="22">
        <f>K320+(OFFSET('data'!$C$20,0,D321)*I320-OFFSET('data'!$C$17,0,D321)*K320)*$C321/60</f>
        <v>102.903402472989</v>
      </c>
      <c r="L321" s="23">
        <f>$A321/60</f>
        <v>26.4166666666667</v>
      </c>
      <c r="M321" s="19">
        <f>I321/'data'!$C$15*1000</f>
        <v>3.5</v>
      </c>
      <c r="N321" s="19">
        <f>N320+'data'!$G$21*(M320-N320)/60*C320</f>
        <v>3.41663178845516</v>
      </c>
      <c r="O321" s="20">
        <f>IF(N321&lt;='data'!$G$22,1.89,1.47)</f>
        <v>1.47</v>
      </c>
      <c r="P321" s="19">
        <f>$A321</f>
        <v>1585</v>
      </c>
      <c r="Q321" s="20">
        <f>'data'!$G$23-'data'!$G$23*(1-('data'!$G$22^O321)/('data'!$G$22^O321+N321^O321))</f>
        <v>41.8850248516013</v>
      </c>
      <c r="R321" s="20">
        <f>VLOOKUP(IF(P321-'data'!$G$24&lt;0,0,P321-'data'!$G$24),P2:Q1104,2)</f>
        <v>41.9250895203309</v>
      </c>
    </row>
    <row r="322" ht="20.05" customHeight="1">
      <c r="A322" s="17">
        <f>$A321+C321</f>
        <v>1590</v>
      </c>
      <c r="B322" s="18">
        <v>3.5</v>
      </c>
      <c r="C322" s="19">
        <v>5</v>
      </c>
      <c r="D322" t="b" s="20">
        <v>0</v>
      </c>
      <c r="E322" s="21"/>
      <c r="F322" s="22">
        <f>3600*(B322*'data'!$C$15/1000-H322-I321)/C322</f>
        <v>699.686002125932</v>
      </c>
      <c r="G322" s="22">
        <f>IF(F322&gt;'data'!$H$28,'data'!$H$28,IF(F322&lt;0,0,F322))</f>
        <v>699.686002125932</v>
      </c>
      <c r="H322" s="22">
        <f>(J322*'data'!$C$16+K322*OFFSET('data'!$C$17,0,D322)-I321*(OFFSET('data'!$C$18,0,D322)+'data'!$C$19+OFFSET('data'!$C$20,0,D322)))*$C322/60</f>
        <v>-0.971786114063809</v>
      </c>
      <c r="I322" s="22">
        <f>(G322/60)*$C322/60+H322+I321</f>
        <v>22.9087323943552</v>
      </c>
      <c r="J322" s="22">
        <f>J321+('data'!$C$19*I321-'data'!$C$16*J321)*$C322/60</f>
        <v>79.7199321085583</v>
      </c>
      <c r="K322" s="22">
        <f>K321+(OFFSET('data'!$C$20,0,D322)*I321-OFFSET('data'!$C$17,0,D322)*K321)*$C322/60</f>
        <v>103.212381630506</v>
      </c>
      <c r="L322" s="23">
        <f>$A322/60</f>
        <v>26.5</v>
      </c>
      <c r="M322" s="19">
        <f>I322/'data'!$C$15*1000</f>
        <v>3.5</v>
      </c>
      <c r="N322" s="19">
        <f>N321+'data'!$G$21*(M321-N321)/60*C321</f>
        <v>3.41761279997645</v>
      </c>
      <c r="O322" s="20">
        <f>IF(N322&lt;='data'!$G$22,1.89,1.47)</f>
        <v>1.47</v>
      </c>
      <c r="P322" s="19">
        <f>$A322</f>
        <v>1590</v>
      </c>
      <c r="Q322" s="20">
        <f>'data'!$G$23-'data'!$G$23*(1-('data'!$G$22^O322)/('data'!$G$22^O322+N322^O322))</f>
        <v>41.8753097844844</v>
      </c>
      <c r="R322" s="20">
        <f>VLOOKUP(IF(P322-'data'!$G$24&lt;0,0,P322-'data'!$G$24),P2:Q1104,2)</f>
        <v>41.914889662790</v>
      </c>
    </row>
    <row r="323" ht="20.05" customHeight="1">
      <c r="A323" s="17">
        <f>$A322+C322</f>
        <v>1595</v>
      </c>
      <c r="B323" s="18">
        <v>3.5</v>
      </c>
      <c r="C323" s="19">
        <v>5</v>
      </c>
      <c r="D323" t="b" s="20">
        <v>0</v>
      </c>
      <c r="E323" s="21"/>
      <c r="F323" s="22">
        <f>3600*(B323*'data'!$C$15/1000-H323-I322)/C323</f>
        <v>699.2490226965569</v>
      </c>
      <c r="G323" s="22">
        <f>IF(F323&gt;'data'!$H$28,'data'!$H$28,IF(F323&lt;0,0,F323))</f>
        <v>699.2490226965569</v>
      </c>
      <c r="H323" s="22">
        <f>(J323*'data'!$C$16+K323*OFFSET('data'!$C$17,0,D323)-I322*(OFFSET('data'!$C$18,0,D323)+'data'!$C$19+OFFSET('data'!$C$20,0,D323)))*$C323/60</f>
        <v>-0.971179198189677</v>
      </c>
      <c r="I323" s="22">
        <f>(G323/60)*$C323/60+H323+I322</f>
        <v>22.9087323943552</v>
      </c>
      <c r="J323" s="22">
        <f>J322+('data'!$C$19*I322-'data'!$C$16*J322)*$C323/60</f>
        <v>79.8057652836803</v>
      </c>
      <c r="K323" s="22">
        <f>K322+(OFFSET('data'!$C$20,0,D323)*I322-OFFSET('data'!$C$17,0,D323)*K322)*$C323/60</f>
        <v>103.521257537401</v>
      </c>
      <c r="L323" s="23">
        <f>$A323/60</f>
        <v>26.5833333333333</v>
      </c>
      <c r="M323" s="19">
        <f>I323/'data'!$C$15*1000</f>
        <v>3.5</v>
      </c>
      <c r="N323" s="19">
        <f>N322+'data'!$G$21*(M322-N322)/60*C322</f>
        <v>3.418582267726</v>
      </c>
      <c r="O323" s="20">
        <f>IF(N323&lt;='data'!$G$22,1.89,1.47)</f>
        <v>1.47</v>
      </c>
      <c r="P323" s="19">
        <f>$A323</f>
        <v>1595</v>
      </c>
      <c r="Q323" s="20">
        <f>'data'!$G$23-'data'!$G$23*(1-('data'!$G$22^O323)/('data'!$G$22^O323+N323^O323))</f>
        <v>41.8657121762968</v>
      </c>
      <c r="R323" s="20">
        <f>VLOOKUP(IF(P323-'data'!$G$24&lt;0,0,P323-'data'!$G$24),P2:Q1104,2)</f>
        <v>41.9048132855514</v>
      </c>
    </row>
    <row r="324" ht="20.05" customHeight="1">
      <c r="A324" s="17">
        <f>$A323+C323</f>
        <v>1600</v>
      </c>
      <c r="B324" s="18">
        <v>3.5</v>
      </c>
      <c r="C324" s="19">
        <v>5</v>
      </c>
      <c r="D324" t="b" s="20">
        <v>0</v>
      </c>
      <c r="E324" s="21"/>
      <c r="F324" s="22">
        <f>3600*(B324*'data'!$C$15/1000-H324-I323)/C324</f>
        <v>698.814196341966</v>
      </c>
      <c r="G324" s="22">
        <f>IF(F324&gt;'data'!$H$28,'data'!$H$28,IF(F324&lt;0,0,F324))</f>
        <v>698.814196341966</v>
      </c>
      <c r="H324" s="22">
        <f>(J324*'data'!$C$16+K324*OFFSET('data'!$C$17,0,D324)-I323*(OFFSET('data'!$C$18,0,D324)+'data'!$C$19+OFFSET('data'!$C$20,0,D324)))*$C324/60</f>
        <v>-0.97057527269719</v>
      </c>
      <c r="I324" s="22">
        <f>(G324/60)*$C324/60+H324+I323</f>
        <v>22.9087323943552</v>
      </c>
      <c r="J324" s="22">
        <f>J323+('data'!$C$19*I323-'data'!$C$16*J323)*$C324/60</f>
        <v>79.8910947590466</v>
      </c>
      <c r="K324" s="22">
        <f>K323+(OFFSET('data'!$C$20,0,D324)*I323-OFFSET('data'!$C$17,0,D324)*K323)*$C324/60</f>
        <v>103.830030228178</v>
      </c>
      <c r="L324" s="23">
        <f>$A324/60</f>
        <v>26.6666666666667</v>
      </c>
      <c r="M324" s="19">
        <f>I324/'data'!$C$15*1000</f>
        <v>3.5</v>
      </c>
      <c r="N324" s="19">
        <f>N323+'data'!$G$21*(M323-N323)/60*C323</f>
        <v>3.41954032754183</v>
      </c>
      <c r="O324" s="20">
        <f>IF(N324&lt;='data'!$G$22,1.89,1.47)</f>
        <v>1.47</v>
      </c>
      <c r="P324" s="19">
        <f>$A324</f>
        <v>1600</v>
      </c>
      <c r="Q324" s="20">
        <f>'data'!$G$23-'data'!$G$23*(1-('data'!$G$22^O324)/('data'!$G$22^O324+N324^O324))</f>
        <v>41.8562305703639</v>
      </c>
      <c r="R324" s="20">
        <f>VLOOKUP(IF(P324-'data'!$G$24&lt;0,0,P324-'data'!$G$24),P2:Q1104,2)</f>
        <v>41.8948588535134</v>
      </c>
    </row>
    <row r="325" ht="20.05" customHeight="1">
      <c r="A325" s="17">
        <f>$A324+C324</f>
        <v>1605</v>
      </c>
      <c r="B325" s="18">
        <v>3.5</v>
      </c>
      <c r="C325" s="19">
        <v>5</v>
      </c>
      <c r="D325" t="b" s="20">
        <v>0</v>
      </c>
      <c r="E325" s="21"/>
      <c r="F325" s="22">
        <f>3600*(B325*'data'!$C$15/1000-H325-I324)/C325</f>
        <v>698.381510564584</v>
      </c>
      <c r="G325" s="22">
        <f>IF(F325&gt;'data'!$H$28,'data'!$H$28,IF(F325&lt;0,0,F325))</f>
        <v>698.381510564584</v>
      </c>
      <c r="H325" s="22">
        <f>(J325*'data'!$C$16+K325*OFFSET('data'!$C$17,0,D325)-I324*(OFFSET('data'!$C$18,0,D325)+'data'!$C$19+OFFSET('data'!$C$20,0,D325)))*$C325/60</f>
        <v>-0.969974320228604</v>
      </c>
      <c r="I325" s="22">
        <f>(G325/60)*$C325/60+H325+I324</f>
        <v>22.9087323943552</v>
      </c>
      <c r="J325" s="22">
        <f>J324+('data'!$C$19*I324-'data'!$C$16*J324)*$C325/60</f>
        <v>79.9759234905475</v>
      </c>
      <c r="K325" s="22">
        <f>K324+(OFFSET('data'!$C$20,0,D325)*I324-OFFSET('data'!$C$17,0,D325)*K324)*$C325/60</f>
        <v>104.138699737328</v>
      </c>
      <c r="L325" s="23">
        <f>$A325/60</f>
        <v>26.75</v>
      </c>
      <c r="M325" s="19">
        <f>I325/'data'!$C$15*1000</f>
        <v>3.5</v>
      </c>
      <c r="N325" s="19">
        <f>N324+'data'!$G$21*(M324-N324)/60*C324</f>
        <v>3.42048711366352</v>
      </c>
      <c r="O325" s="20">
        <f>IF(N325&lt;='data'!$G$22,1.89,1.47)</f>
        <v>1.47</v>
      </c>
      <c r="P325" s="19">
        <f>$A325</f>
        <v>1605</v>
      </c>
      <c r="Q325" s="20">
        <f>'data'!$G$23-'data'!$G$23*(1-('data'!$G$22^O325)/('data'!$G$22^O325+N325^O325))</f>
        <v>41.8468635289325</v>
      </c>
      <c r="R325" s="20">
        <f>VLOOKUP(IF(P325-'data'!$G$24&lt;0,0,P325-'data'!$G$24),P2:Q1104,2)</f>
        <v>41.8850248516013</v>
      </c>
    </row>
    <row r="326" ht="20.05" customHeight="1">
      <c r="A326" s="17">
        <f>$A325+C325</f>
        <v>1610</v>
      </c>
      <c r="B326" s="18">
        <v>3.5</v>
      </c>
      <c r="C326" s="19">
        <v>5</v>
      </c>
      <c r="D326" t="b" s="20">
        <v>0</v>
      </c>
      <c r="E326" s="21"/>
      <c r="F326" s="22">
        <f>3600*(B326*'data'!$C$15/1000-H326-I325)/C326</f>
        <v>697.950952940127</v>
      </c>
      <c r="G326" s="22">
        <f>IF(F326&gt;'data'!$H$28,'data'!$H$28,IF(F326&lt;0,0,F326))</f>
        <v>697.950952940127</v>
      </c>
      <c r="H326" s="22">
        <f>(J326*'data'!$C$16+K326*OFFSET('data'!$C$17,0,D326)-I325*(OFFSET('data'!$C$18,0,D326)+'data'!$C$19+OFFSET('data'!$C$20,0,D326)))*$C326/60</f>
        <v>-0.969376323527969</v>
      </c>
      <c r="I326" s="22">
        <f>(G326/60)*$C326/60+H326+I325</f>
        <v>22.9087323943552</v>
      </c>
      <c r="J326" s="22">
        <f>J325+('data'!$C$19*I325-'data'!$C$16*J325)*$C326/60</f>
        <v>80.06025441672691</v>
      </c>
      <c r="K326" s="22">
        <f>K325+(OFFSET('data'!$C$20,0,D326)*I325-OFFSET('data'!$C$17,0,D326)*K325)*$C326/60</f>
        <v>104.447266099331</v>
      </c>
      <c r="L326" s="23">
        <f>$A326/60</f>
        <v>26.8333333333333</v>
      </c>
      <c r="M326" s="19">
        <f>I326/'data'!$C$15*1000</f>
        <v>3.5</v>
      </c>
      <c r="N326" s="19">
        <f>N325+'data'!$G$21*(M325-N325)/60*C325</f>
        <v>3.42142275875104</v>
      </c>
      <c r="O326" s="20">
        <f>IF(N326&lt;='data'!$G$22,1.89,1.47)</f>
        <v>1.47</v>
      </c>
      <c r="P326" s="19">
        <f>$A326</f>
        <v>1610</v>
      </c>
      <c r="Q326" s="20">
        <f>'data'!$G$23-'data'!$G$23*(1-('data'!$G$22^O326)/('data'!$G$22^O326+N326^O326))</f>
        <v>41.8376096329046</v>
      </c>
      <c r="R326" s="20">
        <f>VLOOKUP(IF(P326-'data'!$G$24&lt;0,0,P326-'data'!$G$24),P2:Q1104,2)</f>
        <v>41.8753097844844</v>
      </c>
    </row>
    <row r="327" ht="20.05" customHeight="1">
      <c r="A327" s="17">
        <f>$A326+C326</f>
        <v>1615</v>
      </c>
      <c r="B327" s="18">
        <v>3.5</v>
      </c>
      <c r="C327" s="19">
        <v>5</v>
      </c>
      <c r="D327" t="b" s="20">
        <v>0</v>
      </c>
      <c r="E327" s="21"/>
      <c r="F327" s="22">
        <f>3600*(B327*'data'!$C$15/1000-H327-I326)/C327</f>
        <v>697.522511117175</v>
      </c>
      <c r="G327" s="22">
        <f>IF(F327&gt;'data'!$H$28,'data'!$H$28,IF(F327&lt;0,0,F327))</f>
        <v>697.522511117175</v>
      </c>
      <c r="H327" s="22">
        <f>(J327*'data'!$C$16+K327*OFFSET('data'!$C$17,0,D327)-I326*(OFFSET('data'!$C$18,0,D327)+'data'!$C$19+OFFSET('data'!$C$20,0,D327)))*$C327/60</f>
        <v>-0.968781265440536</v>
      </c>
      <c r="I327" s="22">
        <f>(G327/60)*$C327/60+H327+I326</f>
        <v>22.9087323943552</v>
      </c>
      <c r="J327" s="22">
        <f>J326+('data'!$C$19*I326-'data'!$C$16*J326)*$C327/60</f>
        <v>80.14409045888451</v>
      </c>
      <c r="K327" s="22">
        <f>K326+(OFFSET('data'!$C$20,0,D327)*I326-OFFSET('data'!$C$17,0,D327)*K326)*$C327/60</f>
        <v>104.755729348655</v>
      </c>
      <c r="L327" s="23">
        <f>$A327/60</f>
        <v>26.9166666666667</v>
      </c>
      <c r="M327" s="19">
        <f>I327/'data'!$C$15*1000</f>
        <v>3.5</v>
      </c>
      <c r="N327" s="19">
        <f>N326+'data'!$G$21*(M326-N326)/60*C326</f>
        <v>3.42234739390331</v>
      </c>
      <c r="O327" s="20">
        <f>IF(N327&lt;='data'!$G$22,1.89,1.47)</f>
        <v>1.47</v>
      </c>
      <c r="P327" s="19">
        <f>$A327</f>
        <v>1615</v>
      </c>
      <c r="Q327" s="20">
        <f>'data'!$G$23-'data'!$G$23*(1-('data'!$G$22^O327)/('data'!$G$22^O327+N327^O327))</f>
        <v>41.8284674815766</v>
      </c>
      <c r="R327" s="20">
        <f>VLOOKUP(IF(P327-'data'!$G$24&lt;0,0,P327-'data'!$G$24),P2:Q1104,2)</f>
        <v>41.8657121762968</v>
      </c>
    </row>
    <row r="328" ht="20.05" customHeight="1">
      <c r="A328" s="17">
        <f>$A327+C327</f>
        <v>1620</v>
      </c>
      <c r="B328" s="18">
        <v>3.5</v>
      </c>
      <c r="C328" s="19">
        <v>5</v>
      </c>
      <c r="D328" t="b" s="20">
        <v>0</v>
      </c>
      <c r="E328" s="21"/>
      <c r="F328" s="22">
        <f>3600*(B328*'data'!$C$15/1000-H328-I327)/C328</f>
        <v>697.096172816747</v>
      </c>
      <c r="G328" s="22">
        <f>IF(F328&gt;'data'!$H$28,'data'!$H$28,IF(F328&lt;0,0,F328))</f>
        <v>697.096172816747</v>
      </c>
      <c r="H328" s="22">
        <f>(J328*'data'!$C$16+K328*OFFSET('data'!$C$17,0,D328)-I327*(OFFSET('data'!$C$18,0,D328)+'data'!$C$19+OFFSET('data'!$C$20,0,D328)))*$C328/60</f>
        <v>-0.968189128912164</v>
      </c>
      <c r="I328" s="22">
        <f>(G328/60)*$C328/60+H328+I327</f>
        <v>22.9087323943552</v>
      </c>
      <c r="J328" s="22">
        <f>J327+('data'!$C$19*I327-'data'!$C$16*J327)*$C328/60</f>
        <v>80.2274345211766</v>
      </c>
      <c r="K328" s="22">
        <f>K327+(OFFSET('data'!$C$20,0,D328)*I327-OFFSET('data'!$C$17,0,D328)*K327)*$C328/60</f>
        <v>105.064089519757</v>
      </c>
      <c r="L328" s="23">
        <f>$A328/60</f>
        <v>27</v>
      </c>
      <c r="M328" s="19">
        <f>I328/'data'!$C$15*1000</f>
        <v>3.5</v>
      </c>
      <c r="N328" s="19">
        <f>N327+'data'!$G$21*(M327-N327)/60*C327</f>
        <v>3.42326114867659</v>
      </c>
      <c r="O328" s="20">
        <f>IF(N328&lt;='data'!$G$22,1.89,1.47)</f>
        <v>1.47</v>
      </c>
      <c r="P328" s="19">
        <f>$A328</f>
        <v>1620</v>
      </c>
      <c r="Q328" s="20">
        <f>'data'!$G$23-'data'!$G$23*(1-('data'!$G$22^O328)/('data'!$G$22^O328+N328^O328))</f>
        <v>41.8194356923817</v>
      </c>
      <c r="R328" s="20">
        <f>VLOOKUP(IF(P328-'data'!$G$24&lt;0,0,P328-'data'!$G$24),P2:Q1104,2)</f>
        <v>41.8562305703639</v>
      </c>
    </row>
    <row r="329" ht="20.05" customHeight="1">
      <c r="A329" s="17">
        <f>$A328+C328</f>
        <v>1625</v>
      </c>
      <c r="B329" s="18">
        <v>3.5</v>
      </c>
      <c r="C329" s="19">
        <v>5</v>
      </c>
      <c r="D329" t="b" s="20">
        <v>0</v>
      </c>
      <c r="E329" s="21"/>
      <c r="F329" s="22">
        <f>3600*(B329*'data'!$C$15/1000-H329-I328)/C329</f>
        <v>696.671925831873</v>
      </c>
      <c r="G329" s="22">
        <f>IF(F329&gt;'data'!$H$28,'data'!$H$28,IF(F329&lt;0,0,F329))</f>
        <v>696.671925831873</v>
      </c>
      <c r="H329" s="22">
        <f>(J329*'data'!$C$16+K329*OFFSET('data'!$C$17,0,D329)-I328*(OFFSET('data'!$C$18,0,D329)+'data'!$C$19+OFFSET('data'!$C$20,0,D329)))*$C329/60</f>
        <v>-0.9675998969887269</v>
      </c>
      <c r="I329" s="22">
        <f>(G329/60)*$C329/60+H329+I328</f>
        <v>22.9087323943552</v>
      </c>
      <c r="J329" s="22">
        <f>J328+('data'!$C$19*I328-'data'!$C$16*J328)*$C329/60</f>
        <v>80.3102894907169</v>
      </c>
      <c r="K329" s="22">
        <f>K328+(OFFSET('data'!$C$20,0,D329)*I328-OFFSET('data'!$C$17,0,D329)*K328)*$C329/60</f>
        <v>105.372346647082</v>
      </c>
      <c r="L329" s="23">
        <f>$A329/60</f>
        <v>27.0833333333333</v>
      </c>
      <c r="M329" s="19">
        <f>I329/'data'!$C$15*1000</f>
        <v>3.5</v>
      </c>
      <c r="N329" s="19">
        <f>N328+'data'!$G$21*(M328-N328)/60*C328</f>
        <v>3.42416415110262</v>
      </c>
      <c r="O329" s="20">
        <f>IF(N329&lt;='data'!$G$22,1.89,1.47)</f>
        <v>1.47</v>
      </c>
      <c r="P329" s="19">
        <f>$A329</f>
        <v>1625</v>
      </c>
      <c r="Q329" s="20">
        <f>'data'!$G$23-'data'!$G$23*(1-('data'!$G$22^O329)/('data'!$G$22^O329+N329^O329))</f>
        <v>41.8105129006366</v>
      </c>
      <c r="R329" s="20">
        <f>VLOOKUP(IF(P329-'data'!$G$24&lt;0,0,P329-'data'!$G$24),P2:Q1104,2)</f>
        <v>41.8468635289325</v>
      </c>
    </row>
    <row r="330" ht="20.05" customHeight="1">
      <c r="A330" s="17">
        <f>$A329+C329</f>
        <v>1630</v>
      </c>
      <c r="B330" s="18">
        <v>3.5</v>
      </c>
      <c r="C330" s="19">
        <v>5</v>
      </c>
      <c r="D330" t="b" s="20">
        <v>0</v>
      </c>
      <c r="E330" s="21"/>
      <c r="F330" s="22">
        <f>3600*(B330*'data'!$C$15/1000-H330-I329)/C330</f>
        <v>696.249758027169</v>
      </c>
      <c r="G330" s="22">
        <f>IF(F330&gt;'data'!$H$28,'data'!$H$28,IF(F330&lt;0,0,F330))</f>
        <v>696.249758027169</v>
      </c>
      <c r="H330" s="22">
        <f>(J330*'data'!$C$16+K330*OFFSET('data'!$C$17,0,D330)-I329*(OFFSET('data'!$C$18,0,D330)+'data'!$C$19+OFFSET('data'!$C$20,0,D330)))*$C330/60</f>
        <v>-0.967013552815527</v>
      </c>
      <c r="I330" s="22">
        <f>(G330/60)*$C330/60+H330+I329</f>
        <v>22.9087323943552</v>
      </c>
      <c r="J330" s="22">
        <f>J329+('data'!$C$19*I329-'data'!$C$16*J329)*$C330/60</f>
        <v>80.3926582376766</v>
      </c>
      <c r="K330" s="22">
        <f>K329+(OFFSET('data'!$C$20,0,D330)*I329-OFFSET('data'!$C$17,0,D330)*K329)*$C330/60</f>
        <v>105.680500765065</v>
      </c>
      <c r="L330" s="23">
        <f>$A330/60</f>
        <v>27.1666666666667</v>
      </c>
      <c r="M330" s="19">
        <f>I330/'data'!$C$15*1000</f>
        <v>3.5</v>
      </c>
      <c r="N330" s="19">
        <f>N329+'data'!$G$21*(M329-N329)/60*C329</f>
        <v>3.42505652770657</v>
      </c>
      <c r="O330" s="20">
        <f>IF(N330&lt;='data'!$G$22,1.89,1.47)</f>
        <v>1.47</v>
      </c>
      <c r="P330" s="19">
        <f>$A330</f>
        <v>1630</v>
      </c>
      <c r="Q330" s="20">
        <f>'data'!$G$23-'data'!$G$23*(1-('data'!$G$22^O330)/('data'!$G$22^O330+N330^O330))</f>
        <v>41.8016977592922</v>
      </c>
      <c r="R330" s="20">
        <f>VLOOKUP(IF(P330-'data'!$G$24&lt;0,0,P330-'data'!$G$24),P2:Q1104,2)</f>
        <v>41.8376096329046</v>
      </c>
    </row>
    <row r="331" ht="20.05" customHeight="1">
      <c r="A331" s="17">
        <f>$A330+C330</f>
        <v>1635</v>
      </c>
      <c r="B331" s="18">
        <v>3.5</v>
      </c>
      <c r="C331" s="19">
        <v>5</v>
      </c>
      <c r="D331" t="b" s="20">
        <v>0</v>
      </c>
      <c r="E331" s="21"/>
      <c r="F331" s="22">
        <f>3600*(B331*'data'!$C$15/1000-H331-I330)/C331</f>
        <v>695.829657338424</v>
      </c>
      <c r="G331" s="22">
        <f>IF(F331&gt;'data'!$H$28,'data'!$H$28,IF(F331&lt;0,0,F331))</f>
        <v>695.829657338424</v>
      </c>
      <c r="H331" s="22">
        <f>(J331*'data'!$C$16+K331*OFFSET('data'!$C$17,0,D331)-I330*(OFFSET('data'!$C$18,0,D331)+'data'!$C$19+OFFSET('data'!$C$20,0,D331)))*$C331/60</f>
        <v>-0.966430079636715</v>
      </c>
      <c r="I331" s="22">
        <f>(G331/60)*$C331/60+H331+I330</f>
        <v>22.9087323943552</v>
      </c>
      <c r="J331" s="22">
        <f>J330+('data'!$C$19*I330-'data'!$C$16*J330)*$C331/60</f>
        <v>80.4745436153836</v>
      </c>
      <c r="K331" s="22">
        <f>K330+(OFFSET('data'!$C$20,0,D331)*I330-OFFSET('data'!$C$17,0,D331)*K330)*$C331/60</f>
        <v>105.988551908127</v>
      </c>
      <c r="L331" s="23">
        <f>$A331/60</f>
        <v>27.25</v>
      </c>
      <c r="M331" s="19">
        <f>I331/'data'!$C$15*1000</f>
        <v>3.5</v>
      </c>
      <c r="N331" s="19">
        <f>N330+'data'!$G$21*(M330-N330)/60*C330</f>
        <v>3.42593840352474</v>
      </c>
      <c r="O331" s="20">
        <f>IF(N331&lt;='data'!$G$22,1.89,1.47)</f>
        <v>1.47</v>
      </c>
      <c r="P331" s="19">
        <f>$A331</f>
        <v>1635</v>
      </c>
      <c r="Q331" s="20">
        <f>'data'!$G$23-'data'!$G$23*(1-('data'!$G$22^O331)/('data'!$G$22^O331+N331^O331))</f>
        <v>41.7929889386884</v>
      </c>
      <c r="R331" s="20">
        <f>VLOOKUP(IF(P331-'data'!$G$24&lt;0,0,P331-'data'!$G$24),P2:Q1104,2)</f>
        <v>41.8284674815766</v>
      </c>
    </row>
    <row r="332" ht="20.05" customHeight="1">
      <c r="A332" s="17">
        <f>$A331+C331</f>
        <v>1640</v>
      </c>
      <c r="B332" s="18">
        <v>3.5</v>
      </c>
      <c r="C332" s="19">
        <v>5</v>
      </c>
      <c r="D332" t="b" s="20">
        <v>0</v>
      </c>
      <c r="E332" s="21"/>
      <c r="F332" s="22">
        <f>3600*(B332*'data'!$C$15/1000-H332-I331)/C332</f>
        <v>695.411611772176</v>
      </c>
      <c r="G332" s="22">
        <f>IF(F332&gt;'data'!$H$28,'data'!$H$28,IF(F332&lt;0,0,F332))</f>
        <v>695.411611772176</v>
      </c>
      <c r="H332" s="22">
        <f>(J332*'data'!$C$16+K332*OFFSET('data'!$C$17,0,D332)-I331*(OFFSET('data'!$C$18,0,D332)+'data'!$C$19+OFFSET('data'!$C$20,0,D332)))*$C332/60</f>
        <v>-0.965849460794704</v>
      </c>
      <c r="I332" s="22">
        <f>(G332/60)*$C332/60+H332+I331</f>
        <v>22.9087323943552</v>
      </c>
      <c r="J332" s="22">
        <f>J331+('data'!$C$19*I331-'data'!$C$16*J331)*$C332/60</f>
        <v>80.5559484604214</v>
      </c>
      <c r="K332" s="22">
        <f>K331+(OFFSET('data'!$C$20,0,D332)*I331-OFFSET('data'!$C$17,0,D332)*K331)*$C332/60</f>
        <v>106.296500110679</v>
      </c>
      <c r="L332" s="23">
        <f>$A332/60</f>
        <v>27.3333333333333</v>
      </c>
      <c r="M332" s="19">
        <f>I332/'data'!$C$15*1000</f>
        <v>3.5</v>
      </c>
      <c r="N332" s="19">
        <f>N331+'data'!$G$21*(M331-N331)/60*C331</f>
        <v>3.42680990212212</v>
      </c>
      <c r="O332" s="20">
        <f>IF(N332&lt;='data'!$G$22,1.89,1.47)</f>
        <v>1.47</v>
      </c>
      <c r="P332" s="19">
        <f>$A332</f>
        <v>1640</v>
      </c>
      <c r="Q332" s="20">
        <f>'data'!$G$23-'data'!$G$23*(1-('data'!$G$22^O332)/('data'!$G$22^O332+N332^O332))</f>
        <v>41.7843851263121</v>
      </c>
      <c r="R332" s="20">
        <f>VLOOKUP(IF(P332-'data'!$G$24&lt;0,0,P332-'data'!$G$24),P2:Q1104,2)</f>
        <v>41.8194356923817</v>
      </c>
    </row>
    <row r="333" ht="20.05" customHeight="1">
      <c r="A333" s="17">
        <f>$A332+C332</f>
        <v>1645</v>
      </c>
      <c r="B333" s="18">
        <v>3.5</v>
      </c>
      <c r="C333" s="19">
        <v>5</v>
      </c>
      <c r="D333" t="b" s="20">
        <v>0</v>
      </c>
      <c r="E333" s="21"/>
      <c r="F333" s="22">
        <f>3600*(B333*'data'!$C$15/1000-H333-I332)/C333</f>
        <v>694.9956094053</v>
      </c>
      <c r="G333" s="22">
        <f>IF(F333&gt;'data'!$H$28,'data'!$H$28,IF(F333&lt;0,0,F333))</f>
        <v>694.9956094053</v>
      </c>
      <c r="H333" s="22">
        <f>(J333*'data'!$C$16+K333*OFFSET('data'!$C$17,0,D333)-I332*(OFFSET('data'!$C$18,0,D333)+'data'!$C$19+OFFSET('data'!$C$20,0,D333)))*$C333/60</f>
        <v>-0.965271679729598</v>
      </c>
      <c r="I333" s="22">
        <f>(G333/60)*$C333/60+H333+I332</f>
        <v>22.9087323943552</v>
      </c>
      <c r="J333" s="22">
        <f>J332+('data'!$C$19*I332-'data'!$C$16*J332)*$C333/60</f>
        <v>80.63687559272751</v>
      </c>
      <c r="K333" s="22">
        <f>K332+(OFFSET('data'!$C$20,0,D333)*I332-OFFSET('data'!$C$17,0,D333)*K332)*$C333/60</f>
        <v>106.604345407121</v>
      </c>
      <c r="L333" s="23">
        <f>$A333/60</f>
        <v>27.4166666666667</v>
      </c>
      <c r="M333" s="19">
        <f>I333/'data'!$C$15*1000</f>
        <v>3.5</v>
      </c>
      <c r="N333" s="19">
        <f>N332+'data'!$G$21*(M332-N332)/60*C332</f>
        <v>3.42767114560968</v>
      </c>
      <c r="O333" s="20">
        <f>IF(N333&lt;='data'!$G$22,1.89,1.47)</f>
        <v>1.47</v>
      </c>
      <c r="P333" s="19">
        <f>$A333</f>
        <v>1645</v>
      </c>
      <c r="Q333" s="20">
        <f>'data'!$G$23-'data'!$G$23*(1-('data'!$G$22^O333)/('data'!$G$22^O333+N333^O333))</f>
        <v>41.7758850265595</v>
      </c>
      <c r="R333" s="20">
        <f>VLOOKUP(IF(P333-'data'!$G$24&lt;0,0,P333-'data'!$G$24),P2:Q1104,2)</f>
        <v>41.8105129006366</v>
      </c>
    </row>
    <row r="334" ht="20.05" customHeight="1">
      <c r="A334" s="17">
        <f>$A333+C333</f>
        <v>1650</v>
      </c>
      <c r="B334" s="18">
        <v>3.5</v>
      </c>
      <c r="C334" s="19">
        <v>5</v>
      </c>
      <c r="D334" t="b" s="20">
        <v>0</v>
      </c>
      <c r="E334" s="21"/>
      <c r="F334" s="22">
        <f>3600*(B334*'data'!$C$15/1000-H334-I333)/C334</f>
        <v>694.581638384593</v>
      </c>
      <c r="G334" s="22">
        <f>IF(F334&gt;'data'!$H$28,'data'!$H$28,IF(F334&lt;0,0,F334))</f>
        <v>694.581638384593</v>
      </c>
      <c r="H334" s="22">
        <f>(J334*'data'!$C$16+K334*OFFSET('data'!$C$17,0,D334)-I333*(OFFSET('data'!$C$18,0,D334)+'data'!$C$19+OFFSET('data'!$C$20,0,D334)))*$C334/60</f>
        <v>-0.9646967199786159</v>
      </c>
      <c r="I334" s="22">
        <f>(G334/60)*$C334/60+H334+I333</f>
        <v>22.9087323943552</v>
      </c>
      <c r="J334" s="22">
        <f>J333+('data'!$C$19*I333-'data'!$C$16*J333)*$C334/60</f>
        <v>80.71732781569099</v>
      </c>
      <c r="K334" s="22">
        <f>K333+(OFFSET('data'!$C$20,0,D334)*I333-OFFSET('data'!$C$17,0,D334)*K333)*$C334/60</f>
        <v>106.912087831841</v>
      </c>
      <c r="L334" s="23">
        <f>$A334/60</f>
        <v>27.5</v>
      </c>
      <c r="M334" s="19">
        <f>I334/'data'!$C$15*1000</f>
        <v>3.5</v>
      </c>
      <c r="N334" s="19">
        <f>N333+'data'!$G$21*(M333-N333)/60*C333</f>
        <v>3.42852225466149</v>
      </c>
      <c r="O334" s="20">
        <f>IF(N334&lt;='data'!$G$22,1.89,1.47)</f>
        <v>1.47</v>
      </c>
      <c r="P334" s="19">
        <f>$A334</f>
        <v>1650</v>
      </c>
      <c r="Q334" s="20">
        <f>'data'!$G$23-'data'!$G$23*(1-('data'!$G$22^O334)/('data'!$G$22^O334+N334^O334))</f>
        <v>41.7674873605016</v>
      </c>
      <c r="R334" s="20">
        <f>VLOOKUP(IF(P334-'data'!$G$24&lt;0,0,P334-'data'!$G$24),P2:Q1104,2)</f>
        <v>41.8016977592922</v>
      </c>
    </row>
    <row r="335" ht="20.05" customHeight="1">
      <c r="A335" s="17">
        <f>$A334+C334</f>
        <v>1655</v>
      </c>
      <c r="B335" s="18">
        <v>3.5</v>
      </c>
      <c r="C335" s="19">
        <v>5</v>
      </c>
      <c r="D335" t="b" s="20">
        <v>0</v>
      </c>
      <c r="E335" s="21"/>
      <c r="F335" s="22">
        <f>3600*(B335*'data'!$C$15/1000-H335-I334)/C335</f>
        <v>694.169686926367</v>
      </c>
      <c r="G335" s="22">
        <f>IF(F335&gt;'data'!$H$28,'data'!$H$28,IF(F335&lt;0,0,F335))</f>
        <v>694.169686926367</v>
      </c>
      <c r="H335" s="22">
        <f>(J335*'data'!$C$16+K335*OFFSET('data'!$C$17,0,D335)-I334*(OFFSET('data'!$C$18,0,D335)+'data'!$C$19+OFFSET('data'!$C$20,0,D335)))*$C335/60</f>
        <v>-0.964124565175525</v>
      </c>
      <c r="I335" s="22">
        <f>(G335/60)*$C335/60+H335+I334</f>
        <v>22.9087323943552</v>
      </c>
      <c r="J335" s="22">
        <f>J334+('data'!$C$19*I334-'data'!$C$16*J334)*$C335/60</f>
        <v>80.79730791624969</v>
      </c>
      <c r="K335" s="22">
        <f>K334+(OFFSET('data'!$C$20,0,D335)*I334-OFFSET('data'!$C$17,0,D335)*K334)*$C335/60</f>
        <v>107.219727419214</v>
      </c>
      <c r="L335" s="23">
        <f>$A335/60</f>
        <v>27.5833333333333</v>
      </c>
      <c r="M335" s="19">
        <f>I335/'data'!$C$15*1000</f>
        <v>3.5</v>
      </c>
      <c r="N335" s="19">
        <f>N334+'data'!$G$21*(M334-N334)/60*C334</f>
        <v>3.42936334853161</v>
      </c>
      <c r="O335" s="20">
        <f>IF(N335&lt;='data'!$G$22,1.89,1.47)</f>
        <v>1.47</v>
      </c>
      <c r="P335" s="19">
        <f>$A335</f>
        <v>1655</v>
      </c>
      <c r="Q335" s="20">
        <f>'data'!$G$23-'data'!$G$23*(1-('data'!$G$22^O335)/('data'!$G$22^O335+N335^O335))</f>
        <v>41.7591908656542</v>
      </c>
      <c r="R335" s="20">
        <f>VLOOKUP(IF(P335-'data'!$G$24&lt;0,0,P335-'data'!$G$24),P2:Q1104,2)</f>
        <v>41.7929889386884</v>
      </c>
    </row>
    <row r="336" ht="20.05" customHeight="1">
      <c r="A336" s="17">
        <f>$A335+C335</f>
        <v>1660</v>
      </c>
      <c r="B336" s="18">
        <v>3.5</v>
      </c>
      <c r="C336" s="19">
        <v>5</v>
      </c>
      <c r="D336" t="b" s="20">
        <v>0</v>
      </c>
      <c r="E336" s="21"/>
      <c r="F336" s="22">
        <f>3600*(B336*'data'!$C$15/1000-H336-I335)/C336</f>
        <v>693.759743316038</v>
      </c>
      <c r="G336" s="22">
        <f>IF(F336&gt;'data'!$H$28,'data'!$H$28,IF(F336&lt;0,0,F336))</f>
        <v>693.759743316038</v>
      </c>
      <c r="H336" s="22">
        <f>(J336*'data'!$C$16+K336*OFFSET('data'!$C$17,0,D336)-I335*(OFFSET('data'!$C$18,0,D336)+'data'!$C$19+OFFSET('data'!$C$20,0,D336)))*$C336/60</f>
        <v>-0.963555199050068</v>
      </c>
      <c r="I336" s="22">
        <f>(G336/60)*$C336/60+H336+I335</f>
        <v>22.9087323943552</v>
      </c>
      <c r="J336" s="22">
        <f>J335+('data'!$C$19*I335-'data'!$C$16*J335)*$C336/60</f>
        <v>80.8768186649867</v>
      </c>
      <c r="K336" s="22">
        <f>K335+(OFFSET('data'!$C$20,0,D336)*I335-OFFSET('data'!$C$17,0,D336)*K335)*$C336/60</f>
        <v>107.527264203606</v>
      </c>
      <c r="L336" s="23">
        <f>$A336/60</f>
        <v>27.6666666666667</v>
      </c>
      <c r="M336" s="19">
        <f>I336/'data'!$C$15*1000</f>
        <v>3.5</v>
      </c>
      <c r="N336" s="19">
        <f>N335+'data'!$G$21*(M335-N335)/60*C335</f>
        <v>3.43019454507082</v>
      </c>
      <c r="O336" s="20">
        <f>IF(N336&lt;='data'!$G$22,1.89,1.47)</f>
        <v>1.47</v>
      </c>
      <c r="P336" s="19">
        <f>$A336</f>
        <v>1660</v>
      </c>
      <c r="Q336" s="20">
        <f>'data'!$G$23-'data'!$G$23*(1-('data'!$G$22^O336)/('data'!$G$22^O336+N336^O336))</f>
        <v>41.750994295750</v>
      </c>
      <c r="R336" s="20">
        <f>VLOOKUP(IF(P336-'data'!$G$24&lt;0,0,P336-'data'!$G$24),P2:Q1104,2)</f>
        <v>41.7843851263121</v>
      </c>
    </row>
    <row r="337" ht="20.05" customHeight="1">
      <c r="A337" s="17">
        <f>$A336+C336</f>
        <v>1665</v>
      </c>
      <c r="B337" s="18">
        <v>3.5</v>
      </c>
      <c r="C337" s="19">
        <v>5</v>
      </c>
      <c r="D337" t="b" s="20">
        <v>0</v>
      </c>
      <c r="E337" s="21"/>
      <c r="F337" s="22">
        <f>3600*(B337*'data'!$C$15/1000-H337-I336)/C337</f>
        <v>693.351795907722</v>
      </c>
      <c r="G337" s="22">
        <f>IF(F337&gt;'data'!$H$28,'data'!$H$28,IF(F337&lt;0,0,F337))</f>
        <v>693.351795907722</v>
      </c>
      <c r="H337" s="22">
        <f>(J337*'data'!$C$16+K337*OFFSET('data'!$C$17,0,D337)-I336*(OFFSET('data'!$C$18,0,D337)+'data'!$C$19+OFFSET('data'!$C$20,0,D337)))*$C337/60</f>
        <v>-0.9629886054274061</v>
      </c>
      <c r="I337" s="22">
        <f>(G337/60)*$C337/60+H337+I336</f>
        <v>22.9087323943552</v>
      </c>
      <c r="J337" s="22">
        <f>J336+('data'!$C$19*I336-'data'!$C$16*J336)*$C337/60</f>
        <v>80.9558628162262</v>
      </c>
      <c r="K337" s="22">
        <f>K336+(OFFSET('data'!$C$20,0,D337)*I336-OFFSET('data'!$C$17,0,D337)*K336)*$C337/60</f>
        <v>107.834698219370</v>
      </c>
      <c r="L337" s="23">
        <f>$A337/60</f>
        <v>27.75</v>
      </c>
      <c r="M337" s="19">
        <f>I337/'data'!$C$15*1000</f>
        <v>3.5</v>
      </c>
      <c r="N337" s="19">
        <f>N336+'data'!$G$21*(M336-N336)/60*C336</f>
        <v>3.43101596074312</v>
      </c>
      <c r="O337" s="20">
        <f>IF(N337&lt;='data'!$G$22,1.89,1.47)</f>
        <v>1.47</v>
      </c>
      <c r="P337" s="19">
        <f>$A337</f>
        <v>1665</v>
      </c>
      <c r="Q337" s="20">
        <f>'data'!$G$23-'data'!$G$23*(1-('data'!$G$22^O337)/('data'!$G$22^O337+N337^O337))</f>
        <v>41.7428964205161</v>
      </c>
      <c r="R337" s="20">
        <f>VLOOKUP(IF(P337-'data'!$G$24&lt;0,0,P337-'data'!$G$24),P2:Q1104,2)</f>
        <v>41.7758850265595</v>
      </c>
    </row>
    <row r="338" ht="20.05" customHeight="1">
      <c r="A338" s="17">
        <f>$A337+C337</f>
        <v>1670</v>
      </c>
      <c r="B338" s="18">
        <v>3.5</v>
      </c>
      <c r="C338" s="19">
        <v>5</v>
      </c>
      <c r="D338" t="b" s="20">
        <v>0</v>
      </c>
      <c r="E338" s="21"/>
      <c r="F338" s="22">
        <f>3600*(B338*'data'!$C$15/1000-H338-I337)/C338</f>
        <v>692.945833123830</v>
      </c>
      <c r="G338" s="22">
        <f>IF(F338&gt;'data'!$H$28,'data'!$H$28,IF(F338&lt;0,0,F338))</f>
        <v>692.945833123830</v>
      </c>
      <c r="H338" s="22">
        <f>(J338*'data'!$C$16+K338*OFFSET('data'!$C$17,0,D338)-I337*(OFFSET('data'!$C$18,0,D338)+'data'!$C$19+OFFSET('data'!$C$20,0,D338)))*$C338/60</f>
        <v>-0.962424768227556</v>
      </c>
      <c r="I338" s="22">
        <f>(G338/60)*$C338/60+H338+I337</f>
        <v>22.9087323943552</v>
      </c>
      <c r="J338" s="22">
        <f>J337+('data'!$C$19*I337-'data'!$C$16*J337)*$C338/60</f>
        <v>81.0344431081292</v>
      </c>
      <c r="K338" s="22">
        <f>K337+(OFFSET('data'!$C$20,0,D338)*I337-OFFSET('data'!$C$17,0,D338)*K337)*$C338/60</f>
        <v>108.142029500848</v>
      </c>
      <c r="L338" s="23">
        <f>$A338/60</f>
        <v>27.8333333333333</v>
      </c>
      <c r="M338" s="19">
        <f>I338/'data'!$C$15*1000</f>
        <v>3.5</v>
      </c>
      <c r="N338" s="19">
        <f>N337+'data'!$G$21*(M337-N337)/60*C337</f>
        <v>3.43182771064206</v>
      </c>
      <c r="O338" s="20">
        <f>IF(N338&lt;='data'!$G$22,1.89,1.47)</f>
        <v>1.47</v>
      </c>
      <c r="P338" s="19">
        <f>$A338</f>
        <v>1670</v>
      </c>
      <c r="Q338" s="20">
        <f>'data'!$G$23-'data'!$G$23*(1-('data'!$G$22^O338)/('data'!$G$22^O338+N338^O338))</f>
        <v>41.7348960254528</v>
      </c>
      <c r="R338" s="20">
        <f>VLOOKUP(IF(P338-'data'!$G$24&lt;0,0,P338-'data'!$G$24),P2:Q1104,2)</f>
        <v>41.7674873605016</v>
      </c>
    </row>
    <row r="339" ht="20.05" customHeight="1">
      <c r="A339" s="17">
        <f>$A338+C338</f>
        <v>1675</v>
      </c>
      <c r="B339" s="18">
        <v>3.5</v>
      </c>
      <c r="C339" s="19">
        <v>5</v>
      </c>
      <c r="D339" t="b" s="20">
        <v>0</v>
      </c>
      <c r="E339" s="21"/>
      <c r="F339" s="22">
        <f>3600*(B339*'data'!$C$15/1000-H339-I338)/C339</f>
        <v>692.541843454670</v>
      </c>
      <c r="G339" s="22">
        <f>IF(F339&gt;'data'!$H$28,'data'!$H$28,IF(F339&lt;0,0,F339))</f>
        <v>692.541843454670</v>
      </c>
      <c r="H339" s="22">
        <f>(J339*'data'!$C$16+K339*OFFSET('data'!$C$17,0,D339)-I338*(OFFSET('data'!$C$18,0,D339)+'data'!$C$19+OFFSET('data'!$C$20,0,D339)))*$C339/60</f>
        <v>-0.961863671464835</v>
      </c>
      <c r="I339" s="22">
        <f>(G339/60)*$C339/60+H339+I338</f>
        <v>22.9087323943552</v>
      </c>
      <c r="J339" s="22">
        <f>J338+('data'!$C$19*I338-'data'!$C$16*J338)*$C339/60</f>
        <v>81.112562262788</v>
      </c>
      <c r="K339" s="22">
        <f>K338+(OFFSET('data'!$C$20,0,D339)*I338-OFFSET('data'!$C$17,0,D339)*K338)*$C339/60</f>
        <v>108.449258082370</v>
      </c>
      <c r="L339" s="23">
        <f>$A339/60</f>
        <v>27.9166666666667</v>
      </c>
      <c r="M339" s="19">
        <f>I339/'data'!$C$15*1000</f>
        <v>3.5</v>
      </c>
      <c r="N339" s="19">
        <f>N338+'data'!$G$21*(M338-N338)/60*C338</f>
        <v>3.43262990850686</v>
      </c>
      <c r="O339" s="20">
        <f>IF(N339&lt;='data'!$G$22,1.89,1.47)</f>
        <v>1.47</v>
      </c>
      <c r="P339" s="19">
        <f>$A339</f>
        <v>1675</v>
      </c>
      <c r="Q339" s="20">
        <f>'data'!$G$23-'data'!$G$23*(1-('data'!$G$22^O339)/('data'!$G$22^O339+N339^O339))</f>
        <v>41.7269919116175</v>
      </c>
      <c r="R339" s="20">
        <f>VLOOKUP(IF(P339-'data'!$G$24&lt;0,0,P339-'data'!$G$24),P2:Q1104,2)</f>
        <v>41.7591908656542</v>
      </c>
    </row>
    <row r="340" ht="20.05" customHeight="1">
      <c r="A340" s="17">
        <f>$A339+C339</f>
        <v>1680</v>
      </c>
      <c r="B340" s="18">
        <v>3.5</v>
      </c>
      <c r="C340" s="19">
        <v>5</v>
      </c>
      <c r="D340" t="b" s="20">
        <v>0</v>
      </c>
      <c r="E340" s="21"/>
      <c r="F340" s="22">
        <f>3600*(B340*'data'!$C$15/1000-H340-I339)/C340</f>
        <v>692.139815458049</v>
      </c>
      <c r="G340" s="22">
        <f>IF(F340&gt;'data'!$H$28,'data'!$H$28,IF(F340&lt;0,0,F340))</f>
        <v>692.139815458049</v>
      </c>
      <c r="H340" s="22">
        <f>(J340*'data'!$C$16+K340*OFFSET('data'!$C$17,0,D340)-I339*(OFFSET('data'!$C$18,0,D340)+'data'!$C$19+OFFSET('data'!$C$20,0,D340)))*$C340/60</f>
        <v>-0.961305299247305</v>
      </c>
      <c r="I340" s="22">
        <f>(G340/60)*$C340/60+H340+I339</f>
        <v>22.9087323943552</v>
      </c>
      <c r="J340" s="22">
        <f>J339+('data'!$C$19*I339-'data'!$C$16*J339)*$C340/60</f>
        <v>81.1902229863209</v>
      </c>
      <c r="K340" s="22">
        <f>K339+(OFFSET('data'!$C$20,0,D340)*I339-OFFSET('data'!$C$17,0,D340)*K339)*$C340/60</f>
        <v>108.756383998255</v>
      </c>
      <c r="L340" s="23">
        <f>$A340/60</f>
        <v>28</v>
      </c>
      <c r="M340" s="19">
        <f>I340/'data'!$C$15*1000</f>
        <v>3.5</v>
      </c>
      <c r="N340" s="19">
        <f>N339+'data'!$G$21*(M339-N339)/60*C339</f>
        <v>3.43342266673833</v>
      </c>
      <c r="O340" s="20">
        <f>IF(N340&lt;='data'!$G$22,1.89,1.47)</f>
        <v>1.47</v>
      </c>
      <c r="P340" s="19">
        <f>$A340</f>
        <v>1680</v>
      </c>
      <c r="Q340" s="20">
        <f>'data'!$G$23-'data'!$G$23*(1-('data'!$G$22^O340)/('data'!$G$22^O340+N340^O340))</f>
        <v>41.7191828954111</v>
      </c>
      <c r="R340" s="20">
        <f>VLOOKUP(IF(P340-'data'!$G$24&lt;0,0,P340-'data'!$G$24),P2:Q1104,2)</f>
        <v>41.750994295750</v>
      </c>
    </row>
    <row r="341" ht="20.05" customHeight="1">
      <c r="A341" s="17">
        <f>$A340+C340</f>
        <v>1685</v>
      </c>
      <c r="B341" s="18">
        <v>3.5</v>
      </c>
      <c r="C341" s="19">
        <v>5</v>
      </c>
      <c r="D341" t="b" s="20">
        <v>0</v>
      </c>
      <c r="E341" s="21"/>
      <c r="F341" s="22">
        <f>3600*(B341*'data'!$C$15/1000-H341-I340)/C341</f>
        <v>691.739737758872</v>
      </c>
      <c r="G341" s="22">
        <f>IF(F341&gt;'data'!$H$28,'data'!$H$28,IF(F341&lt;0,0,F341))</f>
        <v>691.739737758872</v>
      </c>
      <c r="H341" s="22">
        <f>(J341*'data'!$C$16+K341*OFFSET('data'!$C$17,0,D341)-I340*(OFFSET('data'!$C$18,0,D341)+'data'!$C$19+OFFSET('data'!$C$20,0,D341)))*$C341/60</f>
        <v>-0.960749635776226</v>
      </c>
      <c r="I341" s="22">
        <f>(G341/60)*$C341/60+H341+I340</f>
        <v>22.9087323943552</v>
      </c>
      <c r="J341" s="22">
        <f>J340+('data'!$C$19*I340-'data'!$C$16*J340)*$C341/60</f>
        <v>81.26742796896561</v>
      </c>
      <c r="K341" s="22">
        <f>K340+(OFFSET('data'!$C$20,0,D341)*I340-OFFSET('data'!$C$17,0,D341)*K340)*$C341/60</f>
        <v>109.063407282811</v>
      </c>
      <c r="L341" s="23">
        <f>$A341/60</f>
        <v>28.0833333333333</v>
      </c>
      <c r="M341" s="19">
        <f>I341/'data'!$C$15*1000</f>
        <v>3.5</v>
      </c>
      <c r="N341" s="19">
        <f>N340+'data'!$G$21*(M340-N340)/60*C340</f>
        <v>3.43420609641466</v>
      </c>
      <c r="O341" s="20">
        <f>IF(N341&lt;='data'!$G$22,1.89,1.47)</f>
        <v>1.47</v>
      </c>
      <c r="P341" s="19">
        <f>$A341</f>
        <v>1685</v>
      </c>
      <c r="Q341" s="20">
        <f>'data'!$G$23-'data'!$G$23*(1-('data'!$G$22^O341)/('data'!$G$22^O341+N341^O341))</f>
        <v>41.7114678083677</v>
      </c>
      <c r="R341" s="20">
        <f>VLOOKUP(IF(P341-'data'!$G$24&lt;0,0,P341-'data'!$G$24),P2:Q1104,2)</f>
        <v>41.7428964205161</v>
      </c>
    </row>
    <row r="342" ht="20.05" customHeight="1">
      <c r="A342" s="17">
        <f>$A341+C341</f>
        <v>1690</v>
      </c>
      <c r="B342" s="18">
        <v>3.5</v>
      </c>
      <c r="C342" s="19">
        <v>5</v>
      </c>
      <c r="D342" t="b" s="20">
        <v>0</v>
      </c>
      <c r="E342" s="21"/>
      <c r="F342" s="22">
        <f>3600*(B342*'data'!$C$15/1000-H342-I341)/C342</f>
        <v>691.341599048753</v>
      </c>
      <c r="G342" s="22">
        <f>IF(F342&gt;'data'!$H$28,'data'!$H$28,IF(F342&lt;0,0,F342))</f>
        <v>691.341599048753</v>
      </c>
      <c r="H342" s="22">
        <f>(J342*'data'!$C$16+K342*OFFSET('data'!$C$17,0,D342)-I341*(OFFSET('data'!$C$18,0,D342)+'data'!$C$19+OFFSET('data'!$C$20,0,D342)))*$C342/60</f>
        <v>-0.960196665345505</v>
      </c>
      <c r="I342" s="22">
        <f>(G342/60)*$C342/60+H342+I341</f>
        <v>22.9087323943552</v>
      </c>
      <c r="J342" s="22">
        <f>J341+('data'!$C$19*I341-'data'!$C$16*J341)*$C342/60</f>
        <v>81.34417988517249</v>
      </c>
      <c r="K342" s="22">
        <f>K341+(OFFSET('data'!$C$20,0,D342)*I341-OFFSET('data'!$C$17,0,D342)*K341)*$C342/60</f>
        <v>109.370327970334</v>
      </c>
      <c r="L342" s="23">
        <f>$A342/60</f>
        <v>28.1666666666667</v>
      </c>
      <c r="M342" s="19">
        <f>I342/'data'!$C$15*1000</f>
        <v>3.5</v>
      </c>
      <c r="N342" s="19">
        <f>N341+'data'!$G$21*(M341-N341)/60*C341</f>
        <v>3.43498030730694</v>
      </c>
      <c r="O342" s="20">
        <f>IF(N342&lt;='data'!$G$22,1.89,1.47)</f>
        <v>1.47</v>
      </c>
      <c r="P342" s="19">
        <f>$A342</f>
        <v>1690</v>
      </c>
      <c r="Q342" s="20">
        <f>'data'!$G$23-'data'!$G$23*(1-('data'!$G$22^O342)/('data'!$G$22^O342+N342^O342))</f>
        <v>41.7038454969476</v>
      </c>
      <c r="R342" s="20">
        <f>VLOOKUP(IF(P342-'data'!$G$24&lt;0,0,P342-'data'!$G$24),P2:Q1104,2)</f>
        <v>41.7348960254528</v>
      </c>
    </row>
    <row r="343" ht="20.05" customHeight="1">
      <c r="A343" s="17">
        <f>$A342+C342</f>
        <v>1695</v>
      </c>
      <c r="B343" s="18">
        <v>3.5</v>
      </c>
      <c r="C343" s="19">
        <v>5</v>
      </c>
      <c r="D343" t="b" s="20">
        <v>0</v>
      </c>
      <c r="E343" s="21"/>
      <c r="F343" s="22">
        <f>3600*(B343*'data'!$C$15/1000-H343-I342)/C343</f>
        <v>690.945388085622</v>
      </c>
      <c r="G343" s="22">
        <f>IF(F343&gt;'data'!$H$28,'data'!$H$28,IF(F343&lt;0,0,F343))</f>
        <v>690.945388085622</v>
      </c>
      <c r="H343" s="22">
        <f>(J343*'data'!$C$16+K343*OFFSET('data'!$C$17,0,D343)-I342*(OFFSET('data'!$C$18,0,D343)+'data'!$C$19+OFFSET('data'!$C$20,0,D343)))*$C343/60</f>
        <v>-0.959646372341156</v>
      </c>
      <c r="I343" s="22">
        <f>(G343/60)*$C343/60+H343+I342</f>
        <v>22.9087323943552</v>
      </c>
      <c r="J343" s="22">
        <f>J342+('data'!$C$19*I342-'data'!$C$16*J342)*$C343/60</f>
        <v>81.4204813936974</v>
      </c>
      <c r="K343" s="22">
        <f>K342+(OFFSET('data'!$C$20,0,D343)*I342-OFFSET('data'!$C$17,0,D343)*K342)*$C343/60</f>
        <v>109.677146095108</v>
      </c>
      <c r="L343" s="23">
        <f>$A343/60</f>
        <v>28.25</v>
      </c>
      <c r="M343" s="19">
        <f>I343/'data'!$C$15*1000</f>
        <v>3.5</v>
      </c>
      <c r="N343" s="19">
        <f>N342+'data'!$G$21*(M342-N342)/60*C342</f>
        <v>3.43574540789457</v>
      </c>
      <c r="O343" s="20">
        <f>IF(N343&lt;='data'!$G$22,1.89,1.47)</f>
        <v>1.47</v>
      </c>
      <c r="P343" s="19">
        <f>$A343</f>
        <v>1695</v>
      </c>
      <c r="Q343" s="20">
        <f>'data'!$G$23-'data'!$G$23*(1-('data'!$G$22^O343)/('data'!$G$22^O343+N343^O343))</f>
        <v>41.6963148223336</v>
      </c>
      <c r="R343" s="20">
        <f>VLOOKUP(IF(P343-'data'!$G$24&lt;0,0,P343-'data'!$G$24),P2:Q1104,2)</f>
        <v>41.7269919116175</v>
      </c>
    </row>
    <row r="344" ht="20.05" customHeight="1">
      <c r="A344" s="17">
        <f>$A343+C343</f>
        <v>1700</v>
      </c>
      <c r="B344" s="18">
        <v>3.5</v>
      </c>
      <c r="C344" s="19">
        <v>5</v>
      </c>
      <c r="D344" t="b" s="20">
        <v>0</v>
      </c>
      <c r="E344" s="21"/>
      <c r="F344" s="22">
        <f>3600*(B344*'data'!$C$15/1000-H344-I343)/C344</f>
        <v>690.551093693335</v>
      </c>
      <c r="G344" s="22">
        <f>IF(F344&gt;'data'!$H$28,'data'!$H$28,IF(F344&lt;0,0,F344))</f>
        <v>690.551093693335</v>
      </c>
      <c r="H344" s="22">
        <f>(J344*'data'!$C$16+K344*OFFSET('data'!$C$17,0,D344)-I343*(OFFSET('data'!$C$18,0,D344)+'data'!$C$19+OFFSET('data'!$C$20,0,D344)))*$C344/60</f>
        <v>-0.959098741240758</v>
      </c>
      <c r="I344" s="22">
        <f>(G344/60)*$C344/60+H344+I343</f>
        <v>22.9087323943552</v>
      </c>
      <c r="J344" s="22">
        <f>J343+('data'!$C$19*I343-'data'!$C$16*J343)*$C344/60</f>
        <v>81.49633513769371</v>
      </c>
      <c r="K344" s="22">
        <f>K343+(OFFSET('data'!$C$20,0,D344)*I343-OFFSET('data'!$C$17,0,D344)*K343)*$C344/60</f>
        <v>109.983861691406</v>
      </c>
      <c r="L344" s="23">
        <f>$A344/60</f>
        <v>28.3333333333333</v>
      </c>
      <c r="M344" s="19">
        <f>I344/'data'!$C$15*1000</f>
        <v>3.5</v>
      </c>
      <c r="N344" s="19">
        <f>N343+'data'!$G$21*(M343-N343)/60*C343</f>
        <v>3.43650150538045</v>
      </c>
      <c r="O344" s="20">
        <f>IF(N344&lt;='data'!$G$22,1.89,1.47)</f>
        <v>1.47</v>
      </c>
      <c r="P344" s="19">
        <f>$A344</f>
        <v>1700</v>
      </c>
      <c r="Q344" s="20">
        <f>'data'!$G$23-'data'!$G$23*(1-('data'!$G$22^O344)/('data'!$G$22^O344+N344^O344))</f>
        <v>41.6888746602298</v>
      </c>
      <c r="R344" s="20">
        <f>VLOOKUP(IF(P344-'data'!$G$24&lt;0,0,P344-'data'!$G$24),P2:Q1104,2)</f>
        <v>41.7191828954111</v>
      </c>
    </row>
    <row r="345" ht="20.05" customHeight="1">
      <c r="A345" s="17">
        <f>$A344+C344</f>
        <v>1705</v>
      </c>
      <c r="B345" s="18">
        <v>3.5</v>
      </c>
      <c r="C345" s="19">
        <v>5</v>
      </c>
      <c r="D345" t="b" s="20">
        <v>0</v>
      </c>
      <c r="E345" s="21"/>
      <c r="F345" s="22">
        <f>3600*(B345*'data'!$C$15/1000-H345-I344)/C345</f>
        <v>690.158704761289</v>
      </c>
      <c r="G345" s="22">
        <f>IF(F345&gt;'data'!$H$28,'data'!$H$28,IF(F345&lt;0,0,F345))</f>
        <v>690.158704761289</v>
      </c>
      <c r="H345" s="22">
        <f>(J345*'data'!$C$16+K345*OFFSET('data'!$C$17,0,D345)-I344*(OFFSET('data'!$C$18,0,D345)+'data'!$C$19+OFFSET('data'!$C$20,0,D345)))*$C345/60</f>
        <v>-0.958553756612917</v>
      </c>
      <c r="I345" s="22">
        <f>(G345/60)*$C345/60+H345+I344</f>
        <v>22.9087323943552</v>
      </c>
      <c r="J345" s="22">
        <f>J344+('data'!$C$19*I344-'data'!$C$16*J344)*$C345/60</f>
        <v>81.5717437448037</v>
      </c>
      <c r="K345" s="22">
        <f>K344+(OFFSET('data'!$C$20,0,D345)*I344-OFFSET('data'!$C$17,0,D345)*K344)*$C345/60</f>
        <v>110.290474793490</v>
      </c>
      <c r="L345" s="23">
        <f>$A345/60</f>
        <v>28.4166666666667</v>
      </c>
      <c r="M345" s="19">
        <f>I345/'data'!$C$15*1000</f>
        <v>3.5</v>
      </c>
      <c r="N345" s="19">
        <f>N344+'data'!$G$21*(M344-N344)/60*C344</f>
        <v>3.437248705706</v>
      </c>
      <c r="O345" s="20">
        <f>IF(N345&lt;='data'!$G$22,1.89,1.47)</f>
        <v>1.47</v>
      </c>
      <c r="P345" s="19">
        <f>$A345</f>
        <v>1705</v>
      </c>
      <c r="Q345" s="20">
        <f>'data'!$G$23-'data'!$G$23*(1-('data'!$G$22^O345)/('data'!$G$22^O345+N345^O345))</f>
        <v>41.6815239006645</v>
      </c>
      <c r="R345" s="20">
        <f>VLOOKUP(IF(P345-'data'!$G$24&lt;0,0,P345-'data'!$G$24),P2:Q1104,2)</f>
        <v>41.7114678083677</v>
      </c>
    </row>
    <row r="346" ht="20.05" customHeight="1">
      <c r="A346" s="17">
        <f>$A345+C345</f>
        <v>1710</v>
      </c>
      <c r="B346" s="18">
        <v>3.5</v>
      </c>
      <c r="C346" s="19">
        <v>5</v>
      </c>
      <c r="D346" t="b" s="20">
        <v>0</v>
      </c>
      <c r="E346" s="21"/>
      <c r="F346" s="22">
        <f>3600*(B346*'data'!$C$15/1000-H346-I345)/C346</f>
        <v>689.768210244038</v>
      </c>
      <c r="G346" s="22">
        <f>IF(F346&gt;'data'!$H$28,'data'!$H$28,IF(F346&lt;0,0,F346))</f>
        <v>689.768210244038</v>
      </c>
      <c r="H346" s="22">
        <f>(J346*'data'!$C$16+K346*OFFSET('data'!$C$17,0,D346)-I345*(OFFSET('data'!$C$18,0,D346)+'data'!$C$19+OFFSET('data'!$C$20,0,D346)))*$C346/60</f>
        <v>-0.9580114031167341</v>
      </c>
      <c r="I346" s="22">
        <f>(G346/60)*$C346/60+H346+I345</f>
        <v>22.9087323943552</v>
      </c>
      <c r="J346" s="22">
        <f>J345+('data'!$C$19*I345-'data'!$C$16*J345)*$C346/60</f>
        <v>81.64670982724969</v>
      </c>
      <c r="K346" s="22">
        <f>K345+(OFFSET('data'!$C$20,0,D346)*I345-OFFSET('data'!$C$17,0,D346)*K345)*$C346/60</f>
        <v>110.596985435610</v>
      </c>
      <c r="L346" s="23">
        <f>$A346/60</f>
        <v>28.5</v>
      </c>
      <c r="M346" s="19">
        <f>I346/'data'!$C$15*1000</f>
        <v>3.5</v>
      </c>
      <c r="N346" s="19">
        <f>N345+'data'!$G$21*(M345-N345)/60*C345</f>
        <v>3.437987113566</v>
      </c>
      <c r="O346" s="20">
        <f>IF(N346&lt;='data'!$G$22,1.89,1.47)</f>
        <v>1.47</v>
      </c>
      <c r="P346" s="19">
        <f>$A346</f>
        <v>1710</v>
      </c>
      <c r="Q346" s="20">
        <f>'data'!$G$23-'data'!$G$23*(1-('data'!$G$22^O346)/('data'!$G$22^O346+N346^O346))</f>
        <v>41.6742614477946</v>
      </c>
      <c r="R346" s="20">
        <f>VLOOKUP(IF(P346-'data'!$G$24&lt;0,0,P346-'data'!$G$24),P2:Q1104,2)</f>
        <v>41.7038454969476</v>
      </c>
    </row>
    <row r="347" ht="20.05" customHeight="1">
      <c r="A347" s="17">
        <f>$A346+C346</f>
        <v>1715</v>
      </c>
      <c r="B347" s="18">
        <v>3.5</v>
      </c>
      <c r="C347" s="19">
        <v>5</v>
      </c>
      <c r="D347" t="b" s="20">
        <v>0</v>
      </c>
      <c r="E347" s="21"/>
      <c r="F347" s="22">
        <f>3600*(B347*'data'!$C$15/1000-H347-I346)/C347</f>
        <v>689.379599160904</v>
      </c>
      <c r="G347" s="22">
        <f>IF(F347&gt;'data'!$H$28,'data'!$H$28,IF(F347&lt;0,0,F347))</f>
        <v>689.379599160904</v>
      </c>
      <c r="H347" s="22">
        <f>(J347*'data'!$C$16+K347*OFFSET('data'!$C$17,0,D347)-I346*(OFFSET('data'!$C$18,0,D347)+'data'!$C$19+OFFSET('data'!$C$20,0,D347)))*$C347/60</f>
        <v>-0.9574716655012701</v>
      </c>
      <c r="I347" s="22">
        <f>(G347/60)*$C347/60+H347+I346</f>
        <v>22.9087323943552</v>
      </c>
      <c r="J347" s="22">
        <f>J346+('data'!$C$19*I346-'data'!$C$16*J346)*$C347/60</f>
        <v>81.72123598192471</v>
      </c>
      <c r="K347" s="22">
        <f>K346+(OFFSET('data'!$C$20,0,D347)*I346-OFFSET('data'!$C$17,0,D347)*K346)*$C347/60</f>
        <v>110.903393652005</v>
      </c>
      <c r="L347" s="23">
        <f>$A347/60</f>
        <v>28.5833333333333</v>
      </c>
      <c r="M347" s="19">
        <f>I347/'data'!$C$15*1000</f>
        <v>3.5</v>
      </c>
      <c r="N347" s="19">
        <f>N346+'data'!$G$21*(M346-N346)/60*C346</f>
        <v>3.43871683242326</v>
      </c>
      <c r="O347" s="20">
        <f>IF(N347&lt;='data'!$G$22,1.89,1.47)</f>
        <v>1.47</v>
      </c>
      <c r="P347" s="19">
        <f>$A347</f>
        <v>1715</v>
      </c>
      <c r="Q347" s="20">
        <f>'data'!$G$23-'data'!$G$23*(1-('data'!$G$22^O347)/('data'!$G$22^O347+N347^O347))</f>
        <v>41.6670862197147</v>
      </c>
      <c r="R347" s="20">
        <f>VLOOKUP(IF(P347-'data'!$G$24&lt;0,0,P347-'data'!$G$24),P2:Q1104,2)</f>
        <v>41.6963148223336</v>
      </c>
    </row>
    <row r="348" ht="20.05" customHeight="1">
      <c r="A348" s="17">
        <f>$A347+C347</f>
        <v>1720</v>
      </c>
      <c r="B348" s="18">
        <v>3.5</v>
      </c>
      <c r="C348" s="19">
        <v>5</v>
      </c>
      <c r="D348" t="b" s="20">
        <v>0</v>
      </c>
      <c r="E348" s="21"/>
      <c r="F348" s="22">
        <f>3600*(B348*'data'!$C$15/1000-H348-I347)/C348</f>
        <v>688.992860595605</v>
      </c>
      <c r="G348" s="22">
        <f>IF(F348&gt;'data'!$H$28,'data'!$H$28,IF(F348&lt;0,0,F348))</f>
        <v>688.992860595605</v>
      </c>
      <c r="H348" s="22">
        <f>(J348*'data'!$C$16+K348*OFFSET('data'!$C$17,0,D348)-I347*(OFFSET('data'!$C$18,0,D348)+'data'!$C$19+OFFSET('data'!$C$20,0,D348)))*$C348/60</f>
        <v>-0.956934528605022</v>
      </c>
      <c r="I348" s="22">
        <f>(G348/60)*$C348/60+H348+I347</f>
        <v>22.9087323943552</v>
      </c>
      <c r="J348" s="22">
        <f>J347+('data'!$C$19*I347-'data'!$C$16*J347)*$C348/60</f>
        <v>81.7953247904821</v>
      </c>
      <c r="K348" s="22">
        <f>K347+(OFFSET('data'!$C$20,0,D348)*I347-OFFSET('data'!$C$17,0,D348)*K347)*$C348/60</f>
        <v>111.209699476902</v>
      </c>
      <c r="L348" s="23">
        <f>$A348/60</f>
        <v>28.6666666666667</v>
      </c>
      <c r="M348" s="19">
        <f>I348/'data'!$C$15*1000</f>
        <v>3.5</v>
      </c>
      <c r="N348" s="19">
        <f>N347+'data'!$G$21*(M347-N347)/60*C347</f>
        <v>3.43943796452313</v>
      </c>
      <c r="O348" s="20">
        <f>IF(N348&lt;='data'!$G$22,1.89,1.47)</f>
        <v>1.47</v>
      </c>
      <c r="P348" s="19">
        <f>$A348</f>
        <v>1720</v>
      </c>
      <c r="Q348" s="20">
        <f>'data'!$G$23-'data'!$G$23*(1-('data'!$G$22^O348)/('data'!$G$22^O348+N348^O348))</f>
        <v>41.6599971482672</v>
      </c>
      <c r="R348" s="20">
        <f>VLOOKUP(IF(P348-'data'!$G$24&lt;0,0,P348-'data'!$G$24),P2:Q1104,2)</f>
        <v>41.6888746602298</v>
      </c>
    </row>
    <row r="349" ht="20.05" customHeight="1">
      <c r="A349" s="17">
        <f>$A348+C348</f>
        <v>1725</v>
      </c>
      <c r="B349" s="18">
        <v>3.5</v>
      </c>
      <c r="C349" s="19">
        <v>5</v>
      </c>
      <c r="D349" t="b" s="20">
        <v>0</v>
      </c>
      <c r="E349" s="21"/>
      <c r="F349" s="22">
        <f>3600*(B349*'data'!$C$15/1000-H349-I348)/C349</f>
        <v>688.607983695876</v>
      </c>
      <c r="G349" s="22">
        <f>IF(F349&gt;'data'!$H$28,'data'!$H$28,IF(F349&lt;0,0,F349))</f>
        <v>688.607983695876</v>
      </c>
      <c r="H349" s="22">
        <f>(J349*'data'!$C$16+K349*OFFSET('data'!$C$17,0,D349)-I348*(OFFSET('data'!$C$18,0,D349)+'data'!$C$19+OFFSET('data'!$C$20,0,D349)))*$C349/60</f>
        <v>-0.9563999773553979</v>
      </c>
      <c r="I349" s="22">
        <f>(G349/60)*$C349/60+H349+I348</f>
        <v>22.9087323943552</v>
      </c>
      <c r="J349" s="22">
        <f>J348+('data'!$C$19*I348-'data'!$C$16*J348)*$C349/60</f>
        <v>81.86897881942529</v>
      </c>
      <c r="K349" s="22">
        <f>K348+(OFFSET('data'!$C$20,0,D349)*I348-OFFSET('data'!$C$17,0,D349)*K348)*$C349/60</f>
        <v>111.515902944517</v>
      </c>
      <c r="L349" s="23">
        <f>$A349/60</f>
        <v>28.75</v>
      </c>
      <c r="M349" s="19">
        <f>I349/'data'!$C$15*1000</f>
        <v>3.5</v>
      </c>
      <c r="N349" s="19">
        <f>N348+'data'!$G$21*(M348-N348)/60*C348</f>
        <v>3.44015061090782</v>
      </c>
      <c r="O349" s="20">
        <f>IF(N349&lt;='data'!$G$22,1.89,1.47)</f>
        <v>1.47</v>
      </c>
      <c r="P349" s="19">
        <f>$A349</f>
        <v>1725</v>
      </c>
      <c r="Q349" s="20">
        <f>'data'!$G$23-'data'!$G$23*(1-('data'!$G$22^O349)/('data'!$G$22^O349+N349^O349))</f>
        <v>41.6529931788565</v>
      </c>
      <c r="R349" s="20">
        <f>VLOOKUP(IF(P349-'data'!$G$24&lt;0,0,P349-'data'!$G$24),P2:Q1104,2)</f>
        <v>41.6815239006645</v>
      </c>
    </row>
    <row r="350" ht="20.05" customHeight="1">
      <c r="A350" s="17">
        <f>$A349+C349</f>
        <v>1730</v>
      </c>
      <c r="B350" s="18">
        <v>3.5</v>
      </c>
      <c r="C350" s="19">
        <v>5</v>
      </c>
      <c r="D350" t="b" s="20">
        <v>0</v>
      </c>
      <c r="E350" s="21"/>
      <c r="F350" s="22">
        <f>3600*(B350*'data'!$C$15/1000-H350-I349)/C350</f>
        <v>688.2249576730881</v>
      </c>
      <c r="G350" s="22">
        <f>IF(F350&gt;'data'!$H$28,'data'!$H$28,IF(F350&lt;0,0,F350))</f>
        <v>688.2249576730881</v>
      </c>
      <c r="H350" s="22">
        <f>(J350*'data'!$C$16+K350*OFFSET('data'!$C$17,0,D350)-I349*(OFFSET('data'!$C$18,0,D350)+'data'!$C$19+OFFSET('data'!$C$20,0,D350)))*$C350/60</f>
        <v>-0.955867996768193</v>
      </c>
      <c r="I350" s="22">
        <f>(G350/60)*$C350/60+H350+I349</f>
        <v>22.9087323943552</v>
      </c>
      <c r="J350" s="22">
        <f>J349+('data'!$C$19*I349-'data'!$C$16*J349)*$C350/60</f>
        <v>81.9422006201964</v>
      </c>
      <c r="K350" s="22">
        <f>K349+(OFFSET('data'!$C$20,0,D350)*I349-OFFSET('data'!$C$17,0,D350)*K349)*$C350/60</f>
        <v>111.822004089055</v>
      </c>
      <c r="L350" s="23">
        <f>$A350/60</f>
        <v>28.8333333333333</v>
      </c>
      <c r="M350" s="19">
        <f>I350/'data'!$C$15*1000</f>
        <v>3.5</v>
      </c>
      <c r="N350" s="19">
        <f>N349+'data'!$G$21*(M349-N349)/60*C349</f>
        <v>3.44085487143055</v>
      </c>
      <c r="O350" s="20">
        <f>IF(N350&lt;='data'!$G$22,1.89,1.47)</f>
        <v>1.47</v>
      </c>
      <c r="P350" s="19">
        <f>$A350</f>
        <v>1730</v>
      </c>
      <c r="Q350" s="20">
        <f>'data'!$G$23-'data'!$G$23*(1-('data'!$G$22^O350)/('data'!$G$22^O350+N350^O350))</f>
        <v>41.6460732702661</v>
      </c>
      <c r="R350" s="20">
        <f>VLOOKUP(IF(P350-'data'!$G$24&lt;0,0,P350-'data'!$G$24),P2:Q1104,2)</f>
        <v>41.6742614477946</v>
      </c>
    </row>
    <row r="351" ht="20.05" customHeight="1">
      <c r="A351" s="17">
        <f>$A350+C350</f>
        <v>1735</v>
      </c>
      <c r="B351" s="18">
        <v>3.5</v>
      </c>
      <c r="C351" s="19">
        <v>5</v>
      </c>
      <c r="D351" t="b" s="20">
        <v>0</v>
      </c>
      <c r="E351" s="21"/>
      <c r="F351" s="22">
        <f>3600*(B351*'data'!$C$15/1000-H351-I350)/C351</f>
        <v>687.843771801881</v>
      </c>
      <c r="G351" s="22">
        <f>IF(F351&gt;'data'!$H$28,'data'!$H$28,IF(F351&lt;0,0,F351))</f>
        <v>687.843771801881</v>
      </c>
      <c r="H351" s="22">
        <f>(J351*'data'!$C$16+K351*OFFSET('data'!$C$17,0,D351)-I350*(OFFSET('data'!$C$18,0,D351)+'data'!$C$19+OFFSET('data'!$C$20,0,D351)))*$C351/60</f>
        <v>-0.9553385719470719</v>
      </c>
      <c r="I351" s="22">
        <f>(G351/60)*$C351/60+H351+I350</f>
        <v>22.9087323943552</v>
      </c>
      <c r="J351" s="22">
        <f>J350+('data'!$C$19*I350-'data'!$C$16*J350)*$C351/60</f>
        <v>82.0149927292649</v>
      </c>
      <c r="K351" s="22">
        <f>K350+(OFFSET('data'!$C$20,0,D351)*I350-OFFSET('data'!$C$17,0,D351)*K350)*$C351/60</f>
        <v>112.128002944708</v>
      </c>
      <c r="L351" s="23">
        <f>$A351/60</f>
        <v>28.9166666666667</v>
      </c>
      <c r="M351" s="19">
        <f>I351/'data'!$C$15*1000</f>
        <v>3.5</v>
      </c>
      <c r="N351" s="19">
        <f>N350+'data'!$G$21*(M350-N350)/60*C350</f>
        <v>3.44155084476955</v>
      </c>
      <c r="O351" s="20">
        <f>IF(N351&lt;='data'!$G$22,1.89,1.47)</f>
        <v>1.47</v>
      </c>
      <c r="P351" s="19">
        <f>$A351</f>
        <v>1735</v>
      </c>
      <c r="Q351" s="20">
        <f>'data'!$G$23-'data'!$G$23*(1-('data'!$G$22^O351)/('data'!$G$22^O351+N351^O351))</f>
        <v>41.6392363944771</v>
      </c>
      <c r="R351" s="20">
        <f>VLOOKUP(IF(P351-'data'!$G$24&lt;0,0,P351-'data'!$G$24),P2:Q1104,2)</f>
        <v>41.6670862197147</v>
      </c>
    </row>
    <row r="352" ht="20.05" customHeight="1">
      <c r="A352" s="17">
        <f>$A351+C351</f>
        <v>1740</v>
      </c>
      <c r="B352" s="18">
        <v>3.5</v>
      </c>
      <c r="C352" s="19">
        <v>5</v>
      </c>
      <c r="D352" t="b" s="20">
        <v>0</v>
      </c>
      <c r="E352" s="21"/>
      <c r="F352" s="22">
        <f>3600*(B352*'data'!$C$15/1000-H352-I351)/C352</f>
        <v>687.464415419787</v>
      </c>
      <c r="G352" s="22">
        <f>IF(F352&gt;'data'!$H$28,'data'!$H$28,IF(F352&lt;0,0,F352))</f>
        <v>687.464415419787</v>
      </c>
      <c r="H352" s="22">
        <f>(J352*'data'!$C$16+K352*OFFSET('data'!$C$17,0,D352)-I351*(OFFSET('data'!$C$18,0,D352)+'data'!$C$19+OFFSET('data'!$C$20,0,D352)))*$C352/60</f>
        <v>-0.9548116880830519</v>
      </c>
      <c r="I352" s="22">
        <f>(G352/60)*$C352/60+H352+I351</f>
        <v>22.9087323943552</v>
      </c>
      <c r="J352" s="22">
        <f>J351+('data'!$C$19*I351-'data'!$C$16*J351)*$C352/60</f>
        <v>82.0873576682153</v>
      </c>
      <c r="K352" s="22">
        <f>K351+(OFFSET('data'!$C$20,0,D352)*I351-OFFSET('data'!$C$17,0,D352)*K351)*$C352/60</f>
        <v>112.433899545658</v>
      </c>
      <c r="L352" s="23">
        <f>$A352/60</f>
        <v>29</v>
      </c>
      <c r="M352" s="19">
        <f>I352/'data'!$C$15*1000</f>
        <v>3.5</v>
      </c>
      <c r="N352" s="19">
        <f>N351+'data'!$G$21*(M351-N351)/60*C351</f>
        <v>3.44223862844187</v>
      </c>
      <c r="O352" s="20">
        <f>IF(N352&lt;='data'!$G$22,1.89,1.47)</f>
        <v>1.47</v>
      </c>
      <c r="P352" s="19">
        <f>$A352</f>
        <v>1740</v>
      </c>
      <c r="Q352" s="20">
        <f>'data'!$G$23-'data'!$G$23*(1-('data'!$G$22^O352)/('data'!$G$22^O352+N352^O352))</f>
        <v>41.6324815364912</v>
      </c>
      <c r="R352" s="20">
        <f>VLOOKUP(IF(P352-'data'!$G$24&lt;0,0,P352-'data'!$G$24),P2:Q1104,2)</f>
        <v>41.6599971482672</v>
      </c>
    </row>
    <row r="353" ht="20.05" customHeight="1">
      <c r="A353" s="17">
        <f>$A352+C352</f>
        <v>1745</v>
      </c>
      <c r="B353" s="18">
        <v>3.5</v>
      </c>
      <c r="C353" s="19">
        <v>5</v>
      </c>
      <c r="D353" t="b" s="20">
        <v>0</v>
      </c>
      <c r="E353" s="21"/>
      <c r="F353" s="22">
        <f>3600*(B353*'data'!$C$15/1000-H353-I352)/C353</f>
        <v>687.086877926864</v>
      </c>
      <c r="G353" s="22">
        <f>IF(F353&gt;'data'!$H$28,'data'!$H$28,IF(F353&lt;0,0,F353))</f>
        <v>687.086877926864</v>
      </c>
      <c r="H353" s="22">
        <f>(J353*'data'!$C$16+K353*OFFSET('data'!$C$17,0,D353)-I352*(OFFSET('data'!$C$18,0,D353)+'data'!$C$19+OFFSET('data'!$C$20,0,D353)))*$C353/60</f>
        <v>-0.9542873304539931</v>
      </c>
      <c r="I353" s="22">
        <f>(G353/60)*$C353/60+H353+I352</f>
        <v>22.9087323943552</v>
      </c>
      <c r="J353" s="22">
        <f>J352+('data'!$C$19*I352-'data'!$C$16*J352)*$C353/60</f>
        <v>82.1592979438346</v>
      </c>
      <c r="K353" s="22">
        <f>K352+(OFFSET('data'!$C$20,0,D353)*I352-OFFSET('data'!$C$17,0,D353)*K352)*$C353/60</f>
        <v>112.739693926075</v>
      </c>
      <c r="L353" s="23">
        <f>$A353/60</f>
        <v>29.0833333333333</v>
      </c>
      <c r="M353" s="19">
        <f>I353/'data'!$C$15*1000</f>
        <v>3.5</v>
      </c>
      <c r="N353" s="19">
        <f>N352+'data'!$G$21*(M352-N352)/60*C352</f>
        <v>3.44291831881706</v>
      </c>
      <c r="O353" s="20">
        <f>IF(N353&lt;='data'!$G$22,1.89,1.47)</f>
        <v>1.47</v>
      </c>
      <c r="P353" s="19">
        <f>$A353</f>
        <v>1745</v>
      </c>
      <c r="Q353" s="20">
        <f>'data'!$G$23-'data'!$G$23*(1-('data'!$G$22^O353)/('data'!$G$22^O353+N353^O353))</f>
        <v>41.6258076941545</v>
      </c>
      <c r="R353" s="20">
        <f>VLOOKUP(IF(P353-'data'!$G$24&lt;0,0,P353-'data'!$G$24),P2:Q1104,2)</f>
        <v>41.6529931788565</v>
      </c>
    </row>
    <row r="354" ht="20.05" customHeight="1">
      <c r="A354" s="17">
        <f>$A353+C353</f>
        <v>1750</v>
      </c>
      <c r="B354" s="18">
        <v>3.5</v>
      </c>
      <c r="C354" s="19">
        <v>5</v>
      </c>
      <c r="D354" t="b" s="20">
        <v>0</v>
      </c>
      <c r="E354" s="21"/>
      <c r="F354" s="22">
        <f>3600*(B354*'data'!$C$15/1000-H354-I353)/C354</f>
        <v>686.711148785331</v>
      </c>
      <c r="G354" s="22">
        <f>IF(F354&gt;'data'!$H$28,'data'!$H$28,IF(F354&lt;0,0,F354))</f>
        <v>686.711148785331</v>
      </c>
      <c r="H354" s="22">
        <f>(J354*'data'!$C$16+K354*OFFSET('data'!$C$17,0,D354)-I353*(OFFSET('data'!$C$18,0,D354)+'data'!$C$19+OFFSET('data'!$C$20,0,D354)))*$C354/60</f>
        <v>-0.953765484424086</v>
      </c>
      <c r="I354" s="22">
        <f>(G354/60)*$C354/60+H354+I353</f>
        <v>22.9087323943552</v>
      </c>
      <c r="J354" s="22">
        <f>J353+('data'!$C$19*I353-'data'!$C$16*J353)*$C354/60</f>
        <v>82.230816048199</v>
      </c>
      <c r="K354" s="22">
        <f>K353+(OFFSET('data'!$C$20,0,D354)*I353-OFFSET('data'!$C$17,0,D354)*K353)*$C354/60</f>
        <v>113.045386120118</v>
      </c>
      <c r="L354" s="23">
        <f>$A354/60</f>
        <v>29.1666666666667</v>
      </c>
      <c r="M354" s="19">
        <f>I354/'data'!$C$15*1000</f>
        <v>3.5</v>
      </c>
      <c r="N354" s="19">
        <f>N353+'data'!$G$21*(M353-N353)/60*C353</f>
        <v>3.44359001113068</v>
      </c>
      <c r="O354" s="20">
        <f>IF(N354&lt;='data'!$G$22,1.89,1.47)</f>
        <v>1.47</v>
      </c>
      <c r="P354" s="19">
        <f>$A354</f>
        <v>1750</v>
      </c>
      <c r="Q354" s="20">
        <f>'data'!$G$23-'data'!$G$23*(1-('data'!$G$22^O354)/('data'!$G$22^O354+N354^O354))</f>
        <v>41.6192138779855</v>
      </c>
      <c r="R354" s="20">
        <f>VLOOKUP(IF(P354-'data'!$G$24&lt;0,0,P354-'data'!$G$24),P2:Q1104,2)</f>
        <v>41.6460732702661</v>
      </c>
    </row>
    <row r="355" ht="20.05" customHeight="1">
      <c r="A355" s="17">
        <f>$A354+C354</f>
        <v>1755</v>
      </c>
      <c r="B355" s="18">
        <v>3.5</v>
      </c>
      <c r="C355" s="19">
        <v>5</v>
      </c>
      <c r="D355" t="b" s="20">
        <v>0</v>
      </c>
      <c r="E355" s="21"/>
      <c r="F355" s="22">
        <f>3600*(B355*'data'!$C$15/1000-H355-I354)/C355</f>
        <v>686.337217519199</v>
      </c>
      <c r="G355" s="22">
        <f>IF(F355&gt;'data'!$H$28,'data'!$H$28,IF(F355&lt;0,0,F355))</f>
        <v>686.337217519199</v>
      </c>
      <c r="H355" s="22">
        <f>(J355*'data'!$C$16+K355*OFFSET('data'!$C$17,0,D355)-I354*(OFFSET('data'!$C$18,0,D355)+'data'!$C$19+OFFSET('data'!$C$20,0,D355)))*$C355/60</f>
        <v>-0.953246135443347</v>
      </c>
      <c r="I355" s="22">
        <f>(G355/60)*$C355/60+H355+I354</f>
        <v>22.9087323943552</v>
      </c>
      <c r="J355" s="22">
        <f>J354+('data'!$C$19*I354-'data'!$C$16*J354)*$C355/60</f>
        <v>82.30191445876039</v>
      </c>
      <c r="K355" s="22">
        <f>K354+(OFFSET('data'!$C$20,0,D355)*I354-OFFSET('data'!$C$17,0,D355)*K354)*$C355/60</f>
        <v>113.350976161934</v>
      </c>
      <c r="L355" s="23">
        <f>$A355/60</f>
        <v>29.25</v>
      </c>
      <c r="M355" s="19">
        <f>I355/'data'!$C$15*1000</f>
        <v>3.5</v>
      </c>
      <c r="N355" s="19">
        <f>N354+'data'!$G$21*(M354-N354)/60*C354</f>
        <v>3.44425379949763</v>
      </c>
      <c r="O355" s="20">
        <f>IF(N355&lt;='data'!$G$22,1.89,1.47)</f>
        <v>1.47</v>
      </c>
      <c r="P355" s="19">
        <f>$A355</f>
        <v>1755</v>
      </c>
      <c r="Q355" s="20">
        <f>'data'!$G$23-'data'!$G$23*(1-('data'!$G$22^O355)/('data'!$G$22^O355+N355^O355))</f>
        <v>41.6126991110043</v>
      </c>
      <c r="R355" s="20">
        <f>VLOOKUP(IF(P355-'data'!$G$24&lt;0,0,P355-'data'!$G$24),P2:Q1104,2)</f>
        <v>41.6392363944771</v>
      </c>
    </row>
    <row r="356" ht="20.05" customHeight="1">
      <c r="A356" s="17">
        <f>$A355+C355</f>
        <v>1760</v>
      </c>
      <c r="B356" s="18">
        <v>3.5</v>
      </c>
      <c r="C356" s="19">
        <v>5</v>
      </c>
      <c r="D356" t="b" s="20">
        <v>0</v>
      </c>
      <c r="E356" s="21"/>
      <c r="F356" s="22">
        <f>3600*(B356*'data'!$C$15/1000-H356-I355)/C356</f>
        <v>685.965073713911</v>
      </c>
      <c r="G356" s="22">
        <f>IF(F356&gt;'data'!$H$28,'data'!$H$28,IF(F356&lt;0,0,F356))</f>
        <v>685.965073713911</v>
      </c>
      <c r="H356" s="22">
        <f>(J356*'data'!$C$16+K356*OFFSET('data'!$C$17,0,D356)-I355*(OFFSET('data'!$C$18,0,D356)+'data'!$C$19+OFFSET('data'!$C$20,0,D356)))*$C356/60</f>
        <v>-0.952729269047114</v>
      </c>
      <c r="I356" s="22">
        <f>(G356/60)*$C356/60+H356+I355</f>
        <v>22.9087323943552</v>
      </c>
      <c r="J356" s="22">
        <f>J355+('data'!$C$19*I355-'data'!$C$16*J355)*$C356/60</f>
        <v>82.372595638432</v>
      </c>
      <c r="K356" s="22">
        <f>K355+(OFFSET('data'!$C$20,0,D356)*I355-OFFSET('data'!$C$17,0,D356)*K355)*$C356/60</f>
        <v>113.656464085659</v>
      </c>
      <c r="L356" s="23">
        <f>$A356/60</f>
        <v>29.3333333333333</v>
      </c>
      <c r="M356" s="19">
        <f>I356/'data'!$C$15*1000</f>
        <v>3.5</v>
      </c>
      <c r="N356" s="19">
        <f>N355+'data'!$G$21*(M355-N355)/60*C355</f>
        <v>3.44490977692533</v>
      </c>
      <c r="O356" s="20">
        <f>IF(N356&lt;='data'!$G$22,1.89,1.47)</f>
        <v>1.47</v>
      </c>
      <c r="P356" s="19">
        <f>$A356</f>
        <v>1760</v>
      </c>
      <c r="Q356" s="20">
        <f>'data'!$G$23-'data'!$G$23*(1-('data'!$G$22^O356)/('data'!$G$22^O356+N356^O356))</f>
        <v>41.6062624285657</v>
      </c>
      <c r="R356" s="20">
        <f>VLOOKUP(IF(P356-'data'!$G$24&lt;0,0,P356-'data'!$G$24),P2:Q1104,2)</f>
        <v>41.6324815364912</v>
      </c>
    </row>
    <row r="357" ht="20.05" customHeight="1">
      <c r="A357" s="17">
        <f>$A356+C356</f>
        <v>1765</v>
      </c>
      <c r="B357" s="18">
        <v>3.5</v>
      </c>
      <c r="C357" s="19">
        <v>5</v>
      </c>
      <c r="D357" t="b" s="20">
        <v>0</v>
      </c>
      <c r="E357" s="21"/>
      <c r="F357" s="22">
        <f>3600*(B357*'data'!$C$15/1000-H357-I356)/C357</f>
        <v>685.594707015980</v>
      </c>
      <c r="G357" s="22">
        <f>IF(F357&gt;'data'!$H$28,'data'!$H$28,IF(F357&lt;0,0,F357))</f>
        <v>685.594707015980</v>
      </c>
      <c r="H357" s="22">
        <f>(J357*'data'!$C$16+K357*OFFSET('data'!$C$17,0,D357)-I356*(OFFSET('data'!$C$18,0,D357)+'data'!$C$19+OFFSET('data'!$C$20,0,D357)))*$C357/60</f>
        <v>-0.952214870855543</v>
      </c>
      <c r="I357" s="22">
        <f>(G357/60)*$C357/60+H357+I356</f>
        <v>22.9087323943552</v>
      </c>
      <c r="J357" s="22">
        <f>J356+('data'!$C$19*I356-'data'!$C$16*J356)*$C357/60</f>
        <v>82.4428620356739</v>
      </c>
      <c r="K357" s="22">
        <f>K356+(OFFSET('data'!$C$20,0,D357)*I356-OFFSET('data'!$C$17,0,D357)*K356)*$C357/60</f>
        <v>113.961849925418</v>
      </c>
      <c r="L357" s="23">
        <f>$A357/60</f>
        <v>29.4166666666667</v>
      </c>
      <c r="M357" s="19">
        <f>I357/'data'!$C$15*1000</f>
        <v>3.5</v>
      </c>
      <c r="N357" s="19">
        <f>N356+'data'!$G$21*(M356-N356)/60*C356</f>
        <v>3.44555803532677</v>
      </c>
      <c r="O357" s="20">
        <f>IF(N357&lt;='data'!$G$22,1.89,1.47)</f>
        <v>1.47</v>
      </c>
      <c r="P357" s="19">
        <f>$A357</f>
        <v>1765</v>
      </c>
      <c r="Q357" s="20">
        <f>'data'!$G$23-'data'!$G$23*(1-('data'!$G$22^O357)/('data'!$G$22^O357+N357^O357))</f>
        <v>41.5999028781935</v>
      </c>
      <c r="R357" s="20">
        <f>VLOOKUP(IF(P357-'data'!$G$24&lt;0,0,P357-'data'!$G$24),P2:Q1104,2)</f>
        <v>41.6258076941545</v>
      </c>
    </row>
    <row r="358" ht="20.05" customHeight="1">
      <c r="A358" s="17">
        <f>$A357+C357</f>
        <v>1770</v>
      </c>
      <c r="B358" s="18">
        <v>3.5</v>
      </c>
      <c r="C358" s="19">
        <v>5</v>
      </c>
      <c r="D358" t="b" s="20">
        <v>0</v>
      </c>
      <c r="E358" s="21"/>
      <c r="F358" s="22">
        <f>3600*(B358*'data'!$C$15/1000-H358-I357)/C358</f>
        <v>685.226107132634</v>
      </c>
      <c r="G358" s="22">
        <f>IF(F358&gt;'data'!$H$28,'data'!$H$28,IF(F358&lt;0,0,F358))</f>
        <v>685.226107132634</v>
      </c>
      <c r="H358" s="22">
        <f>(J358*'data'!$C$16+K358*OFFSET('data'!$C$17,0,D358)-I357*(OFFSET('data'!$C$18,0,D358)+'data'!$C$19+OFFSET('data'!$C$20,0,D358)))*$C358/60</f>
        <v>-0.9517029265731179</v>
      </c>
      <c r="I358" s="22">
        <f>(G358/60)*$C358/60+H358+I357</f>
        <v>22.9087323943552</v>
      </c>
      <c r="J358" s="22">
        <f>J357+('data'!$C$19*I357-'data'!$C$16*J357)*$C358/60</f>
        <v>82.5127160845776</v>
      </c>
      <c r="K358" s="22">
        <f>K357+(OFFSET('data'!$C$20,0,D358)*I357-OFFSET('data'!$C$17,0,D358)*K357)*$C358/60</f>
        <v>114.267133715323</v>
      </c>
      <c r="L358" s="23">
        <f>$A358/60</f>
        <v>29.5</v>
      </c>
      <c r="M358" s="19">
        <f>I358/'data'!$C$15*1000</f>
        <v>3.5</v>
      </c>
      <c r="N358" s="19">
        <f>N357+'data'!$G$21*(M357-N357)/60*C357</f>
        <v>3.44619866553337</v>
      </c>
      <c r="O358" s="20">
        <f>IF(N358&lt;='data'!$G$22,1.89,1.47)</f>
        <v>1.47</v>
      </c>
      <c r="P358" s="19">
        <f>$A358</f>
        <v>1770</v>
      </c>
      <c r="Q358" s="20">
        <f>'data'!$G$23-'data'!$G$23*(1-('data'!$G$22^O358)/('data'!$G$22^O358+N358^O358))</f>
        <v>41.5936195194178</v>
      </c>
      <c r="R358" s="20">
        <f>VLOOKUP(IF(P358-'data'!$G$24&lt;0,0,P358-'data'!$G$24),P2:Q1104,2)</f>
        <v>41.6192138779855</v>
      </c>
    </row>
    <row r="359" ht="20.05" customHeight="1">
      <c r="A359" s="17">
        <f>$A358+C358</f>
        <v>1775</v>
      </c>
      <c r="B359" s="18">
        <v>3.5</v>
      </c>
      <c r="C359" s="19">
        <v>5</v>
      </c>
      <c r="D359" t="b" s="20">
        <v>0</v>
      </c>
      <c r="E359" s="21"/>
      <c r="F359" s="22">
        <f>3600*(B359*'data'!$C$15/1000-H359-I358)/C359</f>
        <v>684.859263831454</v>
      </c>
      <c r="G359" s="22">
        <f>IF(F359&gt;'data'!$H$28,'data'!$H$28,IF(F359&lt;0,0,F359))</f>
        <v>684.859263831454</v>
      </c>
      <c r="H359" s="22">
        <f>(J359*'data'!$C$16+K359*OFFSET('data'!$C$17,0,D359)-I358*(OFFSET('data'!$C$18,0,D359)+'data'!$C$19+OFFSET('data'!$C$20,0,D359)))*$C359/60</f>
        <v>-0.951193421988146</v>
      </c>
      <c r="I359" s="22">
        <f>(G359/60)*$C359/60+H359+I358</f>
        <v>22.9087323943552</v>
      </c>
      <c r="J359" s="22">
        <f>J358+('data'!$C$19*I358-'data'!$C$16*J358)*$C359/60</f>
        <v>82.5821602049505</v>
      </c>
      <c r="K359" s="22">
        <f>K358+(OFFSET('data'!$C$20,0,D359)*I358-OFFSET('data'!$C$17,0,D359)*K358)*$C359/60</f>
        <v>114.572315489477</v>
      </c>
      <c r="L359" s="23">
        <f>$A359/60</f>
        <v>29.5833333333333</v>
      </c>
      <c r="M359" s="19">
        <f>I359/'data'!$C$15*1000</f>
        <v>3.5</v>
      </c>
      <c r="N359" s="19">
        <f>N358+'data'!$G$21*(M358-N358)/60*C358</f>
        <v>3.44683175730774</v>
      </c>
      <c r="O359" s="20">
        <f>IF(N359&lt;='data'!$G$22,1.89,1.47)</f>
        <v>1.47</v>
      </c>
      <c r="P359" s="19">
        <f>$A359</f>
        <v>1775</v>
      </c>
      <c r="Q359" s="20">
        <f>'data'!$G$23-'data'!$G$23*(1-('data'!$G$22^O359)/('data'!$G$22^O359+N359^O359))</f>
        <v>41.5874114236147</v>
      </c>
      <c r="R359" s="20">
        <f>VLOOKUP(IF(P359-'data'!$G$24&lt;0,0,P359-'data'!$G$24),P2:Q1104,2)</f>
        <v>41.6126991110043</v>
      </c>
    </row>
    <row r="360" ht="20.05" customHeight="1">
      <c r="A360" s="17">
        <f>$A359+C359</f>
        <v>1780</v>
      </c>
      <c r="B360" s="18">
        <v>3.5</v>
      </c>
      <c r="C360" s="19">
        <v>5</v>
      </c>
      <c r="D360" t="b" s="20">
        <v>0</v>
      </c>
      <c r="E360" s="21"/>
      <c r="F360" s="22">
        <f>3600*(B360*'data'!$C$15/1000-H360-I359)/C360</f>
        <v>684.494166940026</v>
      </c>
      <c r="G360" s="22">
        <f>IF(F360&gt;'data'!$H$28,'data'!$H$28,IF(F360&lt;0,0,F360))</f>
        <v>684.494166940026</v>
      </c>
      <c r="H360" s="22">
        <f>(J360*'data'!$C$16+K360*OFFSET('data'!$C$17,0,D360)-I359*(OFFSET('data'!$C$18,0,D360)+'data'!$C$19+OFFSET('data'!$C$20,0,D360)))*$C360/60</f>
        <v>-0.9506863429722729</v>
      </c>
      <c r="I360" s="22">
        <f>(G360/60)*$C360/60+H360+I359</f>
        <v>22.9087323943552</v>
      </c>
      <c r="J360" s="22">
        <f>J359+('data'!$C$19*I359-'data'!$C$16*J359)*$C360/60</f>
        <v>82.65119680239989</v>
      </c>
      <c r="K360" s="22">
        <f>K359+(OFFSET('data'!$C$20,0,D360)*I359-OFFSET('data'!$C$17,0,D360)*K359)*$C360/60</f>
        <v>114.877395281969</v>
      </c>
      <c r="L360" s="23">
        <f>$A360/60</f>
        <v>29.6666666666667</v>
      </c>
      <c r="M360" s="19">
        <f>I360/'data'!$C$15*1000</f>
        <v>3.5</v>
      </c>
      <c r="N360" s="19">
        <f>N359+'data'!$G$21*(M359-N359)/60*C359</f>
        <v>3.44745739935621</v>
      </c>
      <c r="O360" s="20">
        <f>IF(N360&lt;='data'!$G$22,1.89,1.47)</f>
        <v>1.47</v>
      </c>
      <c r="P360" s="19">
        <f>$A360</f>
        <v>1780</v>
      </c>
      <c r="Q360" s="20">
        <f>'data'!$G$23-'data'!$G$23*(1-('data'!$G$22^O360)/('data'!$G$22^O360+N360^O360))</f>
        <v>41.5812776738485</v>
      </c>
      <c r="R360" s="20">
        <f>VLOOKUP(IF(P360-'data'!$G$24&lt;0,0,P360-'data'!$G$24),P2:Q1104,2)</f>
        <v>41.6062624285657</v>
      </c>
    </row>
    <row r="361" ht="20.05" customHeight="1">
      <c r="A361" s="17">
        <f>$A360+C360</f>
        <v>1785</v>
      </c>
      <c r="B361" s="18">
        <v>3.5</v>
      </c>
      <c r="C361" s="19">
        <v>5</v>
      </c>
      <c r="D361" t="b" s="20">
        <v>0</v>
      </c>
      <c r="E361" s="21"/>
      <c r="F361" s="22">
        <f>3600*(B361*'data'!$C$15/1000-H361-I360)/C361</f>
        <v>684.130806345583</v>
      </c>
      <c r="G361" s="22">
        <f>IF(F361&gt;'data'!$H$28,'data'!$H$28,IF(F361&lt;0,0,F361))</f>
        <v>684.130806345583</v>
      </c>
      <c r="H361" s="22">
        <f>(J361*'data'!$C$16+K361*OFFSET('data'!$C$17,0,D361)-I360*(OFFSET('data'!$C$18,0,D361)+'data'!$C$19+OFFSET('data'!$C$20,0,D361)))*$C361/60</f>
        <v>-0.950181675479992</v>
      </c>
      <c r="I361" s="22">
        <f>(G361/60)*$C361/60+H361+I360</f>
        <v>22.9087323943552</v>
      </c>
      <c r="J361" s="22">
        <f>J360+('data'!$C$19*I360-'data'!$C$16*J360)*$C361/60</f>
        <v>82.7198282684159</v>
      </c>
      <c r="K361" s="22">
        <f>K360+(OFFSET('data'!$C$20,0,D361)*I360-OFFSET('data'!$C$17,0,D361)*K360)*$C361/60</f>
        <v>115.182373126879</v>
      </c>
      <c r="L361" s="23">
        <f>$A361/60</f>
        <v>29.75</v>
      </c>
      <c r="M361" s="19">
        <f>I361/'data'!$C$15*1000</f>
        <v>3.5</v>
      </c>
      <c r="N361" s="19">
        <f>N360+'data'!$G$21*(M360-N360)/60*C360</f>
        <v>3.44807567934129</v>
      </c>
      <c r="O361" s="20">
        <f>IF(N361&lt;='data'!$G$22,1.89,1.47)</f>
        <v>1.47</v>
      </c>
      <c r="P361" s="19">
        <f>$A361</f>
        <v>1785</v>
      </c>
      <c r="Q361" s="20">
        <f>'data'!$G$23-'data'!$G$23*(1-('data'!$G$22^O361)/('data'!$G$22^O361+N361^O361))</f>
        <v>41.5752173647158</v>
      </c>
      <c r="R361" s="20">
        <f>VLOOKUP(IF(P361-'data'!$G$24&lt;0,0,P361-'data'!$G$24),P2:Q1104,2)</f>
        <v>41.5999028781935</v>
      </c>
    </row>
    <row r="362" ht="20.05" customHeight="1">
      <c r="A362" s="17">
        <f>$A361+C361</f>
        <v>1790</v>
      </c>
      <c r="B362" s="18">
        <v>3.5</v>
      </c>
      <c r="C362" s="19">
        <v>5</v>
      </c>
      <c r="D362" t="b" s="20">
        <v>0</v>
      </c>
      <c r="E362" s="21"/>
      <c r="F362" s="22">
        <f>3600*(B362*'data'!$C$15/1000-H362-I361)/C362</f>
        <v>683.769171994662</v>
      </c>
      <c r="G362" s="22">
        <f>IF(F362&gt;'data'!$H$28,'data'!$H$28,IF(F362&lt;0,0,F362))</f>
        <v>683.769171994662</v>
      </c>
      <c r="H362" s="22">
        <f>(J362*'data'!$C$16+K362*OFFSET('data'!$C$17,0,D362)-I361*(OFFSET('data'!$C$18,0,D362)+'data'!$C$19+OFFSET('data'!$C$20,0,D362)))*$C362/60</f>
        <v>-0.949679405548156</v>
      </c>
      <c r="I362" s="22">
        <f>(G362/60)*$C362/60+H362+I361</f>
        <v>22.9087323943552</v>
      </c>
      <c r="J362" s="22">
        <f>J361+('data'!$C$19*I361-'data'!$C$16*J361)*$C362/60</f>
        <v>82.7880569804546</v>
      </c>
      <c r="K362" s="22">
        <f>K361+(OFFSET('data'!$C$20,0,D362)*I361-OFFSET('data'!$C$17,0,D362)*K361)*$C362/60</f>
        <v>115.487249058274</v>
      </c>
      <c r="L362" s="23">
        <f>$A362/60</f>
        <v>29.8333333333333</v>
      </c>
      <c r="M362" s="19">
        <f>I362/'data'!$C$15*1000</f>
        <v>3.5</v>
      </c>
      <c r="N362" s="19">
        <f>N361+'data'!$G$21*(M361-N361)/60*C361</f>
        <v>3.44868668389396</v>
      </c>
      <c r="O362" s="20">
        <f>IF(N362&lt;='data'!$G$22,1.89,1.47)</f>
        <v>1.47</v>
      </c>
      <c r="P362" s="19">
        <f>$A362</f>
        <v>1790</v>
      </c>
      <c r="Q362" s="20">
        <f>'data'!$G$23-'data'!$G$23*(1-('data'!$G$22^O362)/('data'!$G$22^O362+N362^O362))</f>
        <v>41.5692296021919</v>
      </c>
      <c r="R362" s="20">
        <f>VLOOKUP(IF(P362-'data'!$G$24&lt;0,0,P362-'data'!$G$24),P2:Q1104,2)</f>
        <v>41.5936195194178</v>
      </c>
    </row>
    <row r="363" ht="20.05" customHeight="1">
      <c r="A363" s="17">
        <f>$A362+C362</f>
        <v>1795</v>
      </c>
      <c r="B363" s="18">
        <v>3.5</v>
      </c>
      <c r="C363" s="19">
        <v>5</v>
      </c>
      <c r="D363" t="b" s="20">
        <v>0</v>
      </c>
      <c r="E363" s="21"/>
      <c r="F363" s="22">
        <f>3600*(B363*'data'!$C$15/1000-H363-I362)/C363</f>
        <v>683.409253892747</v>
      </c>
      <c r="G363" s="22">
        <f>IF(F363&gt;'data'!$H$28,'data'!$H$28,IF(F363&lt;0,0,F363))</f>
        <v>683.409253892747</v>
      </c>
      <c r="H363" s="22">
        <f>(J363*'data'!$C$16+K363*OFFSET('data'!$C$17,0,D363)-I362*(OFFSET('data'!$C$18,0,D363)+'data'!$C$19+OFFSET('data'!$C$20,0,D363)))*$C363/60</f>
        <v>-0.949179519295497</v>
      </c>
      <c r="I363" s="22">
        <f>(G363/60)*$C363/60+H363+I362</f>
        <v>22.9087323943552</v>
      </c>
      <c r="J363" s="22">
        <f>J362+('data'!$C$19*I362-'data'!$C$16*J362)*$C363/60</f>
        <v>82.8558853020204</v>
      </c>
      <c r="K363" s="22">
        <f>K362+(OFFSET('data'!$C$20,0,D363)*I362-OFFSET('data'!$C$17,0,D363)*K362)*$C363/60</f>
        <v>115.792023110210</v>
      </c>
      <c r="L363" s="23">
        <f>$A363/60</f>
        <v>29.9166666666667</v>
      </c>
      <c r="M363" s="19">
        <f>I363/'data'!$C$15*1000</f>
        <v>3.5</v>
      </c>
      <c r="N363" s="19">
        <f>N362+'data'!$G$21*(M362-N362)/60*C362</f>
        <v>3.44929049862577</v>
      </c>
      <c r="O363" s="20">
        <f>IF(N363&lt;='data'!$G$22,1.89,1.47)</f>
        <v>1.47</v>
      </c>
      <c r="P363" s="19">
        <f>$A363</f>
        <v>1795</v>
      </c>
      <c r="Q363" s="20">
        <f>'data'!$G$23-'data'!$G$23*(1-('data'!$G$22^O363)/('data'!$G$22^O363+N363^O363))</f>
        <v>41.5633135034799</v>
      </c>
      <c r="R363" s="20">
        <f>VLOOKUP(IF(P363-'data'!$G$24&lt;0,0,P363-'data'!$G$24),P2:Q1104,2)</f>
        <v>41.5874114236147</v>
      </c>
    </row>
    <row r="364" ht="20.05" customHeight="1">
      <c r="A364" s="17">
        <f>$A363+C363</f>
        <v>1800</v>
      </c>
      <c r="B364" s="18">
        <v>3.5</v>
      </c>
      <c r="C364" s="19">
        <v>5</v>
      </c>
      <c r="D364" t="b" s="20">
        <v>0</v>
      </c>
      <c r="E364" s="21"/>
      <c r="F364" s="22">
        <f>3600*(B364*'data'!$C$15/1000-H364-I363)/C364</f>
        <v>683.051042103931</v>
      </c>
      <c r="G364" s="22">
        <f>IF(F364&gt;'data'!$H$28,'data'!$H$28,IF(F364&lt;0,0,F364))</f>
        <v>683.051042103931</v>
      </c>
      <c r="H364" s="22">
        <f>(J364*'data'!$C$16+K364*OFFSET('data'!$C$17,0,D364)-I363*(OFFSET('data'!$C$18,0,D364)+'data'!$C$19+OFFSET('data'!$C$20,0,D364)))*$C364/60</f>
        <v>-0.948682002922142</v>
      </c>
      <c r="I364" s="22">
        <f>(G364/60)*$C364/60+H364+I363</f>
        <v>22.9087323943552</v>
      </c>
      <c r="J364" s="22">
        <f>J363+('data'!$C$19*I363-'data'!$C$16*J363)*$C364/60</f>
        <v>82.92331558274761</v>
      </c>
      <c r="K364" s="22">
        <f>K363+(OFFSET('data'!$C$20,0,D364)*I363-OFFSET('data'!$C$17,0,D364)*K363)*$C364/60</f>
        <v>116.096695316732</v>
      </c>
      <c r="L364" s="23">
        <f>$A364/60</f>
        <v>30</v>
      </c>
      <c r="M364" s="19">
        <f>I364/'data'!$C$15*1000</f>
        <v>3.5</v>
      </c>
      <c r="N364" s="19">
        <f>N363+'data'!$G$21*(M363-N363)/60*C363</f>
        <v>3.44988720814089</v>
      </c>
      <c r="O364" s="20">
        <f>IF(N364&lt;='data'!$G$22,1.89,1.47)</f>
        <v>1.47</v>
      </c>
      <c r="P364" s="19">
        <f>$A364</f>
        <v>1800</v>
      </c>
      <c r="Q364" s="20">
        <f>'data'!$G$23-'data'!$G$23*(1-('data'!$G$22^O364)/('data'!$G$22^O364+N364^O364))</f>
        <v>41.5574681968616</v>
      </c>
      <c r="R364" s="20">
        <f>VLOOKUP(IF(P364-'data'!$G$24&lt;0,0,P364-'data'!$G$24),P2:Q1104,2)</f>
        <v>41.5812776738485</v>
      </c>
    </row>
    <row r="365" ht="20.05" customHeight="1">
      <c r="A365" s="17">
        <f>$A364+C364</f>
        <v>1805</v>
      </c>
      <c r="B365" s="18">
        <v>3.5</v>
      </c>
      <c r="C365" s="19">
        <v>5</v>
      </c>
      <c r="D365" t="b" s="20">
        <v>0</v>
      </c>
      <c r="E365" s="21"/>
      <c r="F365" s="22">
        <f>3600*(B365*'data'!$C$15/1000-H365-I364)/C365</f>
        <v>682.694526750571</v>
      </c>
      <c r="G365" s="22">
        <f>IF(F365&gt;'data'!$H$28,'data'!$H$28,IF(F365&lt;0,0,F365))</f>
        <v>682.694526750571</v>
      </c>
      <c r="H365" s="22">
        <f>(J365*'data'!$C$16+K365*OFFSET('data'!$C$17,0,D365)-I364*(OFFSET('data'!$C$18,0,D365)+'data'!$C$19+OFFSET('data'!$C$20,0,D365)))*$C365/60</f>
        <v>-0.948186842709141</v>
      </c>
      <c r="I365" s="22">
        <f>(G365/60)*$C365/60+H365+I364</f>
        <v>22.9087323943552</v>
      </c>
      <c r="J365" s="22">
        <f>J364+('data'!$C$19*I364-'data'!$C$16*J364)*$C365/60</f>
        <v>82.9903501584822</v>
      </c>
      <c r="K365" s="22">
        <f>K364+(OFFSET('data'!$C$20,0,D365)*I364-OFFSET('data'!$C$17,0,D365)*K364)*$C365/60</f>
        <v>116.401265711873</v>
      </c>
      <c r="L365" s="23">
        <f>$A365/60</f>
        <v>30.0833333333333</v>
      </c>
      <c r="M365" s="19">
        <f>I365/'data'!$C$15*1000</f>
        <v>3.5</v>
      </c>
      <c r="N365" s="19">
        <f>N364+'data'!$G$21*(M364-N364)/60*C364</f>
        <v>3.45047689604791</v>
      </c>
      <c r="O365" s="20">
        <f>IF(N365&lt;='data'!$G$22,1.89,1.47)</f>
        <v>1.47</v>
      </c>
      <c r="P365" s="19">
        <f>$A365</f>
        <v>1805</v>
      </c>
      <c r="Q365" s="20">
        <f>'data'!$G$23-'data'!$G$23*(1-('data'!$G$22^O365)/('data'!$G$22^O365+N365^O365))</f>
        <v>41.5516928215505</v>
      </c>
      <c r="R365" s="20">
        <f>VLOOKUP(IF(P365-'data'!$G$24&lt;0,0,P365-'data'!$G$24),P2:Q1104,2)</f>
        <v>41.5752173647158</v>
      </c>
    </row>
    <row r="366" ht="20.05" customHeight="1">
      <c r="A366" s="17">
        <f>$A365+C365</f>
        <v>1810</v>
      </c>
      <c r="B366" s="18">
        <v>3.5</v>
      </c>
      <c r="C366" s="19">
        <v>5</v>
      </c>
      <c r="D366" t="b" s="20">
        <v>0</v>
      </c>
      <c r="E366" s="21"/>
      <c r="F366" s="22">
        <f>3600*(B366*'data'!$C$15/1000-H366-I365)/C366</f>
        <v>682.339698012939</v>
      </c>
      <c r="G366" s="22">
        <f>IF(F366&gt;'data'!$H$28,'data'!$H$28,IF(F366&lt;0,0,F366))</f>
        <v>682.339698012939</v>
      </c>
      <c r="H366" s="22">
        <f>(J366*'data'!$C$16+K366*OFFSET('data'!$C$17,0,D366)-I365*(OFFSET('data'!$C$18,0,D366)+'data'!$C$19+OFFSET('data'!$C$20,0,D366)))*$C366/60</f>
        <v>-0.9476940250179861</v>
      </c>
      <c r="I366" s="22">
        <f>(G366/60)*$C366/60+H366+I365</f>
        <v>22.9087323943552</v>
      </c>
      <c r="J366" s="22">
        <f>J365+('data'!$C$19*I365-'data'!$C$16*J365)*$C366/60</f>
        <v>83.0569913513626</v>
      </c>
      <c r="K366" s="22">
        <f>K365+(OFFSET('data'!$C$20,0,D366)*I365-OFFSET('data'!$C$17,0,D366)*K365)*$C366/60</f>
        <v>116.705734329655</v>
      </c>
      <c r="L366" s="23">
        <f>$A366/60</f>
        <v>30.1666666666667</v>
      </c>
      <c r="M366" s="19">
        <f>I366/'data'!$C$15*1000</f>
        <v>3.5</v>
      </c>
      <c r="N366" s="19">
        <f>N365+'data'!$G$21*(M365-N365)/60*C365</f>
        <v>3.45105964497159</v>
      </c>
      <c r="O366" s="20">
        <f>IF(N366&lt;='data'!$G$22,1.89,1.47)</f>
        <v>1.47</v>
      </c>
      <c r="P366" s="19">
        <f>$A366</f>
        <v>1810</v>
      </c>
      <c r="Q366" s="20">
        <f>'data'!$G$23-'data'!$G$23*(1-('data'!$G$22^O366)/('data'!$G$22^O366+N366^O366))</f>
        <v>41.5459865275474</v>
      </c>
      <c r="R366" s="20">
        <f>VLOOKUP(IF(P366-'data'!$G$24&lt;0,0,P366-'data'!$G$24),P2:Q1104,2)</f>
        <v>41.5692296021919</v>
      </c>
    </row>
    <row r="367" ht="20.05" customHeight="1">
      <c r="A367" s="17">
        <f>$A366+C366</f>
        <v>1815</v>
      </c>
      <c r="B367" s="18">
        <v>3.5</v>
      </c>
      <c r="C367" s="19">
        <v>5</v>
      </c>
      <c r="D367" t="b" s="20">
        <v>0</v>
      </c>
      <c r="E367" s="21"/>
      <c r="F367" s="22">
        <f>3600*(B367*'data'!$C$15/1000-H367-I366)/C367</f>
        <v>681.986546128892</v>
      </c>
      <c r="G367" s="22">
        <f>IF(F367&gt;'data'!$H$28,'data'!$H$28,IF(F367&lt;0,0,F367))</f>
        <v>681.986546128892</v>
      </c>
      <c r="H367" s="22">
        <f>(J367*'data'!$C$16+K367*OFFSET('data'!$C$17,0,D367)-I366*(OFFSET('data'!$C$18,0,D367)+'data'!$C$19+OFFSET('data'!$C$20,0,D367)))*$C367/60</f>
        <v>-0.947203536290143</v>
      </c>
      <c r="I367" s="22">
        <f>(G367/60)*$C367/60+H367+I366</f>
        <v>22.9087323943552</v>
      </c>
      <c r="J367" s="22">
        <f>J366+('data'!$C$19*I366-'data'!$C$16*J366)*$C367/60</f>
        <v>83.1232414698999</v>
      </c>
      <c r="K367" s="22">
        <f>K366+(OFFSET('data'!$C$20,0,D367)*I366-OFFSET('data'!$C$17,0,D367)*K366)*$C367/60</f>
        <v>117.010101204089</v>
      </c>
      <c r="L367" s="23">
        <f>$A367/60</f>
        <v>30.25</v>
      </c>
      <c r="M367" s="19">
        <f>I367/'data'!$C$15*1000</f>
        <v>3.5</v>
      </c>
      <c r="N367" s="19">
        <f>N366+'data'!$G$21*(M366-N366)/60*C366</f>
        <v>3.45163553656443</v>
      </c>
      <c r="O367" s="20">
        <f>IF(N367&lt;='data'!$G$22,1.89,1.47)</f>
        <v>1.47</v>
      </c>
      <c r="P367" s="19">
        <f>$A367</f>
        <v>1815</v>
      </c>
      <c r="Q367" s="20">
        <f>'data'!$G$23-'data'!$G$23*(1-('data'!$G$22^O367)/('data'!$G$22^O367+N367^O367))</f>
        <v>41.5403484754975</v>
      </c>
      <c r="R367" s="20">
        <f>VLOOKUP(IF(P367-'data'!$G$24&lt;0,0,P367-'data'!$G$24),P2:Q1104,2)</f>
        <v>41.5633135034799</v>
      </c>
    </row>
    <row r="368" ht="20.05" customHeight="1">
      <c r="A368" s="17">
        <f>$A367+C367</f>
        <v>1820</v>
      </c>
      <c r="B368" s="18">
        <v>3.5</v>
      </c>
      <c r="C368" s="19">
        <v>5</v>
      </c>
      <c r="D368" t="b" s="20">
        <v>0</v>
      </c>
      <c r="E368" s="21"/>
      <c r="F368" s="22">
        <f>3600*(B368*'data'!$C$15/1000-H368-I367)/C368</f>
        <v>681.635061393528</v>
      </c>
      <c r="G368" s="22">
        <f>IF(F368&gt;'data'!$H$28,'data'!$H$28,IF(F368&lt;0,0,F368))</f>
        <v>681.635061393528</v>
      </c>
      <c r="H368" s="22">
        <f>(J368*'data'!$C$16+K368*OFFSET('data'!$C$17,0,D368)-I367*(OFFSET('data'!$C$18,0,D368)+'data'!$C$19+OFFSET('data'!$C$20,0,D368)))*$C368/60</f>
        <v>-0.946715363046582</v>
      </c>
      <c r="I368" s="22">
        <f>(G368/60)*$C368/60+H368+I367</f>
        <v>22.9087323943552</v>
      </c>
      <c r="J368" s="22">
        <f>J367+('data'!$C$19*I367-'data'!$C$16*J367)*$C368/60</f>
        <v>83.1891028090582</v>
      </c>
      <c r="K368" s="22">
        <f>K367+(OFFSET('data'!$C$20,0,D368)*I367-OFFSET('data'!$C$17,0,D368)*K367)*$C368/60</f>
        <v>117.314366369174</v>
      </c>
      <c r="L368" s="23">
        <f>$A368/60</f>
        <v>30.3333333333333</v>
      </c>
      <c r="M368" s="19">
        <f>I368/'data'!$C$15*1000</f>
        <v>3.5</v>
      </c>
      <c r="N368" s="19">
        <f>N367+'data'!$G$21*(M367-N367)/60*C367</f>
        <v>3.45220465151811</v>
      </c>
      <c r="O368" s="20">
        <f>IF(N368&lt;='data'!$G$22,1.89,1.47)</f>
        <v>1.47</v>
      </c>
      <c r="P368" s="19">
        <f>$A368</f>
        <v>1820</v>
      </c>
      <c r="Q368" s="20">
        <f>'data'!$G$23-'data'!$G$23*(1-('data'!$G$22^O368)/('data'!$G$22^O368+N368^O368))</f>
        <v>41.5347778365496</v>
      </c>
      <c r="R368" s="20">
        <f>VLOOKUP(IF(P368-'data'!$G$24&lt;0,0,P368-'data'!$G$24),P2:Q1104,2)</f>
        <v>41.5574681968616</v>
      </c>
    </row>
    <row r="369" ht="20.05" customHeight="1">
      <c r="A369" s="17">
        <f>$A368+C368</f>
        <v>1825</v>
      </c>
      <c r="B369" s="18">
        <v>3.5</v>
      </c>
      <c r="C369" s="19">
        <v>5</v>
      </c>
      <c r="D369" t="b" s="20">
        <v>0</v>
      </c>
      <c r="E369" s="21"/>
      <c r="F369" s="22">
        <f>3600*(B369*'data'!$C$15/1000-H369-I368)/C369</f>
        <v>681.285234158851</v>
      </c>
      <c r="G369" s="22">
        <f>IF(F369&gt;'data'!$H$28,'data'!$H$28,IF(F369&lt;0,0,F369))</f>
        <v>681.285234158851</v>
      </c>
      <c r="H369" s="22">
        <f>(J369*'data'!$C$16+K369*OFFSET('data'!$C$17,0,D369)-I368*(OFFSET('data'!$C$18,0,D369)+'data'!$C$19+OFFSET('data'!$C$20,0,D369)))*$C369/60</f>
        <v>-0.946229491887308</v>
      </c>
      <c r="I369" s="22">
        <f>(G369/60)*$C369/60+H369+I368</f>
        <v>22.9087323943552</v>
      </c>
      <c r="J369" s="22">
        <f>J368+('data'!$C$19*I368-'data'!$C$16*J368)*$C369/60</f>
        <v>83.2545776503339</v>
      </c>
      <c r="K369" s="22">
        <f>K368+(OFFSET('data'!$C$20,0,D369)*I368-OFFSET('data'!$C$17,0,D369)*K368)*$C369/60</f>
        <v>117.618529858898</v>
      </c>
      <c r="L369" s="23">
        <f>$A369/60</f>
        <v>30.4166666666667</v>
      </c>
      <c r="M369" s="19">
        <f>I369/'data'!$C$15*1000</f>
        <v>3.5</v>
      </c>
      <c r="N369" s="19">
        <f>N368+'data'!$G$21*(M368-N368)/60*C368</f>
        <v>3.45276706957478</v>
      </c>
      <c r="O369" s="20">
        <f>IF(N369&lt;='data'!$G$22,1.89,1.47)</f>
        <v>1.47</v>
      </c>
      <c r="P369" s="19">
        <f>$A369</f>
        <v>1825</v>
      </c>
      <c r="Q369" s="20">
        <f>'data'!$G$23-'data'!$G$23*(1-('data'!$G$22^O369)/('data'!$G$22^O369+N369^O369))</f>
        <v>41.5292737922185</v>
      </c>
      <c r="R369" s="20">
        <f>VLOOKUP(IF(P369-'data'!$G$24&lt;0,0,P369-'data'!$G$24),P2:Q1104,2)</f>
        <v>41.5516928215505</v>
      </c>
    </row>
    <row r="370" ht="20.05" customHeight="1">
      <c r="A370" s="17">
        <f>$A369+C369</f>
        <v>1830</v>
      </c>
      <c r="B370" s="18">
        <v>3.5</v>
      </c>
      <c r="C370" s="19">
        <v>5</v>
      </c>
      <c r="D370" t="b" s="20">
        <v>0</v>
      </c>
      <c r="E370" s="21"/>
      <c r="F370" s="22">
        <f>3600*(B370*'data'!$C$15/1000-H370-I369)/C370</f>
        <v>680.937054833436</v>
      </c>
      <c r="G370" s="22">
        <f>IF(F370&gt;'data'!$H$28,'data'!$H$28,IF(F370&lt;0,0,F370))</f>
        <v>680.937054833436</v>
      </c>
      <c r="H370" s="22">
        <f>(J370*'data'!$C$16+K370*OFFSET('data'!$C$17,0,D370)-I369*(OFFSET('data'!$C$18,0,D370)+'data'!$C$19+OFFSET('data'!$C$20,0,D370)))*$C370/60</f>
        <v>-0.945745909490899</v>
      </c>
      <c r="I370" s="22">
        <f>(G370/60)*$C370/60+H370+I369</f>
        <v>22.9087323943552</v>
      </c>
      <c r="J370" s="22">
        <f>J369+('data'!$C$19*I369-'data'!$C$16*J369)*$C370/60</f>
        <v>83.31966826183481</v>
      </c>
      <c r="K370" s="22">
        <f>K369+(OFFSET('data'!$C$20,0,D370)*I369-OFFSET('data'!$C$17,0,D370)*K369)*$C370/60</f>
        <v>117.922591707238</v>
      </c>
      <c r="L370" s="23">
        <f>$A370/60</f>
        <v>30.5</v>
      </c>
      <c r="M370" s="19">
        <f>I370/'data'!$C$15*1000</f>
        <v>3.5</v>
      </c>
      <c r="N370" s="19">
        <f>N369+'data'!$G$21*(M369-N369)/60*C369</f>
        <v>3.45332286953825</v>
      </c>
      <c r="O370" s="20">
        <f>IF(N370&lt;='data'!$G$22,1.89,1.47)</f>
        <v>1.47</v>
      </c>
      <c r="P370" s="19">
        <f>$A370</f>
        <v>1830</v>
      </c>
      <c r="Q370" s="20">
        <f>'data'!$G$23-'data'!$G$23*(1-('data'!$G$22^O370)/('data'!$G$22^O370+N370^O370))</f>
        <v>41.5238355342472</v>
      </c>
      <c r="R370" s="20">
        <f>VLOOKUP(IF(P370-'data'!$G$24&lt;0,0,P370-'data'!$G$24),P2:Q1104,2)</f>
        <v>41.5459865275474</v>
      </c>
    </row>
    <row r="371" ht="20.05" customHeight="1">
      <c r="A371" s="17">
        <f>$A370+C370</f>
        <v>1835</v>
      </c>
      <c r="B371" s="18">
        <v>3.5</v>
      </c>
      <c r="C371" s="19">
        <v>5</v>
      </c>
      <c r="D371" t="b" s="20">
        <v>0</v>
      </c>
      <c r="E371" s="21"/>
      <c r="F371" s="22">
        <f>3600*(B371*'data'!$C$15/1000-H371-I370)/C371</f>
        <v>680.590513882103</v>
      </c>
      <c r="G371" s="22">
        <f>IF(F371&gt;'data'!$H$28,'data'!$H$28,IF(F371&lt;0,0,F371))</f>
        <v>680.590513882103</v>
      </c>
      <c r="H371" s="22">
        <f>(J371*'data'!$C$16+K371*OFFSET('data'!$C$17,0,D371)-I370*(OFFSET('data'!$C$18,0,D371)+'data'!$C$19+OFFSET('data'!$C$20,0,D371)))*$C371/60</f>
        <v>-0.945264602614047</v>
      </c>
      <c r="I371" s="22">
        <f>(G371/60)*$C371/60+H371+I370</f>
        <v>22.9087323943552</v>
      </c>
      <c r="J371" s="22">
        <f>J370+('data'!$C$19*I370-'data'!$C$16*J370)*$C371/60</f>
        <v>83.3843768983585</v>
      </c>
      <c r="K371" s="22">
        <f>K370+(OFFSET('data'!$C$20,0,D371)*I370-OFFSET('data'!$C$17,0,D371)*K370)*$C371/60</f>
        <v>118.226551948159</v>
      </c>
      <c r="L371" s="23">
        <f>$A371/60</f>
        <v>30.5833333333333</v>
      </c>
      <c r="M371" s="19">
        <f>I371/'data'!$C$15*1000</f>
        <v>3.5</v>
      </c>
      <c r="N371" s="19">
        <f>N370+'data'!$G$21*(M370-N370)/60*C370</f>
        <v>3.45387212928504</v>
      </c>
      <c r="O371" s="20">
        <f>IF(N371&lt;='data'!$G$22,1.89,1.47)</f>
        <v>1.47</v>
      </c>
      <c r="P371" s="19">
        <f>$A371</f>
        <v>1835</v>
      </c>
      <c r="Q371" s="20">
        <f>'data'!$G$23-'data'!$G$23*(1-('data'!$G$22^O371)/('data'!$G$22^O371+N371^O371))</f>
        <v>41.5184622644733</v>
      </c>
      <c r="R371" s="20">
        <f>VLOOKUP(IF(P371-'data'!$G$24&lt;0,0,P371-'data'!$G$24),P2:Q1104,2)</f>
        <v>41.5403484754975</v>
      </c>
    </row>
    <row r="372" ht="20.05" customHeight="1">
      <c r="A372" s="17">
        <f>$A371+C371</f>
        <v>1840</v>
      </c>
      <c r="B372" s="18">
        <v>3.5</v>
      </c>
      <c r="C372" s="19">
        <v>5</v>
      </c>
      <c r="D372" t="b" s="20">
        <v>0</v>
      </c>
      <c r="E372" s="21"/>
      <c r="F372" s="22">
        <f>3600*(B372*'data'!$C$15/1000-H372-I371)/C372</f>
        <v>680.245601825580</v>
      </c>
      <c r="G372" s="22">
        <f>IF(F372&gt;'data'!$H$28,'data'!$H$28,IF(F372&lt;0,0,F372))</f>
        <v>680.245601825580</v>
      </c>
      <c r="H372" s="22">
        <f>(J372*'data'!$C$16+K372*OFFSET('data'!$C$17,0,D372)-I371*(OFFSET('data'!$C$18,0,D372)+'data'!$C$19+OFFSET('data'!$C$20,0,D372)))*$C372/60</f>
        <v>-0.944785558091098</v>
      </c>
      <c r="I372" s="22">
        <f>(G372/60)*$C372/60+H372+I371</f>
        <v>22.9087323943552</v>
      </c>
      <c r="J372" s="22">
        <f>J371+('data'!$C$19*I371-'data'!$C$16*J371)*$C372/60</f>
        <v>83.44870580147069</v>
      </c>
      <c r="K372" s="22">
        <f>K371+(OFFSET('data'!$C$20,0,D372)*I371-OFFSET('data'!$C$17,0,D372)*K371)*$C372/60</f>
        <v>118.530410615614</v>
      </c>
      <c r="L372" s="23">
        <f>$A372/60</f>
        <v>30.6666666666667</v>
      </c>
      <c r="M372" s="19">
        <f>I372/'data'!$C$15*1000</f>
        <v>3.5</v>
      </c>
      <c r="N372" s="19">
        <f>N371+'data'!$G$21*(M371-N371)/60*C371</f>
        <v>3.45441492577528</v>
      </c>
      <c r="O372" s="20">
        <f>IF(N372&lt;='data'!$G$22,1.89,1.47)</f>
        <v>1.47</v>
      </c>
      <c r="P372" s="19">
        <f>$A372</f>
        <v>1840</v>
      </c>
      <c r="Q372" s="20">
        <f>'data'!$G$23-'data'!$G$23*(1-('data'!$G$22^O372)/('data'!$G$22^O372+N372^O372))</f>
        <v>41.5131531946955</v>
      </c>
      <c r="R372" s="20">
        <f>VLOOKUP(IF(P372-'data'!$G$24&lt;0,0,P372-'data'!$G$24),P2:Q1104,2)</f>
        <v>41.5347778365496</v>
      </c>
    </row>
    <row r="373" ht="20.05" customHeight="1">
      <c r="A373" s="17">
        <f>$A372+C372</f>
        <v>1845</v>
      </c>
      <c r="B373" s="18">
        <v>3.5</v>
      </c>
      <c r="C373" s="19">
        <v>5</v>
      </c>
      <c r="D373" t="b" s="20">
        <v>0</v>
      </c>
      <c r="E373" s="21"/>
      <c r="F373" s="22">
        <f>3600*(B373*'data'!$C$15/1000-H373-I372)/C373</f>
        <v>679.9023092401781</v>
      </c>
      <c r="G373" s="22">
        <f>IF(F373&gt;'data'!$H$28,'data'!$H$28,IF(F373&lt;0,0,F373))</f>
        <v>679.9023092401781</v>
      </c>
      <c r="H373" s="22">
        <f>(J373*'data'!$C$16+K373*OFFSET('data'!$C$17,0,D373)-I372*(OFFSET('data'!$C$18,0,D373)+'data'!$C$19+OFFSET('data'!$C$20,0,D373)))*$C373/60</f>
        <v>-0.944308762833595</v>
      </c>
      <c r="I373" s="22">
        <f>(G373/60)*$C373/60+H373+I372</f>
        <v>22.9087323943552</v>
      </c>
      <c r="J373" s="22">
        <f>J372+('data'!$C$19*I372-'data'!$C$16*J372)*$C373/60</f>
        <v>83.5126571995828</v>
      </c>
      <c r="K373" s="22">
        <f>K372+(OFFSET('data'!$C$20,0,D373)*I372-OFFSET('data'!$C$17,0,D373)*K372)*$C373/60</f>
        <v>118.834167743546</v>
      </c>
      <c r="L373" s="23">
        <f>$A373/60</f>
        <v>30.75</v>
      </c>
      <c r="M373" s="19">
        <f>I373/'data'!$C$15*1000</f>
        <v>3.5</v>
      </c>
      <c r="N373" s="19">
        <f>N372+'data'!$G$21*(M372-N372)/60*C372</f>
        <v>3.45495133506348</v>
      </c>
      <c r="O373" s="20">
        <f>IF(N373&lt;='data'!$G$22,1.89,1.47)</f>
        <v>1.47</v>
      </c>
      <c r="P373" s="19">
        <f>$A373</f>
        <v>1845</v>
      </c>
      <c r="Q373" s="20">
        <f>'data'!$G$23-'data'!$G$23*(1-('data'!$G$22^O373)/('data'!$G$22^O373+N373^O373))</f>
        <v>41.5079075465437</v>
      </c>
      <c r="R373" s="20">
        <f>VLOOKUP(IF(P373-'data'!$G$24&lt;0,0,P373-'data'!$G$24),P2:Q1104,2)</f>
        <v>41.5292737922185</v>
      </c>
    </row>
    <row r="374" ht="20.05" customHeight="1">
      <c r="A374" s="17">
        <f>$A373+C373</f>
        <v>1850</v>
      </c>
      <c r="B374" s="18">
        <v>3.5</v>
      </c>
      <c r="C374" s="19">
        <v>5</v>
      </c>
      <c r="D374" t="b" s="20">
        <v>0</v>
      </c>
      <c r="E374" s="21"/>
      <c r="F374" s="22">
        <f>3600*(B374*'data'!$C$15/1000-H374-I373)/C374</f>
        <v>679.560626757462</v>
      </c>
      <c r="G374" s="22">
        <f>IF(F374&gt;'data'!$H$28,'data'!$H$28,IF(F374&lt;0,0,F374))</f>
        <v>679.560626757462</v>
      </c>
      <c r="H374" s="22">
        <f>(J374*'data'!$C$16+K374*OFFSET('data'!$C$17,0,D374)-I373*(OFFSET('data'!$C$18,0,D374)+'data'!$C$19+OFFSET('data'!$C$20,0,D374)))*$C374/60</f>
        <v>-0.943834203829823</v>
      </c>
      <c r="I374" s="22">
        <f>(G374/60)*$C374/60+H374+I373</f>
        <v>22.9087323943552</v>
      </c>
      <c r="J374" s="22">
        <f>J373+('data'!$C$19*I373-'data'!$C$16*J373)*$C374/60</f>
        <v>83.5762333080292</v>
      </c>
      <c r="K374" s="22">
        <f>K373+(OFFSET('data'!$C$20,0,D374)*I373-OFFSET('data'!$C$17,0,D374)*K373)*$C374/60</f>
        <v>119.137823365887</v>
      </c>
      <c r="L374" s="23">
        <f>$A374/60</f>
        <v>30.8333333333333</v>
      </c>
      <c r="M374" s="19">
        <f>I374/'data'!$C$15*1000</f>
        <v>3.5</v>
      </c>
      <c r="N374" s="19">
        <f>N373+'data'!$G$21*(M373-N373)/60*C373</f>
        <v>3.45548143230921</v>
      </c>
      <c r="O374" s="20">
        <f>IF(N374&lt;='data'!$G$22,1.89,1.47)</f>
        <v>1.47</v>
      </c>
      <c r="P374" s="19">
        <f>$A374</f>
        <v>1850</v>
      </c>
      <c r="Q374" s="20">
        <f>'data'!$G$23-'data'!$G$23*(1-('data'!$G$22^O374)/('data'!$G$22^O374+N374^O374))</f>
        <v>41.5027245513492</v>
      </c>
      <c r="R374" s="20">
        <f>VLOOKUP(IF(P374-'data'!$G$24&lt;0,0,P374-'data'!$G$24),P2:Q1104,2)</f>
        <v>41.5238355342472</v>
      </c>
    </row>
    <row r="375" ht="20.05" customHeight="1">
      <c r="A375" s="17">
        <f>$A374+C374</f>
        <v>1855</v>
      </c>
      <c r="B375" s="18">
        <v>3.5</v>
      </c>
      <c r="C375" s="19">
        <v>5</v>
      </c>
      <c r="D375" t="b" s="20">
        <v>0</v>
      </c>
      <c r="E375" s="21"/>
      <c r="F375" s="22">
        <f>3600*(B375*'data'!$C$15/1000-H375-I374)/C375</f>
        <v>679.2205450639329</v>
      </c>
      <c r="G375" s="22">
        <f>IF(F375&gt;'data'!$H$28,'data'!$H$28,IF(F375&lt;0,0,F375))</f>
        <v>679.2205450639329</v>
      </c>
      <c r="H375" s="22">
        <f>(J375*'data'!$C$16+K375*OFFSET('data'!$C$17,0,D375)-I374*(OFFSET('data'!$C$18,0,D375)+'data'!$C$19+OFFSET('data'!$C$20,0,D375)))*$C375/60</f>
        <v>-0.943361868144366</v>
      </c>
      <c r="I375" s="22">
        <f>(G375/60)*$C375/60+H375+I374</f>
        <v>22.9087323943552</v>
      </c>
      <c r="J375" s="22">
        <f>J374+('data'!$C$19*I374-'data'!$C$16*J374)*$C375/60</f>
        <v>83.63943632914371</v>
      </c>
      <c r="K375" s="22">
        <f>K374+(OFFSET('data'!$C$20,0,D375)*I374-OFFSET('data'!$C$17,0,D375)*K374)*$C375/60</f>
        <v>119.441377516556</v>
      </c>
      <c r="L375" s="23">
        <f>$A375/60</f>
        <v>30.9166666666667</v>
      </c>
      <c r="M375" s="19">
        <f>I375/'data'!$C$15*1000</f>
        <v>3.5</v>
      </c>
      <c r="N375" s="19">
        <f>N374+'data'!$G$21*(M374-N374)/60*C374</f>
        <v>3.45600529178762</v>
      </c>
      <c r="O375" s="20">
        <f>IF(N375&lt;='data'!$G$22,1.89,1.47)</f>
        <v>1.47</v>
      </c>
      <c r="P375" s="19">
        <f>$A375</f>
        <v>1855</v>
      </c>
      <c r="Q375" s="20">
        <f>'data'!$G$23-'data'!$G$23*(1-('data'!$G$22^O375)/('data'!$G$22^O375+N375^O375))</f>
        <v>41.4976034500184</v>
      </c>
      <c r="R375" s="20">
        <f>VLOOKUP(IF(P375-'data'!$G$24&lt;0,0,P375-'data'!$G$24),P2:Q1104,2)</f>
        <v>41.5184622644733</v>
      </c>
    </row>
    <row r="376" ht="20.05" customHeight="1">
      <c r="A376" s="17">
        <f>$A375+C375</f>
        <v>1860</v>
      </c>
      <c r="B376" s="18">
        <v>3.5</v>
      </c>
      <c r="C376" s="19">
        <v>5</v>
      </c>
      <c r="D376" t="b" s="20">
        <v>0</v>
      </c>
      <c r="E376" s="21"/>
      <c r="F376" s="22">
        <f>3600*(B376*'data'!$C$15/1000-H376-I375)/C376</f>
        <v>678.882054900701</v>
      </c>
      <c r="G376" s="22">
        <f>IF(F376&gt;'data'!$H$28,'data'!$H$28,IF(F376&lt;0,0,F376))</f>
        <v>678.882054900701</v>
      </c>
      <c r="H376" s="22">
        <f>(J376*'data'!$C$16+K376*OFFSET('data'!$C$17,0,D376)-I375*(OFFSET('data'!$C$18,0,D376)+'data'!$C$19+OFFSET('data'!$C$20,0,D376)))*$C376/60</f>
        <v>-0.942891742917655</v>
      </c>
      <c r="I376" s="22">
        <f>(G376/60)*$C376/60+H376+I375</f>
        <v>22.9087323943552</v>
      </c>
      <c r="J376" s="22">
        <f>J375+('data'!$C$19*I375-'data'!$C$16*J375)*$C376/60</f>
        <v>83.7022684523362</v>
      </c>
      <c r="K376" s="22">
        <f>K375+(OFFSET('data'!$C$20,0,D376)*I375-OFFSET('data'!$C$17,0,D376)*K375)*$C376/60</f>
        <v>119.744830229461</v>
      </c>
      <c r="L376" s="23">
        <f>$A376/60</f>
        <v>31</v>
      </c>
      <c r="M376" s="19">
        <f>I376/'data'!$C$15*1000</f>
        <v>3.5</v>
      </c>
      <c r="N376" s="19">
        <f>N375+'data'!$G$21*(M375-N375)/60*C375</f>
        <v>3.45652298689985</v>
      </c>
      <c r="O376" s="20">
        <f>IF(N376&lt;='data'!$G$22,1.89,1.47)</f>
        <v>1.47</v>
      </c>
      <c r="P376" s="19">
        <f>$A376</f>
        <v>1860</v>
      </c>
      <c r="Q376" s="20">
        <f>'data'!$G$23-'data'!$G$23*(1-('data'!$G$22^O376)/('data'!$G$22^O376+N376^O376))</f>
        <v>41.4925434929068</v>
      </c>
      <c r="R376" s="20">
        <f>VLOOKUP(IF(P376-'data'!$G$24&lt;0,0,P376-'data'!$G$24),P2:Q1104,2)</f>
        <v>41.5131531946955</v>
      </c>
    </row>
    <row r="377" ht="20.05" customHeight="1">
      <c r="A377" s="17">
        <f>$A376+C376</f>
        <v>1865</v>
      </c>
      <c r="B377" s="18">
        <v>3.5</v>
      </c>
      <c r="C377" s="19">
        <v>5</v>
      </c>
      <c r="D377" t="b" s="20">
        <v>0</v>
      </c>
      <c r="E377" s="21"/>
      <c r="F377" s="22">
        <f>3600*(B377*'data'!$C$15/1000-H377-I376)/C377</f>
        <v>678.5451470631619</v>
      </c>
      <c r="G377" s="22">
        <f>IF(F377&gt;'data'!$H$28,'data'!$H$28,IF(F377&lt;0,0,F377))</f>
        <v>678.5451470631619</v>
      </c>
      <c r="H377" s="22">
        <f>(J377*'data'!$C$16+K377*OFFSET('data'!$C$17,0,D377)-I376*(OFFSET('data'!$C$18,0,D377)+'data'!$C$19+OFFSET('data'!$C$20,0,D377)))*$C377/60</f>
        <v>-0.942423815365518</v>
      </c>
      <c r="I377" s="22">
        <f>(G377/60)*$C377/60+H377+I376</f>
        <v>22.9087323943552</v>
      </c>
      <c r="J377" s="22">
        <f>J376+('data'!$C$19*I376-'data'!$C$16*J376)*$C377/60</f>
        <v>83.7647318541683</v>
      </c>
      <c r="K377" s="22">
        <f>K376+(OFFSET('data'!$C$20,0,D377)*I376-OFFSET('data'!$C$17,0,D377)*K376)*$C377/60</f>
        <v>120.0481815385</v>
      </c>
      <c r="L377" s="23">
        <f>$A377/60</f>
        <v>31.0833333333333</v>
      </c>
      <c r="M377" s="19">
        <f>I377/'data'!$C$15*1000</f>
        <v>3.5</v>
      </c>
      <c r="N377" s="19">
        <f>N376+'data'!$G$21*(M376-N376)/60*C376</f>
        <v>3.45703459018331</v>
      </c>
      <c r="O377" s="20">
        <f>IF(N377&lt;='data'!$G$22,1.89,1.47)</f>
        <v>1.47</v>
      </c>
      <c r="P377" s="19">
        <f>$A377</f>
        <v>1865</v>
      </c>
      <c r="Q377" s="20">
        <f>'data'!$G$23-'data'!$G$23*(1-('data'!$G$22^O377)/('data'!$G$22^O377+N377^O377))</f>
        <v>41.487543939696</v>
      </c>
      <c r="R377" s="20">
        <f>VLOOKUP(IF(P377-'data'!$G$24&lt;0,0,P377-'data'!$G$24),P2:Q1104,2)</f>
        <v>41.5079075465437</v>
      </c>
    </row>
    <row r="378" ht="20.05" customHeight="1">
      <c r="A378" s="17">
        <f>$A377+C377</f>
        <v>1870</v>
      </c>
      <c r="B378" s="18">
        <v>3.5</v>
      </c>
      <c r="C378" s="19">
        <v>5</v>
      </c>
      <c r="D378" t="b" s="20">
        <v>0</v>
      </c>
      <c r="E378" s="21"/>
      <c r="F378" s="22">
        <f>3600*(B378*'data'!$C$15/1000-H378-I377)/C378</f>
        <v>678.209812400687</v>
      </c>
      <c r="G378" s="22">
        <f>IF(F378&gt;'data'!$H$28,'data'!$H$28,IF(F378&lt;0,0,F378))</f>
        <v>678.209812400687</v>
      </c>
      <c r="H378" s="22">
        <f>(J378*'data'!$C$16+K378*OFFSET('data'!$C$17,0,D378)-I377*(OFFSET('data'!$C$18,0,D378)+'data'!$C$19+OFFSET('data'!$C$20,0,D378)))*$C378/60</f>
        <v>-0.941958072778747</v>
      </c>
      <c r="I378" s="22">
        <f>(G378/60)*$C378/60+H378+I377</f>
        <v>22.9087323943552</v>
      </c>
      <c r="J378" s="22">
        <f>J377+('data'!$C$19*I377-'data'!$C$16*J377)*$C378/60</f>
        <v>83.8268286984287</v>
      </c>
      <c r="K378" s="22">
        <f>K377+(OFFSET('data'!$C$20,0,D378)*I377-OFFSET('data'!$C$17,0,D378)*K377)*$C378/60</f>
        <v>120.351431477559</v>
      </c>
      <c r="L378" s="23">
        <f>$A378/60</f>
        <v>31.1666666666667</v>
      </c>
      <c r="M378" s="19">
        <f>I378/'data'!$C$15*1000</f>
        <v>3.5</v>
      </c>
      <c r="N378" s="19">
        <f>N377+'data'!$G$21*(M377-N377)/60*C377</f>
        <v>3.45754017332185</v>
      </c>
      <c r="O378" s="20">
        <f>IF(N378&lt;='data'!$G$22,1.89,1.47)</f>
        <v>1.47</v>
      </c>
      <c r="P378" s="19">
        <f>$A378</f>
        <v>1870</v>
      </c>
      <c r="Q378" s="20">
        <f>'data'!$G$23-'data'!$G$23*(1-('data'!$G$22^O378)/('data'!$G$22^O378+N378^O378))</f>
        <v>41.482604059272</v>
      </c>
      <c r="R378" s="20">
        <f>VLOOKUP(IF(P378-'data'!$G$24&lt;0,0,P378-'data'!$G$24),P2:Q1104,2)</f>
        <v>41.5027245513492</v>
      </c>
    </row>
    <row r="379" ht="20.05" customHeight="1">
      <c r="A379" s="17">
        <f>$A378+C378</f>
        <v>1875</v>
      </c>
      <c r="B379" s="18">
        <v>3.5</v>
      </c>
      <c r="C379" s="19">
        <v>5</v>
      </c>
      <c r="D379" t="b" s="20">
        <v>0</v>
      </c>
      <c r="E379" s="21"/>
      <c r="F379" s="22">
        <f>3600*(B379*'data'!$C$15/1000-H379-I378)/C379</f>
        <v>677.876041816299</v>
      </c>
      <c r="G379" s="22">
        <f>IF(F379&gt;'data'!$H$28,'data'!$H$28,IF(F379&lt;0,0,F379))</f>
        <v>677.876041816299</v>
      </c>
      <c r="H379" s="22">
        <f>(J379*'data'!$C$16+K379*OFFSET('data'!$C$17,0,D379)-I378*(OFFSET('data'!$C$18,0,D379)+'data'!$C$19+OFFSET('data'!$C$20,0,D379)))*$C379/60</f>
        <v>-0.941494502522653</v>
      </c>
      <c r="I379" s="22">
        <f>(G379/60)*$C379/60+H379+I378</f>
        <v>22.9087323943552</v>
      </c>
      <c r="J379" s="22">
        <f>J378+('data'!$C$19*I378-'data'!$C$16*J378)*$C379/60</f>
        <v>83.8885611362083</v>
      </c>
      <c r="K379" s="22">
        <f>K378+(OFFSET('data'!$C$20,0,D379)*I378-OFFSET('data'!$C$17,0,D379)*K378)*$C379/60</f>
        <v>120.654580080512</v>
      </c>
      <c r="L379" s="23">
        <f>$A379/60</f>
        <v>31.25</v>
      </c>
      <c r="M379" s="19">
        <f>I379/'data'!$C$15*1000</f>
        <v>3.5</v>
      </c>
      <c r="N379" s="19">
        <f>N378+'data'!$G$21*(M378-N378)/60*C378</f>
        <v>3.4580398071558</v>
      </c>
      <c r="O379" s="20">
        <f>IF(N379&lt;='data'!$G$22,1.89,1.47)</f>
        <v>1.47</v>
      </c>
      <c r="P379" s="19">
        <f>$A379</f>
        <v>1875</v>
      </c>
      <c r="Q379" s="20">
        <f>'data'!$G$23-'data'!$G$23*(1-('data'!$G$22^O379)/('data'!$G$22^O379+N379^O379))</f>
        <v>41.4777231296046</v>
      </c>
      <c r="R379" s="20">
        <f>VLOOKUP(IF(P379-'data'!$G$24&lt;0,0,P379-'data'!$G$24),P2:Q1104,2)</f>
        <v>41.4976034500184</v>
      </c>
    </row>
    <row r="380" ht="20.05" customHeight="1">
      <c r="A380" s="17">
        <f>$A379+C379</f>
        <v>1880</v>
      </c>
      <c r="B380" s="18">
        <v>3.5</v>
      </c>
      <c r="C380" s="19">
        <v>5</v>
      </c>
      <c r="D380" t="b" s="20">
        <v>0</v>
      </c>
      <c r="E380" s="21"/>
      <c r="F380" s="22">
        <f>3600*(B380*'data'!$C$15/1000-H380-I379)/C380</f>
        <v>677.543826266361</v>
      </c>
      <c r="G380" s="22">
        <f>IF(F380&gt;'data'!$H$28,'data'!$H$28,IF(F380&lt;0,0,F380))</f>
        <v>677.543826266361</v>
      </c>
      <c r="H380" s="22">
        <f>(J380*'data'!$C$16+K380*OFFSET('data'!$C$17,0,D380)-I379*(OFFSET('data'!$C$18,0,D380)+'data'!$C$19+OFFSET('data'!$C$20,0,D380)))*$C380/60</f>
        <v>-0.941033092036627</v>
      </c>
      <c r="I380" s="22">
        <f>(G380/60)*$C380/60+H380+I379</f>
        <v>22.9087323943552</v>
      </c>
      <c r="J380" s="22">
        <f>J379+('data'!$C$19*I379-'data'!$C$16*J379)*$C380/60</f>
        <v>83.9499313059746</v>
      </c>
      <c r="K380" s="22">
        <f>K379+(OFFSET('data'!$C$20,0,D380)*I379-OFFSET('data'!$C$17,0,D380)*K379)*$C380/60</f>
        <v>120.957627381222</v>
      </c>
      <c r="L380" s="23">
        <f>$A380/60</f>
        <v>31.3333333333333</v>
      </c>
      <c r="M380" s="19">
        <f>I380/'data'!$C$15*1000</f>
        <v>3.5</v>
      </c>
      <c r="N380" s="19">
        <f>N379+'data'!$G$21*(M379-N379)/60*C379</f>
        <v>3.45853356169189</v>
      </c>
      <c r="O380" s="20">
        <f>IF(N380&lt;='data'!$G$22,1.89,1.47)</f>
        <v>1.47</v>
      </c>
      <c r="P380" s="19">
        <f>$A380</f>
        <v>1880</v>
      </c>
      <c r="Q380" s="20">
        <f>'data'!$G$23-'data'!$G$23*(1-('data'!$G$22^O380)/('data'!$G$22^O380+N380^O380))</f>
        <v>41.4729004376298</v>
      </c>
      <c r="R380" s="20">
        <f>VLOOKUP(IF(P380-'data'!$G$24&lt;0,0,P380-'data'!$G$24),P2:Q1104,2)</f>
        <v>41.4925434929068</v>
      </c>
    </row>
    <row r="381" ht="20.05" customHeight="1">
      <c r="A381" s="17">
        <f>$A380+C380</f>
        <v>1885</v>
      </c>
      <c r="B381" s="18">
        <v>3.5</v>
      </c>
      <c r="C381" s="19">
        <v>5</v>
      </c>
      <c r="D381" t="b" s="20">
        <v>0</v>
      </c>
      <c r="E381" s="21"/>
      <c r="F381" s="22">
        <f>3600*(B381*'data'!$C$15/1000-H381-I380)/C381</f>
        <v>677.2131567602599</v>
      </c>
      <c r="G381" s="22">
        <f>IF(F381&gt;'data'!$H$28,'data'!$H$28,IF(F381&lt;0,0,F381))</f>
        <v>677.2131567602599</v>
      </c>
      <c r="H381" s="22">
        <f>(J381*'data'!$C$16+K381*OFFSET('data'!$C$17,0,D381)-I380*(OFFSET('data'!$C$18,0,D381)+'data'!$C$19+OFFSET('data'!$C$20,0,D381)))*$C381/60</f>
        <v>-0.940573828833709</v>
      </c>
      <c r="I381" s="22">
        <f>(G381/60)*$C381/60+H381+I380</f>
        <v>22.9087323943552</v>
      </c>
      <c r="J381" s="22">
        <f>J380+('data'!$C$19*I380-'data'!$C$16*J380)*$C381/60</f>
        <v>84.0109413336458</v>
      </c>
      <c r="K381" s="22">
        <f>K380+(OFFSET('data'!$C$20,0,D381)*I380-OFFSET('data'!$C$17,0,D381)*K380)*$C381/60</f>
        <v>121.260573413541</v>
      </c>
      <c r="L381" s="23">
        <f>$A381/60</f>
        <v>31.4166666666667</v>
      </c>
      <c r="M381" s="19">
        <f>I381/'data'!$C$15*1000</f>
        <v>3.5</v>
      </c>
      <c r="N381" s="19">
        <f>N380+'data'!$G$21*(M380-N380)/60*C380</f>
        <v>3.45902150611307</v>
      </c>
      <c r="O381" s="20">
        <f>IF(N381&lt;='data'!$G$22,1.89,1.47)</f>
        <v>1.47</v>
      </c>
      <c r="P381" s="19">
        <f>$A381</f>
        <v>1885</v>
      </c>
      <c r="Q381" s="20">
        <f>'data'!$G$23-'data'!$G$23*(1-('data'!$G$22^O381)/('data'!$G$22^O381+N381^O381))</f>
        <v>41.4681352791325</v>
      </c>
      <c r="R381" s="20">
        <f>VLOOKUP(IF(P381-'data'!$G$24&lt;0,0,P381-'data'!$G$24),P2:Q1104,2)</f>
        <v>41.487543939696</v>
      </c>
    </row>
    <row r="382" ht="20.05" customHeight="1">
      <c r="A382" s="17">
        <f>$A381+C381</f>
        <v>1890</v>
      </c>
      <c r="B382" s="18">
        <v>3.5</v>
      </c>
      <c r="C382" s="19">
        <v>5</v>
      </c>
      <c r="D382" t="b" s="20">
        <v>0</v>
      </c>
      <c r="E382" s="21"/>
      <c r="F382" s="22">
        <f>3600*(B382*'data'!$C$15/1000-H382-I381)/C382</f>
        <v>676.884024360101</v>
      </c>
      <c r="G382" s="22">
        <f>IF(F382&gt;'data'!$H$28,'data'!$H$28,IF(F382&lt;0,0,F382))</f>
        <v>676.884024360101</v>
      </c>
      <c r="H382" s="22">
        <f>(J382*'data'!$C$16+K382*OFFSET('data'!$C$17,0,D382)-I381*(OFFSET('data'!$C$18,0,D382)+'data'!$C$19+OFFSET('data'!$C$20,0,D382)))*$C382/60</f>
        <v>-0.9401167005001549</v>
      </c>
      <c r="I382" s="22">
        <f>(G382/60)*$C382/60+H382+I381</f>
        <v>22.9087323943552</v>
      </c>
      <c r="J382" s="22">
        <f>J381+('data'!$C$19*I381-'data'!$C$16*J381)*$C382/60</f>
        <v>84.07159333266451</v>
      </c>
      <c r="K382" s="22">
        <f>K381+(OFFSET('data'!$C$20,0,D382)*I381-OFFSET('data'!$C$17,0,D382)*K381)*$C382/60</f>
        <v>121.563418211309</v>
      </c>
      <c r="L382" s="23">
        <f>$A382/60</f>
        <v>31.5</v>
      </c>
      <c r="M382" s="19">
        <f>I382/'data'!$C$15*1000</f>
        <v>3.5</v>
      </c>
      <c r="N382" s="19">
        <f>N381+'data'!$G$21*(M381-N381)/60*C381</f>
        <v>3.45950370878821</v>
      </c>
      <c r="O382" s="20">
        <f>IF(N382&lt;='data'!$G$22,1.89,1.47)</f>
        <v>1.47</v>
      </c>
      <c r="P382" s="19">
        <f>$A382</f>
        <v>1890</v>
      </c>
      <c r="Q382" s="20">
        <f>'data'!$G$23-'data'!$G$23*(1-('data'!$G$22^O382)/('data'!$G$22^O382+N382^O382))</f>
        <v>41.4634269586319</v>
      </c>
      <c r="R382" s="20">
        <f>VLOOKUP(IF(P382-'data'!$G$24&lt;0,0,P382-'data'!$G$24),P2:Q1104,2)</f>
        <v>41.482604059272</v>
      </c>
    </row>
    <row r="383" ht="20.05" customHeight="1">
      <c r="A383" s="17">
        <f>$A382+C382</f>
        <v>1895</v>
      </c>
      <c r="B383" s="18">
        <v>3.5</v>
      </c>
      <c r="C383" s="19">
        <v>5</v>
      </c>
      <c r="D383" t="b" s="20">
        <v>0</v>
      </c>
      <c r="E383" s="21"/>
      <c r="F383" s="22">
        <f>3600*(B383*'data'!$C$15/1000-H383-I382)/C383</f>
        <v>676.556420180393</v>
      </c>
      <c r="G383" s="22">
        <f>IF(F383&gt;'data'!$H$28,'data'!$H$28,IF(F383&lt;0,0,F383))</f>
        <v>676.556420180393</v>
      </c>
      <c r="H383" s="22">
        <f>(J383*'data'!$C$16+K383*OFFSET('data'!$C$17,0,D383)-I382*(OFFSET('data'!$C$18,0,D383)+'data'!$C$19+OFFSET('data'!$C$20,0,D383)))*$C383/60</f>
        <v>-0.939661694695005</v>
      </c>
      <c r="I383" s="22">
        <f>(G383/60)*$C383/60+H383+I382</f>
        <v>22.9087323943552</v>
      </c>
      <c r="J383" s="22">
        <f>J382+('data'!$C$19*I382-'data'!$C$16*J382)*$C383/60</f>
        <v>84.1318894040708</v>
      </c>
      <c r="K383" s="22">
        <f>K382+(OFFSET('data'!$C$20,0,D383)*I382-OFFSET('data'!$C$17,0,D383)*K382)*$C383/60</f>
        <v>121.866161808356</v>
      </c>
      <c r="L383" s="23">
        <f>$A383/60</f>
        <v>31.5833333333333</v>
      </c>
      <c r="M383" s="19">
        <f>I383/'data'!$C$15*1000</f>
        <v>3.5</v>
      </c>
      <c r="N383" s="19">
        <f>N382+'data'!$G$21*(M382-N382)/60*C382</f>
        <v>3.45998023728165</v>
      </c>
      <c r="O383" s="20">
        <f>IF(N383&lt;='data'!$G$22,1.89,1.47)</f>
        <v>1.47</v>
      </c>
      <c r="P383" s="19">
        <f>$A383</f>
        <v>1895</v>
      </c>
      <c r="Q383" s="20">
        <f>'data'!$G$23-'data'!$G$23*(1-('data'!$G$22^O383)/('data'!$G$22^O383+N383^O383))</f>
        <v>41.4587747892678</v>
      </c>
      <c r="R383" s="20">
        <f>VLOOKUP(IF(P383-'data'!$G$24&lt;0,0,P383-'data'!$G$24),P2:Q1104,2)</f>
        <v>41.4777231296046</v>
      </c>
    </row>
    <row r="384" ht="20.05" customHeight="1">
      <c r="A384" s="17">
        <f>$A383+C383</f>
        <v>1900</v>
      </c>
      <c r="B384" s="18">
        <v>3.5</v>
      </c>
      <c r="C384" s="19">
        <v>5</v>
      </c>
      <c r="D384" t="b" s="20">
        <v>0</v>
      </c>
      <c r="E384" s="21"/>
      <c r="F384" s="22">
        <f>3600*(B384*'data'!$C$15/1000-H384-I383)/C384</f>
        <v>676.230335387743</v>
      </c>
      <c r="G384" s="22">
        <f>IF(F384&gt;'data'!$H$28,'data'!$H$28,IF(F384&lt;0,0,F384))</f>
        <v>676.230335387743</v>
      </c>
      <c r="H384" s="22">
        <f>(J384*'data'!$C$16+K384*OFFSET('data'!$C$17,0,D384)-I383*(OFFSET('data'!$C$18,0,D384)+'data'!$C$19+OFFSET('data'!$C$20,0,D384)))*$C384/60</f>
        <v>-0.939208799149658</v>
      </c>
      <c r="I384" s="22">
        <f>(G384/60)*$C384/60+H384+I383</f>
        <v>22.9087323943552</v>
      </c>
      <c r="J384" s="22">
        <f>J383+('data'!$C$19*I383-'data'!$C$16*J383)*$C384/60</f>
        <v>84.1918316365752</v>
      </c>
      <c r="K384" s="22">
        <f>K383+(OFFSET('data'!$C$20,0,D384)*I383-OFFSET('data'!$C$17,0,D384)*K383)*$C384/60</f>
        <v>122.1688042385</v>
      </c>
      <c r="L384" s="23">
        <f>$A384/60</f>
        <v>31.6666666666667</v>
      </c>
      <c r="M384" s="19">
        <f>I384/'data'!$C$15*1000</f>
        <v>3.5</v>
      </c>
      <c r="N384" s="19">
        <f>N383+'data'!$G$21*(M383-N383)/60*C383</f>
        <v>3.4604511583627</v>
      </c>
      <c r="O384" s="20">
        <f>IF(N384&lt;='data'!$G$22,1.89,1.47)</f>
        <v>1.47</v>
      </c>
      <c r="P384" s="19">
        <f>$A384</f>
        <v>1900</v>
      </c>
      <c r="Q384" s="20">
        <f>'data'!$G$23-'data'!$G$23*(1-('data'!$G$22^O384)/('data'!$G$22^O384+N384^O384))</f>
        <v>41.454178092689</v>
      </c>
      <c r="R384" s="20">
        <f>VLOOKUP(IF(P384-'data'!$G$24&lt;0,0,P384-'data'!$G$24),P2:Q1104,2)</f>
        <v>41.4729004376298</v>
      </c>
    </row>
    <row r="385" ht="20.05" customHeight="1">
      <c r="A385" s="17">
        <f>$A384+C384</f>
        <v>1905</v>
      </c>
      <c r="B385" s="18">
        <v>3.5</v>
      </c>
      <c r="C385" s="19">
        <v>5</v>
      </c>
      <c r="D385" t="b" s="20">
        <v>0</v>
      </c>
      <c r="E385" s="21"/>
      <c r="F385" s="22">
        <f>3600*(B385*'data'!$C$15/1000-H385-I384)/C385</f>
        <v>675.905761200552</v>
      </c>
      <c r="G385" s="22">
        <f>IF(F385&gt;'data'!$H$28,'data'!$H$28,IF(F385&lt;0,0,F385))</f>
        <v>675.905761200552</v>
      </c>
      <c r="H385" s="22">
        <f>(J385*'data'!$C$16+K385*OFFSET('data'!$C$17,0,D385)-I384*(OFFSET('data'!$C$18,0,D385)+'data'!$C$19+OFFSET('data'!$C$20,0,D385)))*$C385/60</f>
        <v>-0.938758001667449</v>
      </c>
      <c r="I385" s="22">
        <f>(G385/60)*$C385/60+H385+I384</f>
        <v>22.9087323943552</v>
      </c>
      <c r="J385" s="22">
        <f>J384+('data'!$C$19*I384-'data'!$C$16*J384)*$C385/60</f>
        <v>84.2514221066308</v>
      </c>
      <c r="K385" s="22">
        <f>K384+(OFFSET('data'!$C$20,0,D385)*I384-OFFSET('data'!$C$17,0,D385)*K384)*$C385/60</f>
        <v>122.471345535548</v>
      </c>
      <c r="L385" s="23">
        <f>$A385/60</f>
        <v>31.75</v>
      </c>
      <c r="M385" s="19">
        <f>I385/'data'!$C$15*1000</f>
        <v>3.5</v>
      </c>
      <c r="N385" s="19">
        <f>N384+'data'!$G$21*(M384-N384)/60*C384</f>
        <v>3.46091653801498</v>
      </c>
      <c r="O385" s="20">
        <f>IF(N385&lt;='data'!$G$22,1.89,1.47)</f>
        <v>1.47</v>
      </c>
      <c r="P385" s="19">
        <f>$A385</f>
        <v>1905</v>
      </c>
      <c r="Q385" s="20">
        <f>'data'!$G$23-'data'!$G$23*(1-('data'!$G$22^O385)/('data'!$G$22^O385+N385^O385))</f>
        <v>41.4496361989428</v>
      </c>
      <c r="R385" s="20">
        <f>VLOOKUP(IF(P385-'data'!$G$24&lt;0,0,P385-'data'!$G$24),P2:Q1104,2)</f>
        <v>41.4681352791325</v>
      </c>
    </row>
    <row r="386" ht="20.05" customHeight="1">
      <c r="A386" s="17">
        <f>$A385+C385</f>
        <v>1910</v>
      </c>
      <c r="B386" s="18">
        <v>3.5</v>
      </c>
      <c r="C386" s="19">
        <v>5</v>
      </c>
      <c r="D386" t="b" s="20">
        <v>0</v>
      </c>
      <c r="E386" s="21"/>
      <c r="F386" s="22">
        <f>3600*(B386*'data'!$C$15/1000-H386-I385)/C386</f>
        <v>675.582688888709</v>
      </c>
      <c r="G386" s="22">
        <f>IF(F386&gt;'data'!$H$28,'data'!$H$28,IF(F386&lt;0,0,F386))</f>
        <v>675.582688888709</v>
      </c>
      <c r="H386" s="22">
        <f>(J386*'data'!$C$16+K386*OFFSET('data'!$C$17,0,D386)-I385*(OFFSET('data'!$C$18,0,D386)+'data'!$C$19+OFFSET('data'!$C$20,0,D386)))*$C386/60</f>
        <v>-0.938309290123222</v>
      </c>
      <c r="I386" s="22">
        <f>(G386/60)*$C386/60+H386+I385</f>
        <v>22.9087323943552</v>
      </c>
      <c r="J386" s="22">
        <f>J385+('data'!$C$19*I385-'data'!$C$16*J385)*$C386/60</f>
        <v>84.3106628785054</v>
      </c>
      <c r="K386" s="22">
        <f>K385+(OFFSET('data'!$C$20,0,D386)*I385-OFFSET('data'!$C$17,0,D386)*K385)*$C386/60</f>
        <v>122.773785733294</v>
      </c>
      <c r="L386" s="23">
        <f>$A386/60</f>
        <v>31.8333333333333</v>
      </c>
      <c r="M386" s="19">
        <f>I386/'data'!$C$15*1000</f>
        <v>3.5</v>
      </c>
      <c r="N386" s="19">
        <f>N385+'data'!$G$21*(M385-N385)/60*C385</f>
        <v>3.46137644144566</v>
      </c>
      <c r="O386" s="20">
        <f>IF(N386&lt;='data'!$G$22,1.89,1.47)</f>
        <v>1.47</v>
      </c>
      <c r="P386" s="19">
        <f>$A386</f>
        <v>1910</v>
      </c>
      <c r="Q386" s="20">
        <f>'data'!$G$23-'data'!$G$23*(1-('data'!$G$22^O386)/('data'!$G$22^O386+N386^O386))</f>
        <v>41.4451484463665</v>
      </c>
      <c r="R386" s="20">
        <f>VLOOKUP(IF(P386-'data'!$G$24&lt;0,0,P386-'data'!$G$24),P2:Q1104,2)</f>
        <v>41.4634269586319</v>
      </c>
    </row>
    <row r="387" ht="20.05" customHeight="1">
      <c r="A387" s="17">
        <f>$A386+C386</f>
        <v>1915</v>
      </c>
      <c r="B387" s="18">
        <v>3.5</v>
      </c>
      <c r="C387" s="19">
        <v>5</v>
      </c>
      <c r="D387" t="b" s="20">
        <v>0</v>
      </c>
      <c r="E387" s="21"/>
      <c r="F387" s="22">
        <f>3600*(B387*'data'!$C$15/1000-H387-I386)/C387</f>
        <v>675.261109773288</v>
      </c>
      <c r="G387" s="22">
        <f>IF(F387&gt;'data'!$H$28,'data'!$H$28,IF(F387&lt;0,0,F387))</f>
        <v>675.261109773288</v>
      </c>
      <c r="H387" s="22">
        <f>(J387*'data'!$C$16+K387*OFFSET('data'!$C$17,0,D387)-I386*(OFFSET('data'!$C$18,0,D387)+'data'!$C$19+OFFSET('data'!$C$20,0,D387)))*$C387/60</f>
        <v>-0.937862652462915</v>
      </c>
      <c r="I387" s="22">
        <f>(G387/60)*$C387/60+H387+I386</f>
        <v>22.9087323943552</v>
      </c>
      <c r="J387" s="22">
        <f>J386+('data'!$C$19*I386-'data'!$C$16*J386)*$C387/60</f>
        <v>84.369556004353</v>
      </c>
      <c r="K387" s="22">
        <f>K386+(OFFSET('data'!$C$20,0,D387)*I386-OFFSET('data'!$C$17,0,D387)*K386)*$C387/60</f>
        <v>123.076124865523</v>
      </c>
      <c r="L387" s="23">
        <f>$A387/60</f>
        <v>31.9166666666667</v>
      </c>
      <c r="M387" s="19">
        <f>I387/'data'!$C$15*1000</f>
        <v>3.5</v>
      </c>
      <c r="N387" s="19">
        <f>N386+'data'!$G$21*(M386-N386)/60*C386</f>
        <v>3.46183093309461</v>
      </c>
      <c r="O387" s="20">
        <f>IF(N387&lt;='data'!$G$22,1.89,1.47)</f>
        <v>1.47</v>
      </c>
      <c r="P387" s="19">
        <f>$A387</f>
        <v>1915</v>
      </c>
      <c r="Q387" s="20">
        <f>'data'!$G$23-'data'!$G$23*(1-('data'!$G$22^O387)/('data'!$G$22^O387+N387^O387))</f>
        <v>41.4407141814802</v>
      </c>
      <c r="R387" s="20">
        <f>VLOOKUP(IF(P387-'data'!$G$24&lt;0,0,P387-'data'!$G$24),P2:Q1104,2)</f>
        <v>41.4587747892678</v>
      </c>
    </row>
    <row r="388" ht="20.05" customHeight="1">
      <c r="A388" s="17">
        <f>$A387+C387</f>
        <v>1920</v>
      </c>
      <c r="B388" s="18">
        <v>3.5</v>
      </c>
      <c r="C388" s="19">
        <v>5</v>
      </c>
      <c r="D388" t="b" s="20">
        <v>0</v>
      </c>
      <c r="E388" s="21"/>
      <c r="F388" s="22">
        <f>3600*(B388*'data'!$C$15/1000-H388-I387)/C388</f>
        <v>674.941015226251</v>
      </c>
      <c r="G388" s="22">
        <f>IF(F388&gt;'data'!$H$28,'data'!$H$28,IF(F388&lt;0,0,F388))</f>
        <v>674.941015226251</v>
      </c>
      <c r="H388" s="22">
        <f>(J388*'data'!$C$16+K388*OFFSET('data'!$C$17,0,D388)-I387*(OFFSET('data'!$C$18,0,D388)+'data'!$C$19+OFFSET('data'!$C$20,0,D388)))*$C388/60</f>
        <v>-0.937418076703141</v>
      </c>
      <c r="I388" s="22">
        <f>(G388/60)*$C388/60+H388+I387</f>
        <v>22.9087323943552</v>
      </c>
      <c r="J388" s="22">
        <f>J387+('data'!$C$19*I387-'data'!$C$16*J387)*$C388/60</f>
        <v>84.42810352428469</v>
      </c>
      <c r="K388" s="22">
        <f>K387+(OFFSET('data'!$C$20,0,D388)*I387-OFFSET('data'!$C$17,0,D388)*K387)*$C388/60</f>
        <v>123.378362966008</v>
      </c>
      <c r="L388" s="23">
        <f>$A388/60</f>
        <v>32</v>
      </c>
      <c r="M388" s="19">
        <f>I388/'data'!$C$15*1000</f>
        <v>3.5</v>
      </c>
      <c r="N388" s="19">
        <f>N387+'data'!$G$21*(M387-N387)/60*C387</f>
        <v>3.46228007664342</v>
      </c>
      <c r="O388" s="20">
        <f>IF(N388&lt;='data'!$G$22,1.89,1.47)</f>
        <v>1.47</v>
      </c>
      <c r="P388" s="19">
        <f>$A388</f>
        <v>1920</v>
      </c>
      <c r="Q388" s="20">
        <f>'data'!$G$23-'data'!$G$23*(1-('data'!$G$22^O388)/('data'!$G$22^O388+N388^O388))</f>
        <v>41.4363327588807</v>
      </c>
      <c r="R388" s="20">
        <f>VLOOKUP(IF(P388-'data'!$G$24&lt;0,0,P388-'data'!$G$24),P2:Q1104,2)</f>
        <v>41.454178092689</v>
      </c>
    </row>
    <row r="389" ht="20.05" customHeight="1">
      <c r="A389" s="17">
        <f>$A388+C388</f>
        <v>1925</v>
      </c>
      <c r="B389" s="18">
        <v>3.5</v>
      </c>
      <c r="C389" s="19">
        <v>5</v>
      </c>
      <c r="D389" t="b" s="20">
        <v>0</v>
      </c>
      <c r="E389" s="21"/>
      <c r="F389" s="22">
        <f>3600*(B389*'data'!$C$15/1000-H389-I388)/C389</f>
        <v>674.622396670145</v>
      </c>
      <c r="G389" s="22">
        <f>IF(F389&gt;'data'!$H$28,'data'!$H$28,IF(F389&lt;0,0,F389))</f>
        <v>674.622396670145</v>
      </c>
      <c r="H389" s="22">
        <f>(J389*'data'!$C$16+K389*OFFSET('data'!$C$17,0,D389)-I388*(OFFSET('data'!$C$18,0,D389)+'data'!$C$19+OFFSET('data'!$C$20,0,D389)))*$C389/60</f>
        <v>-0.936975550930772</v>
      </c>
      <c r="I389" s="22">
        <f>(G389/60)*$C389/60+H389+I388</f>
        <v>22.9087323943552</v>
      </c>
      <c r="J389" s="22">
        <f>J388+('data'!$C$19*I388-'data'!$C$16*J388)*$C389/60</f>
        <v>84.4863074664396</v>
      </c>
      <c r="K389" s="22">
        <f>K388+(OFFSET('data'!$C$20,0,D389)*I388-OFFSET('data'!$C$17,0,D389)*K388)*$C389/60</f>
        <v>123.680500068510</v>
      </c>
      <c r="L389" s="23">
        <f>$A389/60</f>
        <v>32.0833333333333</v>
      </c>
      <c r="M389" s="19">
        <f>I389/'data'!$C$15*1000</f>
        <v>3.5</v>
      </c>
      <c r="N389" s="19">
        <f>N388+'data'!$G$21*(M388-N388)/60*C388</f>
        <v>3.46272393502432</v>
      </c>
      <c r="O389" s="20">
        <f>IF(N389&lt;='data'!$G$22,1.89,1.47)</f>
        <v>1.47</v>
      </c>
      <c r="P389" s="19">
        <f>$A389</f>
        <v>1925</v>
      </c>
      <c r="Q389" s="20">
        <f>'data'!$G$23-'data'!$G$23*(1-('data'!$G$22^O389)/('data'!$G$22^O389+N389^O389))</f>
        <v>41.4320035411378</v>
      </c>
      <c r="R389" s="20">
        <f>VLOOKUP(IF(P389-'data'!$G$24&lt;0,0,P389-'data'!$G$24),P2:Q1104,2)</f>
        <v>41.4496361989428</v>
      </c>
    </row>
    <row r="390" ht="20.05" customHeight="1">
      <c r="A390" s="17">
        <f>$A389+C389</f>
        <v>1930</v>
      </c>
      <c r="B390" s="18">
        <v>3.5</v>
      </c>
      <c r="C390" s="19">
        <v>5</v>
      </c>
      <c r="D390" t="b" s="20">
        <v>0</v>
      </c>
      <c r="E390" s="21"/>
      <c r="F390" s="22">
        <f>3600*(B390*'data'!$C$15/1000-H390-I389)/C390</f>
        <v>674.305245577811</v>
      </c>
      <c r="G390" s="22">
        <f>IF(F390&gt;'data'!$H$28,'data'!$H$28,IF(F390&lt;0,0,F390))</f>
        <v>674.305245577811</v>
      </c>
      <c r="H390" s="22">
        <f>(J390*'data'!$C$16+K390*OFFSET('data'!$C$17,0,D390)-I389*(OFFSET('data'!$C$18,0,D390)+'data'!$C$19+OFFSET('data'!$C$20,0,D390)))*$C390/60</f>
        <v>-0.93653506330253</v>
      </c>
      <c r="I390" s="22">
        <f>(G390/60)*$C390/60+H390+I389</f>
        <v>22.9087323943552</v>
      </c>
      <c r="J390" s="22">
        <f>J389+('data'!$C$19*I389-'data'!$C$16*J389)*$C390/60</f>
        <v>84.5441698470549</v>
      </c>
      <c r="K390" s="22">
        <f>K389+(OFFSET('data'!$C$20,0,D390)*I389-OFFSET('data'!$C$17,0,D390)*K389)*$C390/60</f>
        <v>123.982536206779</v>
      </c>
      <c r="L390" s="23">
        <f>$A390/60</f>
        <v>32.1666666666667</v>
      </c>
      <c r="M390" s="19">
        <f>I390/'data'!$C$15*1000</f>
        <v>3.5</v>
      </c>
      <c r="N390" s="19">
        <f>N389+'data'!$G$21*(M389-N389)/60*C389</f>
        <v>3.46316257042901</v>
      </c>
      <c r="O390" s="20">
        <f>IF(N390&lt;='data'!$G$22,1.89,1.47)</f>
        <v>1.47</v>
      </c>
      <c r="P390" s="19">
        <f>$A390</f>
        <v>1930</v>
      </c>
      <c r="Q390" s="20">
        <f>'data'!$G$23-'data'!$G$23*(1-('data'!$G$22^O390)/('data'!$G$22^O390+N390^O390))</f>
        <v>41.4277258986913</v>
      </c>
      <c r="R390" s="20">
        <f>VLOOKUP(IF(P390-'data'!$G$24&lt;0,0,P390-'data'!$G$24),P2:Q1104,2)</f>
        <v>41.4451484463665</v>
      </c>
    </row>
    <row r="391" ht="20.05" customHeight="1">
      <c r="A391" s="17">
        <f>$A390+C390</f>
        <v>1935</v>
      </c>
      <c r="B391" s="18">
        <v>3.5</v>
      </c>
      <c r="C391" s="19">
        <v>5</v>
      </c>
      <c r="D391" t="b" s="20">
        <v>0</v>
      </c>
      <c r="E391" s="21"/>
      <c r="F391" s="22">
        <f>3600*(B391*'data'!$C$15/1000-H391-I390)/C391</f>
        <v>673.989553472082</v>
      </c>
      <c r="G391" s="22">
        <f>IF(F391&gt;'data'!$H$28,'data'!$H$28,IF(F391&lt;0,0,F391))</f>
        <v>673.989553472082</v>
      </c>
      <c r="H391" s="22">
        <f>(J391*'data'!$C$16+K391*OFFSET('data'!$C$17,0,D391)-I390*(OFFSET('data'!$C$18,0,D391)+'data'!$C$19+OFFSET('data'!$C$20,0,D391)))*$C391/60</f>
        <v>-0.936096602044574</v>
      </c>
      <c r="I391" s="22">
        <f>(G391/60)*$C391/60+H391+I390</f>
        <v>22.9087323943552</v>
      </c>
      <c r="J391" s="22">
        <f>J390+('data'!$C$19*I390-'data'!$C$16*J390)*$C391/60</f>
        <v>84.6016926705358</v>
      </c>
      <c r="K391" s="22">
        <f>K390+(OFFSET('data'!$C$20,0,D391)*I390-OFFSET('data'!$C$17,0,D391)*K390)*$C391/60</f>
        <v>124.284471414554</v>
      </c>
      <c r="L391" s="23">
        <f>$A391/60</f>
        <v>32.25</v>
      </c>
      <c r="M391" s="19">
        <f>I391/'data'!$C$15*1000</f>
        <v>3.5</v>
      </c>
      <c r="N391" s="19">
        <f>N390+'data'!$G$21*(M390-N390)/60*C390</f>
        <v>3.46359604431737</v>
      </c>
      <c r="O391" s="20">
        <f>IF(N391&lt;='data'!$G$22,1.89,1.47)</f>
        <v>1.47</v>
      </c>
      <c r="P391" s="19">
        <f>$A391</f>
        <v>1935</v>
      </c>
      <c r="Q391" s="20">
        <f>'data'!$G$23-'data'!$G$23*(1-('data'!$G$22^O391)/('data'!$G$22^O391+N391^O391))</f>
        <v>41.4234992097494</v>
      </c>
      <c r="R391" s="20">
        <f>VLOOKUP(IF(P391-'data'!$G$24&lt;0,0,P391-'data'!$G$24),P2:Q1104,2)</f>
        <v>41.4407141814802</v>
      </c>
    </row>
    <row r="392" ht="20.05" customHeight="1">
      <c r="A392" s="17">
        <f>$A391+C391</f>
        <v>1940</v>
      </c>
      <c r="B392" s="18">
        <v>3.5</v>
      </c>
      <c r="C392" s="19">
        <v>5</v>
      </c>
      <c r="D392" t="b" s="20">
        <v>0</v>
      </c>
      <c r="E392" s="21"/>
      <c r="F392" s="22">
        <f>3600*(B392*'data'!$C$15/1000-H392-I391)/C392</f>
        <v>673.675311925497</v>
      </c>
      <c r="G392" s="22">
        <f>IF(F392&gt;'data'!$H$28,'data'!$H$28,IF(F392&lt;0,0,F392))</f>
        <v>673.675311925497</v>
      </c>
      <c r="H392" s="22">
        <f>(J392*'data'!$C$16+K392*OFFSET('data'!$C$17,0,D392)-I391*(OFFSET('data'!$C$18,0,D392)+'data'!$C$19+OFFSET('data'!$C$20,0,D392)))*$C392/60</f>
        <v>-0.935660155452094</v>
      </c>
      <c r="I392" s="22">
        <f>(G392/60)*$C392/60+H392+I391</f>
        <v>22.9087323943552</v>
      </c>
      <c r="J392" s="22">
        <f>J391+('data'!$C$19*I391-'data'!$C$16*J391)*$C392/60</f>
        <v>84.658877929525</v>
      </c>
      <c r="K392" s="22">
        <f>K391+(OFFSET('data'!$C$20,0,D392)*I391-OFFSET('data'!$C$17,0,D392)*K391)*$C392/60</f>
        <v>124.586305725563</v>
      </c>
      <c r="L392" s="23">
        <f>$A392/60</f>
        <v>32.3333333333333</v>
      </c>
      <c r="M392" s="19">
        <f>I392/'data'!$C$15*1000</f>
        <v>3.5</v>
      </c>
      <c r="N392" s="19">
        <f>N391+'data'!$G$21*(M391-N391)/60*C391</f>
        <v>3.46402441742606</v>
      </c>
      <c r="O392" s="20">
        <f>IF(N392&lt;='data'!$G$22,1.89,1.47)</f>
        <v>1.47</v>
      </c>
      <c r="P392" s="19">
        <f>$A392</f>
        <v>1940</v>
      </c>
      <c r="Q392" s="20">
        <f>'data'!$G$23-'data'!$G$23*(1-('data'!$G$22^O392)/('data'!$G$22^O392+N392^O392))</f>
        <v>41.4193228601889</v>
      </c>
      <c r="R392" s="20">
        <f>VLOOKUP(IF(P392-'data'!$G$24&lt;0,0,P392-'data'!$G$24),P2:Q1104,2)</f>
        <v>41.4363327588807</v>
      </c>
    </row>
    <row r="393" ht="20.05" customHeight="1">
      <c r="A393" s="17">
        <f>$A392+C392</f>
        <v>1945</v>
      </c>
      <c r="B393" s="18">
        <v>3.5</v>
      </c>
      <c r="C393" s="19">
        <v>5</v>
      </c>
      <c r="D393" t="b" s="20">
        <v>0</v>
      </c>
      <c r="E393" s="21"/>
      <c r="F393" s="22">
        <f>3600*(B393*'data'!$C$15/1000-H393-I392)/C393</f>
        <v>673.3625125600011</v>
      </c>
      <c r="G393" s="22">
        <f>IF(F393&gt;'data'!$H$28,'data'!$H$28,IF(F393&lt;0,0,F393))</f>
        <v>673.3625125600011</v>
      </c>
      <c r="H393" s="22">
        <f>(J393*'data'!$C$16+K393*OFFSET('data'!$C$17,0,D393)-I392*(OFFSET('data'!$C$18,0,D393)+'data'!$C$19+OFFSET('data'!$C$20,0,D393)))*$C393/60</f>
        <v>-0.935225711888905</v>
      </c>
      <c r="I393" s="22">
        <f>(G393/60)*$C393/60+H393+I392</f>
        <v>22.9087323943552</v>
      </c>
      <c r="J393" s="22">
        <f>J392+('data'!$C$19*I392-'data'!$C$16*J392)*$C393/60</f>
        <v>84.7157276049716</v>
      </c>
      <c r="K393" s="22">
        <f>K392+(OFFSET('data'!$C$20,0,D393)*I392-OFFSET('data'!$C$17,0,D393)*K392)*$C393/60</f>
        <v>124.888039173522</v>
      </c>
      <c r="L393" s="23">
        <f>$A393/60</f>
        <v>32.4166666666667</v>
      </c>
      <c r="M393" s="19">
        <f>I393/'data'!$C$15*1000</f>
        <v>3.5</v>
      </c>
      <c r="N393" s="19">
        <f>N392+'data'!$G$21*(M392-N392)/60*C392</f>
        <v>3.46444774977704</v>
      </c>
      <c r="O393" s="20">
        <f>IF(N393&lt;='data'!$G$22,1.89,1.47)</f>
        <v>1.47</v>
      </c>
      <c r="P393" s="19">
        <f>$A393</f>
        <v>1945</v>
      </c>
      <c r="Q393" s="20">
        <f>'data'!$G$23-'data'!$G$23*(1-('data'!$G$22^O393)/('data'!$G$22^O393+N393^O393))</f>
        <v>41.4151962434567</v>
      </c>
      <c r="R393" s="20">
        <f>VLOOKUP(IF(P393-'data'!$G$24&lt;0,0,P393-'data'!$G$24),P2:Q1104,2)</f>
        <v>41.4320035411378</v>
      </c>
    </row>
    <row r="394" ht="20.05" customHeight="1">
      <c r="A394" s="17">
        <f>$A393+C393</f>
        <v>1950</v>
      </c>
      <c r="B394" s="18">
        <v>3.5</v>
      </c>
      <c r="C394" s="19">
        <v>5</v>
      </c>
      <c r="D394" t="b" s="20">
        <v>0</v>
      </c>
      <c r="E394" s="21"/>
      <c r="F394" s="22">
        <f>3600*(B394*'data'!$C$15/1000-H394-I393)/C394</f>
        <v>673.051147046662</v>
      </c>
      <c r="G394" s="22">
        <f>IF(F394&gt;'data'!$H$28,'data'!$H$28,IF(F394&lt;0,0,F394))</f>
        <v>673.051147046662</v>
      </c>
      <c r="H394" s="22">
        <f>(J394*'data'!$C$16+K394*OFFSET('data'!$C$17,0,D394)-I393*(OFFSET('data'!$C$18,0,D394)+'data'!$C$19+OFFSET('data'!$C$20,0,D394)))*$C394/60</f>
        <v>-0.934793259787046</v>
      </c>
      <c r="I394" s="22">
        <f>(G394/60)*$C394/60+H394+I393</f>
        <v>22.9087323943552</v>
      </c>
      <c r="J394" s="22">
        <f>J393+('data'!$C$19*I393-'data'!$C$16*J393)*$C394/60</f>
        <v>84.7722436661998</v>
      </c>
      <c r="K394" s="22">
        <f>K393+(OFFSET('data'!$C$20,0,D394)*I393-OFFSET('data'!$C$17,0,D394)*K393)*$C394/60</f>
        <v>125.189671792136</v>
      </c>
      <c r="L394" s="23">
        <f>$A394/60</f>
        <v>32.5</v>
      </c>
      <c r="M394" s="19">
        <f>I394/'data'!$C$15*1000</f>
        <v>3.5</v>
      </c>
      <c r="N394" s="19">
        <f>N393+'data'!$G$21*(M393-N393)/60*C393</f>
        <v>3.46486610068598</v>
      </c>
      <c r="O394" s="20">
        <f>IF(N394&lt;='data'!$G$22,1.89,1.47)</f>
        <v>1.47</v>
      </c>
      <c r="P394" s="19">
        <f>$A394</f>
        <v>1950</v>
      </c>
      <c r="Q394" s="20">
        <f>'data'!$G$23-'data'!$G$23*(1-('data'!$G$22^O394)/('data'!$G$22^O394+N394^O394))</f>
        <v>41.4111187604727</v>
      </c>
      <c r="R394" s="20">
        <f>VLOOKUP(IF(P394-'data'!$G$24&lt;0,0,P394-'data'!$G$24),P2:Q1104,2)</f>
        <v>41.4277258986913</v>
      </c>
    </row>
    <row r="395" ht="20.05" customHeight="1">
      <c r="A395" s="17">
        <f>$A394+C394</f>
        <v>1955</v>
      </c>
      <c r="B395" s="18">
        <v>3.5</v>
      </c>
      <c r="C395" s="19">
        <v>5</v>
      </c>
      <c r="D395" t="b" s="20">
        <v>0</v>
      </c>
      <c r="E395" s="21"/>
      <c r="F395" s="22">
        <f>3600*(B395*'data'!$C$15/1000-H395-I394)/C395</f>
        <v>672.741207105381</v>
      </c>
      <c r="G395" s="22">
        <f>IF(F395&gt;'data'!$H$28,'data'!$H$28,IF(F395&lt;0,0,F395))</f>
        <v>672.741207105381</v>
      </c>
      <c r="H395" s="22">
        <f>(J395*'data'!$C$16+K395*OFFSET('data'!$C$17,0,D395)-I394*(OFFSET('data'!$C$18,0,D395)+'data'!$C$19+OFFSET('data'!$C$20,0,D395)))*$C395/60</f>
        <v>-0.934362787646378</v>
      </c>
      <c r="I395" s="22">
        <f>(G395/60)*$C395/60+H395+I394</f>
        <v>22.9087323943552</v>
      </c>
      <c r="J395" s="22">
        <f>J394+('data'!$C$19*I394-'data'!$C$16*J394)*$C395/60</f>
        <v>84.8284280709771</v>
      </c>
      <c r="K395" s="22">
        <f>K394+(OFFSET('data'!$C$20,0,D395)*I394-OFFSET('data'!$C$17,0,D395)*K394)*$C395/60</f>
        <v>125.491203615099</v>
      </c>
      <c r="L395" s="23">
        <f>$A395/60</f>
        <v>32.5833333333333</v>
      </c>
      <c r="M395" s="19">
        <f>I395/'data'!$C$15*1000</f>
        <v>3.5</v>
      </c>
      <c r="N395" s="19">
        <f>N394+'data'!$G$21*(M394-N394)/60*C394</f>
        <v>3.46527952877057</v>
      </c>
      <c r="O395" s="20">
        <f>IF(N395&lt;='data'!$G$22,1.89,1.47)</f>
        <v>1.47</v>
      </c>
      <c r="P395" s="19">
        <f>$A395</f>
        <v>1955</v>
      </c>
      <c r="Q395" s="20">
        <f>'data'!$G$23-'data'!$G$23*(1-('data'!$G$22^O395)/('data'!$G$22^O395+N395^O395))</f>
        <v>41.4070898195334</v>
      </c>
      <c r="R395" s="20">
        <f>VLOOKUP(IF(P395-'data'!$G$24&lt;0,0,P395-'data'!$G$24),P2:Q1104,2)</f>
        <v>41.4234992097494</v>
      </c>
    </row>
    <row r="396" ht="20.05" customHeight="1">
      <c r="A396" s="17">
        <f>$A395+C395</f>
        <v>1960</v>
      </c>
      <c r="B396" s="18">
        <v>3.5</v>
      </c>
      <c r="C396" s="19">
        <v>5</v>
      </c>
      <c r="D396" t="b" s="20">
        <v>0</v>
      </c>
      <c r="E396" s="21"/>
      <c r="F396" s="22">
        <f>3600*(B396*'data'!$C$15/1000-H396-I395)/C396</f>
        <v>672.432684504603</v>
      </c>
      <c r="G396" s="22">
        <f>IF(F396&gt;'data'!$H$28,'data'!$H$28,IF(F396&lt;0,0,F396))</f>
        <v>672.432684504603</v>
      </c>
      <c r="H396" s="22">
        <f>(J396*'data'!$C$16+K396*OFFSET('data'!$C$17,0,D396)-I395*(OFFSET('data'!$C$18,0,D396)+'data'!$C$19+OFFSET('data'!$C$20,0,D396)))*$C396/60</f>
        <v>-0.933934284034186</v>
      </c>
      <c r="I396" s="22">
        <f>(G396/60)*$C396/60+H396+I395</f>
        <v>22.9087323943552</v>
      </c>
      <c r="J396" s="22">
        <f>J395+('data'!$C$19*I395-'data'!$C$16*J395)*$C396/60</f>
        <v>84.8842827655821</v>
      </c>
      <c r="K396" s="22">
        <f>K395+(OFFSET('data'!$C$20,0,D396)*I395-OFFSET('data'!$C$17,0,D396)*K395)*$C396/60</f>
        <v>125.792634676094</v>
      </c>
      <c r="L396" s="23">
        <f>$A396/60</f>
        <v>32.6666666666667</v>
      </c>
      <c r="M396" s="19">
        <f>I396/'data'!$C$15*1000</f>
        <v>3.5</v>
      </c>
      <c r="N396" s="19">
        <f>N395+'data'!$G$21*(M395-N395)/60*C395</f>
        <v>3.46568809195874</v>
      </c>
      <c r="O396" s="20">
        <f>IF(N396&lt;='data'!$G$22,1.89,1.47)</f>
        <v>1.47</v>
      </c>
      <c r="P396" s="19">
        <f>$A396</f>
        <v>1960</v>
      </c>
      <c r="Q396" s="20">
        <f>'data'!$G$23-'data'!$G$23*(1-('data'!$G$22^O396)/('data'!$G$22^O396+N396^O396))</f>
        <v>41.4031088362176</v>
      </c>
      <c r="R396" s="20">
        <f>VLOOKUP(IF(P396-'data'!$G$24&lt;0,0,P396-'data'!$G$24),P2:Q1104,2)</f>
        <v>41.4193228601889</v>
      </c>
    </row>
    <row r="397" ht="20.05" customHeight="1">
      <c r="A397" s="17">
        <f>$A396+C396</f>
        <v>1965</v>
      </c>
      <c r="B397" s="18">
        <v>3.5</v>
      </c>
      <c r="C397" s="19">
        <v>5</v>
      </c>
      <c r="D397" t="b" s="20">
        <v>0</v>
      </c>
      <c r="E397" s="21"/>
      <c r="F397" s="22">
        <f>3600*(B397*'data'!$C$15/1000-H397-I396)/C397</f>
        <v>672.125571061035</v>
      </c>
      <c r="G397" s="22">
        <f>IF(F397&gt;'data'!$H$28,'data'!$H$28,IF(F397&lt;0,0,F397))</f>
        <v>672.125571061035</v>
      </c>
      <c r="H397" s="22">
        <f>(J397*'data'!$C$16+K397*OFFSET('data'!$C$17,0,D397)-I396*(OFFSET('data'!$C$18,0,D397)+'data'!$C$19+OFFSET('data'!$C$20,0,D397)))*$C397/60</f>
        <v>-0.933507737584786</v>
      </c>
      <c r="I397" s="22">
        <f>(G397/60)*$C397/60+H397+I396</f>
        <v>22.9087323943552</v>
      </c>
      <c r="J397" s="22">
        <f>J396+('data'!$C$19*I396-'data'!$C$16*J396)*$C397/60</f>
        <v>84.9398096848719</v>
      </c>
      <c r="K397" s="22">
        <f>K396+(OFFSET('data'!$C$20,0,D397)*I396-OFFSET('data'!$C$17,0,D397)*K396)*$C397/60</f>
        <v>126.093965008792</v>
      </c>
      <c r="L397" s="23">
        <f>$A397/60</f>
        <v>32.75</v>
      </c>
      <c r="M397" s="19">
        <f>I397/'data'!$C$15*1000</f>
        <v>3.5</v>
      </c>
      <c r="N397" s="19">
        <f>N396+'data'!$G$21*(M396-N396)/60*C396</f>
        <v>3.46609184749676</v>
      </c>
      <c r="O397" s="20">
        <f>IF(N397&lt;='data'!$G$22,1.89,1.47)</f>
        <v>1.47</v>
      </c>
      <c r="P397" s="19">
        <f>$A397</f>
        <v>1965</v>
      </c>
      <c r="Q397" s="20">
        <f>'data'!$G$23-'data'!$G$23*(1-('data'!$G$22^O397)/('data'!$G$22^O397+N397^O397))</f>
        <v>41.3991752332935</v>
      </c>
      <c r="R397" s="20">
        <f>VLOOKUP(IF(P397-'data'!$G$24&lt;0,0,P397-'data'!$G$24),P2:Q1104,2)</f>
        <v>41.4151962434567</v>
      </c>
    </row>
    <row r="398" ht="20.05" customHeight="1">
      <c r="A398" s="17">
        <f>$A397+C397</f>
        <v>1970</v>
      </c>
      <c r="B398" s="18">
        <v>3.5</v>
      </c>
      <c r="C398" s="19">
        <v>5</v>
      </c>
      <c r="D398" t="b" s="20">
        <v>0</v>
      </c>
      <c r="E398" s="21"/>
      <c r="F398" s="22">
        <f>3600*(B398*'data'!$C$15/1000-H398-I397)/C398</f>
        <v>671.819858639361</v>
      </c>
      <c r="G398" s="22">
        <f>IF(F398&gt;'data'!$H$28,'data'!$H$28,IF(F398&lt;0,0,F398))</f>
        <v>671.819858639361</v>
      </c>
      <c r="H398" s="22">
        <f>(J398*'data'!$C$16+K398*OFFSET('data'!$C$17,0,D398)-I397*(OFFSET('data'!$C$18,0,D398)+'data'!$C$19+OFFSET('data'!$C$20,0,D398)))*$C398/60</f>
        <v>-0.933083136999128</v>
      </c>
      <c r="I398" s="22">
        <f>(G398/60)*$C398/60+H398+I397</f>
        <v>22.9087323943552</v>
      </c>
      <c r="J398" s="22">
        <f>J397+('data'!$C$19*I397-'data'!$C$16*J397)*$C398/60</f>
        <v>84.9950107523493</v>
      </c>
      <c r="K398" s="22">
        <f>K397+(OFFSET('data'!$C$20,0,D398)*I397-OFFSET('data'!$C$17,0,D398)*K397)*$C398/60</f>
        <v>126.395194646853</v>
      </c>
      <c r="L398" s="23">
        <f>$A398/60</f>
        <v>32.8333333333333</v>
      </c>
      <c r="M398" s="19">
        <f>I398/'data'!$C$15*1000</f>
        <v>3.5</v>
      </c>
      <c r="N398" s="19">
        <f>N397+'data'!$G$21*(M397-N397)/60*C397</f>
        <v>3.46649085195727</v>
      </c>
      <c r="O398" s="20">
        <f>IF(N398&lt;='data'!$G$22,1.89,1.47)</f>
        <v>1.47</v>
      </c>
      <c r="P398" s="19">
        <f>$A398</f>
        <v>1970</v>
      </c>
      <c r="Q398" s="20">
        <f>'data'!$G$23-'data'!$G$23*(1-('data'!$G$22^O398)/('data'!$G$22^O398+N398^O398))</f>
        <v>41.3952884406261</v>
      </c>
      <c r="R398" s="20">
        <f>VLOOKUP(IF(P398-'data'!$G$24&lt;0,0,P398-'data'!$G$24),P2:Q1104,2)</f>
        <v>41.4111187604727</v>
      </c>
    </row>
    <row r="399" ht="20.05" customHeight="1">
      <c r="A399" s="17">
        <f>$A398+C398</f>
        <v>1975</v>
      </c>
      <c r="B399" s="18">
        <v>3.5</v>
      </c>
      <c r="C399" s="19">
        <v>5</v>
      </c>
      <c r="D399" t="b" s="20">
        <v>0</v>
      </c>
      <c r="E399" s="21"/>
      <c r="F399" s="22">
        <f>3600*(B399*'data'!$C$15/1000-H399-I398)/C399</f>
        <v>671.515539151962</v>
      </c>
      <c r="G399" s="22">
        <f>IF(F399&gt;'data'!$H$28,'data'!$H$28,IF(F399&lt;0,0,F399))</f>
        <v>671.515539151962</v>
      </c>
      <c r="H399" s="22">
        <f>(J399*'data'!$C$16+K399*OFFSET('data'!$C$17,0,D399)-I398*(OFFSET('data'!$C$18,0,D399)+'data'!$C$19+OFFSET('data'!$C$20,0,D399)))*$C399/60</f>
        <v>-0.932660471044406</v>
      </c>
      <c r="I399" s="22">
        <f>(G399/60)*$C399/60+H399+I398</f>
        <v>22.9087323943552</v>
      </c>
      <c r="J399" s="22">
        <f>J398+('data'!$C$19*I398-'data'!$C$16*J398)*$C399/60</f>
        <v>85.04988788022921</v>
      </c>
      <c r="K399" s="22">
        <f>K398+(OFFSET('data'!$C$20,0,D399)*I398-OFFSET('data'!$C$17,0,D399)*K398)*$C399/60</f>
        <v>126.696323623926</v>
      </c>
      <c r="L399" s="23">
        <f>$A399/60</f>
        <v>32.9166666666667</v>
      </c>
      <c r="M399" s="19">
        <f>I399/'data'!$C$15*1000</f>
        <v>3.5</v>
      </c>
      <c r="N399" s="19">
        <f>N398+'data'!$G$21*(M398-N398)/60*C398</f>
        <v>3.46688516124722</v>
      </c>
      <c r="O399" s="20">
        <f>IF(N399&lt;='data'!$G$22,1.89,1.47)</f>
        <v>1.47</v>
      </c>
      <c r="P399" s="19">
        <f>$A399</f>
        <v>1975</v>
      </c>
      <c r="Q399" s="20">
        <f>'data'!$G$23-'data'!$G$23*(1-('data'!$G$22^O399)/('data'!$G$22^O399+N399^O399))</f>
        <v>41.3914478950867</v>
      </c>
      <c r="R399" s="20">
        <f>VLOOKUP(IF(P399-'data'!$G$24&lt;0,0,P399-'data'!$G$24),P2:Q1104,2)</f>
        <v>41.4070898195334</v>
      </c>
    </row>
    <row r="400" ht="20.05" customHeight="1">
      <c r="A400" s="17">
        <f>$A399+C399</f>
        <v>1980</v>
      </c>
      <c r="B400" s="18">
        <v>3.5</v>
      </c>
      <c r="C400" s="19">
        <v>5</v>
      </c>
      <c r="D400" t="b" s="20">
        <v>0</v>
      </c>
      <c r="E400" s="21"/>
      <c r="F400" s="22">
        <f>3600*(B400*'data'!$C$15/1000-H400-I399)/C400</f>
        <v>671.2126045586321</v>
      </c>
      <c r="G400" s="22">
        <f>IF(F400&gt;'data'!$H$28,'data'!$H$28,IF(F400&lt;0,0,F400))</f>
        <v>671.2126045586321</v>
      </c>
      <c r="H400" s="22">
        <f>(J400*'data'!$C$16+K400*OFFSET('data'!$C$17,0,D400)-I399*(OFFSET('data'!$C$18,0,D400)+'data'!$C$19+OFFSET('data'!$C$20,0,D400)))*$C400/60</f>
        <v>-0.932239728553671</v>
      </c>
      <c r="I400" s="22">
        <f>(G400/60)*$C400/60+H400+I399</f>
        <v>22.9087323943552</v>
      </c>
      <c r="J400" s="22">
        <f>J399+('data'!$C$19*I399-'data'!$C$16*J399)*$C400/60</f>
        <v>85.104442969505</v>
      </c>
      <c r="K400" s="22">
        <f>K399+(OFFSET('data'!$C$20,0,D400)*I399-OFFSET('data'!$C$17,0,D400)*K399)*$C400/60</f>
        <v>126.997351973648</v>
      </c>
      <c r="L400" s="23">
        <f>$A400/60</f>
        <v>33</v>
      </c>
      <c r="M400" s="19">
        <f>I400/'data'!$C$15*1000</f>
        <v>3.5</v>
      </c>
      <c r="N400" s="19">
        <f>N399+'data'!$G$21*(M399-N399)/60*C399</f>
        <v>3.46727483061568</v>
      </c>
      <c r="O400" s="20">
        <f>IF(N400&lt;='data'!$G$22,1.89,1.47)</f>
        <v>1.47</v>
      </c>
      <c r="P400" s="19">
        <f>$A400</f>
        <v>1980</v>
      </c>
      <c r="Q400" s="20">
        <f>'data'!$G$23-'data'!$G$23*(1-('data'!$G$22^O400)/('data'!$G$22^O400+N400^O400))</f>
        <v>41.3876530404635</v>
      </c>
      <c r="R400" s="20">
        <f>VLOOKUP(IF(P400-'data'!$G$24&lt;0,0,P400-'data'!$G$24),P2:Q1104,2)</f>
        <v>41.4031088362176</v>
      </c>
    </row>
    <row r="401" ht="20.05" customHeight="1">
      <c r="A401" s="17">
        <f>$A400+C400</f>
        <v>1985</v>
      </c>
      <c r="B401" s="18">
        <v>3.5</v>
      </c>
      <c r="C401" s="19">
        <v>5</v>
      </c>
      <c r="D401" t="b" s="20">
        <v>0</v>
      </c>
      <c r="E401" s="21"/>
      <c r="F401" s="22">
        <f>3600*(B401*'data'!$C$15/1000-H401-I400)/C401</f>
        <v>670.911046866309</v>
      </c>
      <c r="G401" s="22">
        <f>IF(F401&gt;'data'!$H$28,'data'!$H$28,IF(F401&lt;0,0,F401))</f>
        <v>670.911046866309</v>
      </c>
      <c r="H401" s="22">
        <f>(J401*'data'!$C$16+K401*OFFSET('data'!$C$17,0,D401)-I400*(OFFSET('data'!$C$18,0,D401)+'data'!$C$19+OFFSET('data'!$C$20,0,D401)))*$C401/60</f>
        <v>-0.931820898425444</v>
      </c>
      <c r="I401" s="22">
        <f>(G401/60)*$C401/60+H401+I400</f>
        <v>22.9087323943552</v>
      </c>
      <c r="J401" s="22">
        <f>J400+('data'!$C$19*I400-'data'!$C$16*J400)*$C401/60</f>
        <v>85.1586779100143</v>
      </c>
      <c r="K401" s="22">
        <f>K400+(OFFSET('data'!$C$20,0,D401)*I400-OFFSET('data'!$C$17,0,D401)*K400)*$C401/60</f>
        <v>127.298279729646</v>
      </c>
      <c r="L401" s="23">
        <f>$A401/60</f>
        <v>33.0833333333333</v>
      </c>
      <c r="M401" s="19">
        <f>I401/'data'!$C$15*1000</f>
        <v>3.5</v>
      </c>
      <c r="N401" s="19">
        <f>N400+'data'!$G$21*(M400-N400)/60*C400</f>
        <v>3.46765991466159</v>
      </c>
      <c r="O401" s="20">
        <f>IF(N401&lt;='data'!$G$22,1.89,1.47)</f>
        <v>1.47</v>
      </c>
      <c r="P401" s="19">
        <f>$A401</f>
        <v>1985</v>
      </c>
      <c r="Q401" s="20">
        <f>'data'!$G$23-'data'!$G$23*(1-('data'!$G$22^O401)/('data'!$G$22^O401+N401^O401))</f>
        <v>41.3839033273735</v>
      </c>
      <c r="R401" s="20">
        <f>VLOOKUP(IF(P401-'data'!$G$24&lt;0,0,P401-'data'!$G$24),P2:Q1104,2)</f>
        <v>41.3991752332935</v>
      </c>
    </row>
    <row r="402" ht="20.05" customHeight="1">
      <c r="A402" s="17">
        <f>$A401+C401</f>
        <v>1990</v>
      </c>
      <c r="B402" s="18">
        <v>3.5</v>
      </c>
      <c r="C402" s="19">
        <v>5</v>
      </c>
      <c r="D402" t="b" s="20">
        <v>0</v>
      </c>
      <c r="E402" s="21"/>
      <c r="F402" s="22">
        <f>3600*(B402*'data'!$C$15/1000-H402-I401)/C402</f>
        <v>670.610858128787</v>
      </c>
      <c r="G402" s="22">
        <f>IF(F402&gt;'data'!$H$28,'data'!$H$28,IF(F402&lt;0,0,F402))</f>
        <v>670.610858128787</v>
      </c>
      <c r="H402" s="22">
        <f>(J402*'data'!$C$16+K402*OFFSET('data'!$C$17,0,D402)-I401*(OFFSET('data'!$C$18,0,D402)+'data'!$C$19+OFFSET('data'!$C$20,0,D402)))*$C402/60</f>
        <v>-0.9314039696233301</v>
      </c>
      <c r="I402" s="22">
        <f>(G402/60)*$C402/60+H402+I401</f>
        <v>22.9087323943552</v>
      </c>
      <c r="J402" s="22">
        <f>J401+('data'!$C$19*I401-'data'!$C$16*J401)*$C402/60</f>
        <v>85.2125945805045</v>
      </c>
      <c r="K402" s="22">
        <f>K401+(OFFSET('data'!$C$20,0,D402)*I401-OFFSET('data'!$C$17,0,D402)*K401)*$C402/60</f>
        <v>127.599106925535</v>
      </c>
      <c r="L402" s="23">
        <f>$A402/60</f>
        <v>33.1666666666667</v>
      </c>
      <c r="M402" s="19">
        <f>I402/'data'!$C$15*1000</f>
        <v>3.5</v>
      </c>
      <c r="N402" s="19">
        <f>N401+'data'!$G$21*(M401-N401)/60*C401</f>
        <v>3.46804046734143</v>
      </c>
      <c r="O402" s="20">
        <f>IF(N402&lt;='data'!$G$22,1.89,1.47)</f>
        <v>1.47</v>
      </c>
      <c r="P402" s="19">
        <f>$A402</f>
        <v>1990</v>
      </c>
      <c r="Q402" s="20">
        <f>'data'!$G$23-'data'!$G$23*(1-('data'!$G$22^O402)/('data'!$G$22^O402+N402^O402))</f>
        <v>41.3801982131746</v>
      </c>
      <c r="R402" s="20">
        <f>VLOOKUP(IF(P402-'data'!$G$24&lt;0,0,P402-'data'!$G$24),P2:Q1104,2)</f>
        <v>41.3952884406261</v>
      </c>
    </row>
    <row r="403" ht="20.05" customHeight="1">
      <c r="A403" s="17">
        <f>$A402+C402</f>
        <v>1995</v>
      </c>
      <c r="B403" s="18">
        <v>3.5</v>
      </c>
      <c r="C403" s="19">
        <v>5</v>
      </c>
      <c r="D403" t="b" s="20">
        <v>0</v>
      </c>
      <c r="E403" s="21"/>
      <c r="F403" s="22">
        <f>3600*(B403*'data'!$C$15/1000-H403-I402)/C403</f>
        <v>670.3120304464489</v>
      </c>
      <c r="G403" s="22">
        <f>IF(F403&gt;'data'!$H$28,'data'!$H$28,IF(F403&lt;0,0,F403))</f>
        <v>670.3120304464489</v>
      </c>
      <c r="H403" s="22">
        <f>(J403*'data'!$C$16+K403*OFFSET('data'!$C$17,0,D403)-I402*(OFFSET('data'!$C$18,0,D403)+'data'!$C$19+OFFSET('data'!$C$20,0,D403)))*$C403/60</f>
        <v>-0.930988931175639</v>
      </c>
      <c r="I403" s="22">
        <f>(G403/60)*$C403/60+H403+I402</f>
        <v>22.9087323943552</v>
      </c>
      <c r="J403" s="22">
        <f>J402+('data'!$C$19*I402-'data'!$C$16*J402)*$C403/60</f>
        <v>85.26619484869791</v>
      </c>
      <c r="K403" s="22">
        <f>K402+(OFFSET('data'!$C$20,0,D403)*I402-OFFSET('data'!$C$17,0,D403)*K402)*$C403/60</f>
        <v>127.899833594918</v>
      </c>
      <c r="L403" s="23">
        <f>$A403/60</f>
        <v>33.25</v>
      </c>
      <c r="M403" s="19">
        <f>I403/'data'!$C$15*1000</f>
        <v>3.5</v>
      </c>
      <c r="N403" s="19">
        <f>N402+'data'!$G$21*(M402-N402)/60*C402</f>
        <v>3.46841654197674</v>
      </c>
      <c r="O403" s="20">
        <f>IF(N403&lt;='data'!$G$22,1.89,1.47)</f>
        <v>1.47</v>
      </c>
      <c r="P403" s="19">
        <f>$A403</f>
        <v>1995</v>
      </c>
      <c r="Q403" s="20">
        <f>'data'!$G$23-'data'!$G$23*(1-('data'!$G$22^O403)/('data'!$G$22^O403+N403^O403))</f>
        <v>41.3765371618809</v>
      </c>
      <c r="R403" s="20">
        <f>VLOOKUP(IF(P403-'data'!$G$24&lt;0,0,P403-'data'!$G$24),P2:Q1104,2)</f>
        <v>41.3914478950867</v>
      </c>
    </row>
    <row r="404" ht="20.05" customHeight="1">
      <c r="A404" s="17">
        <f>$A403+C403</f>
        <v>2000</v>
      </c>
      <c r="B404" s="18">
        <v>3.5</v>
      </c>
      <c r="C404" s="19">
        <v>5</v>
      </c>
      <c r="D404" t="b" s="20">
        <v>0</v>
      </c>
      <c r="E404" s="21"/>
      <c r="F404" s="22">
        <f>3600*(B404*'data'!$C$15/1000-H404-I403)/C404</f>
        <v>670.014555965990</v>
      </c>
      <c r="G404" s="22">
        <f>IF(F404&gt;'data'!$H$28,'data'!$H$28,IF(F404&lt;0,0,F404))</f>
        <v>670.014555965990</v>
      </c>
      <c r="H404" s="22">
        <f>(J404*'data'!$C$16+K404*OFFSET('data'!$C$17,0,D404)-I403*(OFFSET('data'!$C$18,0,D404)+'data'!$C$19+OFFSET('data'!$C$20,0,D404)))*$C404/60</f>
        <v>-0.930575772175001</v>
      </c>
      <c r="I404" s="22">
        <f>(G404/60)*$C404/60+H404+I403</f>
        <v>22.9087323943552</v>
      </c>
      <c r="J404" s="22">
        <f>J403+('data'!$C$19*I403-'data'!$C$16*J403)*$C404/60</f>
        <v>85.31948057135629</v>
      </c>
      <c r="K404" s="22">
        <f>K403+(OFFSET('data'!$C$20,0,D404)*I403-OFFSET('data'!$C$17,0,D404)*K403)*$C404/60</f>
        <v>128.200459771389</v>
      </c>
      <c r="L404" s="23">
        <f>$A404/60</f>
        <v>33.3333333333333</v>
      </c>
      <c r="M404" s="19">
        <f>I404/'data'!$C$15*1000</f>
        <v>3.5</v>
      </c>
      <c r="N404" s="19">
        <f>N403+'data'!$G$21*(M403-N403)/60*C403</f>
        <v>3.46878819126163</v>
      </c>
      <c r="O404" s="20">
        <f>IF(N404&lt;='data'!$G$22,1.89,1.47)</f>
        <v>1.47</v>
      </c>
      <c r="P404" s="19">
        <f>$A404</f>
        <v>2000</v>
      </c>
      <c r="Q404" s="20">
        <f>'data'!$G$23-'data'!$G$23*(1-('data'!$G$22^O404)/('data'!$G$22^O404+N404^O404))</f>
        <v>41.3729196440771</v>
      </c>
      <c r="R404" s="20">
        <f>VLOOKUP(IF(P404-'data'!$G$24&lt;0,0,P404-'data'!$G$24),P2:Q1104,2)</f>
        <v>41.3876530404635</v>
      </c>
    </row>
    <row r="405" ht="20.05" customHeight="1">
      <c r="A405" s="17">
        <f>$A404+C404</f>
        <v>2005</v>
      </c>
      <c r="B405" s="18">
        <v>3.5</v>
      </c>
      <c r="C405" s="19">
        <v>5</v>
      </c>
      <c r="D405" t="b" s="20">
        <v>0</v>
      </c>
      <c r="E405" s="21"/>
      <c r="F405" s="22">
        <f>3600*(B405*'data'!$C$15/1000-H405-I404)/C405</f>
        <v>669.718426880147</v>
      </c>
      <c r="G405" s="22">
        <f>IF(F405&gt;'data'!$H$28,'data'!$H$28,IF(F405&lt;0,0,F405))</f>
        <v>669.718426880147</v>
      </c>
      <c r="H405" s="22">
        <f>(J405*'data'!$C$16+K405*OFFSET('data'!$C$17,0,D405)-I404*(OFFSET('data'!$C$18,0,D405)+'data'!$C$19+OFFSET('data'!$C$20,0,D405)))*$C405/60</f>
        <v>-0.930164481777997</v>
      </c>
      <c r="I405" s="22">
        <f>(G405/60)*$C405/60+H405+I404</f>
        <v>22.9087323943552</v>
      </c>
      <c r="J405" s="22">
        <f>J404+('data'!$C$19*I404-'data'!$C$16*J404)*$C405/60</f>
        <v>85.3724535943453</v>
      </c>
      <c r="K405" s="22">
        <f>K404+(OFFSET('data'!$C$20,0,D405)*I404-OFFSET('data'!$C$17,0,D405)*K404)*$C405/60</f>
        <v>128.500985488529</v>
      </c>
      <c r="L405" s="23">
        <f>$A405/60</f>
        <v>33.4166666666667</v>
      </c>
      <c r="M405" s="19">
        <f>I405/'data'!$C$15*1000</f>
        <v>3.5</v>
      </c>
      <c r="N405" s="19">
        <f>N404+'data'!$G$21*(M404-N404)/60*C404</f>
        <v>3.46915546727014</v>
      </c>
      <c r="O405" s="20">
        <f>IF(N405&lt;='data'!$G$22,1.89,1.47)</f>
        <v>1.47</v>
      </c>
      <c r="P405" s="19">
        <f>$A405</f>
        <v>2005</v>
      </c>
      <c r="Q405" s="20">
        <f>'data'!$G$23-'data'!$G$23*(1-('data'!$G$22^O405)/('data'!$G$22^O405+N405^O405))</f>
        <v>41.3693451368353</v>
      </c>
      <c r="R405" s="20">
        <f>VLOOKUP(IF(P405-'data'!$G$24&lt;0,0,P405-'data'!$G$24),P2:Q1104,2)</f>
        <v>41.3839033273735</v>
      </c>
    </row>
    <row r="406" ht="20.05" customHeight="1">
      <c r="A406" s="17">
        <f>$A405+C405</f>
        <v>2010</v>
      </c>
      <c r="B406" s="18">
        <v>3.5</v>
      </c>
      <c r="C406" s="19">
        <v>5</v>
      </c>
      <c r="D406" t="b" s="20">
        <v>0</v>
      </c>
      <c r="E406" s="21"/>
      <c r="F406" s="22">
        <f>3600*(B406*'data'!$C$15/1000-H406-I405)/C406</f>
        <v>669.4236354274281</v>
      </c>
      <c r="G406" s="22">
        <f>IF(F406&gt;'data'!$H$28,'data'!$H$28,IF(F406&lt;0,0,F406))</f>
        <v>669.4236354274281</v>
      </c>
      <c r="H406" s="22">
        <f>(J406*'data'!$C$16+K406*OFFSET('data'!$C$17,0,D406)-I405*(OFFSET('data'!$C$18,0,D406)+'data'!$C$19+OFFSET('data'!$C$20,0,D406)))*$C406/60</f>
        <v>-0.929755049204776</v>
      </c>
      <c r="I406" s="22">
        <f>(G406/60)*$C406/60+H406+I405</f>
        <v>22.9087323943552</v>
      </c>
      <c r="J406" s="22">
        <f>J405+('data'!$C$19*I405-'data'!$C$16*J405)*$C406/60</f>
        <v>85.4251157526983</v>
      </c>
      <c r="K406" s="22">
        <f>K405+(OFFSET('data'!$C$20,0,D406)*I405-OFFSET('data'!$C$17,0,D406)*K405)*$C406/60</f>
        <v>128.801410779907</v>
      </c>
      <c r="L406" s="23">
        <f>$A406/60</f>
        <v>33.5</v>
      </c>
      <c r="M406" s="19">
        <f>I406/'data'!$C$15*1000</f>
        <v>3.5</v>
      </c>
      <c r="N406" s="19">
        <f>N405+'data'!$G$21*(M405-N405)/60*C405</f>
        <v>3.46951842146355</v>
      </c>
      <c r="O406" s="20">
        <f>IF(N406&lt;='data'!$G$22,1.89,1.47)</f>
        <v>1.47</v>
      </c>
      <c r="P406" s="19">
        <f>$A406</f>
        <v>2010</v>
      </c>
      <c r="Q406" s="20">
        <f>'data'!$G$23-'data'!$G$23*(1-('data'!$G$22^O406)/('data'!$G$22^O406+N406^O406))</f>
        <v>41.3658131236321</v>
      </c>
      <c r="R406" s="20">
        <f>VLOOKUP(IF(P406-'data'!$G$24&lt;0,0,P406-'data'!$G$24),P2:Q1104,2)</f>
        <v>41.3801982131746</v>
      </c>
    </row>
    <row r="407" ht="20.05" customHeight="1">
      <c r="A407" s="17">
        <f>$A406+C406</f>
        <v>2015</v>
      </c>
      <c r="B407" s="18">
        <v>3.5</v>
      </c>
      <c r="C407" s="19">
        <v>5</v>
      </c>
      <c r="D407" t="b" s="20">
        <v>0</v>
      </c>
      <c r="E407" s="21"/>
      <c r="F407" s="22">
        <f>3600*(B407*'data'!$C$15/1000-H407-I406)/C407</f>
        <v>669.130173891843</v>
      </c>
      <c r="G407" s="22">
        <f>IF(F407&gt;'data'!$H$28,'data'!$H$28,IF(F407&lt;0,0,F407))</f>
        <v>669.130173891843</v>
      </c>
      <c r="H407" s="22">
        <f>(J407*'data'!$C$16+K407*OFFSET('data'!$C$17,0,D407)-I406*(OFFSET('data'!$C$18,0,D407)+'data'!$C$19+OFFSET('data'!$C$20,0,D407)))*$C407/60</f>
        <v>-0.929347463738686</v>
      </c>
      <c r="I407" s="22">
        <f>(G407/60)*$C407/60+H407+I406</f>
        <v>22.9087323943552</v>
      </c>
      <c r="J407" s="22">
        <f>J406+('data'!$C$19*I406-'data'!$C$16*J406)*$C407/60</f>
        <v>85.4774688706802</v>
      </c>
      <c r="K407" s="22">
        <f>K406+(OFFSET('data'!$C$20,0,D407)*I406-OFFSET('data'!$C$17,0,D407)*K406)*$C407/60</f>
        <v>129.101735679083</v>
      </c>
      <c r="L407" s="23">
        <f>$A407/60</f>
        <v>33.5833333333333</v>
      </c>
      <c r="M407" s="19">
        <f>I407/'data'!$C$15*1000</f>
        <v>3.5</v>
      </c>
      <c r="N407" s="19">
        <f>N406+'data'!$G$21*(M406-N406)/60*C406</f>
        <v>3.46987710469757</v>
      </c>
      <c r="O407" s="20">
        <f>IF(N407&lt;='data'!$G$22,1.89,1.47)</f>
        <v>1.47</v>
      </c>
      <c r="P407" s="19">
        <f>$A407</f>
        <v>2015</v>
      </c>
      <c r="Q407" s="20">
        <f>'data'!$G$23-'data'!$G$23*(1-('data'!$G$22^O407)/('data'!$G$22^O407+N407^O407))</f>
        <v>41.3623230942684</v>
      </c>
      <c r="R407" s="20">
        <f>VLOOKUP(IF(P407-'data'!$G$24&lt;0,0,P407-'data'!$G$24),P2:Q1104,2)</f>
        <v>41.3765371618809</v>
      </c>
    </row>
    <row r="408" ht="20.05" customHeight="1">
      <c r="A408" s="17">
        <f>$A407+C407</f>
        <v>2020</v>
      </c>
      <c r="B408" s="18">
        <v>3.5</v>
      </c>
      <c r="C408" s="19">
        <v>5</v>
      </c>
      <c r="D408" t="b" s="20">
        <v>0</v>
      </c>
      <c r="E408" s="21"/>
      <c r="F408" s="22">
        <f>3600*(B408*'data'!$C$15/1000-H408-I407)/C408</f>
        <v>668.838034602638</v>
      </c>
      <c r="G408" s="22">
        <f>IF(F408&gt;'data'!$H$28,'data'!$H$28,IF(F408&lt;0,0,F408))</f>
        <v>668.838034602638</v>
      </c>
      <c r="H408" s="22">
        <f>(J408*'data'!$C$16+K408*OFFSET('data'!$C$17,0,D408)-I407*(OFFSET('data'!$C$18,0,D408)+'data'!$C$19+OFFSET('data'!$C$20,0,D408)))*$C408/60</f>
        <v>-0.928941714725901</v>
      </c>
      <c r="I408" s="22">
        <f>(G408/60)*$C408/60+H408+I407</f>
        <v>22.9087323943552</v>
      </c>
      <c r="J408" s="22">
        <f>J407+('data'!$C$19*I407-'data'!$C$16*J407)*$C408/60</f>
        <v>85.52951476185029</v>
      </c>
      <c r="K408" s="22">
        <f>K407+(OFFSET('data'!$C$20,0,D408)*I407-OFFSET('data'!$C$17,0,D408)*K407)*$C408/60</f>
        <v>129.401960219605</v>
      </c>
      <c r="L408" s="23">
        <f>$A408/60</f>
        <v>33.6666666666667</v>
      </c>
      <c r="M408" s="19">
        <f>I408/'data'!$C$15*1000</f>
        <v>3.5</v>
      </c>
      <c r="N408" s="19">
        <f>N407+'data'!$G$21*(M407-N407)/60*C407</f>
        <v>3.4702315672295</v>
      </c>
      <c r="O408" s="20">
        <f>IF(N408&lt;='data'!$G$22,1.89,1.47)</f>
        <v>1.47</v>
      </c>
      <c r="P408" s="19">
        <f>$A408</f>
        <v>2020</v>
      </c>
      <c r="Q408" s="20">
        <f>'data'!$G$23-'data'!$G$23*(1-('data'!$G$22^O408)/('data'!$G$22^O408+N408^O408))</f>
        <v>41.3588745447876</v>
      </c>
      <c r="R408" s="20">
        <f>VLOOKUP(IF(P408-'data'!$G$24&lt;0,0,P408-'data'!$G$24),P2:Q1104,2)</f>
        <v>41.3729196440771</v>
      </c>
    </row>
    <row r="409" ht="20.05" customHeight="1">
      <c r="A409" s="17">
        <f>$A408+C408</f>
        <v>2025</v>
      </c>
      <c r="B409" s="18">
        <v>3.5</v>
      </c>
      <c r="C409" s="19">
        <v>5</v>
      </c>
      <c r="D409" t="b" s="20">
        <v>0</v>
      </c>
      <c r="E409" s="21"/>
      <c r="F409" s="22">
        <f>3600*(B409*'data'!$C$15/1000-H409-I408)/C409</f>
        <v>668.547209934029</v>
      </c>
      <c r="G409" s="22">
        <f>IF(F409&gt;'data'!$H$28,'data'!$H$28,IF(F409&lt;0,0,F409))</f>
        <v>668.547209934029</v>
      </c>
      <c r="H409" s="22">
        <f>(J409*'data'!$C$16+K409*OFFSET('data'!$C$17,0,D409)-I408*(OFFSET('data'!$C$18,0,D409)+'data'!$C$19+OFFSET('data'!$C$20,0,D409)))*$C409/60</f>
        <v>-0.928537791575055</v>
      </c>
      <c r="I409" s="22">
        <f>(G409/60)*$C409/60+H409+I408</f>
        <v>22.9087323943552</v>
      </c>
      <c r="J409" s="22">
        <f>J408+('data'!$C$19*I408-'data'!$C$16*J408)*$C409/60</f>
        <v>85.5812552291254</v>
      </c>
      <c r="K409" s="22">
        <f>K408+(OFFSET('data'!$C$20,0,D409)*I408-OFFSET('data'!$C$17,0,D409)*K408)*$C409/60</f>
        <v>129.702084435009</v>
      </c>
      <c r="L409" s="23">
        <f>$A409/60</f>
        <v>33.75</v>
      </c>
      <c r="M409" s="19">
        <f>I409/'data'!$C$15*1000</f>
        <v>3.5</v>
      </c>
      <c r="N409" s="19">
        <f>N408+'data'!$G$21*(M408-N408)/60*C408</f>
        <v>3.47058185872523</v>
      </c>
      <c r="O409" s="20">
        <f>IF(N409&lt;='data'!$G$22,1.89,1.47)</f>
        <v>1.47</v>
      </c>
      <c r="P409" s="19">
        <f>$A409</f>
        <v>2025</v>
      </c>
      <c r="Q409" s="20">
        <f>'data'!$G$23-'data'!$G$23*(1-('data'!$G$22^O409)/('data'!$G$22^O409+N409^O409))</f>
        <v>41.3554669773979</v>
      </c>
      <c r="R409" s="20">
        <f>VLOOKUP(IF(P409-'data'!$G$24&lt;0,0,P409-'data'!$G$24),P2:Q1104,2)</f>
        <v>41.3693451368353</v>
      </c>
    </row>
    <row r="410" ht="20.05" customHeight="1">
      <c r="A410" s="17">
        <f>$A409+C409</f>
        <v>2030</v>
      </c>
      <c r="B410" s="18">
        <v>3.5</v>
      </c>
      <c r="C410" s="19">
        <v>5</v>
      </c>
      <c r="D410" t="b" s="20">
        <v>0</v>
      </c>
      <c r="E410" s="21"/>
      <c r="F410" s="22">
        <f>3600*(B410*'data'!$C$15/1000-H410-I409)/C410</f>
        <v>668.257692304937</v>
      </c>
      <c r="G410" s="22">
        <f>IF(F410&gt;'data'!$H$28,'data'!$H$28,IF(F410&lt;0,0,F410))</f>
        <v>668.257692304937</v>
      </c>
      <c r="H410" s="22">
        <f>(J410*'data'!$C$16+K410*OFFSET('data'!$C$17,0,D410)-I409*(OFFSET('data'!$C$18,0,D410)+'data'!$C$19+OFFSET('data'!$C$20,0,D410)))*$C410/60</f>
        <v>-0.9281356837568721</v>
      </c>
      <c r="I410" s="22">
        <f>(G410/60)*$C410/60+H410+I409</f>
        <v>22.9087323943552</v>
      </c>
      <c r="J410" s="22">
        <f>J409+('data'!$C$19*I409-'data'!$C$16*J409)*$C410/60</f>
        <v>85.6326920648421</v>
      </c>
      <c r="K410" s="22">
        <f>K409+(OFFSET('data'!$C$20,0,D410)*I409-OFFSET('data'!$C$17,0,D410)*K409)*$C410/60</f>
        <v>130.002108358821</v>
      </c>
      <c r="L410" s="23">
        <f>$A410/60</f>
        <v>33.8333333333333</v>
      </c>
      <c r="M410" s="19">
        <f>I410/'data'!$C$15*1000</f>
        <v>3.5</v>
      </c>
      <c r="N410" s="19">
        <f>N409+'data'!$G$21*(M409-N409)/60*C409</f>
        <v>3.47092802826624</v>
      </c>
      <c r="O410" s="20">
        <f>IF(N410&lt;='data'!$G$22,1.89,1.47)</f>
        <v>1.47</v>
      </c>
      <c r="P410" s="19">
        <f>$A410</f>
        <v>2030</v>
      </c>
      <c r="Q410" s="20">
        <f>'data'!$G$23-'data'!$G$23*(1-('data'!$G$22^O410)/('data'!$G$22^O410+N410^O410))</f>
        <v>41.3520999003932</v>
      </c>
      <c r="R410" s="20">
        <f>VLOOKUP(IF(P410-'data'!$G$24&lt;0,0,P410-'data'!$G$24),P2:Q1104,2)</f>
        <v>41.3658131236321</v>
      </c>
    </row>
    <row r="411" ht="20.05" customHeight="1">
      <c r="A411" s="17">
        <f>$A410+C410</f>
        <v>2035</v>
      </c>
      <c r="B411" s="18">
        <v>3.5</v>
      </c>
      <c r="C411" s="19">
        <v>5</v>
      </c>
      <c r="D411" t="b" s="20">
        <v>0</v>
      </c>
      <c r="E411" s="21"/>
      <c r="F411" s="22">
        <f>3600*(B411*'data'!$C$15/1000-H411-I410)/C411</f>
        <v>667.969474178729</v>
      </c>
      <c r="G411" s="22">
        <f>IF(F411&gt;'data'!$H$28,'data'!$H$28,IF(F411&lt;0,0,F411))</f>
        <v>667.969474178729</v>
      </c>
      <c r="H411" s="22">
        <f>(J411*'data'!$C$16+K411*OFFSET('data'!$C$17,0,D411)-I410*(OFFSET('data'!$C$18,0,D411)+'data'!$C$19+OFFSET('data'!$C$20,0,D411)))*$C411/60</f>
        <v>-0.927735380803805</v>
      </c>
      <c r="I411" s="22">
        <f>(G411/60)*$C411/60+H411+I410</f>
        <v>22.9087323943552</v>
      </c>
      <c r="J411" s="22">
        <f>J410+('data'!$C$19*I410-'data'!$C$16*J410)*$C411/60</f>
        <v>85.683827050819</v>
      </c>
      <c r="K411" s="22">
        <f>K410+(OFFSET('data'!$C$20,0,D411)*I410-OFFSET('data'!$C$17,0,D411)*K410)*$C411/60</f>
        <v>130.302032024554</v>
      </c>
      <c r="L411" s="23">
        <f>$A411/60</f>
        <v>33.9166666666667</v>
      </c>
      <c r="M411" s="19">
        <f>I411/'data'!$C$15*1000</f>
        <v>3.5</v>
      </c>
      <c r="N411" s="19">
        <f>N410+'data'!$G$21*(M410-N410)/60*C410</f>
        <v>3.47127012435645</v>
      </c>
      <c r="O411" s="20">
        <f>IF(N411&lt;='data'!$G$22,1.89,1.47)</f>
        <v>1.47</v>
      </c>
      <c r="P411" s="19">
        <f>$A411</f>
        <v>2035</v>
      </c>
      <c r="Q411" s="20">
        <f>'data'!$G$23-'data'!$G$23*(1-('data'!$G$22^O411)/('data'!$G$22^O411+N411^O411))</f>
        <v>41.3487728280767</v>
      </c>
      <c r="R411" s="20">
        <f>VLOOKUP(IF(P411-'data'!$G$24&lt;0,0,P411-'data'!$G$24),P2:Q1104,2)</f>
        <v>41.3623230942684</v>
      </c>
    </row>
    <row r="412" ht="20.05" customHeight="1">
      <c r="A412" s="17">
        <f>$A411+C411</f>
        <v>2040</v>
      </c>
      <c r="B412" s="18">
        <v>3.5</v>
      </c>
      <c r="C412" s="19">
        <v>5</v>
      </c>
      <c r="D412" t="b" s="20">
        <v>0</v>
      </c>
      <c r="E412" s="21"/>
      <c r="F412" s="22">
        <f>3600*(B412*'data'!$C$15/1000-H412-I411)/C412</f>
        <v>667.6825480629529</v>
      </c>
      <c r="G412" s="22">
        <f>IF(F412&gt;'data'!$H$28,'data'!$H$28,IF(F412&lt;0,0,F412))</f>
        <v>667.6825480629529</v>
      </c>
      <c r="H412" s="22">
        <f>(J412*'data'!$C$16+K412*OFFSET('data'!$C$17,0,D412)-I411*(OFFSET('data'!$C$18,0,D412)+'data'!$C$19+OFFSET('data'!$C$20,0,D412)))*$C412/60</f>
        <v>-0.927336872309672</v>
      </c>
      <c r="I412" s="22">
        <f>(G412/60)*$C412/60+H412+I411</f>
        <v>22.9087323943552</v>
      </c>
      <c r="J412" s="22">
        <f>J411+('data'!$C$19*I411-'data'!$C$16*J411)*$C412/60</f>
        <v>85.7346619584182</v>
      </c>
      <c r="K412" s="22">
        <f>K411+(OFFSET('data'!$C$20,0,D412)*I411-OFFSET('data'!$C$17,0,D412)*K411)*$C412/60</f>
        <v>130.601855465712</v>
      </c>
      <c r="L412" s="23">
        <f>$A412/60</f>
        <v>34</v>
      </c>
      <c r="M412" s="19">
        <f>I412/'data'!$C$15*1000</f>
        <v>3.5</v>
      </c>
      <c r="N412" s="19">
        <f>N411+'data'!$G$21*(M411-N411)/60*C411</f>
        <v>3.47160819492903</v>
      </c>
      <c r="O412" s="20">
        <f>IF(N412&lt;='data'!$G$22,1.89,1.47)</f>
        <v>1.47</v>
      </c>
      <c r="P412" s="19">
        <f>$A412</f>
        <v>2040</v>
      </c>
      <c r="Q412" s="20">
        <f>'data'!$G$23-'data'!$G$23*(1-('data'!$G$22^O412)/('data'!$G$22^O412+N412^O412))</f>
        <v>41.3454852806846</v>
      </c>
      <c r="R412" s="20">
        <f>VLOOKUP(IF(P412-'data'!$G$24&lt;0,0,P412-'data'!$G$24),P2:Q1104,2)</f>
        <v>41.3588745447876</v>
      </c>
    </row>
    <row r="413" ht="20.05" customHeight="1">
      <c r="A413" s="17">
        <f>$A412+C412</f>
        <v>2045</v>
      </c>
      <c r="B413" s="18">
        <v>3.5</v>
      </c>
      <c r="C413" s="19">
        <v>5</v>
      </c>
      <c r="D413" t="b" s="20">
        <v>0</v>
      </c>
      <c r="E413" s="21"/>
      <c r="F413" s="22">
        <f>3600*(B413*'data'!$C$15/1000-H413-I412)/C413</f>
        <v>667.396906509082</v>
      </c>
      <c r="G413" s="22">
        <f>IF(F413&gt;'data'!$H$28,'data'!$H$28,IF(F413&lt;0,0,F413))</f>
        <v>667.396906509082</v>
      </c>
      <c r="H413" s="22">
        <f>(J413*'data'!$C$16+K413*OFFSET('data'!$C$17,0,D413)-I412*(OFFSET('data'!$C$18,0,D413)+'data'!$C$19+OFFSET('data'!$C$20,0,D413)))*$C413/60</f>
        <v>-0.926940147929296</v>
      </c>
      <c r="I413" s="22">
        <f>(G413/60)*$C413/60+H413+I412</f>
        <v>22.9087323943552</v>
      </c>
      <c r="J413" s="22">
        <f>J412+('data'!$C$19*I412-'data'!$C$16*J412)*$C413/60</f>
        <v>85.7851985486069</v>
      </c>
      <c r="K413" s="22">
        <f>K412+(OFFSET('data'!$C$20,0,D413)*I412-OFFSET('data'!$C$17,0,D413)*K412)*$C413/60</f>
        <v>130.901578715786</v>
      </c>
      <c r="L413" s="23">
        <f>$A413/60</f>
        <v>34.0833333333333</v>
      </c>
      <c r="M413" s="19">
        <f>I413/'data'!$C$15*1000</f>
        <v>3.5</v>
      </c>
      <c r="N413" s="19">
        <f>N412+'data'!$G$21*(M412-N412)/60*C412</f>
        <v>3.47194228735309</v>
      </c>
      <c r="O413" s="20">
        <f>IF(N413&lt;='data'!$G$22,1.89,1.47)</f>
        <v>1.47</v>
      </c>
      <c r="P413" s="19">
        <f>$A413</f>
        <v>2045</v>
      </c>
      <c r="Q413" s="20">
        <f>'data'!$G$23-'data'!$G$23*(1-('data'!$G$22^O413)/('data'!$G$22^O413+N413^O413))</f>
        <v>41.3422367843113</v>
      </c>
      <c r="R413" s="20">
        <f>VLOOKUP(IF(P413-'data'!$G$24&lt;0,0,P413-'data'!$G$24),P2:Q1104,2)</f>
        <v>41.3554669773979</v>
      </c>
    </row>
    <row r="414" ht="20.05" customHeight="1">
      <c r="A414" s="17">
        <f>$A413+C413</f>
        <v>2050</v>
      </c>
      <c r="B414" s="18">
        <v>3.5</v>
      </c>
      <c r="C414" s="19">
        <v>5</v>
      </c>
      <c r="D414" t="b" s="20">
        <v>0</v>
      </c>
      <c r="E414" s="21"/>
      <c r="F414" s="22">
        <f>3600*(B414*'data'!$C$15/1000-H414-I413)/C414</f>
        <v>667.1125421122561</v>
      </c>
      <c r="G414" s="22">
        <f>IF(F414&gt;'data'!$H$28,'data'!$H$28,IF(F414&lt;0,0,F414))</f>
        <v>667.1125421122561</v>
      </c>
      <c r="H414" s="22">
        <f>(J414*'data'!$C$16+K414*OFFSET('data'!$C$17,0,D414)-I413*(OFFSET('data'!$C$18,0,D414)+'data'!$C$19+OFFSET('data'!$C$20,0,D414)))*$C414/60</f>
        <v>-0.926545197378148</v>
      </c>
      <c r="I414" s="22">
        <f>(G414/60)*$C414/60+H414+I413</f>
        <v>22.9087323943552</v>
      </c>
      <c r="J414" s="22">
        <f>J413+('data'!$C$19*I413-'data'!$C$16*J413)*$C414/60</f>
        <v>85.8354385720183</v>
      </c>
      <c r="K414" s="22">
        <f>K413+(OFFSET('data'!$C$20,0,D414)*I413-OFFSET('data'!$C$17,0,D414)*K413)*$C414/60</f>
        <v>131.201201808257</v>
      </c>
      <c r="L414" s="23">
        <f>$A414/60</f>
        <v>34.1666666666667</v>
      </c>
      <c r="M414" s="19">
        <f>I414/'data'!$C$15*1000</f>
        <v>3.5</v>
      </c>
      <c r="N414" s="19">
        <f>N413+'data'!$G$21*(M413-N413)/60*C413</f>
        <v>3.47227244844036</v>
      </c>
      <c r="O414" s="20">
        <f>IF(N414&lt;='data'!$G$22,1.89,1.47)</f>
        <v>1.47</v>
      </c>
      <c r="P414" s="19">
        <f>$A414</f>
        <v>2050</v>
      </c>
      <c r="Q414" s="20">
        <f>'data'!$G$23-'data'!$G$23*(1-('data'!$G$22^O414)/('data'!$G$22^O414+N414^O414))</f>
        <v>41.3390268708354</v>
      </c>
      <c r="R414" s="20">
        <f>VLOOKUP(IF(P414-'data'!$G$24&lt;0,0,P414-'data'!$G$24),P2:Q1104,2)</f>
        <v>41.3520999003932</v>
      </c>
    </row>
    <row r="415" ht="20.05" customHeight="1">
      <c r="A415" s="17">
        <f>$A414+C414</f>
        <v>2055</v>
      </c>
      <c r="B415" s="18">
        <v>3.5</v>
      </c>
      <c r="C415" s="19">
        <v>5</v>
      </c>
      <c r="D415" t="b" s="20">
        <v>0</v>
      </c>
      <c r="E415" s="21"/>
      <c r="F415" s="22">
        <f>3600*(B415*'data'!$C$15/1000-H415-I414)/C415</f>
        <v>666.829447511021</v>
      </c>
      <c r="G415" s="22">
        <f>IF(F415&gt;'data'!$H$28,'data'!$H$28,IF(F415&lt;0,0,F415))</f>
        <v>666.829447511021</v>
      </c>
      <c r="H415" s="22">
        <f>(J415*'data'!$C$16+K415*OFFSET('data'!$C$17,0,D415)-I414*(OFFSET('data'!$C$18,0,D415)+'data'!$C$19+OFFSET('data'!$C$20,0,D415)))*$C415/60</f>
        <v>-0.926152010431988</v>
      </c>
      <c r="I415" s="22">
        <f>(G415/60)*$C415/60+H415+I414</f>
        <v>22.9087323943552</v>
      </c>
      <c r="J415" s="22">
        <f>J414+('data'!$C$19*I414-'data'!$C$16*J414)*$C415/60</f>
        <v>85.88538376901229</v>
      </c>
      <c r="K415" s="22">
        <f>K414+(OFFSET('data'!$C$20,0,D415)*I414-OFFSET('data'!$C$17,0,D415)*K414)*$C415/60</f>
        <v>131.500724776595</v>
      </c>
      <c r="L415" s="23">
        <f>$A415/60</f>
        <v>34.25</v>
      </c>
      <c r="M415" s="19">
        <f>I415/'data'!$C$15*1000</f>
        <v>3.5</v>
      </c>
      <c r="N415" s="19">
        <f>N414+'data'!$G$21*(M414-N414)/60*C414</f>
        <v>3.47259872445172</v>
      </c>
      <c r="O415" s="20">
        <f>IF(N415&lt;='data'!$G$22,1.89,1.47)</f>
        <v>1.47</v>
      </c>
      <c r="P415" s="19">
        <f>$A415</f>
        <v>2055</v>
      </c>
      <c r="Q415" s="20">
        <f>'data'!$G$23-'data'!$G$23*(1-('data'!$G$22^O415)/('data'!$G$22^O415+N415^O415))</f>
        <v>41.3358550778464</v>
      </c>
      <c r="R415" s="20">
        <f>VLOOKUP(IF(P415-'data'!$G$24&lt;0,0,P415-'data'!$G$24),P2:Q1104,2)</f>
        <v>41.3487728280767</v>
      </c>
    </row>
    <row r="416" ht="20.05" customHeight="1">
      <c r="A416" s="17">
        <f>$A415+C415</f>
        <v>2060</v>
      </c>
      <c r="B416" s="18">
        <v>3.5</v>
      </c>
      <c r="C416" s="19">
        <v>5</v>
      </c>
      <c r="D416" t="b" s="20">
        <v>0</v>
      </c>
      <c r="E416" s="21"/>
      <c r="F416" s="22">
        <f>3600*(B416*'data'!$C$15/1000-H416-I415)/C416</f>
        <v>666.547615387082</v>
      </c>
      <c r="G416" s="22">
        <f>IF(F416&gt;'data'!$H$28,'data'!$H$28,IF(F416&lt;0,0,F416))</f>
        <v>666.547615387082</v>
      </c>
      <c r="H416" s="22">
        <f>(J416*'data'!$C$16+K416*OFFSET('data'!$C$17,0,D416)-I415*(OFFSET('data'!$C$18,0,D416)+'data'!$C$19+OFFSET('data'!$C$20,0,D416)))*$C416/60</f>
        <v>-0.925760576926518</v>
      </c>
      <c r="I416" s="22">
        <f>(G416/60)*$C416/60+H416+I415</f>
        <v>22.9087323943552</v>
      </c>
      <c r="J416" s="22">
        <f>J415+('data'!$C$19*I415-'data'!$C$16*J415)*$C416/60</f>
        <v>85.9350358697357</v>
      </c>
      <c r="K416" s="22">
        <f>K415+(OFFSET('data'!$C$20,0,D416)*I415-OFFSET('data'!$C$17,0,D416)*K415)*$C416/60</f>
        <v>131.800147654257</v>
      </c>
      <c r="L416" s="23">
        <f>$A416/60</f>
        <v>34.3333333333333</v>
      </c>
      <c r="M416" s="19">
        <f>I416/'data'!$C$15*1000</f>
        <v>3.5</v>
      </c>
      <c r="N416" s="19">
        <f>N415+'data'!$G$21*(M415-N415)/60*C415</f>
        <v>3.47292116110369</v>
      </c>
      <c r="O416" s="20">
        <f>IF(N416&lt;='data'!$G$22,1.89,1.47)</f>
        <v>1.47</v>
      </c>
      <c r="P416" s="19">
        <f>$A416</f>
        <v>2060</v>
      </c>
      <c r="Q416" s="20">
        <f>'data'!$G$23-'data'!$G$23*(1-('data'!$G$22^O416)/('data'!$G$22^O416+N416^O416))</f>
        <v>41.3327209485732</v>
      </c>
      <c r="R416" s="20">
        <f>VLOOKUP(IF(P416-'data'!$G$24&lt;0,0,P416-'data'!$G$24),P2:Q1104,2)</f>
        <v>41.3454852806846</v>
      </c>
    </row>
    <row r="417" ht="20.05" customHeight="1">
      <c r="A417" s="17">
        <f>$A416+C416</f>
        <v>2065</v>
      </c>
      <c r="B417" s="18">
        <v>3.5</v>
      </c>
      <c r="C417" s="19">
        <v>5</v>
      </c>
      <c r="D417" t="b" s="20">
        <v>0</v>
      </c>
      <c r="E417" s="21"/>
      <c r="F417" s="22">
        <f>3600*(B417*'data'!$C$15/1000-H417-I416)/C417</f>
        <v>666.2670384650449</v>
      </c>
      <c r="G417" s="22">
        <f>IF(F417&gt;'data'!$H$28,'data'!$H$28,IF(F417&lt;0,0,F417))</f>
        <v>666.2670384650449</v>
      </c>
      <c r="H417" s="22">
        <f>(J417*'data'!$C$16+K417*OFFSET('data'!$C$17,0,D417)-I416*(OFFSET('data'!$C$18,0,D417)+'data'!$C$19+OFFSET('data'!$C$20,0,D417)))*$C417/60</f>
        <v>-0.9253708867570219</v>
      </c>
      <c r="I417" s="22">
        <f>(G417/60)*$C417/60+H417+I416</f>
        <v>22.9087323943552</v>
      </c>
      <c r="J417" s="22">
        <f>J416+('data'!$C$19*I416-'data'!$C$16*J416)*$C417/60</f>
        <v>85.9843965941821</v>
      </c>
      <c r="K417" s="22">
        <f>K416+(OFFSET('data'!$C$20,0,D417)*I416-OFFSET('data'!$C$17,0,D417)*K416)*$C417/60</f>
        <v>132.099470474691</v>
      </c>
      <c r="L417" s="23">
        <f>$A417/60</f>
        <v>34.4166666666667</v>
      </c>
      <c r="M417" s="19">
        <f>I417/'data'!$C$15*1000</f>
        <v>3.5</v>
      </c>
      <c r="N417" s="19">
        <f>N416+'data'!$G$21*(M416-N416)/60*C416</f>
        <v>3.47323980357482</v>
      </c>
      <c r="O417" s="20">
        <f>IF(N417&lt;='data'!$G$22,1.89,1.47)</f>
        <v>1.47</v>
      </c>
      <c r="P417" s="19">
        <f>$A417</f>
        <v>2065</v>
      </c>
      <c r="Q417" s="20">
        <f>'data'!$G$23-'data'!$G$23*(1-('data'!$G$22^O417)/('data'!$G$22^O417+N417^O417))</f>
        <v>41.329624031813</v>
      </c>
      <c r="R417" s="20">
        <f>VLOOKUP(IF(P417-'data'!$G$24&lt;0,0,P417-'data'!$G$24),P2:Q1104,2)</f>
        <v>41.3422367843113</v>
      </c>
    </row>
    <row r="418" ht="20.05" customHeight="1">
      <c r="A418" s="17">
        <f>$A417+C417</f>
        <v>2070</v>
      </c>
      <c r="B418" s="18">
        <v>3.5</v>
      </c>
      <c r="C418" s="19">
        <v>5</v>
      </c>
      <c r="D418" t="b" s="20">
        <v>0</v>
      </c>
      <c r="E418" s="21"/>
      <c r="F418" s="22">
        <f>3600*(B418*'data'!$C$15/1000-H418-I417)/C418</f>
        <v>665.987709512164</v>
      </c>
      <c r="G418" s="22">
        <f>IF(F418&gt;'data'!$H$28,'data'!$H$28,IF(F418&lt;0,0,F418))</f>
        <v>665.987709512164</v>
      </c>
      <c r="H418" s="22">
        <f>(J418*'data'!$C$16+K418*OFFSET('data'!$C$17,0,D418)-I417*(OFFSET('data'!$C$18,0,D418)+'data'!$C$19+OFFSET('data'!$C$20,0,D418)))*$C418/60</f>
        <v>-0.924982929878021</v>
      </c>
      <c r="I418" s="22">
        <f>(G418/60)*$C418/60+H418+I417</f>
        <v>22.9087323943552</v>
      </c>
      <c r="J418" s="22">
        <f>J417+('data'!$C$19*I417-'data'!$C$16*J417)*$C418/60</f>
        <v>86.0334676522518</v>
      </c>
      <c r="K418" s="22">
        <f>K417+(OFFSET('data'!$C$20,0,D418)*I417-OFFSET('data'!$C$17,0,D418)*K417)*$C418/60</f>
        <v>132.398693271332</v>
      </c>
      <c r="L418" s="23">
        <f>$A418/60</f>
        <v>34.5</v>
      </c>
      <c r="M418" s="19">
        <f>I418/'data'!$C$15*1000</f>
        <v>3.5</v>
      </c>
      <c r="N418" s="19">
        <f>N417+'data'!$G$21*(M417-N417)/60*C417</f>
        <v>3.47355469651205</v>
      </c>
      <c r="O418" s="20">
        <f>IF(N418&lt;='data'!$G$22,1.89,1.47)</f>
        <v>1.47</v>
      </c>
      <c r="P418" s="19">
        <f>$A418</f>
        <v>2070</v>
      </c>
      <c r="Q418" s="20">
        <f>'data'!$G$23-'data'!$G$23*(1-('data'!$G$22^O418)/('data'!$G$22^O418+N418^O418))</f>
        <v>41.3265638818607</v>
      </c>
      <c r="R418" s="20">
        <f>VLOOKUP(IF(P418-'data'!$G$24&lt;0,0,P418-'data'!$G$24),P2:Q1104,2)</f>
        <v>41.3390268708354</v>
      </c>
    </row>
    <row r="419" ht="20.05" customHeight="1">
      <c r="A419" s="17">
        <f>$A418+C418</f>
        <v>2075</v>
      </c>
      <c r="B419" s="18">
        <v>3.5</v>
      </c>
      <c r="C419" s="19">
        <v>5</v>
      </c>
      <c r="D419" t="b" s="20">
        <v>0</v>
      </c>
      <c r="E419" s="21"/>
      <c r="F419" s="22">
        <f>3600*(B419*'data'!$C$15/1000-H419-I418)/C419</f>
        <v>665.709621338096</v>
      </c>
      <c r="G419" s="22">
        <f>IF(F419&gt;'data'!$H$28,'data'!$H$28,IF(F419&lt;0,0,F419))</f>
        <v>665.709621338096</v>
      </c>
      <c r="H419" s="22">
        <f>(J419*'data'!$C$16+K419*OFFSET('data'!$C$17,0,D419)-I418*(OFFSET('data'!$C$18,0,D419)+'data'!$C$19+OFFSET('data'!$C$20,0,D419)))*$C419/60</f>
        <v>-0.924596696302926</v>
      </c>
      <c r="I419" s="22">
        <f>(G419/60)*$C419/60+H419+I418</f>
        <v>22.9087323943552</v>
      </c>
      <c r="J419" s="22">
        <f>J418+('data'!$C$19*I418-'data'!$C$16*J418)*$C419/60</f>
        <v>86.0822507438106</v>
      </c>
      <c r="K419" s="22">
        <f>K418+(OFFSET('data'!$C$20,0,D419)*I418-OFFSET('data'!$C$17,0,D419)*K418)*$C419/60</f>
        <v>132.697816077605</v>
      </c>
      <c r="L419" s="23">
        <f>$A419/60</f>
        <v>34.5833333333333</v>
      </c>
      <c r="M419" s="19">
        <f>I419/'data'!$C$15*1000</f>
        <v>3.5</v>
      </c>
      <c r="N419" s="19">
        <f>N418+'data'!$G$21*(M418-N418)/60*C418</f>
        <v>3.47386588403695</v>
      </c>
      <c r="O419" s="20">
        <f>IF(N419&lt;='data'!$G$22,1.89,1.47)</f>
        <v>1.47</v>
      </c>
      <c r="P419" s="19">
        <f>$A419</f>
        <v>2075</v>
      </c>
      <c r="Q419" s="20">
        <f>'data'!$G$23-'data'!$G$23*(1-('data'!$G$22^O419)/('data'!$G$22^O419+N419^O419))</f>
        <v>41.3235400584403</v>
      </c>
      <c r="R419" s="20">
        <f>VLOOKUP(IF(P419-'data'!$G$24&lt;0,0,P419-'data'!$G$24),P2:Q1104,2)</f>
        <v>41.3358550778464</v>
      </c>
    </row>
    <row r="420" ht="20.05" customHeight="1">
      <c r="A420" s="17">
        <f>$A419+C419</f>
        <v>2080</v>
      </c>
      <c r="B420" s="18">
        <v>3.5</v>
      </c>
      <c r="C420" s="19">
        <v>5</v>
      </c>
      <c r="D420" t="b" s="20">
        <v>0</v>
      </c>
      <c r="E420" s="21"/>
      <c r="F420" s="22">
        <f>3600*(B420*'data'!$C$15/1000-H420-I419)/C420</f>
        <v>665.432766794645</v>
      </c>
      <c r="G420" s="22">
        <f>IF(F420&gt;'data'!$H$28,'data'!$H$28,IF(F420&lt;0,0,F420))</f>
        <v>665.432766794645</v>
      </c>
      <c r="H420" s="22">
        <f>(J420*'data'!$C$16+K420*OFFSET('data'!$C$17,0,D420)-I419*(OFFSET('data'!$C$18,0,D420)+'data'!$C$19+OFFSET('data'!$C$20,0,D420)))*$C420/60</f>
        <v>-0.924212176103689</v>
      </c>
      <c r="I420" s="22">
        <f>(G420/60)*$C420/60+H420+I419</f>
        <v>22.9087323943552</v>
      </c>
      <c r="J420" s="22">
        <f>J419+('data'!$C$19*I419-'data'!$C$16*J419)*$C420/60</f>
        <v>86.13074755874889</v>
      </c>
      <c r="K420" s="22">
        <f>K419+(OFFSET('data'!$C$20,0,D420)*I419-OFFSET('data'!$C$17,0,D420)*K419)*$C420/60</f>
        <v>132.996838926923</v>
      </c>
      <c r="L420" s="23">
        <f>$A420/60</f>
        <v>34.6666666666667</v>
      </c>
      <c r="M420" s="19">
        <f>I420/'data'!$C$15*1000</f>
        <v>3.5</v>
      </c>
      <c r="N420" s="19">
        <f>N419+'data'!$G$21*(M419-N419)/60*C419</f>
        <v>3.47417340975189</v>
      </c>
      <c r="O420" s="20">
        <f>IF(N420&lt;='data'!$G$22,1.89,1.47)</f>
        <v>1.47</v>
      </c>
      <c r="P420" s="19">
        <f>$A420</f>
        <v>2080</v>
      </c>
      <c r="Q420" s="20">
        <f>'data'!$G$23-'data'!$G$23*(1-('data'!$G$22^O420)/('data'!$G$22^O420+N420^O420))</f>
        <v>41.3205521266365</v>
      </c>
      <c r="R420" s="20">
        <f>VLOOKUP(IF(P420-'data'!$G$24&lt;0,0,P420-'data'!$G$24),P2:Q1104,2)</f>
        <v>41.3327209485732</v>
      </c>
    </row>
    <row r="421" ht="20.05" customHeight="1">
      <c r="A421" s="17">
        <f>$A420+C420</f>
        <v>2085</v>
      </c>
      <c r="B421" s="18">
        <v>3.5</v>
      </c>
      <c r="C421" s="19">
        <v>5</v>
      </c>
      <c r="D421" t="b" s="20">
        <v>0</v>
      </c>
      <c r="E421" s="21"/>
      <c r="F421" s="22">
        <f>3600*(B421*'data'!$C$15/1000-H421-I420)/C421</f>
        <v>665.157138775523</v>
      </c>
      <c r="G421" s="22">
        <f>IF(F421&gt;'data'!$H$28,'data'!$H$28,IF(F421&lt;0,0,F421))</f>
        <v>665.157138775523</v>
      </c>
      <c r="H421" s="22">
        <f>(J421*'data'!$C$16+K421*OFFSET('data'!$C$17,0,D421)-I420*(OFFSET('data'!$C$18,0,D421)+'data'!$C$19+OFFSET('data'!$C$20,0,D421)))*$C421/60</f>
        <v>-0.923829359410464</v>
      </c>
      <c r="I421" s="22">
        <f>(G421/60)*$C421/60+H421+I420</f>
        <v>22.9087323943552</v>
      </c>
      <c r="J421" s="22">
        <f>J420+('data'!$C$19*I420-'data'!$C$16*J420)*$C421/60</f>
        <v>86.1789597770403</v>
      </c>
      <c r="K421" s="22">
        <f>K420+(OFFSET('data'!$C$20,0,D421)*I420-OFFSET('data'!$C$17,0,D421)*K420)*$C421/60</f>
        <v>133.295761852689</v>
      </c>
      <c r="L421" s="23">
        <f>$A421/60</f>
        <v>34.75</v>
      </c>
      <c r="M421" s="19">
        <f>I421/'data'!$C$15*1000</f>
        <v>3.5</v>
      </c>
      <c r="N421" s="19">
        <f>N420+'data'!$G$21*(M420-N420)/60*C420</f>
        <v>3.47447731674617</v>
      </c>
      <c r="O421" s="20">
        <f>IF(N421&lt;='data'!$G$22,1.89,1.47)</f>
        <v>1.47</v>
      </c>
      <c r="P421" s="19">
        <f>$A421</f>
        <v>2085</v>
      </c>
      <c r="Q421" s="20">
        <f>'data'!$G$23-'data'!$G$23*(1-('data'!$G$22^O421)/('data'!$G$22^O421+N421^O421))</f>
        <v>41.3175996568272</v>
      </c>
      <c r="R421" s="20">
        <f>VLOOKUP(IF(P421-'data'!$G$24&lt;0,0,P421-'data'!$G$24),P2:Q1104,2)</f>
        <v>41.329624031813</v>
      </c>
    </row>
    <row r="422" ht="20.05" customHeight="1">
      <c r="A422" s="17">
        <f>$A421+C421</f>
        <v>2090</v>
      </c>
      <c r="B422" s="18">
        <v>3.5</v>
      </c>
      <c r="C422" s="19">
        <v>5</v>
      </c>
      <c r="D422" t="b" s="20">
        <v>0</v>
      </c>
      <c r="E422" s="21"/>
      <c r="F422" s="22">
        <f>3600*(B422*'data'!$C$15/1000-H422-I421)/C422</f>
        <v>664.882730216097</v>
      </c>
      <c r="G422" s="22">
        <f>IF(F422&gt;'data'!$H$28,'data'!$H$28,IF(F422&lt;0,0,F422))</f>
        <v>664.882730216097</v>
      </c>
      <c r="H422" s="22">
        <f>(J422*'data'!$C$16+K422*OFFSET('data'!$C$17,0,D422)-I421*(OFFSET('data'!$C$18,0,D422)+'data'!$C$19+OFFSET('data'!$C$20,0,D422)))*$C422/60</f>
        <v>-0.9234482364112609</v>
      </c>
      <c r="I422" s="22">
        <f>(G422/60)*$C422/60+H422+I421</f>
        <v>22.9087323943552</v>
      </c>
      <c r="J422" s="22">
        <f>J421+('data'!$C$19*I421-'data'!$C$16*J421)*$C422/60</f>
        <v>86.22688906879959</v>
      </c>
      <c r="K422" s="22">
        <f>K421+(OFFSET('data'!$C$20,0,D422)*I421-OFFSET('data'!$C$17,0,D422)*K421)*$C422/60</f>
        <v>133.594584888294</v>
      </c>
      <c r="L422" s="23">
        <f>$A422/60</f>
        <v>34.8333333333333</v>
      </c>
      <c r="M422" s="19">
        <f>I422/'data'!$C$15*1000</f>
        <v>3.5</v>
      </c>
      <c r="N422" s="19">
        <f>N421+'data'!$G$21*(M421-N421)/60*C421</f>
        <v>3.47477764760205</v>
      </c>
      <c r="O422" s="20">
        <f>IF(N422&lt;='data'!$G$22,1.89,1.47)</f>
        <v>1.47</v>
      </c>
      <c r="P422" s="19">
        <f>$A422</f>
        <v>2090</v>
      </c>
      <c r="Q422" s="20">
        <f>'data'!$G$23-'data'!$G$23*(1-('data'!$G$22^O422)/('data'!$G$22^O422+N422^O422))</f>
        <v>41.3146822246172</v>
      </c>
      <c r="R422" s="20">
        <f>VLOOKUP(IF(P422-'data'!$G$24&lt;0,0,P422-'data'!$G$24),P2:Q1104,2)</f>
        <v>41.3265638818607</v>
      </c>
    </row>
    <row r="423" ht="20.05" customHeight="1">
      <c r="A423" s="17">
        <f>$A422+C422</f>
        <v>2095</v>
      </c>
      <c r="B423" s="18">
        <v>3.5</v>
      </c>
      <c r="C423" s="19">
        <v>5</v>
      </c>
      <c r="D423" t="b" s="20">
        <v>0</v>
      </c>
      <c r="E423" s="21"/>
      <c r="F423" s="22">
        <f>3600*(B423*'data'!$C$15/1000-H423-I422)/C423</f>
        <v>664.609534093148</v>
      </c>
      <c r="G423" s="22">
        <f>IF(F423&gt;'data'!$H$28,'data'!$H$28,IF(F423&lt;0,0,F423))</f>
        <v>664.609534093148</v>
      </c>
      <c r="H423" s="22">
        <f>(J423*'data'!$C$16+K423*OFFSET('data'!$C$17,0,D423)-I422*(OFFSET('data'!$C$18,0,D423)+'data'!$C$19+OFFSET('data'!$C$20,0,D423)))*$C423/60</f>
        <v>-0.92306879735161</v>
      </c>
      <c r="I423" s="22">
        <f>(G423/60)*$C423/60+H423+I422</f>
        <v>22.9087323943552</v>
      </c>
      <c r="J423" s="22">
        <f>J422+('data'!$C$19*I422-'data'!$C$16*J422)*$C423/60</f>
        <v>86.2745370943409</v>
      </c>
      <c r="K423" s="22">
        <f>K422+(OFFSET('data'!$C$20,0,D423)*I422-OFFSET('data'!$C$17,0,D423)*K422)*$C423/60</f>
        <v>133.893308067117</v>
      </c>
      <c r="L423" s="23">
        <f>$A423/60</f>
        <v>34.9166666666667</v>
      </c>
      <c r="M423" s="19">
        <f>I423/'data'!$C$15*1000</f>
        <v>3.5</v>
      </c>
      <c r="N423" s="19">
        <f>N422+'data'!$G$21*(M422-N422)/60*C422</f>
        <v>3.47507444440071</v>
      </c>
      <c r="O423" s="20">
        <f>IF(N423&lt;='data'!$G$22,1.89,1.47)</f>
        <v>1.47</v>
      </c>
      <c r="P423" s="19">
        <f>$A423</f>
        <v>2095</v>
      </c>
      <c r="Q423" s="20">
        <f>'data'!$G$23-'data'!$G$23*(1-('data'!$G$22^O423)/('data'!$G$22^O423+N423^O423))</f>
        <v>41.3117994107729</v>
      </c>
      <c r="R423" s="20">
        <f>VLOOKUP(IF(P423-'data'!$G$24&lt;0,0,P423-'data'!$G$24),P2:Q1104,2)</f>
        <v>41.3235400584403</v>
      </c>
    </row>
    <row r="424" ht="20.05" customHeight="1">
      <c r="A424" s="17">
        <f>$A423+C423</f>
        <v>2100</v>
      </c>
      <c r="B424" s="18">
        <v>3.5</v>
      </c>
      <c r="C424" s="19">
        <v>5</v>
      </c>
      <c r="D424" t="b" s="20">
        <v>0</v>
      </c>
      <c r="E424" s="21"/>
      <c r="F424" s="22">
        <f>3600*(B424*'data'!$C$15/1000-H424-I423)/C424</f>
        <v>664.3375434246281</v>
      </c>
      <c r="G424" s="22">
        <f>IF(F424&gt;'data'!$H$28,'data'!$H$28,IF(F424&lt;0,0,F424))</f>
        <v>664.3375434246281</v>
      </c>
      <c r="H424" s="22">
        <f>(J424*'data'!$C$16+K424*OFFSET('data'!$C$17,0,D424)-I423*(OFFSET('data'!$C$18,0,D424)+'data'!$C$19+OFFSET('data'!$C$20,0,D424)))*$C424/60</f>
        <v>-0.92269103253422</v>
      </c>
      <c r="I424" s="22">
        <f>(G424/60)*$C424/60+H424+I423</f>
        <v>22.9087323943552</v>
      </c>
      <c r="J424" s="22">
        <f>J423+('data'!$C$19*I423-'data'!$C$16*J423)*$C424/60</f>
        <v>86.32190550423481</v>
      </c>
      <c r="K424" s="22">
        <f>K423+(OFFSET('data'!$C$20,0,D424)*I423-OFFSET('data'!$C$17,0,D424)*K423)*$C424/60</f>
        <v>134.191931422528</v>
      </c>
      <c r="L424" s="23">
        <f>$A424/60</f>
        <v>35</v>
      </c>
      <c r="M424" s="19">
        <f>I424/'data'!$C$15*1000</f>
        <v>3.5</v>
      </c>
      <c r="N424" s="19">
        <f>N423+'data'!$G$21*(M423-N423)/60*C423</f>
        <v>3.47536774872816</v>
      </c>
      <c r="O424" s="20">
        <f>IF(N424&lt;='data'!$G$22,1.89,1.47)</f>
        <v>1.47</v>
      </c>
      <c r="P424" s="19">
        <f>$A424</f>
        <v>2100</v>
      </c>
      <c r="Q424" s="20">
        <f>'data'!$G$23-'data'!$G$23*(1-('data'!$G$22^O424)/('data'!$G$22^O424+N424^O424))</f>
        <v>41.3089508011568</v>
      </c>
      <c r="R424" s="20">
        <f>VLOOKUP(IF(P424-'data'!$G$24&lt;0,0,P424-'data'!$G$24),P2:Q1104,2)</f>
        <v>41.3205521266365</v>
      </c>
    </row>
    <row r="425" ht="20.05" customHeight="1">
      <c r="A425" s="17">
        <f>$A424+C424</f>
        <v>2105</v>
      </c>
      <c r="B425" s="18">
        <v>3.5</v>
      </c>
      <c r="C425" s="19">
        <v>5</v>
      </c>
      <c r="D425" t="b" s="20">
        <v>0</v>
      </c>
      <c r="E425" s="21"/>
      <c r="F425" s="22">
        <f>3600*(B425*'data'!$C$15/1000-H425-I424)/C425</f>
        <v>664.066751269416</v>
      </c>
      <c r="G425" s="22">
        <f>IF(F425&gt;'data'!$H$28,'data'!$H$28,IF(F425&lt;0,0,F425))</f>
        <v>664.066751269416</v>
      </c>
      <c r="H425" s="22">
        <f>(J425*'data'!$C$16+K425*OFFSET('data'!$C$17,0,D425)-I424*(OFFSET('data'!$C$18,0,D425)+'data'!$C$19+OFFSET('data'!$C$20,0,D425)))*$C425/60</f>
        <v>-0.922314932318648</v>
      </c>
      <c r="I425" s="22">
        <f>(G425/60)*$C425/60+H425+I424</f>
        <v>22.9087323943552</v>
      </c>
      <c r="J425" s="22">
        <f>J424+('data'!$C$19*I424-'data'!$C$16*J424)*$C425/60</f>
        <v>86.368995939366</v>
      </c>
      <c r="K425" s="22">
        <f>K424+(OFFSET('data'!$C$20,0,D425)*I424-OFFSET('data'!$C$17,0,D425)*K424)*$C425/60</f>
        <v>134.490454987885</v>
      </c>
      <c r="L425" s="23">
        <f>$A425/60</f>
        <v>35.0833333333333</v>
      </c>
      <c r="M425" s="19">
        <f>I425/'data'!$C$15*1000</f>
        <v>3.5</v>
      </c>
      <c r="N425" s="19">
        <f>N424+'data'!$G$21*(M424-N424)/60*C424</f>
        <v>3.47565760168105</v>
      </c>
      <c r="O425" s="20">
        <f>IF(N425&lt;='data'!$G$22,1.89,1.47)</f>
        <v>1.47</v>
      </c>
      <c r="P425" s="19">
        <f>$A425</f>
        <v>2105</v>
      </c>
      <c r="Q425" s="20">
        <f>'data'!$G$23-'data'!$G$23*(1-('data'!$G$22^O425)/('data'!$G$22^O425+N425^O425))</f>
        <v>41.3061359866648</v>
      </c>
      <c r="R425" s="20">
        <f>VLOOKUP(IF(P425-'data'!$G$24&lt;0,0,P425-'data'!$G$24),P2:Q1104,2)</f>
        <v>41.3175996568272</v>
      </c>
    </row>
    <row r="426" ht="20.05" customHeight="1">
      <c r="A426" s="17">
        <f>$A425+C425</f>
        <v>2110</v>
      </c>
      <c r="B426" s="18">
        <v>3.5</v>
      </c>
      <c r="C426" s="19">
        <v>5</v>
      </c>
      <c r="D426" t="b" s="20">
        <v>0</v>
      </c>
      <c r="E426" s="21"/>
      <c r="F426" s="22">
        <f>3600*(B426*'data'!$C$15/1000-H426-I425)/C426</f>
        <v>663.797150727080</v>
      </c>
      <c r="G426" s="22">
        <f>IF(F426&gt;'data'!$H$28,'data'!$H$28,IF(F426&lt;0,0,F426))</f>
        <v>663.797150727080</v>
      </c>
      <c r="H426" s="22">
        <f>(J426*'data'!$C$16+K426*OFFSET('data'!$C$17,0,D426)-I425*(OFFSET('data'!$C$18,0,D426)+'data'!$C$19+OFFSET('data'!$C$20,0,D426)))*$C426/60</f>
        <v>-0.92194048712096</v>
      </c>
      <c r="I426" s="22">
        <f>(G426/60)*$C426/60+H426+I425</f>
        <v>22.9087323943552</v>
      </c>
      <c r="J426" s="22">
        <f>J425+('data'!$C$19*I425-'data'!$C$16*J425)*$C426/60</f>
        <v>86.4158100309897</v>
      </c>
      <c r="K426" s="22">
        <f>K425+(OFFSET('data'!$C$20,0,D426)*I425-OFFSET('data'!$C$17,0,D426)*K425)*$C426/60</f>
        <v>134.788878796533</v>
      </c>
      <c r="L426" s="23">
        <f>$A426/60</f>
        <v>35.1666666666667</v>
      </c>
      <c r="M426" s="19">
        <f>I426/'data'!$C$15*1000</f>
        <v>3.5</v>
      </c>
      <c r="N426" s="19">
        <f>N425+'data'!$G$21*(M425-N425)/60*C425</f>
        <v>3.47594404387244</v>
      </c>
      <c r="O426" s="20">
        <f>IF(N426&lt;='data'!$G$22,1.89,1.47)</f>
        <v>1.47</v>
      </c>
      <c r="P426" s="19">
        <f>$A426</f>
        <v>2110</v>
      </c>
      <c r="Q426" s="20">
        <f>'data'!$G$23-'data'!$G$23*(1-('data'!$G$22^O426)/('data'!$G$22^O426+N426^O426))</f>
        <v>41.3033545631622</v>
      </c>
      <c r="R426" s="20">
        <f>VLOOKUP(IF(P426-'data'!$G$24&lt;0,0,P426-'data'!$G$24),P2:Q1104,2)</f>
        <v>41.3146822246172</v>
      </c>
    </row>
    <row r="427" ht="20.05" customHeight="1">
      <c r="A427" s="17">
        <f>$A426+C426</f>
        <v>2115</v>
      </c>
      <c r="B427" s="18">
        <v>3.5</v>
      </c>
      <c r="C427" s="19">
        <v>5</v>
      </c>
      <c r="D427" t="b" s="20">
        <v>0</v>
      </c>
      <c r="E427" s="21"/>
      <c r="F427" s="22">
        <f>3600*(B427*'data'!$C$15/1000-H427-I426)/C427</f>
        <v>663.528734937641</v>
      </c>
      <c r="G427" s="22">
        <f>IF(F427&gt;'data'!$H$28,'data'!$H$28,IF(F427&lt;0,0,F427))</f>
        <v>663.528734937641</v>
      </c>
      <c r="H427" s="22">
        <f>(J427*'data'!$C$16+K427*OFFSET('data'!$C$17,0,D427)-I426*(OFFSET('data'!$C$18,0,D427)+'data'!$C$19+OFFSET('data'!$C$20,0,D427)))*$C427/60</f>
        <v>-0.921567687413405</v>
      </c>
      <c r="I427" s="22">
        <f>(G427/60)*$C427/60+H427+I426</f>
        <v>22.9087323943552</v>
      </c>
      <c r="J427" s="22">
        <f>J426+('data'!$C$19*I426-'data'!$C$16*J426)*$C427/60</f>
        <v>86.4623494007885</v>
      </c>
      <c r="K427" s="22">
        <f>K426+(OFFSET('data'!$C$20,0,D427)*I426-OFFSET('data'!$C$17,0,D427)*K426)*$C427/60</f>
        <v>135.087202881809</v>
      </c>
      <c r="L427" s="23">
        <f>$A427/60</f>
        <v>35.25</v>
      </c>
      <c r="M427" s="19">
        <f>I427/'data'!$C$15*1000</f>
        <v>3.5</v>
      </c>
      <c r="N427" s="19">
        <f>N426+'data'!$G$21*(M426-N426)/60*C426</f>
        <v>3.47622711543748</v>
      </c>
      <c r="O427" s="20">
        <f>IF(N427&lt;='data'!$G$22,1.89,1.47)</f>
        <v>1.47</v>
      </c>
      <c r="P427" s="19">
        <f>$A427</f>
        <v>2115</v>
      </c>
      <c r="Q427" s="20">
        <f>'data'!$G$23-'data'!$G$23*(1-('data'!$G$22^O427)/('data'!$G$22^O427+N427^O427))</f>
        <v>41.3006061314223</v>
      </c>
      <c r="R427" s="20">
        <f>VLOOKUP(IF(P427-'data'!$G$24&lt;0,0,P427-'data'!$G$24),P2:Q1104,2)</f>
        <v>41.3117994107729</v>
      </c>
    </row>
    <row r="428" ht="20.05" customHeight="1">
      <c r="A428" s="17">
        <f>$A427+C427</f>
        <v>2120</v>
      </c>
      <c r="B428" s="18">
        <v>3.5</v>
      </c>
      <c r="C428" s="19">
        <v>5</v>
      </c>
      <c r="D428" t="b" s="20">
        <v>0</v>
      </c>
      <c r="E428" s="21"/>
      <c r="F428" s="22">
        <f>3600*(B428*'data'!$C$15/1000-H428-I427)/C428</f>
        <v>663.261497081328</v>
      </c>
      <c r="G428" s="22">
        <f>IF(F428&gt;'data'!$H$28,'data'!$H$28,IF(F428&lt;0,0,F428))</f>
        <v>663.261497081328</v>
      </c>
      <c r="H428" s="22">
        <f>(J428*'data'!$C$16+K428*OFFSET('data'!$C$17,0,D428)-I427*(OFFSET('data'!$C$18,0,D428)+'data'!$C$19+OFFSET('data'!$C$20,0,D428)))*$C428/60</f>
        <v>-0.921196523724081</v>
      </c>
      <c r="I428" s="22">
        <f>(G428/60)*$C428/60+H428+I427</f>
        <v>22.9087323943552</v>
      </c>
      <c r="J428" s="22">
        <f>J427+('data'!$C$19*I427-'data'!$C$16*J427)*$C428/60</f>
        <v>86.5086156609282</v>
      </c>
      <c r="K428" s="22">
        <f>K427+(OFFSET('data'!$C$20,0,D428)*I427-OFFSET('data'!$C$17,0,D428)*K427)*$C428/60</f>
        <v>135.385427277036</v>
      </c>
      <c r="L428" s="23">
        <f>$A428/60</f>
        <v>35.3333333333333</v>
      </c>
      <c r="M428" s="19">
        <f>I428/'data'!$C$15*1000</f>
        <v>3.5</v>
      </c>
      <c r="N428" s="19">
        <f>N427+'data'!$G$21*(M427-N427)/60*C427</f>
        <v>3.47650685603906</v>
      </c>
      <c r="O428" s="20">
        <f>IF(N428&lt;='data'!$G$22,1.89,1.47)</f>
        <v>1.47</v>
      </c>
      <c r="P428" s="19">
        <f>$A428</f>
        <v>2120</v>
      </c>
      <c r="Q428" s="20">
        <f>'data'!$G$23-'data'!$G$23*(1-('data'!$G$22^O428)/('data'!$G$22^O428+N428^O428))</f>
        <v>41.2978902970643</v>
      </c>
      <c r="R428" s="20">
        <f>VLOOKUP(IF(P428-'data'!$G$24&lt;0,0,P428-'data'!$G$24),P2:Q1104,2)</f>
        <v>41.3089508011568</v>
      </c>
    </row>
    <row r="429" ht="20.05" customHeight="1">
      <c r="A429" s="17">
        <f>$A428+C428</f>
        <v>2125</v>
      </c>
      <c r="B429" s="18">
        <v>3.5</v>
      </c>
      <c r="C429" s="19">
        <v>5</v>
      </c>
      <c r="D429" t="b" s="20">
        <v>0</v>
      </c>
      <c r="E429" s="21"/>
      <c r="F429" s="22">
        <f>3600*(B429*'data'!$C$15/1000-H429-I428)/C429</f>
        <v>662.995430378348</v>
      </c>
      <c r="G429" s="22">
        <f>IF(F429&gt;'data'!$H$28,'data'!$H$28,IF(F429&lt;0,0,F429))</f>
        <v>662.995430378348</v>
      </c>
      <c r="H429" s="22">
        <f>(J429*'data'!$C$16+K429*OFFSET('data'!$C$17,0,D429)-I428*(OFFSET('data'!$C$18,0,D429)+'data'!$C$19+OFFSET('data'!$C$20,0,D429)))*$C429/60</f>
        <v>-0.92082698663661</v>
      </c>
      <c r="I429" s="22">
        <f>(G429/60)*$C429/60+H429+I428</f>
        <v>22.9087323943552</v>
      </c>
      <c r="J429" s="22">
        <f>J428+('data'!$C$19*I428-'data'!$C$16*J428)*$C429/60</f>
        <v>86.5546104141139</v>
      </c>
      <c r="K429" s="22">
        <f>K428+(OFFSET('data'!$C$20,0,D429)*I428-OFFSET('data'!$C$17,0,D429)*K428)*$C429/60</f>
        <v>135.683552015528</v>
      </c>
      <c r="L429" s="23">
        <f>$A429/60</f>
        <v>35.4166666666667</v>
      </c>
      <c r="M429" s="19">
        <f>I429/'data'!$C$15*1000</f>
        <v>3.5</v>
      </c>
      <c r="N429" s="19">
        <f>N428+'data'!$G$21*(M428-N428)/60*C428</f>
        <v>3.47678330487333</v>
      </c>
      <c r="O429" s="20">
        <f>IF(N429&lt;='data'!$G$22,1.89,1.47)</f>
        <v>1.47</v>
      </c>
      <c r="P429" s="19">
        <f>$A429</f>
        <v>2125</v>
      </c>
      <c r="Q429" s="20">
        <f>'data'!$G$23-'data'!$G$23*(1-('data'!$G$22^O429)/('data'!$G$22^O429+N429^O429))</f>
        <v>41.2952066704935</v>
      </c>
      <c r="R429" s="20">
        <f>VLOOKUP(IF(P429-'data'!$G$24&lt;0,0,P429-'data'!$G$24),P2:Q1104,2)</f>
        <v>41.3061359866648</v>
      </c>
    </row>
    <row r="430" ht="20.05" customHeight="1">
      <c r="A430" s="17">
        <f>$A429+C429</f>
        <v>2130</v>
      </c>
      <c r="B430" s="18">
        <v>3.5</v>
      </c>
      <c r="C430" s="19">
        <v>5</v>
      </c>
      <c r="D430" t="b" s="20">
        <v>0</v>
      </c>
      <c r="E430" s="21"/>
      <c r="F430" s="22">
        <f>3600*(B430*'data'!$C$15/1000-H430-I429)/C430</f>
        <v>662.730528088652</v>
      </c>
      <c r="G430" s="22">
        <f>IF(F430&gt;'data'!$H$28,'data'!$H$28,IF(F430&lt;0,0,F430))</f>
        <v>662.730528088652</v>
      </c>
      <c r="H430" s="22">
        <f>(J430*'data'!$C$16+K430*OFFSET('data'!$C$17,0,D430)-I429*(OFFSET('data'!$C$18,0,D430)+'data'!$C$19+OFFSET('data'!$C$20,0,D430)))*$C430/60</f>
        <v>-0.920459066789809</v>
      </c>
      <c r="I430" s="22">
        <f>(G430/60)*$C430/60+H430+I429</f>
        <v>22.9087323943552</v>
      </c>
      <c r="J430" s="22">
        <f>J429+('data'!$C$19*I429-'data'!$C$16*J429)*$C430/60</f>
        <v>86.6003352536455</v>
      </c>
      <c r="K430" s="22">
        <f>K429+(OFFSET('data'!$C$20,0,D430)*I429-OFFSET('data'!$C$17,0,D430)*K429)*$C430/60</f>
        <v>135.981577130587</v>
      </c>
      <c r="L430" s="23">
        <f>$A430/60</f>
        <v>35.5</v>
      </c>
      <c r="M430" s="19">
        <f>I430/'data'!$C$15*1000</f>
        <v>3.5</v>
      </c>
      <c r="N430" s="19">
        <f>N429+'data'!$G$21*(M429-N429)/60*C429</f>
        <v>3.47705650067523</v>
      </c>
      <c r="O430" s="20">
        <f>IF(N430&lt;='data'!$G$22,1.89,1.47)</f>
        <v>1.47</v>
      </c>
      <c r="P430" s="19">
        <f>$A430</f>
        <v>2130</v>
      </c>
      <c r="Q430" s="20">
        <f>'data'!$G$23-'data'!$G$23*(1-('data'!$G$22^O430)/('data'!$G$22^O430+N430^O430))</f>
        <v>41.292554866841</v>
      </c>
      <c r="R430" s="20">
        <f>VLOOKUP(IF(P430-'data'!$G$24&lt;0,0,P430-'data'!$G$24),P2:Q1104,2)</f>
        <v>41.3033545631622</v>
      </c>
    </row>
    <row r="431" ht="20.05" customHeight="1">
      <c r="A431" s="17">
        <f>$A430+C430</f>
        <v>2135</v>
      </c>
      <c r="B431" s="18">
        <v>3.5</v>
      </c>
      <c r="C431" s="19">
        <v>5</v>
      </c>
      <c r="D431" t="b" s="20">
        <v>0</v>
      </c>
      <c r="E431" s="21"/>
      <c r="F431" s="22">
        <f>3600*(B431*'data'!$C$15/1000-H431-I430)/C431</f>
        <v>662.466783511696</v>
      </c>
      <c r="G431" s="22">
        <f>IF(F431&gt;'data'!$H$28,'data'!$H$28,IF(F431&lt;0,0,F431))</f>
        <v>662.466783511696</v>
      </c>
      <c r="H431" s="22">
        <f>(J431*'data'!$C$16+K431*OFFSET('data'!$C$17,0,D431)-I430*(OFFSET('data'!$C$18,0,D431)+'data'!$C$19+OFFSET('data'!$C$20,0,D431)))*$C431/60</f>
        <v>-0.920092754877371</v>
      </c>
      <c r="I431" s="22">
        <f>(G431/60)*$C431/60+H431+I430</f>
        <v>22.9087323943552</v>
      </c>
      <c r="J431" s="22">
        <f>J430+('data'!$C$19*I430-'data'!$C$16*J430)*$C431/60</f>
        <v>86.6457917634728</v>
      </c>
      <c r="K431" s="22">
        <f>K430+(OFFSET('data'!$C$20,0,D431)*I430-OFFSET('data'!$C$17,0,D431)*K430)*$C431/60</f>
        <v>136.279502655503</v>
      </c>
      <c r="L431" s="23">
        <f>$A431/60</f>
        <v>35.5833333333333</v>
      </c>
      <c r="M431" s="19">
        <f>I431/'data'!$C$15*1000</f>
        <v>3.5</v>
      </c>
      <c r="N431" s="19">
        <f>N430+'data'!$G$21*(M430-N430)/60*C430</f>
        <v>3.47732648172387</v>
      </c>
      <c r="O431" s="20">
        <f>IF(N431&lt;='data'!$G$22,1.89,1.47)</f>
        <v>1.47</v>
      </c>
      <c r="P431" s="19">
        <f>$A431</f>
        <v>2135</v>
      </c>
      <c r="Q431" s="20">
        <f>'data'!$G$23-'data'!$G$23*(1-('data'!$G$22^O431)/('data'!$G$22^O431+N431^O431))</f>
        <v>41.2899345059052</v>
      </c>
      <c r="R431" s="20">
        <f>VLOOKUP(IF(P431-'data'!$G$24&lt;0,0,P431-'data'!$G$24),P2:Q1104,2)</f>
        <v>41.3006061314223</v>
      </c>
    </row>
    <row r="432" ht="20.05" customHeight="1">
      <c r="A432" s="17">
        <f>$A431+C431</f>
        <v>2140</v>
      </c>
      <c r="B432" s="18">
        <v>3.5</v>
      </c>
      <c r="C432" s="19">
        <v>5</v>
      </c>
      <c r="D432" t="b" s="20">
        <v>0</v>
      </c>
      <c r="E432" s="21"/>
      <c r="F432" s="22">
        <f>3600*(B432*'data'!$C$15/1000-H432-I431)/C432</f>
        <v>662.204189986217</v>
      </c>
      <c r="G432" s="22">
        <f>IF(F432&gt;'data'!$H$28,'data'!$H$28,IF(F432&lt;0,0,F432))</f>
        <v>662.204189986217</v>
      </c>
      <c r="H432" s="22">
        <f>(J432*'data'!$C$16+K432*OFFSET('data'!$C$17,0,D432)-I431*(OFFSET('data'!$C$18,0,D432)+'data'!$C$19+OFFSET('data'!$C$20,0,D432)))*$C432/60</f>
        <v>-0.919728041647538</v>
      </c>
      <c r="I432" s="22">
        <f>(G432/60)*$C432/60+H432+I431</f>
        <v>22.9087323943552</v>
      </c>
      <c r="J432" s="22">
        <f>J431+('data'!$C$19*I431-'data'!$C$16*J431)*$C432/60</f>
        <v>86.6909815182504</v>
      </c>
      <c r="K432" s="22">
        <f>K431+(OFFSET('data'!$C$20,0,D432)*I431-OFFSET('data'!$C$17,0,D432)*K431)*$C432/60</f>
        <v>136.577328623556</v>
      </c>
      <c r="L432" s="23">
        <f>$A432/60</f>
        <v>35.6666666666667</v>
      </c>
      <c r="M432" s="19">
        <f>I432/'data'!$C$15*1000</f>
        <v>3.5</v>
      </c>
      <c r="N432" s="19">
        <f>N431+'data'!$G$21*(M431-N431)/60*C431</f>
        <v>3.47759328584795</v>
      </c>
      <c r="O432" s="20">
        <f>IF(N432&lt;='data'!$G$22,1.89,1.47)</f>
        <v>1.47</v>
      </c>
      <c r="P432" s="19">
        <f>$A432</f>
        <v>2140</v>
      </c>
      <c r="Q432" s="20">
        <f>'data'!$G$23-'data'!$G$23*(1-('data'!$G$22^O432)/('data'!$G$22^O432+N432^O432))</f>
        <v>41.2873452120933</v>
      </c>
      <c r="R432" s="20">
        <f>VLOOKUP(IF(P432-'data'!$G$24&lt;0,0,P432-'data'!$G$24),P2:Q1104,2)</f>
        <v>41.2978902970643</v>
      </c>
    </row>
    <row r="433" ht="20.05" customHeight="1">
      <c r="A433" s="17">
        <f>$A432+C432</f>
        <v>2145</v>
      </c>
      <c r="B433" s="18">
        <v>3.5</v>
      </c>
      <c r="C433" s="19">
        <v>5</v>
      </c>
      <c r="D433" t="b" s="20">
        <v>0</v>
      </c>
      <c r="E433" s="21"/>
      <c r="F433" s="22">
        <f>3600*(B433*'data'!$C$15/1000-H433-I432)/C433</f>
        <v>661.942740889994</v>
      </c>
      <c r="G433" s="22">
        <f>IF(F433&gt;'data'!$H$28,'data'!$H$28,IF(F433&lt;0,0,F433))</f>
        <v>661.942740889994</v>
      </c>
      <c r="H433" s="22">
        <f>(J433*'data'!$C$16+K433*OFFSET('data'!$C$17,0,D433)-I432*(OFFSET('data'!$C$18,0,D433)+'data'!$C$19+OFFSET('data'!$C$20,0,D433)))*$C433/60</f>
        <v>-0.919364917902784</v>
      </c>
      <c r="I433" s="22">
        <f>(G433/60)*$C433/60+H433+I432</f>
        <v>22.9087323943552</v>
      </c>
      <c r="J433" s="22">
        <f>J432+('data'!$C$19*I432-'data'!$C$16*J432)*$C433/60</f>
        <v>86.73590608339229</v>
      </c>
      <c r="K433" s="22">
        <f>K432+(OFFSET('data'!$C$20,0,D433)*I432-OFFSET('data'!$C$17,0,D433)*K432)*$C433/60</f>
        <v>136.875055068015</v>
      </c>
      <c r="L433" s="23">
        <f>$A433/60</f>
        <v>35.75</v>
      </c>
      <c r="M433" s="19">
        <f>I433/'data'!$C$15*1000</f>
        <v>3.5</v>
      </c>
      <c r="N433" s="19">
        <f>N432+'data'!$G$21*(M432-N432)/60*C432</f>
        <v>3.47785695043101</v>
      </c>
      <c r="O433" s="20">
        <f>IF(N433&lt;='data'!$G$22,1.89,1.47)</f>
        <v>1.47</v>
      </c>
      <c r="P433" s="19">
        <f>$A433</f>
        <v>2145</v>
      </c>
      <c r="Q433" s="20">
        <f>'data'!$G$23-'data'!$G$23*(1-('data'!$G$22^O433)/('data'!$G$22^O433+N433^O433))</f>
        <v>41.284786614364</v>
      </c>
      <c r="R433" s="20">
        <f>VLOOKUP(IF(P433-'data'!$G$24&lt;0,0,P433-'data'!$G$24),P2:Q1104,2)</f>
        <v>41.2952066704935</v>
      </c>
    </row>
    <row r="434" ht="20.05" customHeight="1">
      <c r="A434" s="17">
        <f>$A433+C433</f>
        <v>2150</v>
      </c>
      <c r="B434" s="18">
        <v>3.5</v>
      </c>
      <c r="C434" s="19">
        <v>5</v>
      </c>
      <c r="D434" t="b" s="20">
        <v>0</v>
      </c>
      <c r="E434" s="21"/>
      <c r="F434" s="22">
        <f>3600*(B434*'data'!$C$15/1000-H434-I433)/C434</f>
        <v>661.682429639626</v>
      </c>
      <c r="G434" s="22">
        <f>IF(F434&gt;'data'!$H$28,'data'!$H$28,IF(F434&lt;0,0,F434))</f>
        <v>661.682429639626</v>
      </c>
      <c r="H434" s="22">
        <f>(J434*'data'!$C$16+K434*OFFSET('data'!$C$17,0,D434)-I433*(OFFSET('data'!$C$18,0,D434)+'data'!$C$19+OFFSET('data'!$C$20,0,D434)))*$C434/60</f>
        <v>-0.919003374499496</v>
      </c>
      <c r="I434" s="22">
        <f>(G434/60)*$C434/60+H434+I433</f>
        <v>22.9087323943552</v>
      </c>
      <c r="J434" s="22">
        <f>J433+('data'!$C$19*I433-'data'!$C$16*J433)*$C434/60</f>
        <v>86.7805670151261</v>
      </c>
      <c r="K434" s="22">
        <f>K433+(OFFSET('data'!$C$20,0,D434)*I433-OFFSET('data'!$C$17,0,D434)*K433)*$C434/60</f>
        <v>137.172682022137</v>
      </c>
      <c r="L434" s="23">
        <f>$A434/60</f>
        <v>35.8333333333333</v>
      </c>
      <c r="M434" s="19">
        <f>I434/'data'!$C$15*1000</f>
        <v>3.5</v>
      </c>
      <c r="N434" s="19">
        <f>N433+'data'!$G$21*(M433-N433)/60*C433</f>
        <v>3.4781175124167</v>
      </c>
      <c r="O434" s="20">
        <f>IF(N434&lt;='data'!$G$22,1.89,1.47)</f>
        <v>1.47</v>
      </c>
      <c r="P434" s="19">
        <f>$A434</f>
        <v>2150</v>
      </c>
      <c r="Q434" s="20">
        <f>'data'!$G$23-'data'!$G$23*(1-('data'!$G$22^O434)/('data'!$G$22^O434+N434^O434))</f>
        <v>41.2822583461707</v>
      </c>
      <c r="R434" s="20">
        <f>VLOOKUP(IF(P434-'data'!$G$24&lt;0,0,P434-'data'!$G$24),P2:Q1104,2)</f>
        <v>41.292554866841</v>
      </c>
    </row>
    <row r="435" ht="20.05" customHeight="1">
      <c r="A435" s="17">
        <f>$A434+C434</f>
        <v>2155</v>
      </c>
      <c r="B435" s="18">
        <v>3.5</v>
      </c>
      <c r="C435" s="19">
        <v>5</v>
      </c>
      <c r="D435" t="b" s="20">
        <v>0</v>
      </c>
      <c r="E435" s="21"/>
      <c r="F435" s="22">
        <f>3600*(B435*'data'!$C$15/1000-H435-I434)/C435</f>
        <v>661.423249690302</v>
      </c>
      <c r="G435" s="22">
        <f>IF(F435&gt;'data'!$H$28,'data'!$H$28,IF(F435&lt;0,0,F435))</f>
        <v>661.423249690302</v>
      </c>
      <c r="H435" s="22">
        <f>(J435*'data'!$C$16+K435*OFFSET('data'!$C$17,0,D435)-I434*(OFFSET('data'!$C$18,0,D435)+'data'!$C$19+OFFSET('data'!$C$20,0,D435)))*$C435/60</f>
        <v>-0.918643402347656</v>
      </c>
      <c r="I435" s="22">
        <f>(G435/60)*$C435/60+H435+I434</f>
        <v>22.9087323943552</v>
      </c>
      <c r="J435" s="22">
        <f>J434+('data'!$C$19*I434-'data'!$C$16*J434)*$C435/60</f>
        <v>86.8249658605469</v>
      </c>
      <c r="K435" s="22">
        <f>K434+(OFFSET('data'!$C$20,0,D435)*I434-OFFSET('data'!$C$17,0,D435)*K434)*$C435/60</f>
        <v>137.470209519169</v>
      </c>
      <c r="L435" s="23">
        <f>$A435/60</f>
        <v>35.9166666666667</v>
      </c>
      <c r="M435" s="19">
        <f>I435/'data'!$C$15*1000</f>
        <v>3.5</v>
      </c>
      <c r="N435" s="19">
        <f>N434+'data'!$G$21*(M434-N434)/60*C434</f>
        <v>3.47837500831395</v>
      </c>
      <c r="O435" s="20">
        <f>IF(N435&lt;='data'!$G$22,1.89,1.47)</f>
        <v>1.47</v>
      </c>
      <c r="P435" s="19">
        <f>$A435</f>
        <v>2155</v>
      </c>
      <c r="Q435" s="20">
        <f>'data'!$G$23-'data'!$G$23*(1-('data'!$G$22^O435)/('data'!$G$22^O435+N435^O435))</f>
        <v>41.2797600454059</v>
      </c>
      <c r="R435" s="20">
        <f>VLOOKUP(IF(P435-'data'!$G$24&lt;0,0,P435-'data'!$G$24),P2:Q1104,2)</f>
        <v>41.2899345059052</v>
      </c>
    </row>
    <row r="436" ht="20.05" customHeight="1">
      <c r="A436" s="17">
        <f>$A435+C435</f>
        <v>2160</v>
      </c>
      <c r="B436" s="18">
        <v>3.5</v>
      </c>
      <c r="C436" s="19">
        <v>5</v>
      </c>
      <c r="D436" t="b" s="20">
        <v>0</v>
      </c>
      <c r="E436" s="21"/>
      <c r="F436" s="22">
        <f>3600*(B436*'data'!$C$15/1000-H436-I435)/C436</f>
        <v>661.165194535572</v>
      </c>
      <c r="G436" s="22">
        <f>IF(F436&gt;'data'!$H$28,'data'!$H$28,IF(F436&lt;0,0,F436))</f>
        <v>661.165194535572</v>
      </c>
      <c r="H436" s="22">
        <f>(J436*'data'!$C$16+K436*OFFSET('data'!$C$17,0,D436)-I435*(OFFSET('data'!$C$18,0,D436)+'data'!$C$19+OFFSET('data'!$C$20,0,D436)))*$C436/60</f>
        <v>-0.918284992410531</v>
      </c>
      <c r="I436" s="22">
        <f>(G436/60)*$C436/60+H436+I435</f>
        <v>22.9087323943552</v>
      </c>
      <c r="J436" s="22">
        <f>J435+('data'!$C$19*I435-'data'!$C$16*J435)*$C436/60</f>
        <v>86.8691041576708</v>
      </c>
      <c r="K436" s="22">
        <f>K435+(OFFSET('data'!$C$20,0,D436)*I435-OFFSET('data'!$C$17,0,D436)*K435)*$C436/60</f>
        <v>137.767637592346</v>
      </c>
      <c r="L436" s="23">
        <f>$A436/60</f>
        <v>36</v>
      </c>
      <c r="M436" s="19">
        <f>I436/'data'!$C$15*1000</f>
        <v>3.5</v>
      </c>
      <c r="N436" s="19">
        <f>N435+'data'!$G$21*(M435-N435)/60*C435</f>
        <v>3.47862947420207</v>
      </c>
      <c r="O436" s="20">
        <f>IF(N436&lt;='data'!$G$22,1.89,1.47)</f>
        <v>1.47</v>
      </c>
      <c r="P436" s="19">
        <f>$A436</f>
        <v>2160</v>
      </c>
      <c r="Q436" s="20">
        <f>'data'!$G$23-'data'!$G$23*(1-('data'!$G$22^O436)/('data'!$G$22^O436+N436^O436))</f>
        <v>41.2772913543456</v>
      </c>
      <c r="R436" s="20">
        <f>VLOOKUP(IF(P436-'data'!$G$24&lt;0,0,P436-'data'!$G$24),P2:Q1104,2)</f>
        <v>41.2873452120933</v>
      </c>
    </row>
    <row r="437" ht="20.05" customHeight="1">
      <c r="A437" s="17">
        <f>$A436+C436</f>
        <v>2165</v>
      </c>
      <c r="B437" s="18">
        <v>3.5</v>
      </c>
      <c r="C437" s="19">
        <v>5</v>
      </c>
      <c r="D437" t="b" s="20">
        <v>0</v>
      </c>
      <c r="E437" s="21"/>
      <c r="F437" s="22">
        <f>3600*(B437*'data'!$C$15/1000-H437-I436)/C437</f>
        <v>660.908257707124</v>
      </c>
      <c r="G437" s="22">
        <f>IF(F437&gt;'data'!$H$28,'data'!$H$28,IF(F437&lt;0,0,F437))</f>
        <v>660.908257707124</v>
      </c>
      <c r="H437" s="22">
        <f>(J437*'data'!$C$16+K437*OFFSET('data'!$C$17,0,D437)-I436*(OFFSET('data'!$C$18,0,D437)+'data'!$C$19+OFFSET('data'!$C$20,0,D437)))*$C437/60</f>
        <v>-0.9179281357043541</v>
      </c>
      <c r="I437" s="22">
        <f>(G437/60)*$C437/60+H437+I436</f>
        <v>22.9087323943552</v>
      </c>
      <c r="J437" s="22">
        <f>J436+('data'!$C$19*I436-'data'!$C$16*J436)*$C437/60</f>
        <v>86.9129834354884</v>
      </c>
      <c r="K437" s="22">
        <f>K436+(OFFSET('data'!$C$20,0,D437)*I436-OFFSET('data'!$C$17,0,D437)*K436)*$C437/60</f>
        <v>138.064966274892</v>
      </c>
      <c r="L437" s="23">
        <f>$A437/60</f>
        <v>36.0833333333333</v>
      </c>
      <c r="M437" s="19">
        <f>I437/'data'!$C$15*1000</f>
        <v>3.5</v>
      </c>
      <c r="N437" s="19">
        <f>N436+'data'!$G$21*(M436-N436)/60*C436</f>
        <v>3.47888094573583</v>
      </c>
      <c r="O437" s="20">
        <f>IF(N437&lt;='data'!$G$22,1.89,1.47)</f>
        <v>1.47</v>
      </c>
      <c r="P437" s="19">
        <f>$A437</f>
        <v>2165</v>
      </c>
      <c r="Q437" s="20">
        <f>'data'!$G$23-'data'!$G$23*(1-('data'!$G$22^O437)/('data'!$G$22^O437+N437^O437))</f>
        <v>41.2748519195949</v>
      </c>
      <c r="R437" s="20">
        <f>VLOOKUP(IF(P437-'data'!$G$24&lt;0,0,P437-'data'!$G$24),P2:Q1104,2)</f>
        <v>41.284786614364</v>
      </c>
    </row>
    <row r="438" ht="20.05" customHeight="1">
      <c r="A438" s="17">
        <f>$A437+C437</f>
        <v>2170</v>
      </c>
      <c r="B438" s="18">
        <v>3.5</v>
      </c>
      <c r="C438" s="19">
        <v>5</v>
      </c>
      <c r="D438" t="b" s="20">
        <v>0</v>
      </c>
      <c r="E438" s="21"/>
      <c r="F438" s="22">
        <f>3600*(B438*'data'!$C$15/1000-H438-I437)/C438</f>
        <v>660.652432774562</v>
      </c>
      <c r="G438" s="22">
        <f>IF(F438&gt;'data'!$H$28,'data'!$H$28,IF(F438&lt;0,0,F438))</f>
        <v>660.652432774562</v>
      </c>
      <c r="H438" s="22">
        <f>(J438*'data'!$C$16+K438*OFFSET('data'!$C$17,0,D438)-I437*(OFFSET('data'!$C$18,0,D438)+'data'!$C$19+OFFSET('data'!$C$20,0,D438)))*$C438/60</f>
        <v>-0.917572823298018</v>
      </c>
      <c r="I438" s="22">
        <f>(G438/60)*$C438/60+H438+I437</f>
        <v>22.9087323943552</v>
      </c>
      <c r="J438" s="22">
        <f>J437+('data'!$C$19*I437-'data'!$C$16*J437)*$C438/60</f>
        <v>86.9566052140176</v>
      </c>
      <c r="K438" s="22">
        <f>K437+(OFFSET('data'!$C$20,0,D438)*I437-OFFSET('data'!$C$17,0,D438)*K437)*$C438/60</f>
        <v>138.362195600021</v>
      </c>
      <c r="L438" s="23">
        <f>$A438/60</f>
        <v>36.1666666666667</v>
      </c>
      <c r="M438" s="19">
        <f>I438/'data'!$C$15*1000</f>
        <v>3.5</v>
      </c>
      <c r="N438" s="19">
        <f>N437+'data'!$G$21*(M437-N437)/60*C437</f>
        <v>3.47912945815043</v>
      </c>
      <c r="O438" s="20">
        <f>IF(N438&lt;='data'!$G$22,1.89,1.47)</f>
        <v>1.47</v>
      </c>
      <c r="P438" s="19">
        <f>$A438</f>
        <v>2170</v>
      </c>
      <c r="Q438" s="20">
        <f>'data'!$G$23-'data'!$G$23*(1-('data'!$G$22^O438)/('data'!$G$22^O438+N438^O438))</f>
        <v>41.2724413920348</v>
      </c>
      <c r="R438" s="20">
        <f>VLOOKUP(IF(P438-'data'!$G$24&lt;0,0,P438-'data'!$G$24),P2:Q1104,2)</f>
        <v>41.2822583461707</v>
      </c>
    </row>
    <row r="439" ht="20.05" customHeight="1">
      <c r="A439" s="17">
        <f>$A438+C438</f>
        <v>2175</v>
      </c>
      <c r="B439" s="18">
        <v>3.5</v>
      </c>
      <c r="C439" s="19">
        <v>5</v>
      </c>
      <c r="D439" t="b" s="20">
        <v>0</v>
      </c>
      <c r="E439" s="21"/>
      <c r="F439" s="22">
        <f>3600*(B439*'data'!$C$15/1000-H439-I438)/C439</f>
        <v>660.397713345181</v>
      </c>
      <c r="G439" s="22">
        <f>IF(F439&gt;'data'!$H$28,'data'!$H$28,IF(F439&lt;0,0,F439))</f>
        <v>660.397713345181</v>
      </c>
      <c r="H439" s="22">
        <f>(J439*'data'!$C$16+K439*OFFSET('data'!$C$17,0,D439)-I438*(OFFSET('data'!$C$18,0,D439)+'data'!$C$19+OFFSET('data'!$C$20,0,D439)))*$C439/60</f>
        <v>-0.917219046312766</v>
      </c>
      <c r="I439" s="22">
        <f>(G439/60)*$C439/60+H439+I438</f>
        <v>22.9087323943552</v>
      </c>
      <c r="J439" s="22">
        <f>J438+('data'!$C$19*I438-'data'!$C$16*J438)*$C439/60</f>
        <v>86.9999710043563</v>
      </c>
      <c r="K439" s="22">
        <f>K438+(OFFSET('data'!$C$20,0,D439)*I438-OFFSET('data'!$C$17,0,D439)*K438)*$C439/60</f>
        <v>138.659325600934</v>
      </c>
      <c r="L439" s="23">
        <f>$A439/60</f>
        <v>36.25</v>
      </c>
      <c r="M439" s="19">
        <f>I439/'data'!$C$15*1000</f>
        <v>3.5</v>
      </c>
      <c r="N439" s="19">
        <f>N438+'data'!$G$21*(M438-N438)/60*C438</f>
        <v>3.47937504626646</v>
      </c>
      <c r="O439" s="20">
        <f>IF(N439&lt;='data'!$G$22,1.89,1.47)</f>
        <v>1.47</v>
      </c>
      <c r="P439" s="19">
        <f>$A439</f>
        <v>2175</v>
      </c>
      <c r="Q439" s="20">
        <f>'data'!$G$23-'data'!$G$23*(1-('data'!$G$22^O439)/('data'!$G$22^O439+N439^O439))</f>
        <v>41.2700594267681</v>
      </c>
      <c r="R439" s="20">
        <f>VLOOKUP(IF(P439-'data'!$G$24&lt;0,0,P439-'data'!$G$24),P2:Q1104,2)</f>
        <v>41.2797600454059</v>
      </c>
    </row>
    <row r="440" ht="20.05" customHeight="1">
      <c r="A440" s="17">
        <f>$A439+C439</f>
        <v>2180</v>
      </c>
      <c r="B440" s="18">
        <v>3.5</v>
      </c>
      <c r="C440" s="19">
        <v>5</v>
      </c>
      <c r="D440" t="b" s="20">
        <v>0</v>
      </c>
      <c r="E440" s="21"/>
      <c r="F440" s="22">
        <f>3600*(B440*'data'!$C$15/1000-H440-I439)/C440</f>
        <v>660.144093063744</v>
      </c>
      <c r="G440" s="22">
        <f>IF(F440&gt;'data'!$H$28,'data'!$H$28,IF(F440&lt;0,0,F440))</f>
        <v>660.144093063744</v>
      </c>
      <c r="H440" s="22">
        <f>(J440*'data'!$C$16+K440*OFFSET('data'!$C$17,0,D440)-I439*(OFFSET('data'!$C$18,0,D440)+'data'!$C$19+OFFSET('data'!$C$20,0,D440)))*$C440/60</f>
        <v>-0.916866795921882</v>
      </c>
      <c r="I440" s="22">
        <f>(G440/60)*$C440/60+H440+I439</f>
        <v>22.9087323943552</v>
      </c>
      <c r="J440" s="22">
        <f>J439+('data'!$C$19*I439-'data'!$C$16*J439)*$C440/60</f>
        <v>87.0430823087347</v>
      </c>
      <c r="K440" s="22">
        <f>K439+(OFFSET('data'!$C$20,0,D440)*I439-OFFSET('data'!$C$17,0,D440)*K439)*$C440/60</f>
        <v>138.956356310822</v>
      </c>
      <c r="L440" s="23">
        <f>$A440/60</f>
        <v>36.3333333333333</v>
      </c>
      <c r="M440" s="19">
        <f>I440/'data'!$C$15*1000</f>
        <v>3.5</v>
      </c>
      <c r="N440" s="19">
        <f>N439+'data'!$G$21*(M439-N439)/60*C439</f>
        <v>3.47961774449476</v>
      </c>
      <c r="O440" s="20">
        <f>IF(N440&lt;='data'!$G$22,1.89,1.47)</f>
        <v>1.47</v>
      </c>
      <c r="P440" s="19">
        <f>$A440</f>
        <v>2180</v>
      </c>
      <c r="Q440" s="20">
        <f>'data'!$G$23-'data'!$G$23*(1-('data'!$G$22^O440)/('data'!$G$22^O440+N440^O440))</f>
        <v>41.267705683068</v>
      </c>
      <c r="R440" s="20">
        <f>VLOOKUP(IF(P440-'data'!$G$24&lt;0,0,P440-'data'!$G$24),P2:Q1104,2)</f>
        <v>41.2772913543456</v>
      </c>
    </row>
    <row r="441" ht="20.05" customHeight="1">
      <c r="A441" s="17">
        <f>$A440+C440</f>
        <v>2185</v>
      </c>
      <c r="B441" s="18">
        <v>3.5</v>
      </c>
      <c r="C441" s="19">
        <v>5</v>
      </c>
      <c r="D441" t="b" s="20">
        <v>0</v>
      </c>
      <c r="E441" s="21"/>
      <c r="F441" s="22">
        <f>3600*(B441*'data'!$C$15/1000-H441-I440)/C441</f>
        <v>659.891565612269</v>
      </c>
      <c r="G441" s="22">
        <f>IF(F441&gt;'data'!$H$28,'data'!$H$28,IF(F441&lt;0,0,F441))</f>
        <v>659.891565612269</v>
      </c>
      <c r="H441" s="22">
        <f>(J441*'data'!$C$16+K441*OFFSET('data'!$C$17,0,D441)-I440*(OFFSET('data'!$C$18,0,D441)+'data'!$C$19+OFFSET('data'!$C$20,0,D441)))*$C441/60</f>
        <v>-0.916516063350388</v>
      </c>
      <c r="I441" s="22">
        <f>(G441/60)*$C441/60+H441+I440</f>
        <v>22.9087323943552</v>
      </c>
      <c r="J441" s="22">
        <f>J440+('data'!$C$19*I440-'data'!$C$16*J440)*$C441/60</f>
        <v>87.0859406205674</v>
      </c>
      <c r="K441" s="22">
        <f>K440+(OFFSET('data'!$C$20,0,D441)*I440-OFFSET('data'!$C$17,0,D441)*K440)*$C441/60</f>
        <v>139.253287762865</v>
      </c>
      <c r="L441" s="23">
        <f>$A441/60</f>
        <v>36.4166666666667</v>
      </c>
      <c r="M441" s="19">
        <f>I441/'data'!$C$15*1000</f>
        <v>3.5</v>
      </c>
      <c r="N441" s="19">
        <f>N440+'data'!$G$21*(M440-N440)/60*C440</f>
        <v>3.47985758684126</v>
      </c>
      <c r="O441" s="20">
        <f>IF(N441&lt;='data'!$G$22,1.89,1.47)</f>
        <v>1.47</v>
      </c>
      <c r="P441" s="19">
        <f>$A441</f>
        <v>2185</v>
      </c>
      <c r="Q441" s="20">
        <f>'data'!$G$23-'data'!$G$23*(1-('data'!$G$22^O441)/('data'!$G$22^O441+N441^O441))</f>
        <v>41.2653798243257</v>
      </c>
      <c r="R441" s="20">
        <f>VLOOKUP(IF(P441-'data'!$G$24&lt;0,0,P441-'data'!$G$24),P2:Q1104,2)</f>
        <v>41.2748519195949</v>
      </c>
    </row>
    <row r="442" ht="20.05" customHeight="1">
      <c r="A442" s="17">
        <f>$A441+C441</f>
        <v>2190</v>
      </c>
      <c r="B442" s="18">
        <v>3.5</v>
      </c>
      <c r="C442" s="19">
        <v>5</v>
      </c>
      <c r="D442" t="b" s="20">
        <v>0</v>
      </c>
      <c r="E442" s="21"/>
      <c r="F442" s="22">
        <f>3600*(B442*'data'!$C$15/1000-H442-I441)/C442</f>
        <v>659.640124709803</v>
      </c>
      <c r="G442" s="22">
        <f>IF(F442&gt;'data'!$H$28,'data'!$H$28,IF(F442&lt;0,0,F442))</f>
        <v>659.640124709803</v>
      </c>
      <c r="H442" s="22">
        <f>(J442*'data'!$C$16+K442*OFFSET('data'!$C$17,0,D442)-I441*(OFFSET('data'!$C$18,0,D442)+'data'!$C$19+OFFSET('data'!$C$20,0,D442)))*$C442/60</f>
        <v>-0.916166839874741</v>
      </c>
      <c r="I442" s="22">
        <f>(G442/60)*$C442/60+H442+I441</f>
        <v>22.9087323943552</v>
      </c>
      <c r="J442" s="22">
        <f>J441+('data'!$C$19*I441-'data'!$C$16*J441)*$C442/60</f>
        <v>87.128547424505</v>
      </c>
      <c r="K442" s="22">
        <f>K441+(OFFSET('data'!$C$20,0,D442)*I441-OFFSET('data'!$C$17,0,D442)*K441)*$C442/60</f>
        <v>139.550119990231</v>
      </c>
      <c r="L442" s="23">
        <f>$A442/60</f>
        <v>36.5</v>
      </c>
      <c r="M442" s="19">
        <f>I442/'data'!$C$15*1000</f>
        <v>3.5</v>
      </c>
      <c r="N442" s="19">
        <f>N441+'data'!$G$21*(M441-N441)/60*C441</f>
        <v>3.48009460691173</v>
      </c>
      <c r="O442" s="20">
        <f>IF(N442&lt;='data'!$G$22,1.89,1.47)</f>
        <v>1.47</v>
      </c>
      <c r="P442" s="19">
        <f>$A442</f>
        <v>2190</v>
      </c>
      <c r="Q442" s="20">
        <f>'data'!$G$23-'data'!$G$23*(1-('data'!$G$22^O442)/('data'!$G$22^O442+N442^O442))</f>
        <v>41.2630815179998</v>
      </c>
      <c r="R442" s="20">
        <f>VLOOKUP(IF(P442-'data'!$G$24&lt;0,0,P442-'data'!$G$24),P2:Q1104,2)</f>
        <v>41.2724413920348</v>
      </c>
    </row>
    <row r="443" ht="20.05" customHeight="1">
      <c r="A443" s="17">
        <f>$A442+C442</f>
        <v>2195</v>
      </c>
      <c r="B443" s="18">
        <v>3.5</v>
      </c>
      <c r="C443" s="19">
        <v>5</v>
      </c>
      <c r="D443" t="b" s="20">
        <v>0</v>
      </c>
      <c r="E443" s="21"/>
      <c r="F443" s="22">
        <f>3600*(B443*'data'!$C$15/1000-H443-I442)/C443</f>
        <v>659.389764112207</v>
      </c>
      <c r="G443" s="22">
        <f>IF(F443&gt;'data'!$H$28,'data'!$H$28,IF(F443&lt;0,0,F443))</f>
        <v>659.389764112207</v>
      </c>
      <c r="H443" s="22">
        <f>(J443*'data'!$C$16+K443*OFFSET('data'!$C$17,0,D443)-I442*(OFFSET('data'!$C$18,0,D443)+'data'!$C$19+OFFSET('data'!$C$20,0,D443)))*$C443/60</f>
        <v>-0.915819116822525</v>
      </c>
      <c r="I443" s="22">
        <f>(G443/60)*$C443/60+H443+I442</f>
        <v>22.9087323943552</v>
      </c>
      <c r="J443" s="22">
        <f>J442+('data'!$C$19*I442-'data'!$C$16*J442)*$C443/60</f>
        <v>87.17090419648579</v>
      </c>
      <c r="K443" s="22">
        <f>K442+(OFFSET('data'!$C$20,0,D443)*I442-OFFSET('data'!$C$17,0,D443)*K442)*$C443/60</f>
        <v>139.846853026078</v>
      </c>
      <c r="L443" s="23">
        <f>$A443/60</f>
        <v>36.5833333333333</v>
      </c>
      <c r="M443" s="19">
        <f>I443/'data'!$C$15*1000</f>
        <v>3.5</v>
      </c>
      <c r="N443" s="19">
        <f>N442+'data'!$G$21*(M442-N442)/60*C442</f>
        <v>3.48032883791649</v>
      </c>
      <c r="O443" s="20">
        <f>IF(N443&lt;='data'!$G$22,1.89,1.47)</f>
        <v>1.47</v>
      </c>
      <c r="P443" s="19">
        <f>$A443</f>
        <v>2195</v>
      </c>
      <c r="Q443" s="20">
        <f>'data'!$G$23-'data'!$G$23*(1-('data'!$G$22^O443)/('data'!$G$22^O443+N443^O443))</f>
        <v>41.2608104355659</v>
      </c>
      <c r="R443" s="20">
        <f>VLOOKUP(IF(P443-'data'!$G$24&lt;0,0,P443-'data'!$G$24),P2:Q1104,2)</f>
        <v>41.2700594267681</v>
      </c>
    </row>
    <row r="444" ht="20.05" customHeight="1">
      <c r="A444" s="17">
        <f>$A443+C443</f>
        <v>2200</v>
      </c>
      <c r="B444" s="18">
        <v>3.5</v>
      </c>
      <c r="C444" s="19">
        <v>5</v>
      </c>
      <c r="D444" t="b" s="20">
        <v>0</v>
      </c>
      <c r="E444" s="21"/>
      <c r="F444" s="22">
        <f>3600*(B444*'data'!$C$15/1000-H444-I443)/C444</f>
        <v>659.140477611944</v>
      </c>
      <c r="G444" s="22">
        <f>IF(F444&gt;'data'!$H$28,'data'!$H$28,IF(F444&lt;0,0,F444))</f>
        <v>659.140477611944</v>
      </c>
      <c r="H444" s="22">
        <f>(J444*'data'!$C$16+K444*OFFSET('data'!$C$17,0,D444)-I443*(OFFSET('data'!$C$18,0,D444)+'data'!$C$19+OFFSET('data'!$C$20,0,D444)))*$C444/60</f>
        <v>-0.915472885572159</v>
      </c>
      <c r="I444" s="22">
        <f>(G444/60)*$C444/60+H444+I443</f>
        <v>22.9087323943552</v>
      </c>
      <c r="J444" s="22">
        <f>J443+('data'!$C$19*I443-'data'!$C$16*J443)*$C444/60</f>
        <v>87.21301240378681</v>
      </c>
      <c r="K444" s="22">
        <f>K443+(OFFSET('data'!$C$20,0,D444)*I443-OFFSET('data'!$C$17,0,D444)*K443)*$C444/60</f>
        <v>140.143486903553</v>
      </c>
      <c r="L444" s="23">
        <f>$A444/60</f>
        <v>36.6666666666667</v>
      </c>
      <c r="M444" s="19">
        <f>I444/'data'!$C$15*1000</f>
        <v>3.5</v>
      </c>
      <c r="N444" s="19">
        <f>N443+'data'!$G$21*(M443-N443)/60*C443</f>
        <v>3.48056031267508</v>
      </c>
      <c r="O444" s="20">
        <f>IF(N444&lt;='data'!$G$22,1.89,1.47)</f>
        <v>1.47</v>
      </c>
      <c r="P444" s="19">
        <f>$A444</f>
        <v>2200</v>
      </c>
      <c r="Q444" s="20">
        <f>'data'!$G$23-'data'!$G$23*(1-('data'!$G$22^O444)/('data'!$G$22^O444+N444^O444))</f>
        <v>41.2585662524664</v>
      </c>
      <c r="R444" s="20">
        <f>VLOOKUP(IF(P444-'data'!$G$24&lt;0,0,P444-'data'!$G$24),P2:Q1104,2)</f>
        <v>41.267705683068</v>
      </c>
    </row>
    <row r="445" ht="20.05" customHeight="1">
      <c r="A445" s="17">
        <f>$A444+C444</f>
        <v>2205</v>
      </c>
      <c r="B445" s="18">
        <v>3.5</v>
      </c>
      <c r="C445" s="19">
        <v>5</v>
      </c>
      <c r="D445" t="b" s="20">
        <v>0</v>
      </c>
      <c r="E445" s="21"/>
      <c r="F445" s="22">
        <f>3600*(B445*'data'!$C$15/1000-H445-I444)/C445</f>
        <v>658.892259037857</v>
      </c>
      <c r="G445" s="22">
        <f>IF(F445&gt;'data'!$H$28,'data'!$H$28,IF(F445&lt;0,0,F445))</f>
        <v>658.892259037857</v>
      </c>
      <c r="H445" s="22">
        <f>(J445*'data'!$C$16+K445*OFFSET('data'!$C$17,0,D445)-I444*(OFFSET('data'!$C$18,0,D445)+'data'!$C$19+OFFSET('data'!$C$20,0,D445)))*$C445/60</f>
        <v>-0.915128137552594</v>
      </c>
      <c r="I445" s="22">
        <f>(G445/60)*$C445/60+H445+I444</f>
        <v>22.9087323943552</v>
      </c>
      <c r="J445" s="22">
        <f>J444+('data'!$C$19*I444-'data'!$C$16*J444)*$C445/60</f>
        <v>87.2548735050743</v>
      </c>
      <c r="K445" s="22">
        <f>K444+(OFFSET('data'!$C$20,0,D445)*I444-OFFSET('data'!$C$17,0,D445)*K444)*$C445/60</f>
        <v>140.440021655791</v>
      </c>
      <c r="L445" s="23">
        <f>$A445/60</f>
        <v>36.75</v>
      </c>
      <c r="M445" s="19">
        <f>I445/'data'!$C$15*1000</f>
        <v>3.5</v>
      </c>
      <c r="N445" s="19">
        <f>N444+'data'!$G$21*(M444-N444)/60*C444</f>
        <v>3.48078906362083</v>
      </c>
      <c r="O445" s="20">
        <f>IF(N445&lt;='data'!$G$22,1.89,1.47)</f>
        <v>1.47</v>
      </c>
      <c r="P445" s="19">
        <f>$A445</f>
        <v>2205</v>
      </c>
      <c r="Q445" s="20">
        <f>'data'!$G$23-'data'!$G$23*(1-('data'!$G$22^O445)/('data'!$G$22^O445+N445^O445))</f>
        <v>41.2563486480621</v>
      </c>
      <c r="R445" s="20">
        <f>VLOOKUP(IF(P445-'data'!$G$24&lt;0,0,P445-'data'!$G$24),P2:Q1104,2)</f>
        <v>41.2653798243257</v>
      </c>
    </row>
    <row r="446" ht="20.05" customHeight="1">
      <c r="A446" s="17">
        <f>$A445+C445</f>
        <v>2210</v>
      </c>
      <c r="B446" s="18">
        <v>3.5</v>
      </c>
      <c r="C446" s="19">
        <v>5</v>
      </c>
      <c r="D446" t="b" s="20">
        <v>0</v>
      </c>
      <c r="E446" s="21"/>
      <c r="F446" s="22">
        <f>3600*(B446*'data'!$C$15/1000-H446-I445)/C446</f>
        <v>658.645102254963</v>
      </c>
      <c r="G446" s="22">
        <f>IF(F446&gt;'data'!$H$28,'data'!$H$28,IF(F446&lt;0,0,F446))</f>
        <v>658.645102254963</v>
      </c>
      <c r="H446" s="22">
        <f>(J446*'data'!$C$16+K446*OFFSET('data'!$C$17,0,D446)-I445*(OFFSET('data'!$C$18,0,D446)+'data'!$C$19+OFFSET('data'!$C$20,0,D446)))*$C446/60</f>
        <v>-0.914784864243019</v>
      </c>
      <c r="I446" s="22">
        <f>(G446/60)*$C446/60+H446+I445</f>
        <v>22.9087323943552</v>
      </c>
      <c r="J446" s="22">
        <f>J445+('data'!$C$19*I445-'data'!$C$16*J445)*$C446/60</f>
        <v>87.2964889504547</v>
      </c>
      <c r="K446" s="22">
        <f>K445+(OFFSET('data'!$C$20,0,D446)*I445-OFFSET('data'!$C$17,0,D446)*K445)*$C446/60</f>
        <v>140.736457315917</v>
      </c>
      <c r="L446" s="23">
        <f>$A446/60</f>
        <v>36.8333333333333</v>
      </c>
      <c r="M446" s="19">
        <f>I446/'data'!$C$15*1000</f>
        <v>3.5</v>
      </c>
      <c r="N446" s="19">
        <f>N445+'data'!$G$21*(M445-N445)/60*C445</f>
        <v>3.48101512280542</v>
      </c>
      <c r="O446" s="20">
        <f>IF(N446&lt;='data'!$G$22,1.89,1.47)</f>
        <v>1.47</v>
      </c>
      <c r="P446" s="19">
        <f>$A446</f>
        <v>2210</v>
      </c>
      <c r="Q446" s="20">
        <f>'data'!$G$23-'data'!$G$23*(1-('data'!$G$22^O446)/('data'!$G$22^O446+N446^O446))</f>
        <v>41.2541573055837</v>
      </c>
      <c r="R446" s="20">
        <f>VLOOKUP(IF(P446-'data'!$G$24&lt;0,0,P446-'data'!$G$24),P2:Q1104,2)</f>
        <v>41.2630815179998</v>
      </c>
    </row>
    <row r="447" ht="20.05" customHeight="1">
      <c r="A447" s="17">
        <f>$A446+C446</f>
        <v>2215</v>
      </c>
      <c r="B447" s="18">
        <v>3.5</v>
      </c>
      <c r="C447" s="19">
        <v>5</v>
      </c>
      <c r="D447" t="b" s="20">
        <v>0</v>
      </c>
      <c r="E447" s="21"/>
      <c r="F447" s="22">
        <f>3600*(B447*'data'!$C$15/1000-H447-I446)/C447</f>
        <v>658.399001164235</v>
      </c>
      <c r="G447" s="22">
        <f>IF(F447&gt;'data'!$H$28,'data'!$H$28,IF(F447&lt;0,0,F447))</f>
        <v>658.399001164235</v>
      </c>
      <c r="H447" s="22">
        <f>(J447*'data'!$C$16+K447*OFFSET('data'!$C$17,0,D447)-I446*(OFFSET('data'!$C$18,0,D447)+'data'!$C$19+OFFSET('data'!$C$20,0,D447)))*$C447/60</f>
        <v>-0.914443057172564</v>
      </c>
      <c r="I447" s="22">
        <f>(G447/60)*$C447/60+H447+I446</f>
        <v>22.9087323943552</v>
      </c>
      <c r="J447" s="22">
        <f>J446+('data'!$C$19*I446-'data'!$C$16*J446)*$C447/60</f>
        <v>87.3378601815247</v>
      </c>
      <c r="K447" s="22">
        <f>K446+(OFFSET('data'!$C$20,0,D447)*I446-OFFSET('data'!$C$17,0,D447)*K446)*$C447/60</f>
        <v>141.032793917043</v>
      </c>
      <c r="L447" s="23">
        <f>$A447/60</f>
        <v>36.9166666666667</v>
      </c>
      <c r="M447" s="19">
        <f>I447/'data'!$C$15*1000</f>
        <v>3.5</v>
      </c>
      <c r="N447" s="19">
        <f>N446+'data'!$G$21*(M446-N446)/60*C446</f>
        <v>3.48123852190339</v>
      </c>
      <c r="O447" s="20">
        <f>IF(N447&lt;='data'!$G$22,1.89,1.47)</f>
        <v>1.47</v>
      </c>
      <c r="P447" s="19">
        <f>$A447</f>
        <v>2215</v>
      </c>
      <c r="Q447" s="20">
        <f>'data'!$G$23-'data'!$G$23*(1-('data'!$G$22^O447)/('data'!$G$22^O447+N447^O447))</f>
        <v>41.251991912083</v>
      </c>
      <c r="R447" s="20">
        <f>VLOOKUP(IF(P447-'data'!$G$24&lt;0,0,P447-'data'!$G$24),P2:Q1104,2)</f>
        <v>41.2608104355659</v>
      </c>
    </row>
    <row r="448" ht="20.05" customHeight="1">
      <c r="A448" s="17">
        <f>$A447+C447</f>
        <v>2220</v>
      </c>
      <c r="B448" s="18">
        <v>3.5</v>
      </c>
      <c r="C448" s="19">
        <v>5</v>
      </c>
      <c r="D448" t="b" s="20">
        <v>0</v>
      </c>
      <c r="E448" s="21"/>
      <c r="F448" s="22">
        <f>3600*(B448*'data'!$C$15/1000-H448-I447)/C448</f>
        <v>658.153949702394</v>
      </c>
      <c r="G448" s="22">
        <f>IF(F448&gt;'data'!$H$28,'data'!$H$28,IF(F448&lt;0,0,F448))</f>
        <v>658.153949702394</v>
      </c>
      <c r="H448" s="22">
        <f>(J448*'data'!$C$16+K448*OFFSET('data'!$C$17,0,D448)-I447*(OFFSET('data'!$C$18,0,D448)+'data'!$C$19+OFFSET('data'!$C$20,0,D448)))*$C448/60</f>
        <v>-0.914102707920006</v>
      </c>
      <c r="I448" s="22">
        <f>(G448/60)*$C448/60+H448+I447</f>
        <v>22.9087323943552</v>
      </c>
      <c r="J448" s="22">
        <f>J447+('data'!$C$19*I447-'data'!$C$16*J447)*$C448/60</f>
        <v>87.37898863142119</v>
      </c>
      <c r="K448" s="22">
        <f>K447+(OFFSET('data'!$C$20,0,D448)*I447-OFFSET('data'!$C$17,0,D448)*K447)*$C448/60</f>
        <v>141.329031492273</v>
      </c>
      <c r="L448" s="23">
        <f>$A448/60</f>
        <v>37</v>
      </c>
      <c r="M448" s="19">
        <f>I448/'data'!$C$15*1000</f>
        <v>3.5</v>
      </c>
      <c r="N448" s="19">
        <f>N447+'data'!$G$21*(M447-N447)/60*C447</f>
        <v>3.48145929221654</v>
      </c>
      <c r="O448" s="20">
        <f>IF(N448&lt;='data'!$G$22,1.89,1.47)</f>
        <v>1.47</v>
      </c>
      <c r="P448" s="19">
        <f>$A448</f>
        <v>2220</v>
      </c>
      <c r="Q448" s="20">
        <f>'data'!$G$23-'data'!$G$23*(1-('data'!$G$22^O448)/('data'!$G$22^O448+N448^O448))</f>
        <v>41.2498521583873</v>
      </c>
      <c r="R448" s="20">
        <f>VLOOKUP(IF(P448-'data'!$G$24&lt;0,0,P448-'data'!$G$24),P2:Q1104,2)</f>
        <v>41.2585662524664</v>
      </c>
    </row>
    <row r="449" ht="20.05" customHeight="1">
      <c r="A449" s="17">
        <f>$A448+C448</f>
        <v>2225</v>
      </c>
      <c r="B449" s="18">
        <v>3.5</v>
      </c>
      <c r="C449" s="19">
        <v>5</v>
      </c>
      <c r="D449" t="b" s="20">
        <v>0</v>
      </c>
      <c r="E449" s="21"/>
      <c r="F449" s="22">
        <f>3600*(B449*'data'!$C$15/1000-H449-I448)/C449</f>
        <v>657.909941841698</v>
      </c>
      <c r="G449" s="22">
        <f>IF(F449&gt;'data'!$H$28,'data'!$H$28,IF(F449&lt;0,0,F449))</f>
        <v>657.909941841698</v>
      </c>
      <c r="H449" s="22">
        <f>(J449*'data'!$C$16+K449*OFFSET('data'!$C$17,0,D449)-I448*(OFFSET('data'!$C$18,0,D449)+'data'!$C$19+OFFSET('data'!$C$20,0,D449)))*$C449/60</f>
        <v>-0.913763808113484</v>
      </c>
      <c r="I449" s="22">
        <f>(G449/60)*$C449/60+H449+I448</f>
        <v>22.9087323943552</v>
      </c>
      <c r="J449" s="22">
        <f>J448+('data'!$C$19*I448-'data'!$C$16*J448)*$C449/60</f>
        <v>87.41987572487091</v>
      </c>
      <c r="K449" s="22">
        <f>K448+(OFFSET('data'!$C$20,0,D449)*I448-OFFSET('data'!$C$17,0,D449)*K448)*$C449/60</f>
        <v>141.625170074697</v>
      </c>
      <c r="L449" s="23">
        <f>$A449/60</f>
        <v>37.0833333333333</v>
      </c>
      <c r="M449" s="19">
        <f>I449/'data'!$C$15*1000</f>
        <v>3.5</v>
      </c>
      <c r="N449" s="19">
        <f>N448+'data'!$G$21*(M448-N448)/60*C448</f>
        <v>3.48167746467834</v>
      </c>
      <c r="O449" s="20">
        <f>IF(N449&lt;='data'!$G$22,1.89,1.47)</f>
        <v>1.47</v>
      </c>
      <c r="P449" s="19">
        <f>$A449</f>
        <v>2225</v>
      </c>
      <c r="Q449" s="20">
        <f>'data'!$G$23-'data'!$G$23*(1-('data'!$G$22^O449)/('data'!$G$22^O449+N449^O449))</f>
        <v>41.2477377390513</v>
      </c>
      <c r="R449" s="20">
        <f>VLOOKUP(IF(P449-'data'!$G$24&lt;0,0,P449-'data'!$G$24),P2:Q1104,2)</f>
        <v>41.2563486480621</v>
      </c>
    </row>
    <row r="450" ht="20.05" customHeight="1">
      <c r="A450" s="17">
        <f>$A449+C449</f>
        <v>2230</v>
      </c>
      <c r="B450" s="18">
        <v>3.5</v>
      </c>
      <c r="C450" s="19">
        <v>5</v>
      </c>
      <c r="D450" t="b" s="20">
        <v>0</v>
      </c>
      <c r="E450" s="21"/>
      <c r="F450" s="22">
        <f>3600*(B450*'data'!$C$15/1000-H450-I449)/C450</f>
        <v>657.666971589732</v>
      </c>
      <c r="G450" s="22">
        <f>IF(F450&gt;'data'!$H$28,'data'!$H$28,IF(F450&lt;0,0,F450))</f>
        <v>657.666971589732</v>
      </c>
      <c r="H450" s="22">
        <f>(J450*'data'!$C$16+K450*OFFSET('data'!$C$17,0,D450)-I449*(OFFSET('data'!$C$18,0,D450)+'data'!$C$19+OFFSET('data'!$C$20,0,D450)))*$C450/60</f>
        <v>-0.913426349430199</v>
      </c>
      <c r="I450" s="22">
        <f>(G450/60)*$C450/60+H450+I449</f>
        <v>22.9087323943552</v>
      </c>
      <c r="J450" s="22">
        <f>J449+('data'!$C$19*I449-'data'!$C$16*J449)*$C450/60</f>
        <v>87.4605228782398</v>
      </c>
      <c r="K450" s="22">
        <f>K449+(OFFSET('data'!$C$20,0,D450)*I449-OFFSET('data'!$C$17,0,D450)*K449)*$C450/60</f>
        <v>141.921209697395</v>
      </c>
      <c r="L450" s="23">
        <f>$A450/60</f>
        <v>37.1666666666667</v>
      </c>
      <c r="M450" s="19">
        <f>I450/'data'!$C$15*1000</f>
        <v>3.5</v>
      </c>
      <c r="N450" s="19">
        <f>N449+'data'!$G$21*(M449-N449)/60*C449</f>
        <v>3.48189306985826</v>
      </c>
      <c r="O450" s="20">
        <f>IF(N450&lt;='data'!$G$22,1.89,1.47)</f>
        <v>1.47</v>
      </c>
      <c r="P450" s="19">
        <f>$A450</f>
        <v>2230</v>
      </c>
      <c r="Q450" s="20">
        <f>'data'!$G$23-'data'!$G$23*(1-('data'!$G$22^O450)/('data'!$G$22^O450+N450^O450))</f>
        <v>41.2456483523122</v>
      </c>
      <c r="R450" s="20">
        <f>VLOOKUP(IF(P450-'data'!$G$24&lt;0,0,P450-'data'!$G$24),P2:Q1104,2)</f>
        <v>41.2541573055837</v>
      </c>
    </row>
    <row r="451" ht="20.05" customHeight="1">
      <c r="A451" s="17">
        <f>$A450+C450</f>
        <v>2235</v>
      </c>
      <c r="B451" s="18">
        <v>3.5</v>
      </c>
      <c r="C451" s="19">
        <v>5</v>
      </c>
      <c r="D451" t="b" s="20">
        <v>0</v>
      </c>
      <c r="E451" s="21"/>
      <c r="F451" s="22">
        <f>3600*(B451*'data'!$C$15/1000-H451-I450)/C451</f>
        <v>657.4250329892089</v>
      </c>
      <c r="G451" s="22">
        <f>IF(F451&gt;'data'!$H$28,'data'!$H$28,IF(F451&lt;0,0,F451))</f>
        <v>657.4250329892089</v>
      </c>
      <c r="H451" s="22">
        <f>(J451*'data'!$C$16+K451*OFFSET('data'!$C$17,0,D451)-I450*(OFFSET('data'!$C$18,0,D451)+'data'!$C$19+OFFSET('data'!$C$20,0,D451)))*$C451/60</f>
        <v>-0.913090323596138</v>
      </c>
      <c r="I451" s="22">
        <f>(G451/60)*$C451/60+H451+I450</f>
        <v>22.9087323943552</v>
      </c>
      <c r="J451" s="22">
        <f>J450+('data'!$C$19*I450-'data'!$C$16*J450)*$C451/60</f>
        <v>87.50093149958199</v>
      </c>
      <c r="K451" s="22">
        <f>K450+(OFFSET('data'!$C$20,0,D451)*I450-OFFSET('data'!$C$17,0,D451)*K450)*$C451/60</f>
        <v>142.217150393437</v>
      </c>
      <c r="L451" s="23">
        <f>$A451/60</f>
        <v>37.25</v>
      </c>
      <c r="M451" s="19">
        <f>I451/'data'!$C$15*1000</f>
        <v>3.5</v>
      </c>
      <c r="N451" s="19">
        <f>N450+'data'!$G$21*(M450-N450)/60*C450</f>
        <v>3.48210613796606</v>
      </c>
      <c r="O451" s="20">
        <f>IF(N451&lt;='data'!$G$22,1.89,1.47)</f>
        <v>1.47</v>
      </c>
      <c r="P451" s="19">
        <f>$A451</f>
        <v>2235</v>
      </c>
      <c r="Q451" s="20">
        <f>'data'!$G$23-'data'!$G$23*(1-('data'!$G$22^O451)/('data'!$G$22^O451+N451^O451))</f>
        <v>41.2435837000436</v>
      </c>
      <c r="R451" s="20">
        <f>VLOOKUP(IF(P451-'data'!$G$24&lt;0,0,P451-'data'!$G$24),P2:Q1104,2)</f>
        <v>41.251991912083</v>
      </c>
    </row>
    <row r="452" ht="20.05" customHeight="1">
      <c r="A452" s="17">
        <f>$A451+C451</f>
        <v>2240</v>
      </c>
      <c r="B452" s="18">
        <v>3.5</v>
      </c>
      <c r="C452" s="19">
        <v>5</v>
      </c>
      <c r="D452" t="b" s="20">
        <v>0</v>
      </c>
      <c r="E452" s="21"/>
      <c r="F452" s="22">
        <f>3600*(B452*'data'!$C$15/1000-H452-I451)/C452</f>
        <v>657.184120117749</v>
      </c>
      <c r="G452" s="22">
        <f>IF(F452&gt;'data'!$H$28,'data'!$H$28,IF(F452&lt;0,0,F452))</f>
        <v>657.184120117749</v>
      </c>
      <c r="H452" s="22">
        <f>(J452*'data'!$C$16+K452*OFFSET('data'!$C$17,0,D452)-I451*(OFFSET('data'!$C$18,0,D452)+'data'!$C$19+OFFSET('data'!$C$20,0,D452)))*$C452/60</f>
        <v>-0.912755722385777</v>
      </c>
      <c r="I452" s="22">
        <f>(G452/60)*$C452/60+H452+I451</f>
        <v>22.9087323943552</v>
      </c>
      <c r="J452" s="22">
        <f>J451+('data'!$C$19*I451-'data'!$C$16*J451)*$C452/60</f>
        <v>87.54110298868871</v>
      </c>
      <c r="K452" s="22">
        <f>K451+(OFFSET('data'!$C$20,0,D452)*I451-OFFSET('data'!$C$17,0,D452)*K451)*$C452/60</f>
        <v>142.512992195880</v>
      </c>
      <c r="L452" s="23">
        <f>$A452/60</f>
        <v>37.3333333333333</v>
      </c>
      <c r="M452" s="19">
        <f>I452/'data'!$C$15*1000</f>
        <v>3.5</v>
      </c>
      <c r="N452" s="19">
        <f>N451+'data'!$G$21*(M451-N451)/60*C451</f>
        <v>3.482316698856</v>
      </c>
      <c r="O452" s="20">
        <f>IF(N452&lt;='data'!$G$22,1.89,1.47)</f>
        <v>1.47</v>
      </c>
      <c r="P452" s="19">
        <f>$A452</f>
        <v>2240</v>
      </c>
      <c r="Q452" s="20">
        <f>'data'!$G$23-'data'!$G$23*(1-('data'!$G$22^O452)/('data'!$G$22^O452+N452^O452))</f>
        <v>41.2415434877113</v>
      </c>
      <c r="R452" s="20">
        <f>VLOOKUP(IF(P452-'data'!$G$24&lt;0,0,P452-'data'!$G$24),P2:Q1104,2)</f>
        <v>41.2498521583873</v>
      </c>
    </row>
    <row r="453" ht="20.05" customHeight="1">
      <c r="A453" s="17">
        <f>$A452+C452</f>
        <v>2245</v>
      </c>
      <c r="B453" s="18">
        <v>3.5</v>
      </c>
      <c r="C453" s="19">
        <v>5</v>
      </c>
      <c r="D453" t="b" s="20">
        <v>0</v>
      </c>
      <c r="E453" s="21"/>
      <c r="F453" s="22">
        <f>3600*(B453*'data'!$C$15/1000-H453-I452)/C453</f>
        <v>656.944227087689</v>
      </c>
      <c r="G453" s="22">
        <f>IF(F453&gt;'data'!$H$28,'data'!$H$28,IF(F453&lt;0,0,F453))</f>
        <v>656.944227087689</v>
      </c>
      <c r="H453" s="22">
        <f>(J453*'data'!$C$16+K453*OFFSET('data'!$C$17,0,D453)-I452*(OFFSET('data'!$C$18,0,D453)+'data'!$C$19+OFFSET('data'!$C$20,0,D453)))*$C453/60</f>
        <v>-0.912422537621805</v>
      </c>
      <c r="I453" s="22">
        <f>(G453/60)*$C453/60+H453+I452</f>
        <v>22.9087323943552</v>
      </c>
      <c r="J453" s="22">
        <f>J452+('data'!$C$19*I452-'data'!$C$16*J452)*$C453/60</f>
        <v>87.58103873713659</v>
      </c>
      <c r="K453" s="22">
        <f>K452+(OFFSET('data'!$C$20,0,D453)*I452-OFFSET('data'!$C$17,0,D453)*K452)*$C453/60</f>
        <v>142.808735137771</v>
      </c>
      <c r="L453" s="23">
        <f>$A453/60</f>
        <v>37.4166666666667</v>
      </c>
      <c r="M453" s="19">
        <f>I453/'data'!$C$15*1000</f>
        <v>3.5</v>
      </c>
      <c r="N453" s="19">
        <f>N452+'data'!$G$21*(M452-N452)/60*C452</f>
        <v>3.48252478203105</v>
      </c>
      <c r="O453" s="20">
        <f>IF(N453&lt;='data'!$G$22,1.89,1.47)</f>
        <v>1.47</v>
      </c>
      <c r="P453" s="19">
        <f>$A453</f>
        <v>2245</v>
      </c>
      <c r="Q453" s="20">
        <f>'data'!$G$23-'data'!$G$23*(1-('data'!$G$22^O453)/('data'!$G$22^O453+N453^O453))</f>
        <v>41.2395274243282</v>
      </c>
      <c r="R453" s="20">
        <f>VLOOKUP(IF(P453-'data'!$G$24&lt;0,0,P453-'data'!$G$24),P2:Q1104,2)</f>
        <v>41.2477377390513</v>
      </c>
    </row>
    <row r="454" ht="20.05" customHeight="1">
      <c r="A454" s="17">
        <f>$A453+C453</f>
        <v>2250</v>
      </c>
      <c r="B454" s="18">
        <v>3.5</v>
      </c>
      <c r="C454" s="19">
        <v>5</v>
      </c>
      <c r="D454" t="b" s="20">
        <v>0</v>
      </c>
      <c r="E454" s="21"/>
      <c r="F454" s="22">
        <f>3600*(B454*'data'!$C$15/1000-H454-I453)/C454</f>
        <v>656.705348045870</v>
      </c>
      <c r="G454" s="22">
        <f>IF(F454&gt;'data'!$H$28,'data'!$H$28,IF(F454&lt;0,0,F454))</f>
        <v>656.705348045870</v>
      </c>
      <c r="H454" s="22">
        <f>(J454*'data'!$C$16+K454*OFFSET('data'!$C$17,0,D454)-I453*(OFFSET('data'!$C$18,0,D454)+'data'!$C$19+OFFSET('data'!$C$20,0,D454)))*$C454/60</f>
        <v>-0.912090761174834</v>
      </c>
      <c r="I454" s="22">
        <f>(G454/60)*$C454/60+H454+I453</f>
        <v>22.9087323943552</v>
      </c>
      <c r="J454" s="22">
        <f>J453+('data'!$C$19*I453-'data'!$C$16*J453)*$C454/60</f>
        <v>87.62074012833619</v>
      </c>
      <c r="K454" s="22">
        <f>K453+(OFFSET('data'!$C$20,0,D454)*I453-OFFSET('data'!$C$17,0,D454)*K453)*$C454/60</f>
        <v>143.104379252147</v>
      </c>
      <c r="L454" s="23">
        <f>$A454/60</f>
        <v>37.5</v>
      </c>
      <c r="M454" s="19">
        <f>I454/'data'!$C$15*1000</f>
        <v>3.5</v>
      </c>
      <c r="N454" s="19">
        <f>N453+'data'!$G$21*(M453-N453)/60*C453</f>
        <v>3.48273041664701</v>
      </c>
      <c r="O454" s="20">
        <f>IF(N454&lt;='data'!$G$22,1.89,1.47)</f>
        <v>1.47</v>
      </c>
      <c r="P454" s="19">
        <f>$A454</f>
        <v>2250</v>
      </c>
      <c r="Q454" s="20">
        <f>'data'!$G$23-'data'!$G$23*(1-('data'!$G$22^O454)/('data'!$G$22^O454+N454^O454))</f>
        <v>41.2375352224117</v>
      </c>
      <c r="R454" s="20">
        <f>VLOOKUP(IF(P454-'data'!$G$24&lt;0,0,P454-'data'!$G$24),P2:Q1104,2)</f>
        <v>41.2456483523122</v>
      </c>
    </row>
    <row r="455" ht="20.05" customHeight="1">
      <c r="A455" s="17">
        <f>$A454+C454</f>
        <v>2255</v>
      </c>
      <c r="B455" s="18">
        <v>3.5</v>
      </c>
      <c r="C455" s="19">
        <v>5</v>
      </c>
      <c r="D455" t="b" s="20">
        <v>0</v>
      </c>
      <c r="E455" s="21"/>
      <c r="F455" s="22">
        <f>3600*(B455*'data'!$C$15/1000-H455-I454)/C455</f>
        <v>656.4674771734381</v>
      </c>
      <c r="G455" s="22">
        <f>IF(F455&gt;'data'!$H$28,'data'!$H$28,IF(F455&lt;0,0,F455))</f>
        <v>656.4674771734381</v>
      </c>
      <c r="H455" s="22">
        <f>(J455*'data'!$C$16+K455*OFFSET('data'!$C$17,0,D455)-I454*(OFFSET('data'!$C$18,0,D455)+'data'!$C$19+OFFSET('data'!$C$20,0,D455)))*$C455/60</f>
        <v>-0.9117603849631229</v>
      </c>
      <c r="I455" s="22">
        <f>(G455/60)*$C455/60+H455+I454</f>
        <v>22.9087323943552</v>
      </c>
      <c r="J455" s="22">
        <f>J454+('data'!$C$19*I454-'data'!$C$16*J454)*$C455/60</f>
        <v>87.66020853757961</v>
      </c>
      <c r="K455" s="22">
        <f>K454+(OFFSET('data'!$C$20,0,D455)*I454-OFFSET('data'!$C$17,0,D455)*K454)*$C455/60</f>
        <v>143.399924572032</v>
      </c>
      <c r="L455" s="23">
        <f>$A455/60</f>
        <v>37.5833333333333</v>
      </c>
      <c r="M455" s="19">
        <f>I455/'data'!$C$15*1000</f>
        <v>3.5</v>
      </c>
      <c r="N455" s="19">
        <f>N454+'data'!$G$21*(M454-N454)/60*C454</f>
        <v>3.4829336315166</v>
      </c>
      <c r="O455" s="20">
        <f>IF(N455&lt;='data'!$G$22,1.89,1.47)</f>
        <v>1.47</v>
      </c>
      <c r="P455" s="19">
        <f>$A455</f>
        <v>2255</v>
      </c>
      <c r="Q455" s="20">
        <f>'data'!$G$23-'data'!$G$23*(1-('data'!$G$22^O455)/('data'!$G$22^O455+N455^O455))</f>
        <v>41.2355665979397</v>
      </c>
      <c r="R455" s="20">
        <f>VLOOKUP(IF(P455-'data'!$G$24&lt;0,0,P455-'data'!$G$24),P2:Q1104,2)</f>
        <v>41.2435837000436</v>
      </c>
    </row>
    <row r="456" ht="20.05" customHeight="1">
      <c r="A456" s="17">
        <f>$A455+C455</f>
        <v>2260</v>
      </c>
      <c r="B456" s="18">
        <v>3.5</v>
      </c>
      <c r="C456" s="19">
        <v>5</v>
      </c>
      <c r="D456" t="b" s="20">
        <v>0</v>
      </c>
      <c r="E456" s="21"/>
      <c r="F456" s="22">
        <f>3600*(B456*'data'!$C$15/1000-H456-I455)/C456</f>
        <v>656.230608685642</v>
      </c>
      <c r="G456" s="22">
        <f>IF(F456&gt;'data'!$H$28,'data'!$H$28,IF(F456&lt;0,0,F456))</f>
        <v>656.230608685642</v>
      </c>
      <c r="H456" s="22">
        <f>(J456*'data'!$C$16+K456*OFFSET('data'!$C$17,0,D456)-I455*(OFFSET('data'!$C$18,0,D456)+'data'!$C$19+OFFSET('data'!$C$20,0,D456)))*$C456/60</f>
        <v>-0.911431400952295</v>
      </c>
      <c r="I456" s="22">
        <f>(G456/60)*$C456/60+H456+I455</f>
        <v>22.9087323943552</v>
      </c>
      <c r="J456" s="22">
        <f>J455+('data'!$C$19*I455-'data'!$C$16*J455)*$C456/60</f>
        <v>87.6994453320882</v>
      </c>
      <c r="K456" s="22">
        <f>K455+(OFFSET('data'!$C$20,0,D456)*I455-OFFSET('data'!$C$17,0,D456)*K455)*$C456/60</f>
        <v>143.695371130440</v>
      </c>
      <c r="L456" s="23">
        <f>$A456/60</f>
        <v>37.6666666666667</v>
      </c>
      <c r="M456" s="19">
        <f>I456/'data'!$C$15*1000</f>
        <v>3.5</v>
      </c>
      <c r="N456" s="19">
        <f>N455+'data'!$G$21*(M455-N455)/60*C455</f>
        <v>3.48313445511349</v>
      </c>
      <c r="O456" s="20">
        <f>IF(N456&lt;='data'!$G$22,1.89,1.47)</f>
        <v>1.47</v>
      </c>
      <c r="P456" s="19">
        <f>$A456</f>
        <v>2260</v>
      </c>
      <c r="Q456" s="20">
        <f>'data'!$G$23-'data'!$G$23*(1-('data'!$G$22^O456)/('data'!$G$22^O456+N456^O456))</f>
        <v>41.2336212703084</v>
      </c>
      <c r="R456" s="20">
        <f>VLOOKUP(IF(P456-'data'!$G$24&lt;0,0,P456-'data'!$G$24),P2:Q1104,2)</f>
        <v>41.2415434877113</v>
      </c>
    </row>
    <row r="457" ht="20.05" customHeight="1">
      <c r="A457" s="17">
        <f>$A456+C456</f>
        <v>2265</v>
      </c>
      <c r="B457" s="18">
        <v>3.5</v>
      </c>
      <c r="C457" s="19">
        <v>5</v>
      </c>
      <c r="D457" t="b" s="20">
        <v>0</v>
      </c>
      <c r="E457" s="21"/>
      <c r="F457" s="22">
        <f>3600*(B457*'data'!$C$15/1000-H457-I456)/C457</f>
        <v>655.994736831635</v>
      </c>
      <c r="G457" s="22">
        <f>IF(F457&gt;'data'!$H$28,'data'!$H$28,IF(F457&lt;0,0,F457))</f>
        <v>655.994736831635</v>
      </c>
      <c r="H457" s="22">
        <f>(J457*'data'!$C$16+K457*OFFSET('data'!$C$17,0,D457)-I456*(OFFSET('data'!$C$18,0,D457)+'data'!$C$19+OFFSET('data'!$C$20,0,D457)))*$C457/60</f>
        <v>-0.911103801155063</v>
      </c>
      <c r="I457" s="22">
        <f>(G457/60)*$C457/60+H457+I456</f>
        <v>22.9087323943552</v>
      </c>
      <c r="J457" s="22">
        <f>J456+('data'!$C$19*I456-'data'!$C$16*J456)*$C457/60</f>
        <v>87.73845187105999</v>
      </c>
      <c r="K457" s="22">
        <f>K456+(OFFSET('data'!$C$20,0,D457)*I456-OFFSET('data'!$C$17,0,D457)*K456)*$C457/60</f>
        <v>143.990718960374</v>
      </c>
      <c r="L457" s="23">
        <f>$A457/60</f>
        <v>37.75</v>
      </c>
      <c r="M457" s="19">
        <f>I457/'data'!$C$15*1000</f>
        <v>3.5</v>
      </c>
      <c r="N457" s="19">
        <f>N456+'data'!$G$21*(M456-N456)/60*C456</f>
        <v>3.4833329155763</v>
      </c>
      <c r="O457" s="20">
        <f>IF(N457&lt;='data'!$G$22,1.89,1.47)</f>
        <v>1.47</v>
      </c>
      <c r="P457" s="19">
        <f>$A457</f>
        <v>2265</v>
      </c>
      <c r="Q457" s="20">
        <f>'data'!$G$23-'data'!$G$23*(1-('data'!$G$22^O457)/('data'!$G$22^O457+N457^O457))</f>
        <v>41.2316989622904</v>
      </c>
      <c r="R457" s="20">
        <f>VLOOKUP(IF(P457-'data'!$G$24&lt;0,0,P457-'data'!$G$24),P2:Q1104,2)</f>
        <v>41.2395274243282</v>
      </c>
    </row>
    <row r="458" ht="20.05" customHeight="1">
      <c r="A458" s="17">
        <f>$A457+C457</f>
        <v>2270</v>
      </c>
      <c r="B458" s="18">
        <v>3.5</v>
      </c>
      <c r="C458" s="19">
        <v>5</v>
      </c>
      <c r="D458" t="b" s="20">
        <v>0</v>
      </c>
      <c r="E458" s="21"/>
      <c r="F458" s="22">
        <f>3600*(B458*'data'!$C$15/1000-H458-I457)/C458</f>
        <v>655.7598558942721</v>
      </c>
      <c r="G458" s="22">
        <f>IF(F458&gt;'data'!$H$28,'data'!$H$28,IF(F458&lt;0,0,F458))</f>
        <v>655.7598558942721</v>
      </c>
      <c r="H458" s="22">
        <f>(J458*'data'!$C$16+K458*OFFSET('data'!$C$17,0,D458)-I457*(OFFSET('data'!$C$18,0,D458)+'data'!$C$19+OFFSET('data'!$C$20,0,D458)))*$C458/60</f>
        <v>-0.910777577630948</v>
      </c>
      <c r="I458" s="22">
        <f>(G458/60)*$C458/60+H458+I457</f>
        <v>22.9087323943552</v>
      </c>
      <c r="J458" s="22">
        <f>J457+('data'!$C$19*I457-'data'!$C$16*J457)*$C458/60</f>
        <v>87.7772295057169</v>
      </c>
      <c r="K458" s="22">
        <f>K457+(OFFSET('data'!$C$20,0,D458)*I457-OFFSET('data'!$C$17,0,D458)*K457)*$C458/60</f>
        <v>144.285968094826</v>
      </c>
      <c r="L458" s="23">
        <f>$A458/60</f>
        <v>37.8333333333333</v>
      </c>
      <c r="M458" s="19">
        <f>I458/'data'!$C$15*1000</f>
        <v>3.5</v>
      </c>
      <c r="N458" s="19">
        <f>N457+'data'!$G$21*(M457-N457)/60*C457</f>
        <v>3.48352904071252</v>
      </c>
      <c r="O458" s="20">
        <f>IF(N458&lt;='data'!$G$22,1.89,1.47)</f>
        <v>1.47</v>
      </c>
      <c r="P458" s="19">
        <f>$A458</f>
        <v>2270</v>
      </c>
      <c r="Q458" s="20">
        <f>'data'!$G$23-'data'!$G$23*(1-('data'!$G$22^O458)/('data'!$G$22^O458+N458^O458))</f>
        <v>41.229799399993</v>
      </c>
      <c r="R458" s="20">
        <f>VLOOKUP(IF(P458-'data'!$G$24&lt;0,0,P458-'data'!$G$24),P2:Q1104,2)</f>
        <v>41.2375352224117</v>
      </c>
    </row>
    <row r="459" ht="20.05" customHeight="1">
      <c r="A459" s="17">
        <f>$A458+C458</f>
        <v>2275</v>
      </c>
      <c r="B459" s="18">
        <v>3.5</v>
      </c>
      <c r="C459" s="19">
        <v>5</v>
      </c>
      <c r="D459" t="b" s="20">
        <v>0</v>
      </c>
      <c r="E459" s="21"/>
      <c r="F459" s="22">
        <f>3600*(B459*'data'!$C$15/1000-H459-I458)/C459</f>
        <v>655.525960189916</v>
      </c>
      <c r="G459" s="22">
        <f>IF(F459&gt;'data'!$H$28,'data'!$H$28,IF(F459&lt;0,0,F459))</f>
        <v>655.525960189916</v>
      </c>
      <c r="H459" s="22">
        <f>(J459*'data'!$C$16+K459*OFFSET('data'!$C$17,0,D459)-I458*(OFFSET('data'!$C$18,0,D459)+'data'!$C$19+OFFSET('data'!$C$20,0,D459)))*$C459/60</f>
        <v>-0.9104527224860099</v>
      </c>
      <c r="I459" s="22">
        <f>(G459/60)*$C459/60+H459+I458</f>
        <v>22.9087323943552</v>
      </c>
      <c r="J459" s="22">
        <f>J458+('data'!$C$19*I458-'data'!$C$16*J458)*$C459/60</f>
        <v>87.8157795793512</v>
      </c>
      <c r="K459" s="22">
        <f>K458+(OFFSET('data'!$C$20,0,D459)*I458-OFFSET('data'!$C$17,0,D459)*K458)*$C459/60</f>
        <v>144.581118566776</v>
      </c>
      <c r="L459" s="23">
        <f>$A459/60</f>
        <v>37.9166666666667</v>
      </c>
      <c r="M459" s="19">
        <f>I459/'data'!$C$15*1000</f>
        <v>3.5</v>
      </c>
      <c r="N459" s="19">
        <f>N458+'data'!$G$21*(M458-N458)/60*C458</f>
        <v>3.48372285800245</v>
      </c>
      <c r="O459" s="20">
        <f>IF(N459&lt;='data'!$G$22,1.89,1.47)</f>
        <v>1.47</v>
      </c>
      <c r="P459" s="19">
        <f>$A459</f>
        <v>2275</v>
      </c>
      <c r="Q459" s="20">
        <f>'data'!$G$23-'data'!$G$23*(1-('data'!$G$22^O459)/('data'!$G$22^O459+N459^O459))</f>
        <v>41.2279223128173</v>
      </c>
      <c r="R459" s="20">
        <f>VLOOKUP(IF(P459-'data'!$G$24&lt;0,0,P459-'data'!$G$24),P2:Q1104,2)</f>
        <v>41.2355665979397</v>
      </c>
    </row>
    <row r="460" ht="20.05" customHeight="1">
      <c r="A460" s="17">
        <f>$A459+C459</f>
        <v>2280</v>
      </c>
      <c r="B460" s="18">
        <v>3.5</v>
      </c>
      <c r="C460" s="19">
        <v>5</v>
      </c>
      <c r="D460" t="b" s="20">
        <v>0</v>
      </c>
      <c r="E460" s="21"/>
      <c r="F460" s="22">
        <f>3600*(B460*'data'!$C$15/1000-H460-I459)/C460</f>
        <v>655.293044068241</v>
      </c>
      <c r="G460" s="22">
        <f>IF(F460&gt;'data'!$H$28,'data'!$H$28,IF(F460&lt;0,0,F460))</f>
        <v>655.293044068241</v>
      </c>
      <c r="H460" s="22">
        <f>(J460*'data'!$C$16+K460*OFFSET('data'!$C$17,0,D460)-I459*(OFFSET('data'!$C$18,0,D460)+'data'!$C$19+OFFSET('data'!$C$20,0,D460)))*$C460/60</f>
        <v>-0.910129227872572</v>
      </c>
      <c r="I460" s="22">
        <f>(G460/60)*$C460/60+H460+I459</f>
        <v>22.9087323943552</v>
      </c>
      <c r="J460" s="22">
        <f>J459+('data'!$C$19*I459-'data'!$C$16*J459)*$C460/60</f>
        <v>87.85410342737239</v>
      </c>
      <c r="K460" s="22">
        <f>K459+(OFFSET('data'!$C$20,0,D460)*I459-OFFSET('data'!$C$17,0,D460)*K459)*$C460/60</f>
        <v>144.876170409194</v>
      </c>
      <c r="L460" s="23">
        <f>$A460/60</f>
        <v>38</v>
      </c>
      <c r="M460" s="19">
        <f>I460/'data'!$C$15*1000</f>
        <v>3.5</v>
      </c>
      <c r="N460" s="19">
        <f>N459+'data'!$G$21*(M459-N459)/60*C459</f>
        <v>3.483914394603</v>
      </c>
      <c r="O460" s="20">
        <f>IF(N460&lt;='data'!$G$22,1.89,1.47)</f>
        <v>1.47</v>
      </c>
      <c r="P460" s="19">
        <f>$A460</f>
        <v>2280</v>
      </c>
      <c r="Q460" s="20">
        <f>'data'!$G$23-'data'!$G$23*(1-('data'!$G$22^O460)/('data'!$G$22^O460+N460^O460))</f>
        <v>41.2260674334179</v>
      </c>
      <c r="R460" s="20">
        <f>VLOOKUP(IF(P460-'data'!$G$24&lt;0,0,P460-'data'!$G$24),P2:Q1104,2)</f>
        <v>41.2336212703084</v>
      </c>
    </row>
    <row r="461" ht="20.05" customHeight="1">
      <c r="A461" s="17">
        <f>$A460+C460</f>
        <v>2285</v>
      </c>
      <c r="B461" s="18">
        <v>3.5</v>
      </c>
      <c r="C461" s="19">
        <v>5</v>
      </c>
      <c r="D461" t="b" s="20">
        <v>0</v>
      </c>
      <c r="E461" s="21"/>
      <c r="F461" s="22">
        <f>3600*(B461*'data'!$C$15/1000-H461-I460)/C461</f>
        <v>655.061101912032</v>
      </c>
      <c r="G461" s="22">
        <f>IF(F461&gt;'data'!$H$28,'data'!$H$28,IF(F461&lt;0,0,F461))</f>
        <v>655.061101912032</v>
      </c>
      <c r="H461" s="22">
        <f>(J461*'data'!$C$16+K461*OFFSET('data'!$C$17,0,D461)-I460*(OFFSET('data'!$C$18,0,D461)+'data'!$C$19+OFFSET('data'!$C$20,0,D461)))*$C461/60</f>
        <v>-0.909807085988948</v>
      </c>
      <c r="I461" s="22">
        <f>(G461/60)*$C461/60+H461+I460</f>
        <v>22.9087323943552</v>
      </c>
      <c r="J461" s="22">
        <f>J460+('data'!$C$19*I460-'data'!$C$16*J460)*$C461/60</f>
        <v>87.8922023773532</v>
      </c>
      <c r="K461" s="22">
        <f>K460+(OFFSET('data'!$C$20,0,D461)*I460-OFFSET('data'!$C$17,0,D461)*K460)*$C461/60</f>
        <v>145.171123655039</v>
      </c>
      <c r="L461" s="23">
        <f>$A461/60</f>
        <v>38.0833333333333</v>
      </c>
      <c r="M461" s="19">
        <f>I461/'data'!$C$15*1000</f>
        <v>3.5</v>
      </c>
      <c r="N461" s="19">
        <f>N460+'data'!$G$21*(M460-N460)/60*C460</f>
        <v>3.48410367735153</v>
      </c>
      <c r="O461" s="20">
        <f>IF(N461&lt;='data'!$G$22,1.89,1.47)</f>
        <v>1.47</v>
      </c>
      <c r="P461" s="19">
        <f>$A461</f>
        <v>2285</v>
      </c>
      <c r="Q461" s="20">
        <f>'data'!$G$23-'data'!$G$23*(1-('data'!$G$22^O461)/('data'!$G$22^O461+N461^O461))</f>
        <v>41.2242344976627</v>
      </c>
      <c r="R461" s="20">
        <f>VLOOKUP(IF(P461-'data'!$G$24&lt;0,0,P461-'data'!$G$24),P2:Q1104,2)</f>
        <v>41.2316989622904</v>
      </c>
    </row>
    <row r="462" ht="20.05" customHeight="1">
      <c r="A462" s="17">
        <f>$A461+C461</f>
        <v>2290</v>
      </c>
      <c r="B462" s="18">
        <v>3.5</v>
      </c>
      <c r="C462" s="19">
        <v>5</v>
      </c>
      <c r="D462" t="b" s="20">
        <v>0</v>
      </c>
      <c r="E462" s="21"/>
      <c r="F462" s="22">
        <f>3600*(B462*'data'!$C$15/1000-H462-I461)/C462</f>
        <v>654.830128136995</v>
      </c>
      <c r="G462" s="22">
        <f>IF(F462&gt;'data'!$H$28,'data'!$H$28,IF(F462&lt;0,0,F462))</f>
        <v>654.830128136995</v>
      </c>
      <c r="H462" s="22">
        <f>(J462*'data'!$C$16+K462*OFFSET('data'!$C$17,0,D462)-I461*(OFFSET('data'!$C$18,0,D462)+'data'!$C$19+OFFSET('data'!$C$20,0,D462)))*$C462/60</f>
        <v>-0.9094862890791749</v>
      </c>
      <c r="I462" s="22">
        <f>(G462/60)*$C462/60+H462+I461</f>
        <v>22.9087323943552</v>
      </c>
      <c r="J462" s="22">
        <f>J461+('data'!$C$19*I461-'data'!$C$16*J461)*$C462/60</f>
        <v>87.93007774907571</v>
      </c>
      <c r="K462" s="22">
        <f>K461+(OFFSET('data'!$C$20,0,D462)*I461-OFFSET('data'!$C$17,0,D462)*K461)*$C462/60</f>
        <v>145.465978337259</v>
      </c>
      <c r="L462" s="23">
        <f>$A462/60</f>
        <v>38.1666666666667</v>
      </c>
      <c r="M462" s="19">
        <f>I462/'data'!$C$15*1000</f>
        <v>3.5</v>
      </c>
      <c r="N462" s="19">
        <f>N461+'data'!$G$21*(M461-N461)/60*C461</f>
        <v>3.4842907327696</v>
      </c>
      <c r="O462" s="20">
        <f>IF(N462&lt;='data'!$G$22,1.89,1.47)</f>
        <v>1.47</v>
      </c>
      <c r="P462" s="19">
        <f>$A462</f>
        <v>2290</v>
      </c>
      <c r="Q462" s="20">
        <f>'data'!$G$23-'data'!$G$23*(1-('data'!$G$22^O462)/('data'!$G$22^O462+N462^O462))</f>
        <v>41.222423244594</v>
      </c>
      <c r="R462" s="20">
        <f>VLOOKUP(IF(P462-'data'!$G$24&lt;0,0,P462-'data'!$G$24),P2:Q1104,2)</f>
        <v>41.229799399993</v>
      </c>
    </row>
    <row r="463" ht="20.05" customHeight="1">
      <c r="A463" s="17">
        <f>$A462+C462</f>
        <v>2295</v>
      </c>
      <c r="B463" s="18">
        <v>3.5</v>
      </c>
      <c r="C463" s="19">
        <v>5</v>
      </c>
      <c r="D463" t="b" s="20">
        <v>0</v>
      </c>
      <c r="E463" s="21"/>
      <c r="F463" s="22">
        <f>3600*(B463*'data'!$C$15/1000-H463-I462)/C463</f>
        <v>654.600117191565</v>
      </c>
      <c r="G463" s="22">
        <f>IF(F463&gt;'data'!$H$28,'data'!$H$28,IF(F463&lt;0,0,F463))</f>
        <v>654.600117191565</v>
      </c>
      <c r="H463" s="22">
        <f>(J463*'data'!$C$16+K463*OFFSET('data'!$C$17,0,D463)-I462*(OFFSET('data'!$C$18,0,D463)+'data'!$C$19+OFFSET('data'!$C$20,0,D463)))*$C463/60</f>
        <v>-0.909166829432744</v>
      </c>
      <c r="I463" s="22">
        <f>(G463/60)*$C463/60+H463+I462</f>
        <v>22.9087323943552</v>
      </c>
      <c r="J463" s="22">
        <f>J462+('data'!$C$19*I462-'data'!$C$16*J462)*$C463/60</f>
        <v>87.9677308545771</v>
      </c>
      <c r="K463" s="22">
        <f>K462+(OFFSET('data'!$C$20,0,D463)*I462-OFFSET('data'!$C$17,0,D463)*K462)*$C463/60</f>
        <v>145.760734488790</v>
      </c>
      <c r="L463" s="23">
        <f>$A463/60</f>
        <v>38.25</v>
      </c>
      <c r="M463" s="19">
        <f>I463/'data'!$C$15*1000</f>
        <v>3.5</v>
      </c>
      <c r="N463" s="19">
        <f>N462+'data'!$G$21*(M462-N462)/60*C462</f>
        <v>3.48447558706668</v>
      </c>
      <c r="O463" s="20">
        <f>IF(N463&lt;='data'!$G$22,1.89,1.47)</f>
        <v>1.47</v>
      </c>
      <c r="P463" s="19">
        <f>$A463</f>
        <v>2295</v>
      </c>
      <c r="Q463" s="20">
        <f>'data'!$G$23-'data'!$G$23*(1-('data'!$G$22^O463)/('data'!$G$22^O463+N463^O463))</f>
        <v>41.2206334163889</v>
      </c>
      <c r="R463" s="20">
        <f>VLOOKUP(IF(P463-'data'!$G$24&lt;0,0,P463-'data'!$G$24),P2:Q1104,2)</f>
        <v>41.2279223128173</v>
      </c>
    </row>
    <row r="464" ht="20.05" customHeight="1">
      <c r="A464" s="17">
        <f>$A463+C463</f>
        <v>2300</v>
      </c>
      <c r="B464" s="18">
        <v>3.5</v>
      </c>
      <c r="C464" s="19">
        <v>5</v>
      </c>
      <c r="D464" t="b" s="20">
        <v>0</v>
      </c>
      <c r="E464" s="21"/>
      <c r="F464" s="22">
        <f>3600*(B464*'data'!$C$15/1000-H464-I463)/C464</f>
        <v>654.371063556708</v>
      </c>
      <c r="G464" s="22">
        <f>IF(F464&gt;'data'!$H$28,'data'!$H$28,IF(F464&lt;0,0,F464))</f>
        <v>654.371063556708</v>
      </c>
      <c r="H464" s="22">
        <f>(J464*'data'!$C$16+K464*OFFSET('data'!$C$17,0,D464)-I463*(OFFSET('data'!$C$18,0,D464)+'data'!$C$19+OFFSET('data'!$C$20,0,D464)))*$C464/60</f>
        <v>-0.908848699384332</v>
      </c>
      <c r="I464" s="22">
        <f>(G464/60)*$C464/60+H464+I463</f>
        <v>22.9087323943552</v>
      </c>
      <c r="J464" s="22">
        <f>J463+('data'!$C$19*I463-'data'!$C$16*J463)*$C464/60</f>
        <v>88.005162998195</v>
      </c>
      <c r="K464" s="22">
        <f>K463+(OFFSET('data'!$C$20,0,D464)*I463-OFFSET('data'!$C$17,0,D464)*K463)*$C464/60</f>
        <v>146.055392142558</v>
      </c>
      <c r="L464" s="23">
        <f>$A464/60</f>
        <v>38.3333333333333</v>
      </c>
      <c r="M464" s="19">
        <f>I464/'data'!$C$15*1000</f>
        <v>3.5</v>
      </c>
      <c r="N464" s="19">
        <f>N463+'data'!$G$21*(M463-N463)/60*C463</f>
        <v>3.48465826614383</v>
      </c>
      <c r="O464" s="20">
        <f>IF(N464&lt;='data'!$G$22,1.89,1.47)</f>
        <v>1.47</v>
      </c>
      <c r="P464" s="19">
        <f>$A464</f>
        <v>2300</v>
      </c>
      <c r="Q464" s="20">
        <f>'data'!$G$23-'data'!$G$23*(1-('data'!$G$22^O464)/('data'!$G$22^O464+N464^O464))</f>
        <v>41.2188647583215</v>
      </c>
      <c r="R464" s="20">
        <f>VLOOKUP(IF(P464-'data'!$G$24&lt;0,0,P464-'data'!$G$24),P2:Q1104,2)</f>
        <v>41.2260674334179</v>
      </c>
    </row>
    <row r="465" ht="20.05" customHeight="1">
      <c r="A465" s="17">
        <f>$A464+C464</f>
        <v>2305</v>
      </c>
      <c r="B465" s="18">
        <v>3.5</v>
      </c>
      <c r="C465" s="19">
        <v>5</v>
      </c>
      <c r="D465" t="b" s="20">
        <v>0</v>
      </c>
      <c r="E465" s="21"/>
      <c r="F465" s="22">
        <f>3600*(B465*'data'!$C$15/1000-H465-I464)/C465</f>
        <v>654.142961745738</v>
      </c>
      <c r="G465" s="22">
        <f>IF(F465&gt;'data'!$H$28,'data'!$H$28,IF(F465&lt;0,0,F465))</f>
        <v>654.142961745738</v>
      </c>
      <c r="H465" s="22">
        <f>(J465*'data'!$C$16+K465*OFFSET('data'!$C$17,0,D465)-I464*(OFFSET('data'!$C$18,0,D465)+'data'!$C$19+OFFSET('data'!$C$20,0,D465)))*$C465/60</f>
        <v>-0.90853189131354</v>
      </c>
      <c r="I465" s="22">
        <f>(G465/60)*$C465/60+H465+I464</f>
        <v>22.9087323943552</v>
      </c>
      <c r="J465" s="22">
        <f>J464+('data'!$C$19*I464-'data'!$C$16*J464)*$C465/60</f>
        <v>88.0423754766127</v>
      </c>
      <c r="K465" s="22">
        <f>K464+(OFFSET('data'!$C$20,0,D465)*I464-OFFSET('data'!$C$17,0,D465)*K464)*$C465/60</f>
        <v>146.349951331478</v>
      </c>
      <c r="L465" s="23">
        <f>$A465/60</f>
        <v>38.4166666666667</v>
      </c>
      <c r="M465" s="19">
        <f>I465/'data'!$C$15*1000</f>
        <v>3.5</v>
      </c>
      <c r="N465" s="19">
        <f>N464+'data'!$G$21*(M464-N464)/60*C464</f>
        <v>3.48483879559733</v>
      </c>
      <c r="O465" s="20">
        <f>IF(N465&lt;='data'!$G$22,1.89,1.47)</f>
        <v>1.47</v>
      </c>
      <c r="P465" s="19">
        <f>$A465</f>
        <v>2305</v>
      </c>
      <c r="Q465" s="20">
        <f>'data'!$G$23-'data'!$G$23*(1-('data'!$G$22^O465)/('data'!$G$22^O465+N465^O465))</f>
        <v>41.2171170187247</v>
      </c>
      <c r="R465" s="20">
        <f>VLOOKUP(IF(P465-'data'!$G$24&lt;0,0,P465-'data'!$G$24),P2:Q1104,2)</f>
        <v>41.2242344976627</v>
      </c>
    </row>
    <row r="466" ht="20.05" customHeight="1">
      <c r="A466" s="17">
        <f>$A465+C465</f>
        <v>2310</v>
      </c>
      <c r="B466" s="18">
        <v>3.5</v>
      </c>
      <c r="C466" s="19">
        <v>5</v>
      </c>
      <c r="D466" t="b" s="20">
        <v>0</v>
      </c>
      <c r="E466" s="21"/>
      <c r="F466" s="22">
        <f>3600*(B466*'data'!$C$15/1000-H466-I465)/C466</f>
        <v>653.915806304118</v>
      </c>
      <c r="G466" s="22">
        <f>IF(F466&gt;'data'!$H$28,'data'!$H$28,IF(F466&lt;0,0,F466))</f>
        <v>653.915806304118</v>
      </c>
      <c r="H466" s="22">
        <f>(J466*'data'!$C$16+K466*OFFSET('data'!$C$17,0,D466)-I465*(OFFSET('data'!$C$18,0,D466)+'data'!$C$19+OFFSET('data'!$C$20,0,D466)))*$C466/60</f>
        <v>-0.908216397644624</v>
      </c>
      <c r="I466" s="22">
        <f>(G466/60)*$C466/60+H466+I465</f>
        <v>22.9087323943552</v>
      </c>
      <c r="J466" s="22">
        <f>J465+('data'!$C$19*I465-'data'!$C$16*J465)*$C466/60</f>
        <v>88.07936957890421</v>
      </c>
      <c r="K466" s="22">
        <f>K465+(OFFSET('data'!$C$20,0,D466)*I465-OFFSET('data'!$C$17,0,D466)*K465)*$C466/60</f>
        <v>146.644412088454</v>
      </c>
      <c r="L466" s="23">
        <f>$A466/60</f>
        <v>38.5</v>
      </c>
      <c r="M466" s="19">
        <f>I466/'data'!$C$15*1000</f>
        <v>3.5</v>
      </c>
      <c r="N466" s="19">
        <f>N465+'data'!$G$21*(M465-N465)/60*C465</f>
        <v>3.48501720072226</v>
      </c>
      <c r="O466" s="20">
        <f>IF(N466&lt;='data'!$G$22,1.89,1.47)</f>
        <v>1.47</v>
      </c>
      <c r="P466" s="19">
        <f>$A466</f>
        <v>2310</v>
      </c>
      <c r="Q466" s="20">
        <f>'data'!$G$23-'data'!$G$23*(1-('data'!$G$22^O466)/('data'!$G$22^O466+N466^O466))</f>
        <v>41.2153899489528</v>
      </c>
      <c r="R466" s="20">
        <f>VLOOKUP(IF(P466-'data'!$G$24&lt;0,0,P466-'data'!$G$24),P2:Q1104,2)</f>
        <v>41.222423244594</v>
      </c>
    </row>
    <row r="467" ht="20.05" customHeight="1">
      <c r="A467" s="17">
        <f>$A466+C466</f>
        <v>2315</v>
      </c>
      <c r="B467" s="18">
        <v>3.5</v>
      </c>
      <c r="C467" s="19">
        <v>5</v>
      </c>
      <c r="D467" t="b" s="20">
        <v>0</v>
      </c>
      <c r="E467" s="21"/>
      <c r="F467" s="22">
        <f>3600*(B467*'data'!$C$15/1000-H467-I466)/C467</f>
        <v>653.689591809283</v>
      </c>
      <c r="G467" s="22">
        <f>IF(F467&gt;'data'!$H$28,'data'!$H$28,IF(F467&lt;0,0,F467))</f>
        <v>653.689591809283</v>
      </c>
      <c r="H467" s="22">
        <f>(J467*'data'!$C$16+K467*OFFSET('data'!$C$17,0,D467)-I466*(OFFSET('data'!$C$18,0,D467)+'data'!$C$19+OFFSET('data'!$C$20,0,D467)))*$C467/60</f>
        <v>-0.907902210846241</v>
      </c>
      <c r="I467" s="22">
        <f>(G467/60)*$C467/60+H467+I466</f>
        <v>22.9087323943552</v>
      </c>
      <c r="J467" s="22">
        <f>J466+('data'!$C$19*I466-'data'!$C$16*J466)*$C467/60</f>
        <v>88.11614658657859</v>
      </c>
      <c r="K467" s="22">
        <f>K466+(OFFSET('data'!$C$20,0,D467)*I466-OFFSET('data'!$C$17,0,D467)*K466)*$C467/60</f>
        <v>146.938774446378</v>
      </c>
      <c r="L467" s="23">
        <f>$A467/60</f>
        <v>38.5833333333333</v>
      </c>
      <c r="M467" s="19">
        <f>I467/'data'!$C$15*1000</f>
        <v>3.5</v>
      </c>
      <c r="N467" s="19">
        <f>N466+'data'!$G$21*(M466-N466)/60*C466</f>
        <v>3.48519350651604</v>
      </c>
      <c r="O467" s="20">
        <f>IF(N467&lt;='data'!$G$22,1.89,1.47)</f>
        <v>1.47</v>
      </c>
      <c r="P467" s="19">
        <f>$A467</f>
        <v>2315</v>
      </c>
      <c r="Q467" s="20">
        <f>'data'!$G$23-'data'!$G$23*(1-('data'!$G$22^O467)/('data'!$G$22^O467+N467^O467))</f>
        <v>41.2136833033447</v>
      </c>
      <c r="R467" s="20">
        <f>VLOOKUP(IF(P467-'data'!$G$24&lt;0,0,P467-'data'!$G$24),P2:Q1104,2)</f>
        <v>41.2206334163889</v>
      </c>
    </row>
    <row r="468" ht="20.05" customHeight="1">
      <c r="A468" s="17">
        <f>$A467+C467</f>
        <v>2320</v>
      </c>
      <c r="B468" s="18">
        <v>3.5</v>
      </c>
      <c r="C468" s="19">
        <v>5</v>
      </c>
      <c r="D468" t="b" s="20">
        <v>0</v>
      </c>
      <c r="E468" s="21"/>
      <c r="F468" s="22">
        <f>3600*(B468*'data'!$C$15/1000-H468-I467)/C468</f>
        <v>653.464312870438</v>
      </c>
      <c r="G468" s="22">
        <f>IF(F468&gt;'data'!$H$28,'data'!$H$28,IF(F468&lt;0,0,F468))</f>
        <v>653.464312870438</v>
      </c>
      <c r="H468" s="22">
        <f>(J468*'data'!$C$16+K468*OFFSET('data'!$C$17,0,D468)-I467*(OFFSET('data'!$C$18,0,D468)+'data'!$C$19+OFFSET('data'!$C$20,0,D468)))*$C468/60</f>
        <v>-0.907589323431179</v>
      </c>
      <c r="I468" s="22">
        <f>(G468/60)*$C468/60+H468+I467</f>
        <v>22.9087323943552</v>
      </c>
      <c r="J468" s="22">
        <f>J467+('data'!$C$19*I467-'data'!$C$16*J467)*$C468/60</f>
        <v>88.1527077736247</v>
      </c>
      <c r="K468" s="22">
        <f>K467+(OFFSET('data'!$C$20,0,D468)*I467-OFFSET('data'!$C$17,0,D468)*K467)*$C468/60</f>
        <v>147.233038438132</v>
      </c>
      <c r="L468" s="23">
        <f>$A468/60</f>
        <v>38.6666666666667</v>
      </c>
      <c r="M468" s="19">
        <f>I468/'data'!$C$15*1000</f>
        <v>3.5</v>
      </c>
      <c r="N468" s="19">
        <f>N467+'data'!$G$21*(M467-N467)/60*C467</f>
        <v>3.48536773768196</v>
      </c>
      <c r="O468" s="20">
        <f>IF(N468&lt;='data'!$G$22,1.89,1.47)</f>
        <v>1.47</v>
      </c>
      <c r="P468" s="19">
        <f>$A468</f>
        <v>2320</v>
      </c>
      <c r="Q468" s="20">
        <f>'data'!$G$23-'data'!$G$23*(1-('data'!$G$22^O468)/('data'!$G$22^O468+N468^O468))</f>
        <v>41.2119968391868</v>
      </c>
      <c r="R468" s="20">
        <f>VLOOKUP(IF(P468-'data'!$G$24&lt;0,0,P468-'data'!$G$24),P2:Q1104,2)</f>
        <v>41.2188647583215</v>
      </c>
    </row>
    <row r="469" ht="20.05" customHeight="1">
      <c r="A469" s="17">
        <f>$A468+C468</f>
        <v>2325</v>
      </c>
      <c r="B469" s="18">
        <v>3.5</v>
      </c>
      <c r="C469" s="19">
        <v>5</v>
      </c>
      <c r="D469" t="b" s="20">
        <v>0</v>
      </c>
      <c r="E469" s="21"/>
      <c r="F469" s="22">
        <f>3600*(B469*'data'!$C$15/1000-H469-I468)/C469</f>
        <v>653.239964128386</v>
      </c>
      <c r="G469" s="22">
        <f>IF(F469&gt;'data'!$H$28,'data'!$H$28,IF(F469&lt;0,0,F469))</f>
        <v>653.239964128386</v>
      </c>
      <c r="H469" s="22">
        <f>(J469*'data'!$C$16+K469*OFFSET('data'!$C$17,0,D469)-I468*(OFFSET('data'!$C$18,0,D469)+'data'!$C$19+OFFSET('data'!$C$20,0,D469)))*$C469/60</f>
        <v>-0.907277727956106</v>
      </c>
      <c r="I469" s="22">
        <f>(G469/60)*$C469/60+H469+I468</f>
        <v>22.9087323943552</v>
      </c>
      <c r="J469" s="22">
        <f>J468+('data'!$C$19*I468-'data'!$C$16*J468)*$C469/60</f>
        <v>88.1890544065552</v>
      </c>
      <c r="K469" s="22">
        <f>K468+(OFFSET('data'!$C$20,0,D469)*I468-OFFSET('data'!$C$17,0,D469)*K468)*$C469/60</f>
        <v>147.527204096586</v>
      </c>
      <c r="L469" s="23">
        <f>$A469/60</f>
        <v>38.75</v>
      </c>
      <c r="M469" s="19">
        <f>I469/'data'!$C$15*1000</f>
        <v>3.5</v>
      </c>
      <c r="N469" s="19">
        <f>N468+'data'!$G$21*(M468-N468)/60*C468</f>
        <v>3.4855399186326</v>
      </c>
      <c r="O469" s="20">
        <f>IF(N469&lt;='data'!$G$22,1.89,1.47)</f>
        <v>1.47</v>
      </c>
      <c r="P469" s="19">
        <f>$A469</f>
        <v>2325</v>
      </c>
      <c r="Q469" s="20">
        <f>'data'!$G$23-'data'!$G$23*(1-('data'!$G$22^O469)/('data'!$G$22^O469+N469^O469))</f>
        <v>41.2103303166779</v>
      </c>
      <c r="R469" s="20">
        <f>VLOOKUP(IF(P469-'data'!$G$24&lt;0,0,P469-'data'!$G$24),P2:Q1104,2)</f>
        <v>41.2171170187247</v>
      </c>
    </row>
    <row r="470" ht="20.05" customHeight="1">
      <c r="A470" s="17">
        <f>$A469+C469</f>
        <v>2330</v>
      </c>
      <c r="B470" s="18">
        <v>3.5</v>
      </c>
      <c r="C470" s="19">
        <v>5</v>
      </c>
      <c r="D470" t="b" s="20">
        <v>0</v>
      </c>
      <c r="E470" s="21"/>
      <c r="F470" s="22">
        <f>3600*(B470*'data'!$C$15/1000-H470-I469)/C470</f>
        <v>653.0165402553311</v>
      </c>
      <c r="G470" s="22">
        <f>IF(F470&gt;'data'!$H$28,'data'!$H$28,IF(F470&lt;0,0,F470))</f>
        <v>653.0165402553311</v>
      </c>
      <c r="H470" s="22">
        <f>(J470*'data'!$C$16+K470*OFFSET('data'!$C$17,0,D470)-I469*(OFFSET('data'!$C$18,0,D470)+'data'!$C$19+OFFSET('data'!$C$20,0,D470)))*$C470/60</f>
        <v>-0.906967417021308</v>
      </c>
      <c r="I470" s="22">
        <f>(G470/60)*$C470/60+H470+I469</f>
        <v>22.9087323943552</v>
      </c>
      <c r="J470" s="22">
        <f>J469+('data'!$C$19*I469-'data'!$C$16*J469)*$C470/60</f>
        <v>88.2251877444503</v>
      </c>
      <c r="K470" s="22">
        <f>K469+(OFFSET('data'!$C$20,0,D470)*I469-OFFSET('data'!$C$17,0,D470)*K469)*$C470/60</f>
        <v>147.821271454601</v>
      </c>
      <c r="L470" s="23">
        <f>$A470/60</f>
        <v>38.8333333333333</v>
      </c>
      <c r="M470" s="19">
        <f>I470/'data'!$C$15*1000</f>
        <v>3.5</v>
      </c>
      <c r="N470" s="19">
        <f>N469+'data'!$G$21*(M469-N469)/60*C469</f>
        <v>3.48571007349328</v>
      </c>
      <c r="O470" s="20">
        <f>IF(N470&lt;='data'!$G$22,1.89,1.47)</f>
        <v>1.47</v>
      </c>
      <c r="P470" s="19">
        <f>$A470</f>
        <v>2330</v>
      </c>
      <c r="Q470" s="20">
        <f>'data'!$G$23-'data'!$G$23*(1-('data'!$G$22^O470)/('data'!$G$22^O470+N470^O470))</f>
        <v>41.2086834988929</v>
      </c>
      <c r="R470" s="20">
        <f>VLOOKUP(IF(P470-'data'!$G$24&lt;0,0,P470-'data'!$G$24),P2:Q1104,2)</f>
        <v>41.2153899489528</v>
      </c>
    </row>
    <row r="471" ht="20.05" customHeight="1">
      <c r="A471" s="17">
        <f>$A470+C470</f>
        <v>2335</v>
      </c>
      <c r="B471" s="18">
        <v>3.5</v>
      </c>
      <c r="C471" s="19">
        <v>5</v>
      </c>
      <c r="D471" t="b" s="20">
        <v>0</v>
      </c>
      <c r="E471" s="21"/>
      <c r="F471" s="22">
        <f>3600*(B471*'data'!$C$15/1000-H471-I470)/C471</f>
        <v>652.7940359547021</v>
      </c>
      <c r="G471" s="22">
        <f>IF(F471&gt;'data'!$H$28,'data'!$H$28,IF(F471&lt;0,0,F471))</f>
        <v>652.7940359547021</v>
      </c>
      <c r="H471" s="22">
        <f>(J471*'data'!$C$16+K471*OFFSET('data'!$C$17,0,D471)-I470*(OFFSET('data'!$C$18,0,D471)+'data'!$C$19+OFFSET('data'!$C$20,0,D471)))*$C471/60</f>
        <v>-0.906658383270435</v>
      </c>
      <c r="I471" s="22">
        <f>(G471/60)*$C471/60+H471+I470</f>
        <v>22.9087323943552</v>
      </c>
      <c r="J471" s="22">
        <f>J470+('data'!$C$19*I470-'data'!$C$16*J470)*$C471/60</f>
        <v>88.2611090390015</v>
      </c>
      <c r="K471" s="22">
        <f>K470+(OFFSET('data'!$C$20,0,D471)*I470-OFFSET('data'!$C$17,0,D471)*K470)*$C471/60</f>
        <v>148.115240545025</v>
      </c>
      <c r="L471" s="23">
        <f>$A471/60</f>
        <v>38.9166666666667</v>
      </c>
      <c r="M471" s="19">
        <f>I471/'data'!$C$15*1000</f>
        <v>3.5</v>
      </c>
      <c r="N471" s="19">
        <f>N470+'data'!$G$21*(M470-N470)/60*C470</f>
        <v>3.48587822610543</v>
      </c>
      <c r="O471" s="20">
        <f>IF(N471&lt;='data'!$G$22,1.89,1.47)</f>
        <v>1.47</v>
      </c>
      <c r="P471" s="19">
        <f>$A471</f>
        <v>2335</v>
      </c>
      <c r="Q471" s="20">
        <f>'data'!$G$23-'data'!$G$23*(1-('data'!$G$22^O471)/('data'!$G$22^O471+N471^O471))</f>
        <v>41.207056151748</v>
      </c>
      <c r="R471" s="20">
        <f>VLOOKUP(IF(P471-'data'!$G$24&lt;0,0,P471-'data'!$G$24),P2:Q1104,2)</f>
        <v>41.2136833033447</v>
      </c>
    </row>
    <row r="472" ht="20.05" customHeight="1">
      <c r="A472" s="17">
        <f>$A471+C471</f>
        <v>2340</v>
      </c>
      <c r="B472" s="18">
        <v>3.5</v>
      </c>
      <c r="C472" s="19">
        <v>5</v>
      </c>
      <c r="D472" t="b" s="20">
        <v>0</v>
      </c>
      <c r="E472" s="21"/>
      <c r="F472" s="22">
        <f>3600*(B472*'data'!$C$15/1000-H472-I471)/C472</f>
        <v>652.572445960966</v>
      </c>
      <c r="G472" s="22">
        <f>IF(F472&gt;'data'!$H$28,'data'!$H$28,IF(F472&lt;0,0,F472))</f>
        <v>652.572445960966</v>
      </c>
      <c r="H472" s="22">
        <f>(J472*'data'!$C$16+K472*OFFSET('data'!$C$17,0,D472)-I471*(OFFSET('data'!$C$18,0,D472)+'data'!$C$19+OFFSET('data'!$C$20,0,D472)))*$C472/60</f>
        <v>-0.906350619390245</v>
      </c>
      <c r="I472" s="22">
        <f>(G472/60)*$C472/60+H472+I471</f>
        <v>22.9087323943552</v>
      </c>
      <c r="J472" s="22">
        <f>J471+('data'!$C$19*I471-'data'!$C$16*J471)*$C472/60</f>
        <v>88.296819534555</v>
      </c>
      <c r="K472" s="22">
        <f>K471+(OFFSET('data'!$C$20,0,D472)*I471-OFFSET('data'!$C$17,0,D472)*K471)*$C472/60</f>
        <v>148.409111400695</v>
      </c>
      <c r="L472" s="23">
        <f>$A472/60</f>
        <v>39</v>
      </c>
      <c r="M472" s="19">
        <f>I472/'data'!$C$15*1000</f>
        <v>3.5</v>
      </c>
      <c r="N472" s="19">
        <f>N471+'data'!$G$21*(M471-N471)/60*C471</f>
        <v>3.48604440002994</v>
      </c>
      <c r="O472" s="20">
        <f>IF(N472&lt;='data'!$G$22,1.89,1.47)</f>
        <v>1.47</v>
      </c>
      <c r="P472" s="19">
        <f>$A472</f>
        <v>2340</v>
      </c>
      <c r="Q472" s="20">
        <f>'data'!$G$23-'data'!$G$23*(1-('data'!$G$22^O472)/('data'!$G$22^O472+N472^O472))</f>
        <v>41.2054480439657</v>
      </c>
      <c r="R472" s="20">
        <f>VLOOKUP(IF(P472-'data'!$G$24&lt;0,0,P472-'data'!$G$24),P2:Q1104,2)</f>
        <v>41.2119968391868</v>
      </c>
    </row>
    <row r="473" ht="20.05" customHeight="1">
      <c r="A473" s="17">
        <f>$A472+C472</f>
        <v>2345</v>
      </c>
      <c r="B473" s="18">
        <v>3.5</v>
      </c>
      <c r="C473" s="19">
        <v>5</v>
      </c>
      <c r="D473" t="b" s="20">
        <v>0</v>
      </c>
      <c r="E473" s="21"/>
      <c r="F473" s="22">
        <f>3600*(B473*'data'!$C$15/1000-H473-I472)/C473</f>
        <v>652.351765039444</v>
      </c>
      <c r="G473" s="22">
        <f>IF(F473&gt;'data'!$H$28,'data'!$H$28,IF(F473&lt;0,0,F473))</f>
        <v>652.351765039444</v>
      </c>
      <c r="H473" s="22">
        <f>(J473*'data'!$C$16+K473*OFFSET('data'!$C$17,0,D473)-I472*(OFFSET('data'!$C$18,0,D473)+'data'!$C$19+OFFSET('data'!$C$20,0,D473)))*$C473/60</f>
        <v>-0.906044118110354</v>
      </c>
      <c r="I473" s="22">
        <f>(G473/60)*$C473/60+H473+I472</f>
        <v>22.9087323943552</v>
      </c>
      <c r="J473" s="22">
        <f>J472+('data'!$C$19*I472-'data'!$C$16*J472)*$C473/60</f>
        <v>88.33232046815461</v>
      </c>
      <c r="K473" s="22">
        <f>K472+(OFFSET('data'!$C$20,0,D473)*I472-OFFSET('data'!$C$17,0,D473)*K472)*$C473/60</f>
        <v>148.702884054439</v>
      </c>
      <c r="L473" s="23">
        <f>$A473/60</f>
        <v>39.0833333333333</v>
      </c>
      <c r="M473" s="19">
        <f>I473/'data'!$C$15*1000</f>
        <v>3.5</v>
      </c>
      <c r="N473" s="19">
        <f>N472+'data'!$G$21*(M472-N472)/60*C472</f>
        <v>3.48620861855045</v>
      </c>
      <c r="O473" s="20">
        <f>IF(N473&lt;='data'!$G$22,1.89,1.47)</f>
        <v>1.47</v>
      </c>
      <c r="P473" s="19">
        <f>$A473</f>
        <v>2345</v>
      </c>
      <c r="Q473" s="20">
        <f>'data'!$G$23-'data'!$G$23*(1-('data'!$G$22^O473)/('data'!$G$22^O473+N473^O473))</f>
        <v>41.203858947041</v>
      </c>
      <c r="R473" s="20">
        <f>VLOOKUP(IF(P473-'data'!$G$24&lt;0,0,P473-'data'!$G$24),P2:Q1104,2)</f>
        <v>41.2103303166779</v>
      </c>
    </row>
    <row r="474" ht="20.05" customHeight="1">
      <c r="A474" s="17">
        <f>$A473+C473</f>
        <v>2350</v>
      </c>
      <c r="B474" s="18">
        <v>3.5</v>
      </c>
      <c r="C474" s="19">
        <v>5</v>
      </c>
      <c r="D474" t="b" s="20">
        <v>0</v>
      </c>
      <c r="E474" s="21"/>
      <c r="F474" s="22">
        <f>3600*(B474*'data'!$C$15/1000-H474-I473)/C474</f>
        <v>652.131987986136</v>
      </c>
      <c r="G474" s="22">
        <f>IF(F474&gt;'data'!$H$28,'data'!$H$28,IF(F474&lt;0,0,F474))</f>
        <v>652.131987986136</v>
      </c>
      <c r="H474" s="22">
        <f>(J474*'data'!$C$16+K474*OFFSET('data'!$C$17,0,D474)-I473*(OFFSET('data'!$C$18,0,D474)+'data'!$C$19+OFFSET('data'!$C$20,0,D474)))*$C474/60</f>
        <v>-0.905738872202981</v>
      </c>
      <c r="I474" s="22">
        <f>(G474/60)*$C474/60+H474+I473</f>
        <v>22.9087323943552</v>
      </c>
      <c r="J474" s="22">
        <f>J473+('data'!$C$19*I473-'data'!$C$16*J473)*$C474/60</f>
        <v>88.36761306958481</v>
      </c>
      <c r="K474" s="22">
        <f>K473+(OFFSET('data'!$C$20,0,D474)*I473-OFFSET('data'!$C$17,0,D474)*K473)*$C474/60</f>
        <v>148.996558539073</v>
      </c>
      <c r="L474" s="23">
        <f>$A474/60</f>
        <v>39.1666666666667</v>
      </c>
      <c r="M474" s="19">
        <f>I474/'data'!$C$15*1000</f>
        <v>3.5</v>
      </c>
      <c r="N474" s="19">
        <f>N473+'data'!$G$21*(M473-N473)/60*C473</f>
        <v>3.48637090467661</v>
      </c>
      <c r="O474" s="20">
        <f>IF(N474&lt;='data'!$G$22,1.89,1.47)</f>
        <v>1.47</v>
      </c>
      <c r="P474" s="19">
        <f>$A474</f>
        <v>2350</v>
      </c>
      <c r="Q474" s="20">
        <f>'data'!$G$23-'data'!$G$23*(1-('data'!$G$22^O474)/('data'!$G$22^O474+N474^O474))</f>
        <v>41.2022886352074</v>
      </c>
      <c r="R474" s="20">
        <f>VLOOKUP(IF(P474-'data'!$G$24&lt;0,0,P474-'data'!$G$24),P2:Q1104,2)</f>
        <v>41.2086834988929</v>
      </c>
    </row>
    <row r="475" ht="20.05" customHeight="1">
      <c r="A475" s="17">
        <f>$A474+C474</f>
        <v>2355</v>
      </c>
      <c r="B475" s="18">
        <v>3.5</v>
      </c>
      <c r="C475" s="19">
        <v>5</v>
      </c>
      <c r="D475" t="b" s="20">
        <v>0</v>
      </c>
      <c r="E475" s="21"/>
      <c r="F475" s="22">
        <f>3600*(B475*'data'!$C$15/1000-H475-I474)/C475</f>
        <v>651.913109627532</v>
      </c>
      <c r="G475" s="22">
        <f>IF(F475&gt;'data'!$H$28,'data'!$H$28,IF(F475&lt;0,0,F475))</f>
        <v>651.913109627532</v>
      </c>
      <c r="H475" s="22">
        <f>(J475*'data'!$C$16+K475*OFFSET('data'!$C$17,0,D475)-I474*(OFFSET('data'!$C$18,0,D475)+'data'!$C$19+OFFSET('data'!$C$20,0,D475)))*$C475/60</f>
        <v>-0.905434874482698</v>
      </c>
      <c r="I475" s="22">
        <f>(G475/60)*$C475/60+H475+I474</f>
        <v>22.9087323943552</v>
      </c>
      <c r="J475" s="22">
        <f>J474+('data'!$C$19*I474-'data'!$C$16*J474)*$C475/60</f>
        <v>88.4026985614132</v>
      </c>
      <c r="K475" s="22">
        <f>K474+(OFFSET('data'!$C$20,0,D475)*I474-OFFSET('data'!$C$17,0,D475)*K474)*$C475/60</f>
        <v>149.290134887401</v>
      </c>
      <c r="L475" s="23">
        <f>$A475/60</f>
        <v>39.25</v>
      </c>
      <c r="M475" s="19">
        <f>I475/'data'!$C$15*1000</f>
        <v>3.5</v>
      </c>
      <c r="N475" s="19">
        <f>N474+'data'!$G$21*(M474-N474)/60*C474</f>
        <v>3.48653128114732</v>
      </c>
      <c r="O475" s="20">
        <f>IF(N475&lt;='data'!$G$22,1.89,1.47)</f>
        <v>1.47</v>
      </c>
      <c r="P475" s="19">
        <f>$A475</f>
        <v>2355</v>
      </c>
      <c r="Q475" s="20">
        <f>'data'!$G$23-'data'!$G$23*(1-('data'!$G$22^O475)/('data'!$G$22^O475+N475^O475))</f>
        <v>41.2007368854031</v>
      </c>
      <c r="R475" s="20">
        <f>VLOOKUP(IF(P475-'data'!$G$24&lt;0,0,P475-'data'!$G$24),P2:Q1104,2)</f>
        <v>41.207056151748</v>
      </c>
    </row>
    <row r="476" ht="20.05" customHeight="1">
      <c r="A476" s="17">
        <f>$A475+C475</f>
        <v>2360</v>
      </c>
      <c r="B476" s="18">
        <v>3.5</v>
      </c>
      <c r="C476" s="19">
        <v>5</v>
      </c>
      <c r="D476" t="b" s="20">
        <v>0</v>
      </c>
      <c r="E476" s="21"/>
      <c r="F476" s="22">
        <f>3600*(B476*'data'!$C$15/1000-H476-I475)/C476</f>
        <v>651.695124820444</v>
      </c>
      <c r="G476" s="22">
        <f>IF(F476&gt;'data'!$H$28,'data'!$H$28,IF(F476&lt;0,0,F476))</f>
        <v>651.695124820444</v>
      </c>
      <c r="H476" s="22">
        <f>(J476*'data'!$C$16+K476*OFFSET('data'!$C$17,0,D476)-I475*(OFFSET('data'!$C$18,0,D476)+'data'!$C$19+OFFSET('data'!$C$20,0,D476)))*$C476/60</f>
        <v>-0.905132117806187</v>
      </c>
      <c r="I476" s="22">
        <f>(G476/60)*$C476/60+H476+I475</f>
        <v>22.9087323943552</v>
      </c>
      <c r="J476" s="22">
        <f>J475+('data'!$C$19*I475-'data'!$C$16*J475)*$C476/60</f>
        <v>88.437578159033</v>
      </c>
      <c r="K476" s="22">
        <f>K475+(OFFSET('data'!$C$20,0,D476)*I475-OFFSET('data'!$C$17,0,D476)*K475)*$C476/60</f>
        <v>149.583613132217</v>
      </c>
      <c r="L476" s="23">
        <f>$A476/60</f>
        <v>39.3333333333333</v>
      </c>
      <c r="M476" s="19">
        <f>I476/'data'!$C$15*1000</f>
        <v>3.5</v>
      </c>
      <c r="N476" s="19">
        <f>N475+'data'!$G$21*(M475-N475)/60*C475</f>
        <v>3.4866897704339</v>
      </c>
      <c r="O476" s="20">
        <f>IF(N476&lt;='data'!$G$22,1.89,1.47)</f>
        <v>1.47</v>
      </c>
      <c r="P476" s="19">
        <f>$A476</f>
        <v>2360</v>
      </c>
      <c r="Q476" s="20">
        <f>'data'!$G$23-'data'!$G$23*(1-('data'!$G$22^O476)/('data'!$G$22^O476+N476^O476))</f>
        <v>41.1992034772387</v>
      </c>
      <c r="R476" s="20">
        <f>VLOOKUP(IF(P476-'data'!$G$24&lt;0,0,P476-'data'!$G$24),P2:Q1104,2)</f>
        <v>41.2054480439657</v>
      </c>
    </row>
    <row r="477" ht="20.05" customHeight="1">
      <c r="A477" s="17">
        <f>$A476+C476</f>
        <v>2365</v>
      </c>
      <c r="B477" s="18">
        <v>3.5</v>
      </c>
      <c r="C477" s="19">
        <v>5</v>
      </c>
      <c r="D477" t="b" s="20">
        <v>0</v>
      </c>
      <c r="E477" s="21"/>
      <c r="F477" s="22">
        <f>3600*(B477*'data'!$C$15/1000-H477-I476)/C477</f>
        <v>651.478028451818</v>
      </c>
      <c r="G477" s="22">
        <f>IF(F477&gt;'data'!$H$28,'data'!$H$28,IF(F477&lt;0,0,F477))</f>
        <v>651.478028451818</v>
      </c>
      <c r="H477" s="22">
        <f>(J477*'data'!$C$16+K477*OFFSET('data'!$C$17,0,D477)-I476*(OFFSET('data'!$C$18,0,D477)+'data'!$C$19+OFFSET('data'!$C$20,0,D477)))*$C477/60</f>
        <v>-0.904830595071985</v>
      </c>
      <c r="I477" s="22">
        <f>(G477/60)*$C477/60+H477+I476</f>
        <v>22.9087323943552</v>
      </c>
      <c r="J477" s="22">
        <f>J476+('data'!$C$19*I476-'data'!$C$16*J476)*$C477/60</f>
        <v>88.47225307070509</v>
      </c>
      <c r="K477" s="22">
        <f>K476+(OFFSET('data'!$C$20,0,D477)*I476-OFFSET('data'!$C$17,0,D477)*K476)*$C477/60</f>
        <v>149.876993306305</v>
      </c>
      <c r="L477" s="23">
        <f>$A477/60</f>
        <v>39.4166666666667</v>
      </c>
      <c r="M477" s="19">
        <f>I477/'data'!$C$15*1000</f>
        <v>3.5</v>
      </c>
      <c r="N477" s="19">
        <f>N476+'data'!$G$21*(M476-N476)/60*C476</f>
        <v>3.48684639474326</v>
      </c>
      <c r="O477" s="20">
        <f>IF(N477&lt;='data'!$G$22,1.89,1.47)</f>
        <v>1.47</v>
      </c>
      <c r="P477" s="19">
        <f>$A477</f>
        <v>2365</v>
      </c>
      <c r="Q477" s="20">
        <f>'data'!$G$23-'data'!$G$23*(1-('data'!$G$22^O477)/('data'!$G$22^O477+N477^O477))</f>
        <v>41.1976881929642</v>
      </c>
      <c r="R477" s="20">
        <f>VLOOKUP(IF(P477-'data'!$G$24&lt;0,0,P477-'data'!$G$24),P2:Q1104,2)</f>
        <v>41.203858947041</v>
      </c>
    </row>
    <row r="478" ht="20.05" customHeight="1">
      <c r="A478" s="17">
        <f>$A477+C477</f>
        <v>2370</v>
      </c>
      <c r="B478" s="18">
        <v>3.5</v>
      </c>
      <c r="C478" s="19">
        <v>5</v>
      </c>
      <c r="D478" t="b" s="20">
        <v>0</v>
      </c>
      <c r="E478" s="21"/>
      <c r="F478" s="22">
        <f>3600*(B478*'data'!$C$15/1000-H478-I477)/C478</f>
        <v>651.261815438566</v>
      </c>
      <c r="G478" s="22">
        <f>IF(F478&gt;'data'!$H$28,'data'!$H$28,IF(F478&lt;0,0,F478))</f>
        <v>651.261815438566</v>
      </c>
      <c r="H478" s="22">
        <f>(J478*'data'!$C$16+K478*OFFSET('data'!$C$17,0,D478)-I477*(OFFSET('data'!$C$18,0,D478)+'data'!$C$19+OFFSET('data'!$C$20,0,D478)))*$C478/60</f>
        <v>-0.904530299220245</v>
      </c>
      <c r="I478" s="22">
        <f>(G478/60)*$C478/60+H478+I477</f>
        <v>22.9087323943552</v>
      </c>
      <c r="J478" s="22">
        <f>J477+('data'!$C$19*I477-'data'!$C$16*J477)*$C478/60</f>
        <v>88.50672449759971</v>
      </c>
      <c r="K478" s="22">
        <f>K477+(OFFSET('data'!$C$20,0,D478)*I477-OFFSET('data'!$C$17,0,D478)*K477)*$C478/60</f>
        <v>150.170275442436</v>
      </c>
      <c r="L478" s="23">
        <f>$A478/60</f>
        <v>39.5</v>
      </c>
      <c r="M478" s="19">
        <f>I478/'data'!$C$15*1000</f>
        <v>3.5</v>
      </c>
      <c r="N478" s="19">
        <f>N477+'data'!$G$21*(M477-N477)/60*C477</f>
        <v>3.48700117602097</v>
      </c>
      <c r="O478" s="20">
        <f>IF(N478&lt;='data'!$G$22,1.89,1.47)</f>
        <v>1.47</v>
      </c>
      <c r="P478" s="19">
        <f>$A478</f>
        <v>2370</v>
      </c>
      <c r="Q478" s="20">
        <f>'data'!$G$23-'data'!$G$23*(1-('data'!$G$22^O478)/('data'!$G$22^O478+N478^O478))</f>
        <v>41.1961908174372</v>
      </c>
      <c r="R478" s="20">
        <f>VLOOKUP(IF(P478-'data'!$G$24&lt;0,0,P478-'data'!$G$24),P2:Q1104,2)</f>
        <v>41.2022886352074</v>
      </c>
    </row>
    <row r="479" ht="20.05" customHeight="1">
      <c r="A479" s="17">
        <f>$A478+C478</f>
        <v>2375</v>
      </c>
      <c r="B479" s="18">
        <v>3.5</v>
      </c>
      <c r="C479" s="19">
        <v>5</v>
      </c>
      <c r="D479" t="b" s="20">
        <v>0</v>
      </c>
      <c r="E479" s="21"/>
      <c r="F479" s="22">
        <f>3600*(B479*'data'!$C$15/1000-H479-I478)/C479</f>
        <v>651.046480727380</v>
      </c>
      <c r="G479" s="22">
        <f>IF(F479&gt;'data'!$H$28,'data'!$H$28,IF(F479&lt;0,0,F479))</f>
        <v>651.046480727380</v>
      </c>
      <c r="H479" s="22">
        <f>(J479*'data'!$C$16+K479*OFFSET('data'!$C$17,0,D479)-I478*(OFFSET('data'!$C$18,0,D479)+'data'!$C$19+OFFSET('data'!$C$20,0,D479)))*$C479/60</f>
        <v>-0.9042312232324869</v>
      </c>
      <c r="I479" s="22">
        <f>(G479/60)*$C479/60+H479+I478</f>
        <v>22.9087323943552</v>
      </c>
      <c r="J479" s="22">
        <f>J478+('data'!$C$19*I478-'data'!$C$16*J478)*$C479/60</f>
        <v>88.5409936338383</v>
      </c>
      <c r="K479" s="22">
        <f>K478+(OFFSET('data'!$C$20,0,D479)*I478-OFFSET('data'!$C$17,0,D479)*K478)*$C479/60</f>
        <v>150.463459573371</v>
      </c>
      <c r="L479" s="23">
        <f>$A479/60</f>
        <v>39.5833333333333</v>
      </c>
      <c r="M479" s="19">
        <f>I479/'data'!$C$15*1000</f>
        <v>3.5</v>
      </c>
      <c r="N479" s="19">
        <f>N478+'data'!$G$21*(M478-N478)/60*C478</f>
        <v>3.48715413595438</v>
      </c>
      <c r="O479" s="20">
        <f>IF(N479&lt;='data'!$G$22,1.89,1.47)</f>
        <v>1.47</v>
      </c>
      <c r="P479" s="19">
        <f>$A479</f>
        <v>2375</v>
      </c>
      <c r="Q479" s="20">
        <f>'data'!$G$23-'data'!$G$23*(1-('data'!$G$22^O479)/('data'!$G$22^O479+N479^O479))</f>
        <v>41.1947111380906</v>
      </c>
      <c r="R479" s="20">
        <f>VLOOKUP(IF(P479-'data'!$G$24&lt;0,0,P479-'data'!$G$24),P2:Q1104,2)</f>
        <v>41.2007368854031</v>
      </c>
    </row>
    <row r="480" ht="20.05" customHeight="1">
      <c r="A480" s="17">
        <f>$A479+C479</f>
        <v>2380</v>
      </c>
      <c r="B480" s="18">
        <v>3.5</v>
      </c>
      <c r="C480" s="19">
        <v>5</v>
      </c>
      <c r="D480" t="b" s="20">
        <v>0</v>
      </c>
      <c r="E480" s="21"/>
      <c r="F480" s="22">
        <f>3600*(B480*'data'!$C$15/1000-H480-I479)/C480</f>
        <v>650.832019294567</v>
      </c>
      <c r="G480" s="22">
        <f>IF(F480&gt;'data'!$H$28,'data'!$H$28,IF(F480&lt;0,0,F480))</f>
        <v>650.832019294567</v>
      </c>
      <c r="H480" s="22">
        <f>(J480*'data'!$C$16+K480*OFFSET('data'!$C$17,0,D480)-I479*(OFFSET('data'!$C$18,0,D480)+'data'!$C$19+OFFSET('data'!$C$20,0,D480)))*$C480/60</f>
        <v>-0.9039333601313581</v>
      </c>
      <c r="I480" s="22">
        <f>(G480/60)*$C480/60+H480+I479</f>
        <v>22.9087323943552</v>
      </c>
      <c r="J480" s="22">
        <f>J479+('data'!$C$19*I479-'data'!$C$16*J479)*$C480/60</f>
        <v>88.57506166653479</v>
      </c>
      <c r="K480" s="22">
        <f>K479+(OFFSET('data'!$C$20,0,D480)*I479-OFFSET('data'!$C$17,0,D480)*K479)*$C480/60</f>
        <v>150.756545731860</v>
      </c>
      <c r="L480" s="23">
        <f>$A480/60</f>
        <v>39.6666666666667</v>
      </c>
      <c r="M480" s="19">
        <f>I480/'data'!$C$15*1000</f>
        <v>3.5</v>
      </c>
      <c r="N480" s="19">
        <f>N479+'data'!$G$21*(M479-N479)/60*C479</f>
        <v>3.48730529597564</v>
      </c>
      <c r="O480" s="20">
        <f>IF(N480&lt;='data'!$G$22,1.89,1.47)</f>
        <v>1.47</v>
      </c>
      <c r="P480" s="19">
        <f>$A480</f>
        <v>2380</v>
      </c>
      <c r="Q480" s="20">
        <f>'data'!$G$23-'data'!$G$23*(1-('data'!$G$22^O480)/('data'!$G$22^O480+N480^O480))</f>
        <v>41.1932489449019</v>
      </c>
      <c r="R480" s="20">
        <f>VLOOKUP(IF(P480-'data'!$G$24&lt;0,0,P480-'data'!$G$24),P2:Q1104,2)</f>
        <v>41.1992034772387</v>
      </c>
    </row>
    <row r="481" ht="20.05" customHeight="1">
      <c r="A481" s="17">
        <f>$A480+C480</f>
        <v>2385</v>
      </c>
      <c r="B481" s="18">
        <v>3.5</v>
      </c>
      <c r="C481" s="19">
        <v>5</v>
      </c>
      <c r="D481" t="b" s="20">
        <v>0</v>
      </c>
      <c r="E481" s="21"/>
      <c r="F481" s="22">
        <f>3600*(B481*'data'!$C$15/1000-H481-I480)/C481</f>
        <v>650.618426145871</v>
      </c>
      <c r="G481" s="22">
        <f>IF(F481&gt;'data'!$H$28,'data'!$H$28,IF(F481&lt;0,0,F481))</f>
        <v>650.618426145871</v>
      </c>
      <c r="H481" s="22">
        <f>(J481*'data'!$C$16+K481*OFFSET('data'!$C$17,0,D481)-I480*(OFFSET('data'!$C$18,0,D481)+'data'!$C$19+OFFSET('data'!$C$20,0,D481)))*$C481/60</f>
        <v>-0.903636702980391</v>
      </c>
      <c r="I481" s="22">
        <f>(G481/60)*$C481/60+H481+I480</f>
        <v>22.9087323943552</v>
      </c>
      <c r="J481" s="22">
        <f>J480+('data'!$C$19*I480-'data'!$C$16*J480)*$C481/60</f>
        <v>88.6089297758366</v>
      </c>
      <c r="K481" s="22">
        <f>K480+(OFFSET('data'!$C$20,0,D481)*I480-OFFSET('data'!$C$17,0,D481)*K480)*$C481/60</f>
        <v>151.049533950643</v>
      </c>
      <c r="L481" s="23">
        <f>$A481/60</f>
        <v>39.75</v>
      </c>
      <c r="M481" s="19">
        <f>I481/'data'!$C$15*1000</f>
        <v>3.5</v>
      </c>
      <c r="N481" s="19">
        <f>N480+'data'!$G$21*(M480-N480)/60*C480</f>
        <v>3.4874546772647</v>
      </c>
      <c r="O481" s="20">
        <f>IF(N481&lt;='data'!$G$22,1.89,1.47)</f>
        <v>1.47</v>
      </c>
      <c r="P481" s="19">
        <f>$A481</f>
        <v>2385</v>
      </c>
      <c r="Q481" s="20">
        <f>'data'!$G$23-'data'!$G$23*(1-('data'!$G$22^O481)/('data'!$G$22^O481+N481^O481))</f>
        <v>41.1918040303618</v>
      </c>
      <c r="R481" s="20">
        <f>VLOOKUP(IF(P481-'data'!$G$24&lt;0,0,P481-'data'!$G$24),P2:Q1104,2)</f>
        <v>41.1976881929642</v>
      </c>
    </row>
    <row r="482" ht="20.05" customHeight="1">
      <c r="A482" s="17">
        <f>$A481+C481</f>
        <v>2390</v>
      </c>
      <c r="B482" s="18">
        <v>3.5</v>
      </c>
      <c r="C482" s="19">
        <v>5</v>
      </c>
      <c r="D482" t="b" s="20">
        <v>0</v>
      </c>
      <c r="E482" s="21"/>
      <c r="F482" s="22">
        <f>3600*(B482*'data'!$C$15/1000-H482-I481)/C482</f>
        <v>650.405696316299</v>
      </c>
      <c r="G482" s="22">
        <f>IF(F482&gt;'data'!$H$28,'data'!$H$28,IF(F482&lt;0,0,F482))</f>
        <v>650.405696316299</v>
      </c>
      <c r="H482" s="22">
        <f>(J482*'data'!$C$16+K482*OFFSET('data'!$C$17,0,D482)-I481*(OFFSET('data'!$C$18,0,D482)+'data'!$C$19+OFFSET('data'!$C$20,0,D482)))*$C482/60</f>
        <v>-0.903341244883764</v>
      </c>
      <c r="I482" s="22">
        <f>(G482/60)*$C482/60+H482+I481</f>
        <v>22.9087323943552</v>
      </c>
      <c r="J482" s="22">
        <f>J481+('data'!$C$19*I481-'data'!$C$16*J481)*$C482/60</f>
        <v>88.64259913496571</v>
      </c>
      <c r="K482" s="22">
        <f>K481+(OFFSET('data'!$C$20,0,D482)*I481-OFFSET('data'!$C$17,0,D482)*K481)*$C482/60</f>
        <v>151.342424262448</v>
      </c>
      <c r="L482" s="23">
        <f>$A482/60</f>
        <v>39.8333333333333</v>
      </c>
      <c r="M482" s="19">
        <f>I482/'data'!$C$15*1000</f>
        <v>3.5</v>
      </c>
      <c r="N482" s="19">
        <f>N481+'data'!$G$21*(M481-N481)/60*C481</f>
        <v>3.48760230075228</v>
      </c>
      <c r="O482" s="20">
        <f>IF(N482&lt;='data'!$G$22,1.89,1.47)</f>
        <v>1.47</v>
      </c>
      <c r="P482" s="19">
        <f>$A482</f>
        <v>2390</v>
      </c>
      <c r="Q482" s="20">
        <f>'data'!$G$23-'data'!$G$23*(1-('data'!$G$22^O482)/('data'!$G$22^O482+N482^O482))</f>
        <v>41.1903761894438</v>
      </c>
      <c r="R482" s="20">
        <f>VLOOKUP(IF(P482-'data'!$G$24&lt;0,0,P482-'data'!$G$24),P2:Q1104,2)</f>
        <v>41.1961908174372</v>
      </c>
    </row>
    <row r="483" ht="20.05" customHeight="1">
      <c r="A483" s="17">
        <f>$A482+C482</f>
        <v>2395</v>
      </c>
      <c r="B483" s="18">
        <v>3.5</v>
      </c>
      <c r="C483" s="19">
        <v>5</v>
      </c>
      <c r="D483" t="b" s="20">
        <v>0</v>
      </c>
      <c r="E483" s="21"/>
      <c r="F483" s="22">
        <f>3600*(B483*'data'!$C$15/1000-H483-I482)/C483</f>
        <v>650.193824869953</v>
      </c>
      <c r="G483" s="22">
        <f>IF(F483&gt;'data'!$H$28,'data'!$H$28,IF(F483&lt;0,0,F483))</f>
        <v>650.193824869953</v>
      </c>
      <c r="H483" s="22">
        <f>(J483*'data'!$C$16+K483*OFFSET('data'!$C$17,0,D483)-I482*(OFFSET('data'!$C$18,0,D483)+'data'!$C$19+OFFSET('data'!$C$20,0,D483)))*$C483/60</f>
        <v>-0.903046978986061</v>
      </c>
      <c r="I483" s="22">
        <f>(G483/60)*$C483/60+H483+I482</f>
        <v>22.9087323943552</v>
      </c>
      <c r="J483" s="22">
        <f>J482+('data'!$C$19*I482-'data'!$C$16*J482)*$C483/60</f>
        <v>88.6760709102591</v>
      </c>
      <c r="K483" s="22">
        <f>K482+(OFFSET('data'!$C$20,0,D483)*I482-OFFSET('data'!$C$17,0,D483)*K482)*$C483/60</f>
        <v>151.635216699992</v>
      </c>
      <c r="L483" s="23">
        <f>$A483/60</f>
        <v>39.9166666666667</v>
      </c>
      <c r="M483" s="19">
        <f>I483/'data'!$C$15*1000</f>
        <v>3.5</v>
      </c>
      <c r="N483" s="19">
        <f>N482+'data'!$G$21*(M482-N482)/60*C482</f>
        <v>3.48774818712281</v>
      </c>
      <c r="O483" s="20">
        <f>IF(N483&lt;='data'!$G$22,1.89,1.47)</f>
        <v>1.47</v>
      </c>
      <c r="P483" s="19">
        <f>$A483</f>
        <v>2395</v>
      </c>
      <c r="Q483" s="20">
        <f>'data'!$G$23-'data'!$G$23*(1-('data'!$G$22^O483)/('data'!$G$22^O483+N483^O483))</f>
        <v>41.1889652195741</v>
      </c>
      <c r="R483" s="20">
        <f>VLOOKUP(IF(P483-'data'!$G$24&lt;0,0,P483-'data'!$G$24),P2:Q1104,2)</f>
        <v>41.1947111380906</v>
      </c>
    </row>
    <row r="484" ht="20.05" customHeight="1">
      <c r="A484" s="17">
        <f>$A483+C483</f>
        <v>2400</v>
      </c>
      <c r="B484" s="18">
        <v>3.5</v>
      </c>
      <c r="C484" s="19">
        <v>5</v>
      </c>
      <c r="D484" t="b" s="20">
        <v>0</v>
      </c>
      <c r="E484" s="21"/>
      <c r="F484" s="22">
        <f>3600*(B484*'data'!$C$15/1000-H484-I483)/C484</f>
        <v>649.982806899854</v>
      </c>
      <c r="G484" s="22">
        <f>IF(F484&gt;'data'!$H$28,'data'!$H$28,IF(F484&lt;0,0,F484))</f>
        <v>649.982806899854</v>
      </c>
      <c r="H484" s="22">
        <f>(J484*'data'!$C$16+K484*OFFSET('data'!$C$17,0,D484)-I483*(OFFSET('data'!$C$18,0,D484)+'data'!$C$19+OFFSET('data'!$C$20,0,D484)))*$C484/60</f>
        <v>-0.902753898472035</v>
      </c>
      <c r="I484" s="22">
        <f>(G484/60)*$C484/60+H484+I483</f>
        <v>22.9087323943552</v>
      </c>
      <c r="J484" s="22">
        <f>J483+('data'!$C$19*I483-'data'!$C$16*J483)*$C484/60</f>
        <v>88.7093462612095</v>
      </c>
      <c r="K484" s="22">
        <f>K483+(OFFSET('data'!$C$20,0,D484)*I483-OFFSET('data'!$C$17,0,D484)*K483)*$C484/60</f>
        <v>151.927911295981</v>
      </c>
      <c r="L484" s="23">
        <f>$A484/60</f>
        <v>40</v>
      </c>
      <c r="M484" s="19">
        <f>I484/'data'!$C$15*1000</f>
        <v>3.5</v>
      </c>
      <c r="N484" s="19">
        <f>N483+'data'!$G$21*(M483-N483)/60*C483</f>
        <v>3.48789235681731</v>
      </c>
      <c r="O484" s="20">
        <f>IF(N484&lt;='data'!$G$22,1.89,1.47)</f>
        <v>1.47</v>
      </c>
      <c r="P484" s="19">
        <f>$A484</f>
        <v>2400</v>
      </c>
      <c r="Q484" s="20">
        <f>'data'!$G$23-'data'!$G$23*(1-('data'!$G$22^O484)/('data'!$G$22^O484+N484^O484))</f>
        <v>41.1875709206015</v>
      </c>
      <c r="R484" s="20">
        <f>VLOOKUP(IF(P484-'data'!$G$24&lt;0,0,P484-'data'!$G$24),P2:Q1104,2)</f>
        <v>41.1932489449019</v>
      </c>
    </row>
    <row r="485" ht="20.05" customHeight="1">
      <c r="A485" s="17">
        <f>$A484+C484</f>
        <v>2405</v>
      </c>
      <c r="B485" s="18">
        <v>3.5</v>
      </c>
      <c r="C485" s="19">
        <v>5</v>
      </c>
      <c r="D485" t="b" s="20">
        <v>0</v>
      </c>
      <c r="E485" s="21"/>
      <c r="F485" s="22">
        <f>3600*(B485*'data'!$C$15/1000-H485-I484)/C485</f>
        <v>649.772637527778</v>
      </c>
      <c r="G485" s="22">
        <f>IF(F485&gt;'data'!$H$28,'data'!$H$28,IF(F485&lt;0,0,F485))</f>
        <v>649.772637527778</v>
      </c>
      <c r="H485" s="22">
        <f>(J485*'data'!$C$16+K485*OFFSET('data'!$C$17,0,D485)-I484*(OFFSET('data'!$C$18,0,D485)+'data'!$C$19+OFFSET('data'!$C$20,0,D485)))*$C485/60</f>
        <v>-0.902461996566373</v>
      </c>
      <c r="I485" s="22">
        <f>(G485/60)*$C485/60+H485+I484</f>
        <v>22.9087323943552</v>
      </c>
      <c r="J485" s="22">
        <f>J484+('data'!$C$19*I484-'data'!$C$16*J484)*$C485/60</f>
        <v>88.74242634050511</v>
      </c>
      <c r="K485" s="22">
        <f>K484+(OFFSET('data'!$C$20,0,D485)*I484-OFFSET('data'!$C$17,0,D485)*K484)*$C485/60</f>
        <v>152.220508083111</v>
      </c>
      <c r="L485" s="23">
        <f>$A485/60</f>
        <v>40.0833333333333</v>
      </c>
      <c r="M485" s="19">
        <f>I485/'data'!$C$15*1000</f>
        <v>3.5</v>
      </c>
      <c r="N485" s="19">
        <f>N484+'data'!$G$21*(M484-N484)/60*C484</f>
        <v>3.48803483003627</v>
      </c>
      <c r="O485" s="20">
        <f>IF(N485&lt;='data'!$G$22,1.89,1.47)</f>
        <v>1.47</v>
      </c>
      <c r="P485" s="19">
        <f>$A485</f>
        <v>2405</v>
      </c>
      <c r="Q485" s="20">
        <f>'data'!$G$23-'data'!$G$23*(1-('data'!$G$22^O485)/('data'!$G$22^O485+N485^O485))</f>
        <v>41.1861930947686</v>
      </c>
      <c r="R485" s="20">
        <f>VLOOKUP(IF(P485-'data'!$G$24&lt;0,0,P485-'data'!$G$24),P2:Q1104,2)</f>
        <v>41.1918040303618</v>
      </c>
    </row>
    <row r="486" ht="20.05" customHeight="1">
      <c r="A486" s="17">
        <f>$A485+C485</f>
        <v>2410</v>
      </c>
      <c r="B486" s="18">
        <v>3.5</v>
      </c>
      <c r="C486" s="19">
        <v>5</v>
      </c>
      <c r="D486" t="b" s="20">
        <v>0</v>
      </c>
      <c r="E486" s="21"/>
      <c r="F486" s="22">
        <f>3600*(B486*'data'!$C$15/1000-H486-I485)/C486</f>
        <v>649.563311904083</v>
      </c>
      <c r="G486" s="22">
        <f>IF(F486&gt;'data'!$H$28,'data'!$H$28,IF(F486&lt;0,0,F486))</f>
        <v>649.563311904083</v>
      </c>
      <c r="H486" s="22">
        <f>(J486*'data'!$C$16+K486*OFFSET('data'!$C$17,0,D486)-I485*(OFFSET('data'!$C$18,0,D486)+'data'!$C$19+OFFSET('data'!$C$20,0,D486)))*$C486/60</f>
        <v>-0.902171266533464</v>
      </c>
      <c r="I486" s="22">
        <f>(G486/60)*$C486/60+H486+I485</f>
        <v>22.9087323943552</v>
      </c>
      <c r="J486" s="22">
        <f>J485+('data'!$C$19*I485-'data'!$C$16*J485)*$C486/60</f>
        <v>88.77531229406971</v>
      </c>
      <c r="K486" s="22">
        <f>K485+(OFFSET('data'!$C$20,0,D486)*I485-OFFSET('data'!$C$17,0,D486)*K485)*$C486/60</f>
        <v>152.513007094066</v>
      </c>
      <c r="L486" s="23">
        <f>$A486/60</f>
        <v>40.1666666666667</v>
      </c>
      <c r="M486" s="19">
        <f>I486/'data'!$C$15*1000</f>
        <v>3.5</v>
      </c>
      <c r="N486" s="19">
        <f>N485+'data'!$G$21*(M485-N485)/60*C485</f>
        <v>3.48817562674249</v>
      </c>
      <c r="O486" s="20">
        <f>IF(N486&lt;='data'!$G$22,1.89,1.47)</f>
        <v>1.47</v>
      </c>
      <c r="P486" s="19">
        <f>$A486</f>
        <v>2410</v>
      </c>
      <c r="Q486" s="20">
        <f>'data'!$G$23-'data'!$G$23*(1-('data'!$G$22^O486)/('data'!$G$22^O486+N486^O486))</f>
        <v>41.1848315466819</v>
      </c>
      <c r="R486" s="20">
        <f>VLOOKUP(IF(P486-'data'!$G$24&lt;0,0,P486-'data'!$G$24),P2:Q1104,2)</f>
        <v>41.1903761894438</v>
      </c>
    </row>
    <row r="487" ht="20.05" customHeight="1">
      <c r="A487" s="17">
        <f>$A486+C486</f>
        <v>2415</v>
      </c>
      <c r="B487" s="18">
        <v>3.5</v>
      </c>
      <c r="C487" s="19">
        <v>5</v>
      </c>
      <c r="D487" t="b" s="20">
        <v>0</v>
      </c>
      <c r="E487" s="21"/>
      <c r="F487" s="22">
        <f>3600*(B487*'data'!$C$15/1000-H487-I486)/C487</f>
        <v>649.354825207544</v>
      </c>
      <c r="G487" s="22">
        <f>IF(F487&gt;'data'!$H$28,'data'!$H$28,IF(F487&lt;0,0,F487))</f>
        <v>649.354825207544</v>
      </c>
      <c r="H487" s="22">
        <f>(J487*'data'!$C$16+K487*OFFSET('data'!$C$17,0,D487)-I486*(OFFSET('data'!$C$18,0,D487)+'data'!$C$19+OFFSET('data'!$C$20,0,D487)))*$C487/60</f>
        <v>-0.90188170167716</v>
      </c>
      <c r="I487" s="22">
        <f>(G487/60)*$C487/60+H487+I486</f>
        <v>22.9087323943552</v>
      </c>
      <c r="J487" s="22">
        <f>J486+('data'!$C$19*I486-'data'!$C$16*J486)*$C487/60</f>
        <v>88.80800526110259</v>
      </c>
      <c r="K487" s="22">
        <f>K486+(OFFSET('data'!$C$20,0,D487)*I486-OFFSET('data'!$C$17,0,D487)*K486)*$C487/60</f>
        <v>152.805408361520</v>
      </c>
      <c r="L487" s="23">
        <f>$A487/60</f>
        <v>40.25</v>
      </c>
      <c r="M487" s="19">
        <f>I487/'data'!$C$15*1000</f>
        <v>3.5</v>
      </c>
      <c r="N487" s="19">
        <f>N486+'data'!$G$21*(M486-N486)/60*C486</f>
        <v>3.48831476666384</v>
      </c>
      <c r="O487" s="20">
        <f>IF(N487&lt;='data'!$G$22,1.89,1.47)</f>
        <v>1.47</v>
      </c>
      <c r="P487" s="19">
        <f>$A487</f>
        <v>2415</v>
      </c>
      <c r="Q487" s="20">
        <f>'data'!$G$23-'data'!$G$23*(1-('data'!$G$22^O487)/('data'!$G$22^O487+N487^O487))</f>
        <v>41.1834860832837</v>
      </c>
      <c r="R487" s="20">
        <f>VLOOKUP(IF(P487-'data'!$G$24&lt;0,0,P487-'data'!$G$24),P2:Q1104,2)</f>
        <v>41.1889652195741</v>
      </c>
    </row>
    <row r="488" ht="20.05" customHeight="1">
      <c r="A488" s="17">
        <f>$A487+C487</f>
        <v>2420</v>
      </c>
      <c r="B488" s="18">
        <v>3.5</v>
      </c>
      <c r="C488" s="19">
        <v>5</v>
      </c>
      <c r="D488" t="b" s="20">
        <v>0</v>
      </c>
      <c r="E488" s="21"/>
      <c r="F488" s="22">
        <f>3600*(B488*'data'!$C$15/1000-H488-I487)/C488</f>
        <v>649.147172645185</v>
      </c>
      <c r="G488" s="22">
        <f>IF(F488&gt;'data'!$H$28,'data'!$H$28,IF(F488&lt;0,0,F488))</f>
        <v>649.147172645185</v>
      </c>
      <c r="H488" s="22">
        <f>(J488*'data'!$C$16+K488*OFFSET('data'!$C$17,0,D488)-I487*(OFFSET('data'!$C$18,0,D488)+'data'!$C$19+OFFSET('data'!$C$20,0,D488)))*$C488/60</f>
        <v>-0.90159329534055</v>
      </c>
      <c r="I488" s="22">
        <f>(G488/60)*$C488/60+H488+I487</f>
        <v>22.9087323943552</v>
      </c>
      <c r="J488" s="22">
        <f>J487+('data'!$C$19*I487-'data'!$C$16*J487)*$C488/60</f>
        <v>88.84050637411769</v>
      </c>
      <c r="K488" s="22">
        <f>K487+(OFFSET('data'!$C$20,0,D488)*I487-OFFSET('data'!$C$17,0,D488)*K487)*$C488/60</f>
        <v>153.097711918136</v>
      </c>
      <c r="L488" s="23">
        <f>$A488/60</f>
        <v>40.3333333333333</v>
      </c>
      <c r="M488" s="19">
        <f>I488/'data'!$C$15*1000</f>
        <v>3.5</v>
      </c>
      <c r="N488" s="19">
        <f>N487+'data'!$G$21*(M487-N487)/60*C487</f>
        <v>3.48845226929607</v>
      </c>
      <c r="O488" s="20">
        <f>IF(N488&lt;='data'!$G$22,1.89,1.47)</f>
        <v>1.47</v>
      </c>
      <c r="P488" s="19">
        <f>$A488</f>
        <v>2420</v>
      </c>
      <c r="Q488" s="20">
        <f>'data'!$G$23-'data'!$G$23*(1-('data'!$G$22^O488)/('data'!$G$22^O488+N488^O488))</f>
        <v>41.1821565138235</v>
      </c>
      <c r="R488" s="20">
        <f>VLOOKUP(IF(P488-'data'!$G$24&lt;0,0,P488-'data'!$G$24),P2:Q1104,2)</f>
        <v>41.1875709206015</v>
      </c>
    </row>
    <row r="489" ht="20.05" customHeight="1">
      <c r="A489" s="17">
        <f>$A488+C488</f>
        <v>2425</v>
      </c>
      <c r="B489" s="18">
        <v>3.5</v>
      </c>
      <c r="C489" s="19">
        <v>5</v>
      </c>
      <c r="D489" t="b" s="20">
        <v>0</v>
      </c>
      <c r="E489" s="21"/>
      <c r="F489" s="22">
        <f>3600*(B489*'data'!$C$15/1000-H489-I488)/C489</f>
        <v>648.9403494521119</v>
      </c>
      <c r="G489" s="22">
        <f>IF(F489&gt;'data'!$H$28,'data'!$H$28,IF(F489&lt;0,0,F489))</f>
        <v>648.9403494521119</v>
      </c>
      <c r="H489" s="22">
        <f>(J489*'data'!$C$16+K489*OFFSET('data'!$C$17,0,D489)-I488*(OFFSET('data'!$C$18,0,D489)+'data'!$C$19+OFFSET('data'!$C$20,0,D489)))*$C489/60</f>
        <v>-0.901306040905726</v>
      </c>
      <c r="I489" s="22">
        <f>(G489/60)*$C489/60+H489+I488</f>
        <v>22.9087323943552</v>
      </c>
      <c r="J489" s="22">
        <f>J488+('data'!$C$19*I488-'data'!$C$16*J488)*$C489/60</f>
        <v>88.87281675898301</v>
      </c>
      <c r="K489" s="22">
        <f>K488+(OFFSET('data'!$C$20,0,D489)*I488-OFFSET('data'!$C$17,0,D489)*K488)*$C489/60</f>
        <v>153.389917796565</v>
      </c>
      <c r="L489" s="23">
        <f>$A489/60</f>
        <v>40.4166666666667</v>
      </c>
      <c r="M489" s="19">
        <f>I489/'data'!$C$15*1000</f>
        <v>3.5</v>
      </c>
      <c r="N489" s="19">
        <f>N488+'data'!$G$21*(M488-N488)/60*C488</f>
        <v>3.48858815390551</v>
      </c>
      <c r="O489" s="20">
        <f>IF(N489&lt;='data'!$G$22,1.89,1.47)</f>
        <v>1.47</v>
      </c>
      <c r="P489" s="19">
        <f>$A489</f>
        <v>2425</v>
      </c>
      <c r="Q489" s="20">
        <f>'data'!$G$23-'data'!$G$23*(1-('data'!$G$22^O489)/('data'!$G$22^O489+N489^O489))</f>
        <v>41.1808426498303</v>
      </c>
      <c r="R489" s="20">
        <f>VLOOKUP(IF(P489-'data'!$G$24&lt;0,0,P489-'data'!$G$24),P2:Q1104,2)</f>
        <v>41.1861930947686</v>
      </c>
    </row>
    <row r="490" ht="20.05" customHeight="1">
      <c r="A490" s="17">
        <f>$A489+C489</f>
        <v>2430</v>
      </c>
      <c r="B490" s="18">
        <v>3.5</v>
      </c>
      <c r="C490" s="19">
        <v>5</v>
      </c>
      <c r="D490" t="b" s="20">
        <v>0</v>
      </c>
      <c r="E490" s="21"/>
      <c r="F490" s="22">
        <f>3600*(B490*'data'!$C$15/1000-H490-I489)/C490</f>
        <v>648.7343508913521</v>
      </c>
      <c r="G490" s="22">
        <f>IF(F490&gt;'data'!$H$28,'data'!$H$28,IF(F490&lt;0,0,F490))</f>
        <v>648.7343508913521</v>
      </c>
      <c r="H490" s="22">
        <f>(J490*'data'!$C$16+K490*OFFSET('data'!$C$17,0,D490)-I489*(OFFSET('data'!$C$18,0,D490)+'data'!$C$19+OFFSET('data'!$C$20,0,D490)))*$C490/60</f>
        <v>-0.901019931793559</v>
      </c>
      <c r="I490" s="22">
        <f>(G490/60)*$C490/60+H490+I489</f>
        <v>22.9087323943552</v>
      </c>
      <c r="J490" s="22">
        <f>J489+('data'!$C$19*I489-'data'!$C$16*J489)*$C490/60</f>
        <v>88.9049375349594</v>
      </c>
      <c r="K490" s="22">
        <f>K489+(OFFSET('data'!$C$20,0,D490)*I489-OFFSET('data'!$C$17,0,D490)*K489)*$C490/60</f>
        <v>153.682026029448</v>
      </c>
      <c r="L490" s="23">
        <f>$A490/60</f>
        <v>40.5</v>
      </c>
      <c r="M490" s="19">
        <f>I490/'data'!$C$15*1000</f>
        <v>3.5</v>
      </c>
      <c r="N490" s="19">
        <f>N489+'data'!$G$21*(M489-N489)/60*C489</f>
        <v>3.48872243953178</v>
      </c>
      <c r="O490" s="20">
        <f>IF(N490&lt;='data'!$G$22,1.89,1.47)</f>
        <v>1.47</v>
      </c>
      <c r="P490" s="19">
        <f>$A490</f>
        <v>2430</v>
      </c>
      <c r="Q490" s="20">
        <f>'data'!$G$23-'data'!$G$23*(1-('data'!$G$22^O490)/('data'!$G$22^O490+N490^O490))</f>
        <v>41.1795443050844</v>
      </c>
      <c r="R490" s="20">
        <f>VLOOKUP(IF(P490-'data'!$G$24&lt;0,0,P490-'data'!$G$24),P2:Q1104,2)</f>
        <v>41.1848315466819</v>
      </c>
    </row>
    <row r="491" ht="20.05" customHeight="1">
      <c r="A491" s="17">
        <f>$A490+C490</f>
        <v>2435</v>
      </c>
      <c r="B491" s="18">
        <v>3.5</v>
      </c>
      <c r="C491" s="19">
        <v>5</v>
      </c>
      <c r="D491" t="b" s="20">
        <v>0</v>
      </c>
      <c r="E491" s="21"/>
      <c r="F491" s="22">
        <f>3600*(B491*'data'!$C$15/1000-H491-I490)/C491</f>
        <v>648.529172253683</v>
      </c>
      <c r="G491" s="22">
        <f>IF(F491&gt;'data'!$H$28,'data'!$H$28,IF(F491&lt;0,0,F491))</f>
        <v>648.529172253683</v>
      </c>
      <c r="H491" s="22">
        <f>(J491*'data'!$C$16+K491*OFFSET('data'!$C$17,0,D491)-I490*(OFFSET('data'!$C$18,0,D491)+'data'!$C$19+OFFSET('data'!$C$20,0,D491)))*$C491/60</f>
        <v>-0.900734961463464</v>
      </c>
      <c r="I491" s="22">
        <f>(G491/60)*$C491/60+H491+I490</f>
        <v>22.9087323943552</v>
      </c>
      <c r="J491" s="22">
        <f>J490+('data'!$C$19*I490-'data'!$C$16*J490)*$C491/60</f>
        <v>88.93686981473969</v>
      </c>
      <c r="K491" s="22">
        <f>K490+(OFFSET('data'!$C$20,0,D491)*I490-OFFSET('data'!$C$17,0,D491)*K490)*$C491/60</f>
        <v>153.974036649415</v>
      </c>
      <c r="L491" s="23">
        <f>$A491/60</f>
        <v>40.5833333333333</v>
      </c>
      <c r="M491" s="19">
        <f>I491/'data'!$C$15*1000</f>
        <v>3.5</v>
      </c>
      <c r="N491" s="19">
        <f>N490+'data'!$G$21*(M490-N490)/60*C490</f>
        <v>3.48885514499045</v>
      </c>
      <c r="O491" s="20">
        <f>IF(N491&lt;='data'!$G$22,1.89,1.47)</f>
        <v>1.47</v>
      </c>
      <c r="P491" s="19">
        <f>$A491</f>
        <v>2435</v>
      </c>
      <c r="Q491" s="20">
        <f>'data'!$G$23-'data'!$G$23*(1-('data'!$G$22^O491)/('data'!$G$22^O491+N491^O491))</f>
        <v>41.178261295591</v>
      </c>
      <c r="R491" s="20">
        <f>VLOOKUP(IF(P491-'data'!$G$24&lt;0,0,P491-'data'!$G$24),P2:Q1104,2)</f>
        <v>41.1834860832837</v>
      </c>
    </row>
    <row r="492" ht="20.05" customHeight="1">
      <c r="A492" s="17">
        <f>$A491+C491</f>
        <v>2440</v>
      </c>
      <c r="B492" s="18">
        <v>3.5</v>
      </c>
      <c r="C492" s="19">
        <v>5</v>
      </c>
      <c r="D492" t="b" s="20">
        <v>0</v>
      </c>
      <c r="E492" s="21"/>
      <c r="F492" s="22">
        <f>3600*(B492*'data'!$C$15/1000-H492-I491)/C492</f>
        <v>648.324808857481</v>
      </c>
      <c r="G492" s="22">
        <f>IF(F492&gt;'data'!$H$28,'data'!$H$28,IF(F492&lt;0,0,F492))</f>
        <v>648.324808857481</v>
      </c>
      <c r="H492" s="22">
        <f>(J492*'data'!$C$16+K492*OFFSET('data'!$C$17,0,D492)-I491*(OFFSET('data'!$C$18,0,D492)+'data'!$C$19+OFFSET('data'!$C$20,0,D492)))*$C492/60</f>
        <v>-0.900451123413183</v>
      </c>
      <c r="I492" s="22">
        <f>(G492/60)*$C492/60+H492+I491</f>
        <v>22.9087323943552</v>
      </c>
      <c r="J492" s="22">
        <f>J491+('data'!$C$19*I491-'data'!$C$16*J491)*$C492/60</f>
        <v>88.9686147044869</v>
      </c>
      <c r="K492" s="22">
        <f>K491+(OFFSET('data'!$C$20,0,D492)*I491-OFFSET('data'!$C$17,0,D492)*K491)*$C492/60</f>
        <v>154.265949689085</v>
      </c>
      <c r="L492" s="23">
        <f>$A492/60</f>
        <v>40.6666666666667</v>
      </c>
      <c r="M492" s="19">
        <f>I492/'data'!$C$15*1000</f>
        <v>3.5</v>
      </c>
      <c r="N492" s="19">
        <f>N491+'data'!$G$21*(M491-N491)/60*C491</f>
        <v>3.48898628887569</v>
      </c>
      <c r="O492" s="20">
        <f>IF(N492&lt;='data'!$G$22,1.89,1.47)</f>
        <v>1.47</v>
      </c>
      <c r="P492" s="19">
        <f>$A492</f>
        <v>2440</v>
      </c>
      <c r="Q492" s="20">
        <f>'data'!$G$23-'data'!$G$23*(1-('data'!$G$22^O492)/('data'!$G$22^O492+N492^O492))</f>
        <v>41.1769934395522</v>
      </c>
      <c r="R492" s="20">
        <f>VLOOKUP(IF(P492-'data'!$G$24&lt;0,0,P492-'data'!$G$24),P2:Q1104,2)</f>
        <v>41.1821565138235</v>
      </c>
    </row>
    <row r="493" ht="20.05" customHeight="1">
      <c r="A493" s="17">
        <f>$A492+C492</f>
        <v>2445</v>
      </c>
      <c r="B493" s="18">
        <v>3.5</v>
      </c>
      <c r="C493" s="19">
        <v>5</v>
      </c>
      <c r="D493" t="b" s="20">
        <v>0</v>
      </c>
      <c r="E493" s="21"/>
      <c r="F493" s="22">
        <f>3600*(B493*'data'!$C$15/1000-H493-I492)/C493</f>
        <v>648.121256048547</v>
      </c>
      <c r="G493" s="22">
        <f>IF(F493&gt;'data'!$H$28,'data'!$H$28,IF(F493&lt;0,0,F493))</f>
        <v>648.121256048547</v>
      </c>
      <c r="H493" s="22">
        <f>(J493*'data'!$C$16+K493*OFFSET('data'!$C$17,0,D493)-I492*(OFFSET('data'!$C$18,0,D493)+'data'!$C$19+OFFSET('data'!$C$20,0,D493)))*$C493/60</f>
        <v>-0.900168411178552</v>
      </c>
      <c r="I493" s="22">
        <f>(G493/60)*$C493/60+H493+I492</f>
        <v>22.9087323943552</v>
      </c>
      <c r="J493" s="22">
        <f>J492+('data'!$C$19*I492-'data'!$C$16*J492)*$C493/60</f>
        <v>89.0001733038728</v>
      </c>
      <c r="K493" s="22">
        <f>K492+(OFFSET('data'!$C$20,0,D493)*I492-OFFSET('data'!$C$17,0,D493)*K492)*$C493/60</f>
        <v>154.557765181066</v>
      </c>
      <c r="L493" s="23">
        <f>$A493/60</f>
        <v>40.75</v>
      </c>
      <c r="M493" s="19">
        <f>I493/'data'!$C$15*1000</f>
        <v>3.5</v>
      </c>
      <c r="N493" s="19">
        <f>N492+'data'!$G$21*(M492-N492)/60*C492</f>
        <v>3.48911588956287</v>
      </c>
      <c r="O493" s="20">
        <f>IF(N493&lt;='data'!$G$22,1.89,1.47)</f>
        <v>1.47</v>
      </c>
      <c r="P493" s="19">
        <f>$A493</f>
        <v>2445</v>
      </c>
      <c r="Q493" s="20">
        <f>'data'!$G$23-'data'!$G$23*(1-('data'!$G$22^O493)/('data'!$G$22^O493+N493^O493))</f>
        <v>41.1757405573413</v>
      </c>
      <c r="R493" s="20">
        <f>VLOOKUP(IF(P493-'data'!$G$24&lt;0,0,P493-'data'!$G$24),P2:Q1104,2)</f>
        <v>41.1808426498303</v>
      </c>
    </row>
    <row r="494" ht="20.05" customHeight="1">
      <c r="A494" s="17">
        <f>$A493+C493</f>
        <v>2450</v>
      </c>
      <c r="B494" s="18">
        <v>3.5</v>
      </c>
      <c r="C494" s="19">
        <v>5</v>
      </c>
      <c r="D494" t="b" s="20">
        <v>0</v>
      </c>
      <c r="E494" s="21"/>
      <c r="F494" s="22">
        <f>3600*(B494*'data'!$C$15/1000-H494-I493)/C494</f>
        <v>647.918509199951</v>
      </c>
      <c r="G494" s="22">
        <f>IF(F494&gt;'data'!$H$28,'data'!$H$28,IF(F494&lt;0,0,F494))</f>
        <v>647.918509199951</v>
      </c>
      <c r="H494" s="22">
        <f>(J494*'data'!$C$16+K494*OFFSET('data'!$C$17,0,D494)-I493*(OFFSET('data'!$C$18,0,D494)+'data'!$C$19+OFFSET('data'!$C$20,0,D494)))*$C494/60</f>
        <v>-0.89988681833328</v>
      </c>
      <c r="I494" s="22">
        <f>(G494/60)*$C494/60+H494+I493</f>
        <v>22.9087323943552</v>
      </c>
      <c r="J494" s="22">
        <f>J493+('data'!$C$19*I493-'data'!$C$16*J493)*$C494/60</f>
        <v>89.0315467061158</v>
      </c>
      <c r="K494" s="22">
        <f>K493+(OFFSET('data'!$C$20,0,D494)*I493-OFFSET('data'!$C$17,0,D494)*K493)*$C494/60</f>
        <v>154.849483157955</v>
      </c>
      <c r="L494" s="23">
        <f>$A494/60</f>
        <v>40.8333333333333</v>
      </c>
      <c r="M494" s="19">
        <f>I494/'data'!$C$15*1000</f>
        <v>3.5</v>
      </c>
      <c r="N494" s="19">
        <f>N493+'data'!$G$21*(M493-N493)/60*C493</f>
        <v>3.48924396521113</v>
      </c>
      <c r="O494" s="20">
        <f>IF(N494&lt;='data'!$G$22,1.89,1.47)</f>
        <v>1.47</v>
      </c>
      <c r="P494" s="19">
        <f>$A494</f>
        <v>2450</v>
      </c>
      <c r="Q494" s="20">
        <f>'data'!$G$23-'data'!$G$23*(1-('data'!$G$22^O494)/('data'!$G$22^O494+N494^O494))</f>
        <v>41.1745024714757</v>
      </c>
      <c r="R494" s="20">
        <f>VLOOKUP(IF(P494-'data'!$G$24&lt;0,0,P494-'data'!$G$24),P2:Q1104,2)</f>
        <v>41.1795443050844</v>
      </c>
    </row>
    <row r="495" ht="20.05" customHeight="1">
      <c r="A495" s="17">
        <f>$A494+C494</f>
        <v>2455</v>
      </c>
      <c r="B495" s="18">
        <v>3.5</v>
      </c>
      <c r="C495" s="19">
        <v>5</v>
      </c>
      <c r="D495" t="b" s="20">
        <v>0</v>
      </c>
      <c r="E495" s="21"/>
      <c r="F495" s="22">
        <f>3600*(B495*'data'!$C$15/1000-H495-I494)/C495</f>
        <v>647.716563711876</v>
      </c>
      <c r="G495" s="22">
        <f>IF(F495&gt;'data'!$H$28,'data'!$H$28,IF(F495&lt;0,0,F495))</f>
        <v>647.716563711876</v>
      </c>
      <c r="H495" s="22">
        <f>(J495*'data'!$C$16+K495*OFFSET('data'!$C$17,0,D495)-I494*(OFFSET('data'!$C$18,0,D495)+'data'!$C$19+OFFSET('data'!$C$20,0,D495)))*$C495/60</f>
        <v>-0.8996063384887309</v>
      </c>
      <c r="I495" s="22">
        <f>(G495/60)*$C495/60+H495+I494</f>
        <v>22.9087323943552</v>
      </c>
      <c r="J495" s="22">
        <f>J494+('data'!$C$19*I494-'data'!$C$16*J494)*$C495/60</f>
        <v>89.06273599801889</v>
      </c>
      <c r="K495" s="22">
        <f>K494+(OFFSET('data'!$C$20,0,D495)*I494-OFFSET('data'!$C$17,0,D495)*K494)*$C495/60</f>
        <v>155.141103652339</v>
      </c>
      <c r="L495" s="23">
        <f>$A495/60</f>
        <v>40.9166666666667</v>
      </c>
      <c r="M495" s="19">
        <f>I495/'data'!$C$15*1000</f>
        <v>3.5</v>
      </c>
      <c r="N495" s="19">
        <f>N494+'data'!$G$21*(M494-N494)/60*C494</f>
        <v>3.48937053376593</v>
      </c>
      <c r="O495" s="20">
        <f>IF(N495&lt;='data'!$G$22,1.89,1.47)</f>
        <v>1.47</v>
      </c>
      <c r="P495" s="19">
        <f>$A495</f>
        <v>2455</v>
      </c>
      <c r="Q495" s="20">
        <f>'data'!$G$23-'data'!$G$23*(1-('data'!$G$22^O495)/('data'!$G$22^O495+N495^O495))</f>
        <v>41.1732790065917</v>
      </c>
      <c r="R495" s="20">
        <f>VLOOKUP(IF(P495-'data'!$G$24&lt;0,0,P495-'data'!$G$24),P2:Q1104,2)</f>
        <v>41.178261295591</v>
      </c>
    </row>
    <row r="496" ht="20.05" customHeight="1">
      <c r="A496" s="17">
        <f>$A495+C495</f>
        <v>2460</v>
      </c>
      <c r="B496" s="18">
        <v>3.5</v>
      </c>
      <c r="C496" s="19">
        <v>5</v>
      </c>
      <c r="D496" t="b" s="20">
        <v>0</v>
      </c>
      <c r="E496" s="21"/>
      <c r="F496" s="22">
        <f>3600*(B496*'data'!$C$15/1000-H496-I495)/C496</f>
        <v>647.515415011450</v>
      </c>
      <c r="G496" s="22">
        <f>IF(F496&gt;'data'!$H$28,'data'!$H$28,IF(F496&lt;0,0,F496))</f>
        <v>647.515415011450</v>
      </c>
      <c r="H496" s="22">
        <f>(J496*'data'!$C$16+K496*OFFSET('data'!$C$17,0,D496)-I495*(OFFSET('data'!$C$18,0,D496)+'data'!$C$19+OFFSET('data'!$C$20,0,D496)))*$C496/60</f>
        <v>-0.899326965293696</v>
      </c>
      <c r="I496" s="22">
        <f>(G496/60)*$C496/60+H496+I495</f>
        <v>22.9087323943552</v>
      </c>
      <c r="J496" s="22">
        <f>J495+('data'!$C$19*I495-'data'!$C$16*J495)*$C496/60</f>
        <v>89.0937422600074</v>
      </c>
      <c r="K496" s="22">
        <f>K495+(OFFSET('data'!$C$20,0,D496)*I495-OFFSET('data'!$C$17,0,D496)*K495)*$C496/60</f>
        <v>155.432626696793</v>
      </c>
      <c r="L496" s="23">
        <f>$A496/60</f>
        <v>41</v>
      </c>
      <c r="M496" s="19">
        <f>I496/'data'!$C$15*1000</f>
        <v>3.5</v>
      </c>
      <c r="N496" s="19">
        <f>N495+'data'!$G$21*(M495-N495)/60*C495</f>
        <v>3.48949561296156</v>
      </c>
      <c r="O496" s="20">
        <f>IF(N496&lt;='data'!$G$22,1.89,1.47)</f>
        <v>1.47</v>
      </c>
      <c r="P496" s="19">
        <f>$A496</f>
        <v>2460</v>
      </c>
      <c r="Q496" s="20">
        <f>'data'!$G$23-'data'!$G$23*(1-('data'!$G$22^O496)/('data'!$G$22^O496+N496^O496))</f>
        <v>41.1720699894185</v>
      </c>
      <c r="R496" s="20">
        <f>VLOOKUP(IF(P496-'data'!$G$24&lt;0,0,P496-'data'!$G$24),P2:Q1104,2)</f>
        <v>41.1769934395522</v>
      </c>
    </row>
    <row r="497" ht="20.05" customHeight="1">
      <c r="A497" s="17">
        <f>$A496+C496</f>
        <v>2465</v>
      </c>
      <c r="B497" s="18">
        <v>3.5</v>
      </c>
      <c r="C497" s="19">
        <v>5</v>
      </c>
      <c r="D497" t="b" s="20">
        <v>0</v>
      </c>
      <c r="E497" s="21"/>
      <c r="F497" s="22">
        <f>3600*(B497*'data'!$C$15/1000-H497-I496)/C497</f>
        <v>647.315058552599</v>
      </c>
      <c r="G497" s="22">
        <f>IF(F497&gt;'data'!$H$28,'data'!$H$28,IF(F497&lt;0,0,F497))</f>
        <v>647.315058552599</v>
      </c>
      <c r="H497" s="22">
        <f>(J497*'data'!$C$16+K497*OFFSET('data'!$C$17,0,D497)-I496*(OFFSET('data'!$C$18,0,D497)+'data'!$C$19+OFFSET('data'!$C$20,0,D497)))*$C497/60</f>
        <v>-0.89904869243418</v>
      </c>
      <c r="I497" s="22">
        <f>(G497/60)*$C497/60+H497+I496</f>
        <v>22.9087323943552</v>
      </c>
      <c r="J497" s="22">
        <f>J496+('data'!$C$19*I496-'data'!$C$16*J496)*$C497/60</f>
        <v>89.12456656616629</v>
      </c>
      <c r="K497" s="22">
        <f>K496+(OFFSET('data'!$C$20,0,D497)*I496-OFFSET('data'!$C$17,0,D497)*K496)*$C497/60</f>
        <v>155.724052323881</v>
      </c>
      <c r="L497" s="23">
        <f>$A497/60</f>
        <v>41.0833333333333</v>
      </c>
      <c r="M497" s="19">
        <f>I497/'data'!$C$15*1000</f>
        <v>3.5</v>
      </c>
      <c r="N497" s="19">
        <f>N496+'data'!$G$21*(M496-N496)/60*C496</f>
        <v>3.48961922032362</v>
      </c>
      <c r="O497" s="20">
        <f>IF(N497&lt;='data'!$G$22,1.89,1.47)</f>
        <v>1.47</v>
      </c>
      <c r="P497" s="19">
        <f>$A497</f>
        <v>2465</v>
      </c>
      <c r="Q497" s="20">
        <f>'data'!$G$23-'data'!$G$23*(1-('data'!$G$22^O497)/('data'!$G$22^O497+N497^O497))</f>
        <v>41.1708752487526</v>
      </c>
      <c r="R497" s="20">
        <f>VLOOKUP(IF(P497-'data'!$G$24&lt;0,0,P497-'data'!$G$24),P2:Q1104,2)</f>
        <v>41.1757405573413</v>
      </c>
    </row>
    <row r="498" ht="20.05" customHeight="1">
      <c r="A498" s="17">
        <f>$A497+C497</f>
        <v>2470</v>
      </c>
      <c r="B498" s="18">
        <v>3.5</v>
      </c>
      <c r="C498" s="19">
        <v>5</v>
      </c>
      <c r="D498" t="b" s="20">
        <v>0</v>
      </c>
      <c r="E498" s="21"/>
      <c r="F498" s="22">
        <f>3600*(B498*'data'!$C$15/1000-H498-I497)/C498</f>
        <v>647.115489815877</v>
      </c>
      <c r="G498" s="22">
        <f>IF(F498&gt;'data'!$H$28,'data'!$H$28,IF(F498&lt;0,0,F498))</f>
        <v>647.115489815877</v>
      </c>
      <c r="H498" s="22">
        <f>(J498*'data'!$C$16+K498*OFFSET('data'!$C$17,0,D498)-I497*(OFFSET('data'!$C$18,0,D498)+'data'!$C$19+OFFSET('data'!$C$20,0,D498)))*$C498/60</f>
        <v>-0.898771513633178</v>
      </c>
      <c r="I498" s="22">
        <f>(G498/60)*$C498/60+H498+I497</f>
        <v>22.9087323943552</v>
      </c>
      <c r="J498" s="22">
        <f>J497+('data'!$C$19*I497-'data'!$C$16*J497)*$C498/60</f>
        <v>89.15520998427741</v>
      </c>
      <c r="K498" s="22">
        <f>K497+(OFFSET('data'!$C$20,0,D498)*I497-OFFSET('data'!$C$17,0,D498)*K497)*$C498/60</f>
        <v>156.015380566158</v>
      </c>
      <c r="L498" s="23">
        <f>$A498/60</f>
        <v>41.1666666666667</v>
      </c>
      <c r="M498" s="19">
        <f>I498/'data'!$C$15*1000</f>
        <v>3.5</v>
      </c>
      <c r="N498" s="19">
        <f>N497+'data'!$G$21*(M497-N497)/60*C497</f>
        <v>3.4897413731715</v>
      </c>
      <c r="O498" s="20">
        <f>IF(N498&lt;='data'!$G$22,1.89,1.47)</f>
        <v>1.47</v>
      </c>
      <c r="P498" s="19">
        <f>$A498</f>
        <v>2470</v>
      </c>
      <c r="Q498" s="20">
        <f>'data'!$G$23-'data'!$G$23*(1-('data'!$G$22^O498)/('data'!$G$22^O498+N498^O498))</f>
        <v>41.1696946154335</v>
      </c>
      <c r="R498" s="20">
        <f>VLOOKUP(IF(P498-'data'!$G$24&lt;0,0,P498-'data'!$G$24),P2:Q1104,2)</f>
        <v>41.1745024714757</v>
      </c>
    </row>
    <row r="499" ht="20.05" customHeight="1">
      <c r="A499" s="17">
        <f>$A498+C498</f>
        <v>2475</v>
      </c>
      <c r="B499" s="18">
        <v>3.5</v>
      </c>
      <c r="C499" s="19">
        <v>5</v>
      </c>
      <c r="D499" t="b" s="20">
        <v>0</v>
      </c>
      <c r="E499" s="21"/>
      <c r="F499" s="22">
        <f>3600*(B499*'data'!$C$15/1000-H499-I498)/C499</f>
        <v>646.916704308321</v>
      </c>
      <c r="G499" s="22">
        <f>IF(F499&gt;'data'!$H$28,'data'!$H$28,IF(F499&lt;0,0,F499))</f>
        <v>646.916704308321</v>
      </c>
      <c r="H499" s="22">
        <f>(J499*'data'!$C$16+K499*OFFSET('data'!$C$17,0,D499)-I498*(OFFSET('data'!$C$18,0,D499)+'data'!$C$19+OFFSET('data'!$C$20,0,D499)))*$C499/60</f>
        <v>-0.898495422650461</v>
      </c>
      <c r="I499" s="22">
        <f>(G499/60)*$C499/60+H499+I498</f>
        <v>22.9087323943552</v>
      </c>
      <c r="J499" s="22">
        <f>J498+('data'!$C$19*I498-'data'!$C$16*J498)*$C499/60</f>
        <v>89.1856735758565</v>
      </c>
      <c r="K499" s="22">
        <f>K498+(OFFSET('data'!$C$20,0,D499)*I498-OFFSET('data'!$C$17,0,D499)*K498)*$C499/60</f>
        <v>156.306611456166</v>
      </c>
      <c r="L499" s="23">
        <f>$A499/60</f>
        <v>41.25</v>
      </c>
      <c r="M499" s="19">
        <f>I499/'data'!$C$15*1000</f>
        <v>3.5</v>
      </c>
      <c r="N499" s="19">
        <f>N498+'data'!$G$21*(M498-N498)/60*C498</f>
        <v>3.48986208862077</v>
      </c>
      <c r="O499" s="20">
        <f>IF(N499&lt;='data'!$G$22,1.89,1.47)</f>
        <v>1.47</v>
      </c>
      <c r="P499" s="19">
        <f>$A499</f>
        <v>2475</v>
      </c>
      <c r="Q499" s="20">
        <f>'data'!$G$23-'data'!$G$23*(1-('data'!$G$22^O499)/('data'!$G$22^O499+N499^O499))</f>
        <v>41.1685279223184</v>
      </c>
      <c r="R499" s="20">
        <f>VLOOKUP(IF(P499-'data'!$G$24&lt;0,0,P499-'data'!$G$24),P2:Q1104,2)</f>
        <v>41.1732790065917</v>
      </c>
    </row>
    <row r="500" ht="20.05" customHeight="1">
      <c r="A500" s="17">
        <f>$A499+C499</f>
        <v>2480</v>
      </c>
      <c r="B500" s="18">
        <v>3.5</v>
      </c>
      <c r="C500" s="19">
        <v>5</v>
      </c>
      <c r="D500" t="b" s="20">
        <v>0</v>
      </c>
      <c r="E500" s="21"/>
      <c r="F500" s="22">
        <f>3600*(B500*'data'!$C$15/1000-H500-I499)/C500</f>
        <v>646.718697563289</v>
      </c>
      <c r="G500" s="22">
        <f>IF(F500&gt;'data'!$H$28,'data'!$H$28,IF(F500&lt;0,0,F500))</f>
        <v>646.718697563289</v>
      </c>
      <c r="H500" s="22">
        <f>(J500*'data'!$C$16+K500*OFFSET('data'!$C$17,0,D500)-I499*(OFFSET('data'!$C$18,0,D500)+'data'!$C$19+OFFSET('data'!$C$20,0,D500)))*$C500/60</f>
        <v>-0.898220413282361</v>
      </c>
      <c r="I500" s="22">
        <f>(G500/60)*$C500/60+H500+I499</f>
        <v>22.9087323943552</v>
      </c>
      <c r="J500" s="22">
        <f>J499+('data'!$C$19*I499-'data'!$C$16*J499)*$C500/60</f>
        <v>89.2159583961899</v>
      </c>
      <c r="K500" s="22">
        <f>K499+(OFFSET('data'!$C$20,0,D500)*I499-OFFSET('data'!$C$17,0,D500)*K499)*$C500/60</f>
        <v>156.597745026436</v>
      </c>
      <c r="L500" s="23">
        <f>$A500/60</f>
        <v>41.3333333333333</v>
      </c>
      <c r="M500" s="19">
        <f>I500/'data'!$C$15*1000</f>
        <v>3.5</v>
      </c>
      <c r="N500" s="19">
        <f>N499+'data'!$G$21*(M499-N499)/60*C499</f>
        <v>3.48998138358561</v>
      </c>
      <c r="O500" s="20">
        <f>IF(N500&lt;='data'!$G$22,1.89,1.47)</f>
        <v>1.47</v>
      </c>
      <c r="P500" s="19">
        <f>$A500</f>
        <v>2480</v>
      </c>
      <c r="Q500" s="20">
        <f>'data'!$G$23-'data'!$G$23*(1-('data'!$G$22^O500)/('data'!$G$22^O500+N500^O500))</f>
        <v>41.1673750042579</v>
      </c>
      <c r="R500" s="20">
        <f>VLOOKUP(IF(P500-'data'!$G$24&lt;0,0,P500-'data'!$G$24),P2:Q1104,2)</f>
        <v>41.1720699894185</v>
      </c>
    </row>
    <row r="501" ht="20.05" customHeight="1">
      <c r="A501" s="17">
        <f>$A500+C500</f>
        <v>2485</v>
      </c>
      <c r="B501" s="18">
        <v>3.5</v>
      </c>
      <c r="C501" s="19">
        <v>5</v>
      </c>
      <c r="D501" t="b" s="20">
        <v>0</v>
      </c>
      <c r="E501" s="21"/>
      <c r="F501" s="22">
        <f>3600*(B501*'data'!$C$15/1000-H501-I500)/C501</f>
        <v>646.521465140309</v>
      </c>
      <c r="G501" s="22">
        <f>IF(F501&gt;'data'!$H$28,'data'!$H$28,IF(F501&lt;0,0,F501))</f>
        <v>646.521465140309</v>
      </c>
      <c r="H501" s="22">
        <f>(J501*'data'!$C$16+K501*OFFSET('data'!$C$17,0,D501)-I500*(OFFSET('data'!$C$18,0,D501)+'data'!$C$19+OFFSET('data'!$C$20,0,D501)))*$C501/60</f>
        <v>-0.897946479361555</v>
      </c>
      <c r="I501" s="22">
        <f>(G501/60)*$C501/60+H501+I500</f>
        <v>22.9087323943552</v>
      </c>
      <c r="J501" s="22">
        <f>J500+('data'!$C$19*I500-'data'!$C$16*J500)*$C501/60</f>
        <v>89.24606549437129</v>
      </c>
      <c r="K501" s="22">
        <f>K500+(OFFSET('data'!$C$20,0,D501)*I500-OFFSET('data'!$C$17,0,D501)*K500)*$C501/60</f>
        <v>156.888781309490</v>
      </c>
      <c r="L501" s="23">
        <f>$A501/60</f>
        <v>41.4166666666667</v>
      </c>
      <c r="M501" s="19">
        <f>I501/'data'!$C$15*1000</f>
        <v>3.5</v>
      </c>
      <c r="N501" s="19">
        <f>N500+'data'!$G$21*(M500-N500)/60*C500</f>
        <v>3.49009927478116</v>
      </c>
      <c r="O501" s="20">
        <f>IF(N501&lt;='data'!$G$22,1.89,1.47)</f>
        <v>1.47</v>
      </c>
      <c r="P501" s="19">
        <f>$A501</f>
        <v>2485</v>
      </c>
      <c r="Q501" s="20">
        <f>'data'!$G$23-'data'!$G$23*(1-('data'!$G$22^O501)/('data'!$G$22^O501+N501^O501))</f>
        <v>41.1662356980723</v>
      </c>
      <c r="R501" s="20">
        <f>VLOOKUP(IF(P501-'data'!$G$24&lt;0,0,P501-'data'!$G$24),P2:Q1104,2)</f>
        <v>41.1708752487526</v>
      </c>
    </row>
    <row r="502" ht="20.05" customHeight="1">
      <c r="A502" s="17">
        <f>$A501+C501</f>
        <v>2490</v>
      </c>
      <c r="B502" s="18">
        <v>3.5</v>
      </c>
      <c r="C502" s="19">
        <v>5</v>
      </c>
      <c r="D502" t="b" s="20">
        <v>0</v>
      </c>
      <c r="E502" s="21"/>
      <c r="F502" s="22">
        <f>3600*(B502*'data'!$C$15/1000-H502-I501)/C502</f>
        <v>646.325002624920</v>
      </c>
      <c r="G502" s="22">
        <f>IF(F502&gt;'data'!$H$28,'data'!$H$28,IF(F502&lt;0,0,F502))</f>
        <v>646.325002624920</v>
      </c>
      <c r="H502" s="22">
        <f>(J502*'data'!$C$16+K502*OFFSET('data'!$C$17,0,D502)-I501*(OFFSET('data'!$C$18,0,D502)+'data'!$C$19+OFFSET('data'!$C$20,0,D502)))*$C502/60</f>
        <v>-0.897673614756849</v>
      </c>
      <c r="I502" s="22">
        <f>(G502/60)*$C502/60+H502+I501</f>
        <v>22.9087323943552</v>
      </c>
      <c r="J502" s="22">
        <f>J501+('data'!$C$19*I501-'data'!$C$16*J501)*$C502/60</f>
        <v>89.2759959133377</v>
      </c>
      <c r="K502" s="22">
        <f>K501+(OFFSET('data'!$C$20,0,D502)*I501-OFFSET('data'!$C$17,0,D502)*K501)*$C502/60</f>
        <v>157.179720337839</v>
      </c>
      <c r="L502" s="23">
        <f>$A502/60</f>
        <v>41.5</v>
      </c>
      <c r="M502" s="19">
        <f>I502/'data'!$C$15*1000</f>
        <v>3.5</v>
      </c>
      <c r="N502" s="19">
        <f>N501+'data'!$G$21*(M501-N501)/60*C501</f>
        <v>3.49021577872588</v>
      </c>
      <c r="O502" s="20">
        <f>IF(N502&lt;='data'!$G$22,1.89,1.47)</f>
        <v>1.47</v>
      </c>
      <c r="P502" s="19">
        <f>$A502</f>
        <v>2490</v>
      </c>
      <c r="Q502" s="20">
        <f>'data'!$G$23-'data'!$G$23*(1-('data'!$G$22^O502)/('data'!$G$22^O502+N502^O502))</f>
        <v>41.1651098425273</v>
      </c>
      <c r="R502" s="20">
        <f>VLOOKUP(IF(P502-'data'!$G$24&lt;0,0,P502-'data'!$G$24),P2:Q1104,2)</f>
        <v>41.1696946154335</v>
      </c>
    </row>
    <row r="503" ht="20.05" customHeight="1">
      <c r="A503" s="17">
        <f>$A502+C502</f>
        <v>2495</v>
      </c>
      <c r="B503" s="18">
        <v>3.5</v>
      </c>
      <c r="C503" s="19">
        <v>5</v>
      </c>
      <c r="D503" t="b" s="20">
        <v>0</v>
      </c>
      <c r="E503" s="21"/>
      <c r="F503" s="22">
        <f>3600*(B503*'data'!$C$15/1000-H503-I502)/C503</f>
        <v>646.129305628530</v>
      </c>
      <c r="G503" s="22">
        <f>IF(F503&gt;'data'!$H$28,'data'!$H$28,IF(F503&lt;0,0,F503))</f>
        <v>646.129305628530</v>
      </c>
      <c r="H503" s="22">
        <f>(J503*'data'!$C$16+K503*OFFSET('data'!$C$17,0,D503)-I502*(OFFSET('data'!$C$18,0,D503)+'data'!$C$19+OFFSET('data'!$C$20,0,D503)))*$C503/60</f>
        <v>-0.897401813372974</v>
      </c>
      <c r="I503" s="22">
        <f>(G503/60)*$C503/60+H503+I502</f>
        <v>22.9087323943552</v>
      </c>
      <c r="J503" s="22">
        <f>J502+('data'!$C$19*I502-'data'!$C$16*J502)*$C503/60</f>
        <v>89.30575068990591</v>
      </c>
      <c r="K503" s="22">
        <f>K502+(OFFSET('data'!$C$20,0,D503)*I502-OFFSET('data'!$C$17,0,D503)*K502)*$C503/60</f>
        <v>157.470562143981</v>
      </c>
      <c r="L503" s="23">
        <f>$A503/60</f>
        <v>41.5833333333333</v>
      </c>
      <c r="M503" s="19">
        <f>I503/'data'!$C$15*1000</f>
        <v>3.5</v>
      </c>
      <c r="N503" s="19">
        <f>N502+'data'!$G$21*(M502-N502)/60*C502</f>
        <v>3.49033091174384</v>
      </c>
      <c r="O503" s="20">
        <f>IF(N503&lt;='data'!$G$22,1.89,1.47)</f>
        <v>1.47</v>
      </c>
      <c r="P503" s="19">
        <f>$A503</f>
        <v>2495</v>
      </c>
      <c r="Q503" s="20">
        <f>'data'!$G$23-'data'!$G$23*(1-('data'!$G$22^O503)/('data'!$G$22^O503+N503^O503))</f>
        <v>41.1639972783109</v>
      </c>
      <c r="R503" s="20">
        <f>VLOOKUP(IF(P503-'data'!$G$24&lt;0,0,P503-'data'!$G$24),P2:Q1104,2)</f>
        <v>41.1685279223184</v>
      </c>
    </row>
    <row r="504" ht="20.05" customHeight="1">
      <c r="A504" s="17">
        <f>$A503+C503</f>
        <v>2500</v>
      </c>
      <c r="B504" s="18">
        <v>3.5</v>
      </c>
      <c r="C504" s="19">
        <v>5</v>
      </c>
      <c r="D504" t="b" s="20">
        <v>0</v>
      </c>
      <c r="E504" s="21"/>
      <c r="F504" s="22">
        <f>3600*(B504*'data'!$C$15/1000-H504-I503)/C504</f>
        <v>645.934369788253</v>
      </c>
      <c r="G504" s="22">
        <f>IF(F504&gt;'data'!$H$28,'data'!$H$28,IF(F504&lt;0,0,F504))</f>
        <v>645.934369788253</v>
      </c>
      <c r="H504" s="22">
        <f>(J504*'data'!$C$16+K504*OFFSET('data'!$C$17,0,D504)-I503*(OFFSET('data'!$C$18,0,D504)+'data'!$C$19+OFFSET('data'!$C$20,0,D504)))*$C504/60</f>
        <v>-0.897131069150366</v>
      </c>
      <c r="I504" s="22">
        <f>(G504/60)*$C504/60+H504+I503</f>
        <v>22.9087323943552</v>
      </c>
      <c r="J504" s="22">
        <f>J503+('data'!$C$19*I503-'data'!$C$16*J503)*$C504/60</f>
        <v>89.3353308548084</v>
      </c>
      <c r="K504" s="22">
        <f>K503+(OFFSET('data'!$C$20,0,D504)*I503-OFFSET('data'!$C$17,0,D504)*K503)*$C504/60</f>
        <v>157.761306760405</v>
      </c>
      <c r="L504" s="23">
        <f>$A504/60</f>
        <v>41.6666666666667</v>
      </c>
      <c r="M504" s="19">
        <f>I504/'data'!$C$15*1000</f>
        <v>3.5</v>
      </c>
      <c r="N504" s="19">
        <f>N503+'data'!$G$21*(M503-N503)/60*C503</f>
        <v>3.49044468996703</v>
      </c>
      <c r="O504" s="20">
        <f>IF(N504&lt;='data'!$G$22,1.89,1.47)</f>
        <v>1.47</v>
      </c>
      <c r="P504" s="19">
        <f>$A504</f>
        <v>2500</v>
      </c>
      <c r="Q504" s="20">
        <f>'data'!$G$23-'data'!$G$23*(1-('data'!$G$22^O504)/('data'!$G$22^O504+N504^O504))</f>
        <v>41.1628978480101</v>
      </c>
      <c r="R504" s="20">
        <f>VLOOKUP(IF(P504-'data'!$G$24&lt;0,0,P504-'data'!$G$24),P2:Q1104,2)</f>
        <v>41.1673750042579</v>
      </c>
    </row>
    <row r="505" ht="20.05" customHeight="1">
      <c r="A505" s="17">
        <f>$A504+C504</f>
        <v>2505</v>
      </c>
      <c r="B505" s="18">
        <v>3.5</v>
      </c>
      <c r="C505" s="19">
        <v>5</v>
      </c>
      <c r="D505" t="b" s="20">
        <v>0</v>
      </c>
      <c r="E505" s="21"/>
      <c r="F505" s="22">
        <f>3600*(B505*'data'!$C$15/1000-H505-I504)/C505</f>
        <v>645.740190766761</v>
      </c>
      <c r="G505" s="22">
        <f>IF(F505&gt;'data'!$H$28,'data'!$H$28,IF(F505&lt;0,0,F505))</f>
        <v>645.740190766761</v>
      </c>
      <c r="H505" s="22">
        <f>(J505*'data'!$C$16+K505*OFFSET('data'!$C$17,0,D505)-I504*(OFFSET('data'!$C$18,0,D505)+'data'!$C$19+OFFSET('data'!$C$20,0,D505)))*$C505/60</f>
        <v>-0.896861376064961</v>
      </c>
      <c r="I505" s="22">
        <f>(G505/60)*$C505/60+H505+I504</f>
        <v>22.9087323943552</v>
      </c>
      <c r="J505" s="22">
        <f>J504+('data'!$C$19*I504-'data'!$C$16*J504)*$C505/60</f>
        <v>89.3647374327288</v>
      </c>
      <c r="K505" s="22">
        <f>K504+(OFFSET('data'!$C$20,0,D505)*I504-OFFSET('data'!$C$17,0,D505)*K504)*$C505/60</f>
        <v>158.051954219588</v>
      </c>
      <c r="L505" s="23">
        <f>$A505/60</f>
        <v>41.75</v>
      </c>
      <c r="M505" s="19">
        <f>I505/'data'!$C$15*1000</f>
        <v>3.5</v>
      </c>
      <c r="N505" s="19">
        <f>N504+'data'!$G$21*(M504-N504)/60*C504</f>
        <v>3.4905571293376</v>
      </c>
      <c r="O505" s="20">
        <f>IF(N505&lt;='data'!$G$22,1.89,1.47)</f>
        <v>1.47</v>
      </c>
      <c r="P505" s="19">
        <f>$A505</f>
        <v>2505</v>
      </c>
      <c r="Q505" s="20">
        <f>'data'!$G$23-'data'!$G$23*(1-('data'!$G$22^O505)/('data'!$G$22^O505+N505^O505))</f>
        <v>41.1618113960877</v>
      </c>
      <c r="R505" s="20">
        <f>VLOOKUP(IF(P505-'data'!$G$24&lt;0,0,P505-'data'!$G$24),P2:Q1104,2)</f>
        <v>41.1662356980723</v>
      </c>
    </row>
    <row r="506" ht="20.05" customHeight="1">
      <c r="A506" s="17">
        <f>$A505+C505</f>
        <v>2510</v>
      </c>
      <c r="B506" s="18">
        <v>3.5</v>
      </c>
      <c r="C506" s="19">
        <v>5</v>
      </c>
      <c r="D506" t="b" s="20">
        <v>0</v>
      </c>
      <c r="E506" s="21"/>
      <c r="F506" s="22">
        <f>3600*(B506*'data'!$C$15/1000-H506-I505)/C506</f>
        <v>645.546764252141</v>
      </c>
      <c r="G506" s="22">
        <f>IF(F506&gt;'data'!$H$28,'data'!$H$28,IF(F506&lt;0,0,F506))</f>
        <v>645.546764252141</v>
      </c>
      <c r="H506" s="22">
        <f>(J506*'data'!$C$16+K506*OFFSET('data'!$C$17,0,D506)-I505*(OFFSET('data'!$C$18,0,D506)+'data'!$C$19+OFFSET('data'!$C$20,0,D506)))*$C506/60</f>
        <v>-0.896592728127989</v>
      </c>
      <c r="I506" s="22">
        <f>(G506/60)*$C506/60+H506+I505</f>
        <v>22.9087323943552</v>
      </c>
      <c r="J506" s="22">
        <f>J505+('data'!$C$19*I505-'data'!$C$16*J505)*$C506/60</f>
        <v>89.3939714423375</v>
      </c>
      <c r="K506" s="22">
        <f>K505+(OFFSET('data'!$C$20,0,D506)*I505-OFFSET('data'!$C$17,0,D506)*K505)*$C506/60</f>
        <v>158.342504553998</v>
      </c>
      <c r="L506" s="23">
        <f>$A506/60</f>
        <v>41.8333333333333</v>
      </c>
      <c r="M506" s="19">
        <f>I506/'data'!$C$15*1000</f>
        <v>3.5</v>
      </c>
      <c r="N506" s="19">
        <f>N505+'data'!$G$21*(M505-N505)/60*C505</f>
        <v>3.49066824561012</v>
      </c>
      <c r="O506" s="20">
        <f>IF(N506&lt;='data'!$G$22,1.89,1.47)</f>
        <v>1.47</v>
      </c>
      <c r="P506" s="19">
        <f>$A506</f>
        <v>2510</v>
      </c>
      <c r="Q506" s="20">
        <f>'data'!$G$23-'data'!$G$23*(1-('data'!$G$22^O506)/('data'!$G$22^O506+N506^O506))</f>
        <v>41.1607377688602</v>
      </c>
      <c r="R506" s="20">
        <f>VLOOKUP(IF(P506-'data'!$G$24&lt;0,0,P506-'data'!$G$24),P2:Q1104,2)</f>
        <v>41.1651098425273</v>
      </c>
    </row>
    <row r="507" ht="20.05" customHeight="1">
      <c r="A507" s="17">
        <f>$A506+C506</f>
        <v>2515</v>
      </c>
      <c r="B507" s="18">
        <v>3.5</v>
      </c>
      <c r="C507" s="19">
        <v>5</v>
      </c>
      <c r="D507" t="b" s="20">
        <v>0</v>
      </c>
      <c r="E507" s="21"/>
      <c r="F507" s="22">
        <f>3600*(B507*'data'!$C$15/1000-H507-I506)/C507</f>
        <v>645.354085957738</v>
      </c>
      <c r="G507" s="22">
        <f>IF(F507&gt;'data'!$H$28,'data'!$H$28,IF(F507&lt;0,0,F507))</f>
        <v>645.354085957738</v>
      </c>
      <c r="H507" s="22">
        <f>(J507*'data'!$C$16+K507*OFFSET('data'!$C$17,0,D507)-I506*(OFFSET('data'!$C$18,0,D507)+'data'!$C$19+OFFSET('data'!$C$20,0,D507)))*$C507/60</f>
        <v>-0.896325119385762</v>
      </c>
      <c r="I507" s="22">
        <f>(G507/60)*$C507/60+H507+I506</f>
        <v>22.9087323943552</v>
      </c>
      <c r="J507" s="22">
        <f>J506+('data'!$C$19*I506-'data'!$C$16*J506)*$C507/60</f>
        <v>89.4230338963271</v>
      </c>
      <c r="K507" s="22">
        <f>K506+(OFFSET('data'!$C$20,0,D507)*I506-OFFSET('data'!$C$17,0,D507)*K506)*$C507/60</f>
        <v>158.632957796090</v>
      </c>
      <c r="L507" s="23">
        <f>$A507/60</f>
        <v>41.9166666666667</v>
      </c>
      <c r="M507" s="19">
        <f>I507/'data'!$C$15*1000</f>
        <v>3.5</v>
      </c>
      <c r="N507" s="19">
        <f>N506+'data'!$G$21*(M506-N506)/60*C506</f>
        <v>3.49077805435377</v>
      </c>
      <c r="O507" s="20">
        <f>IF(N507&lt;='data'!$G$22,1.89,1.47)</f>
        <v>1.47</v>
      </c>
      <c r="P507" s="19">
        <f>$A507</f>
        <v>2515</v>
      </c>
      <c r="Q507" s="20">
        <f>'data'!$G$23-'data'!$G$23*(1-('data'!$G$22^O507)/('data'!$G$22^O507+N507^O507))</f>
        <v>41.1596768144748</v>
      </c>
      <c r="R507" s="20">
        <f>VLOOKUP(IF(P507-'data'!$G$24&lt;0,0,P507-'data'!$G$24),P2:Q1104,2)</f>
        <v>41.1639972783109</v>
      </c>
    </row>
    <row r="508" ht="20.05" customHeight="1">
      <c r="A508" s="17">
        <f>$A507+C507</f>
        <v>2520</v>
      </c>
      <c r="B508" s="18">
        <v>3.5</v>
      </c>
      <c r="C508" s="19">
        <v>5</v>
      </c>
      <c r="D508" t="b" s="20">
        <v>0</v>
      </c>
      <c r="E508" s="21"/>
      <c r="F508" s="22">
        <f>3600*(B508*'data'!$C$15/1000-H508-I507)/C508</f>
        <v>645.162151622008</v>
      </c>
      <c r="G508" s="22">
        <f>IF(F508&gt;'data'!$H$28,'data'!$H$28,IF(F508&lt;0,0,F508))</f>
        <v>645.162151622008</v>
      </c>
      <c r="H508" s="22">
        <f>(J508*'data'!$C$16+K508*OFFSET('data'!$C$17,0,D508)-I507*(OFFSET('data'!$C$18,0,D508)+'data'!$C$19+OFFSET('data'!$C$20,0,D508)))*$C508/60</f>
        <v>-0.89605854391947</v>
      </c>
      <c r="I508" s="22">
        <f>(G508/60)*$C508/60+H508+I507</f>
        <v>22.9087323943552</v>
      </c>
      <c r="J508" s="22">
        <f>J507+('data'!$C$19*I507-'data'!$C$16*J507)*$C508/60</f>
        <v>89.4519258014473</v>
      </c>
      <c r="K508" s="22">
        <f>K507+(OFFSET('data'!$C$20,0,D508)*I507-OFFSET('data'!$C$17,0,D508)*K507)*$C508/60</f>
        <v>158.923313978309</v>
      </c>
      <c r="L508" s="23">
        <f>$A508/60</f>
        <v>42</v>
      </c>
      <c r="M508" s="19">
        <f>I508/'data'!$C$15*1000</f>
        <v>3.5</v>
      </c>
      <c r="N508" s="19">
        <f>N507+'data'!$G$21*(M507-N507)/60*C507</f>
        <v>3.49088657095452</v>
      </c>
      <c r="O508" s="20">
        <f>IF(N508&lt;='data'!$G$22,1.89,1.47)</f>
        <v>1.47</v>
      </c>
      <c r="P508" s="19">
        <f>$A508</f>
        <v>2520</v>
      </c>
      <c r="Q508" s="20">
        <f>'data'!$G$23-'data'!$G$23*(1-('data'!$G$22^O508)/('data'!$G$22^O508+N508^O508))</f>
        <v>41.1586283828879</v>
      </c>
      <c r="R508" s="20">
        <f>VLOOKUP(IF(P508-'data'!$G$24&lt;0,0,P508-'data'!$G$24),P2:Q1104,2)</f>
        <v>41.1628978480101</v>
      </c>
    </row>
    <row r="509" ht="20.05" customHeight="1">
      <c r="A509" s="17">
        <f>$A508+C508</f>
        <v>2525</v>
      </c>
      <c r="B509" s="18">
        <v>3.5</v>
      </c>
      <c r="C509" s="19">
        <v>5</v>
      </c>
      <c r="D509" t="b" s="20">
        <v>0</v>
      </c>
      <c r="E509" s="21"/>
      <c r="F509" s="22">
        <f>3600*(B509*'data'!$C$15/1000-H509-I508)/C509</f>
        <v>644.9709570083739</v>
      </c>
      <c r="G509" s="22">
        <f>IF(F509&gt;'data'!$H$28,'data'!$H$28,IF(F509&lt;0,0,F509))</f>
        <v>644.9709570083739</v>
      </c>
      <c r="H509" s="22">
        <f>(J509*'data'!$C$16+K509*OFFSET('data'!$C$17,0,D509)-I508*(OFFSET('data'!$C$18,0,D509)+'data'!$C$19+OFFSET('data'!$C$20,0,D509)))*$C509/60</f>
        <v>-0.895792995844979</v>
      </c>
      <c r="I509" s="22">
        <f>(G509/60)*$C509/60+H509+I508</f>
        <v>22.9087323943552</v>
      </c>
      <c r="J509" s="22">
        <f>J508+('data'!$C$19*I508-'data'!$C$16*J508)*$C509/60</f>
        <v>89.48064815853991</v>
      </c>
      <c r="K509" s="22">
        <f>K508+(OFFSET('data'!$C$20,0,D509)*I508-OFFSET('data'!$C$17,0,D509)*K508)*$C509/60</f>
        <v>159.213573133089</v>
      </c>
      <c r="L509" s="23">
        <f>$A509/60</f>
        <v>42.0833333333333</v>
      </c>
      <c r="M509" s="19">
        <f>I509/'data'!$C$15*1000</f>
        <v>3.5</v>
      </c>
      <c r="N509" s="19">
        <f>N508+'data'!$G$21*(M508-N508)/60*C508</f>
        <v>3.49099381061729</v>
      </c>
      <c r="O509" s="20">
        <f>IF(N509&lt;='data'!$G$22,1.89,1.47)</f>
        <v>1.47</v>
      </c>
      <c r="P509" s="19">
        <f>$A509</f>
        <v>2525</v>
      </c>
      <c r="Q509" s="20">
        <f>'data'!$G$23-'data'!$G$23*(1-('data'!$G$22^O509)/('data'!$G$22^O509+N509^O509))</f>
        <v>41.1575923258431</v>
      </c>
      <c r="R509" s="20">
        <f>VLOOKUP(IF(P509-'data'!$G$24&lt;0,0,P509-'data'!$G$24),P2:Q1104,2)</f>
        <v>41.1618113960877</v>
      </c>
    </row>
    <row r="510" ht="20.05" customHeight="1">
      <c r="A510" s="17">
        <f>$A509+C509</f>
        <v>2530</v>
      </c>
      <c r="B510" s="18">
        <v>3.5</v>
      </c>
      <c r="C510" s="19">
        <v>5</v>
      </c>
      <c r="D510" t="b" s="20">
        <v>0</v>
      </c>
      <c r="E510" s="21"/>
      <c r="F510" s="22">
        <f>3600*(B510*'data'!$C$15/1000-H510-I509)/C510</f>
        <v>644.780497905077</v>
      </c>
      <c r="G510" s="22">
        <f>IF(F510&gt;'data'!$H$28,'data'!$H$28,IF(F510&lt;0,0,F510))</f>
        <v>644.780497905077</v>
      </c>
      <c r="H510" s="22">
        <f>(J510*'data'!$C$16+K510*OFFSET('data'!$C$17,0,D510)-I509*(OFFSET('data'!$C$18,0,D510)+'data'!$C$19+OFFSET('data'!$C$20,0,D510)))*$C510/60</f>
        <v>-0.895528469312622</v>
      </c>
      <c r="I510" s="22">
        <f>(G510/60)*$C510/60+H510+I509</f>
        <v>22.9087323943552</v>
      </c>
      <c r="J510" s="22">
        <f>J509+('data'!$C$19*I509-'data'!$C$16*J509)*$C510/60</f>
        <v>89.5092019625732</v>
      </c>
      <c r="K510" s="22">
        <f>K509+(OFFSET('data'!$C$20,0,D510)*I509-OFFSET('data'!$C$17,0,D510)*K509)*$C510/60</f>
        <v>159.503735292854</v>
      </c>
      <c r="L510" s="23">
        <f>$A510/60</f>
        <v>42.1666666666667</v>
      </c>
      <c r="M510" s="19">
        <f>I510/'data'!$C$15*1000</f>
        <v>3.5</v>
      </c>
      <c r="N510" s="19">
        <f>N509+'data'!$G$21*(M509-N509)/60*C509</f>
        <v>3.49109978836809</v>
      </c>
      <c r="O510" s="20">
        <f>IF(N510&lt;='data'!$G$22,1.89,1.47)</f>
        <v>1.47</v>
      </c>
      <c r="P510" s="19">
        <f>$A510</f>
        <v>2530</v>
      </c>
      <c r="Q510" s="20">
        <f>'data'!$G$23-'data'!$G$23*(1-('data'!$G$22^O510)/('data'!$G$22^O510+N510^O510))</f>
        <v>41.1565684968494</v>
      </c>
      <c r="R510" s="20">
        <f>VLOOKUP(IF(P510-'data'!$G$24&lt;0,0,P510-'data'!$G$24),P2:Q1104,2)</f>
        <v>41.1607377688602</v>
      </c>
    </row>
    <row r="511" ht="20.05" customHeight="1">
      <c r="A511" s="17">
        <f>$A510+C510</f>
        <v>2535</v>
      </c>
      <c r="B511" s="18">
        <v>3.5</v>
      </c>
      <c r="C511" s="19">
        <v>5</v>
      </c>
      <c r="D511" t="b" s="20">
        <v>0</v>
      </c>
      <c r="E511" s="21"/>
      <c r="F511" s="22">
        <f>3600*(B511*'data'!$C$15/1000-H511-I510)/C511</f>
        <v>644.590770125031</v>
      </c>
      <c r="G511" s="22">
        <f>IF(F511&gt;'data'!$H$28,'data'!$H$28,IF(F511&lt;0,0,F511))</f>
        <v>644.590770125031</v>
      </c>
      <c r="H511" s="22">
        <f>(J511*'data'!$C$16+K511*OFFSET('data'!$C$17,0,D511)-I510*(OFFSET('data'!$C$18,0,D511)+'data'!$C$19+OFFSET('data'!$C$20,0,D511)))*$C511/60</f>
        <v>-0.8952649585070021</v>
      </c>
      <c r="I511" s="22">
        <f>(G511/60)*$C511/60+H511+I510</f>
        <v>22.9087323943552</v>
      </c>
      <c r="J511" s="22">
        <f>J510+('data'!$C$19*I510-'data'!$C$16*J510)*$C511/60</f>
        <v>89.5375882026769</v>
      </c>
      <c r="K511" s="22">
        <f>K510+(OFFSET('data'!$C$20,0,D511)*I510-OFFSET('data'!$C$17,0,D511)*K510)*$C511/60</f>
        <v>159.793800490016</v>
      </c>
      <c r="L511" s="23">
        <f>$A511/60</f>
        <v>42.25</v>
      </c>
      <c r="M511" s="19">
        <f>I511/'data'!$C$15*1000</f>
        <v>3.5</v>
      </c>
      <c r="N511" s="19">
        <f>N510+'data'!$G$21*(M510-N510)/60*C510</f>
        <v>3.4912045190561</v>
      </c>
      <c r="O511" s="20">
        <f>IF(N511&lt;='data'!$G$22,1.89,1.47)</f>
        <v>1.47</v>
      </c>
      <c r="P511" s="19">
        <f>$A511</f>
        <v>2535</v>
      </c>
      <c r="Q511" s="20">
        <f>'data'!$G$23-'data'!$G$23*(1-('data'!$G$22^O511)/('data'!$G$22^O511+N511^O511))</f>
        <v>41.1555567511604</v>
      </c>
      <c r="R511" s="20">
        <f>VLOOKUP(IF(P511-'data'!$G$24&lt;0,0,P511-'data'!$G$24),P2:Q1104,2)</f>
        <v>41.1596768144748</v>
      </c>
    </row>
    <row r="512" ht="20.05" customHeight="1">
      <c r="A512" s="17">
        <f>$A511+C511</f>
        <v>2540</v>
      </c>
      <c r="B512" s="18">
        <v>3.5</v>
      </c>
      <c r="C512" s="19">
        <v>5</v>
      </c>
      <c r="D512" t="b" s="20">
        <v>0</v>
      </c>
      <c r="E512" s="21"/>
      <c r="F512" s="22">
        <f>3600*(B512*'data'!$C$15/1000-H512-I511)/C512</f>
        <v>644.401769505678</v>
      </c>
      <c r="G512" s="22">
        <f>IF(F512&gt;'data'!$H$28,'data'!$H$28,IF(F512&lt;0,0,F512))</f>
        <v>644.401769505678</v>
      </c>
      <c r="H512" s="22">
        <f>(J512*'data'!$C$16+K512*OFFSET('data'!$C$17,0,D512)-I511*(OFFSET('data'!$C$18,0,D512)+'data'!$C$19+OFFSET('data'!$C$20,0,D512)))*$C512/60</f>
        <v>-0.89500245764679</v>
      </c>
      <c r="I512" s="22">
        <f>(G512/60)*$C512/60+H512+I511</f>
        <v>22.9087323943552</v>
      </c>
      <c r="J512" s="22">
        <f>J511+('data'!$C$19*I511-'data'!$C$16*J511)*$C512/60</f>
        <v>89.565807862176</v>
      </c>
      <c r="K512" s="22">
        <f>K511+(OFFSET('data'!$C$20,0,D512)*I511-OFFSET('data'!$C$17,0,D512)*K511)*$C512/60</f>
        <v>160.083768756977</v>
      </c>
      <c r="L512" s="23">
        <f>$A512/60</f>
        <v>42.3333333333333</v>
      </c>
      <c r="M512" s="19">
        <f>I512/'data'!$C$15*1000</f>
        <v>3.5</v>
      </c>
      <c r="N512" s="19">
        <f>N511+'data'!$G$21*(M511-N511)/60*C511</f>
        <v>3.49130801735577</v>
      </c>
      <c r="O512" s="20">
        <f>IF(N512&lt;='data'!$G$22,1.89,1.47)</f>
        <v>1.47</v>
      </c>
      <c r="P512" s="19">
        <f>$A512</f>
        <v>2540</v>
      </c>
      <c r="Q512" s="20">
        <f>'data'!$G$23-'data'!$G$23*(1-('data'!$G$22^O512)/('data'!$G$22^O512+N512^O512))</f>
        <v>41.1545569457529</v>
      </c>
      <c r="R512" s="20">
        <f>VLOOKUP(IF(P512-'data'!$G$24&lt;0,0,P512-'data'!$G$24),P2:Q1104,2)</f>
        <v>41.1586283828879</v>
      </c>
    </row>
    <row r="513" ht="20.05" customHeight="1">
      <c r="A513" s="17">
        <f>$A512+C512</f>
        <v>2545</v>
      </c>
      <c r="B513" s="18">
        <v>3.5</v>
      </c>
      <c r="C513" s="19">
        <v>5</v>
      </c>
      <c r="D513" t="b" s="20">
        <v>0</v>
      </c>
      <c r="E513" s="21"/>
      <c r="F513" s="22">
        <f>3600*(B513*'data'!$C$15/1000-H513-I512)/C513</f>
        <v>644.213491908844</v>
      </c>
      <c r="G513" s="22">
        <f>IF(F513&gt;'data'!$H$28,'data'!$H$28,IF(F513&lt;0,0,F513))</f>
        <v>644.213491908844</v>
      </c>
      <c r="H513" s="22">
        <f>(J513*'data'!$C$16+K513*OFFSET('data'!$C$17,0,D513)-I512*(OFFSET('data'!$C$18,0,D513)+'data'!$C$19+OFFSET('data'!$C$20,0,D513)))*$C513/60</f>
        <v>-0.8947409609845201</v>
      </c>
      <c r="I513" s="22">
        <f>(G513/60)*$C513/60+H513+I512</f>
        <v>22.9087323943552</v>
      </c>
      <c r="J513" s="22">
        <f>J512+('data'!$C$19*I512-'data'!$C$16*J512)*$C513/60</f>
        <v>89.59386191862509</v>
      </c>
      <c r="K513" s="22">
        <f>K512+(OFFSET('data'!$C$20,0,D513)*I512-OFFSET('data'!$C$17,0,D513)*K512)*$C513/60</f>
        <v>160.373640126128</v>
      </c>
      <c r="L513" s="23">
        <f>$A513/60</f>
        <v>42.4166666666667</v>
      </c>
      <c r="M513" s="19">
        <f>I513/'data'!$C$15*1000</f>
        <v>3.5</v>
      </c>
      <c r="N513" s="19">
        <f>N512+'data'!$G$21*(M512-N512)/60*C512</f>
        <v>3.49141029776888</v>
      </c>
      <c r="O513" s="20">
        <f>IF(N513&lt;='data'!$G$22,1.89,1.47)</f>
        <v>1.47</v>
      </c>
      <c r="P513" s="19">
        <f>$A513</f>
        <v>2545</v>
      </c>
      <c r="Q513" s="20">
        <f>'data'!$G$23-'data'!$G$23*(1-('data'!$G$22^O513)/('data'!$G$22^O513+N513^O513))</f>
        <v>41.1535689393065</v>
      </c>
      <c r="R513" s="20">
        <f>VLOOKUP(IF(P513-'data'!$G$24&lt;0,0,P513-'data'!$G$24),P2:Q1104,2)</f>
        <v>41.1575923258431</v>
      </c>
    </row>
    <row r="514" ht="20.05" customHeight="1">
      <c r="A514" s="17">
        <f>$A513+C513</f>
        <v>2550</v>
      </c>
      <c r="B514" s="18">
        <v>3.5</v>
      </c>
      <c r="C514" s="19">
        <v>5</v>
      </c>
      <c r="D514" t="b" s="20">
        <v>0</v>
      </c>
      <c r="E514" s="21"/>
      <c r="F514" s="22">
        <f>3600*(B514*'data'!$C$15/1000-H514-I513)/C514</f>
        <v>644.025933220596</v>
      </c>
      <c r="G514" s="22">
        <f>IF(F514&gt;'data'!$H$28,'data'!$H$28,IF(F514&lt;0,0,F514))</f>
        <v>644.025933220596</v>
      </c>
      <c r="H514" s="22">
        <f>(J514*'data'!$C$16+K514*OFFSET('data'!$C$17,0,D514)-I513*(OFFSET('data'!$C$18,0,D514)+'data'!$C$19+OFFSET('data'!$C$20,0,D514)))*$C514/60</f>
        <v>-0.894480462806399</v>
      </c>
      <c r="I514" s="22">
        <f>(G514/60)*$C514/60+H514+I513</f>
        <v>22.9087323943552</v>
      </c>
      <c r="J514" s="22">
        <f>J513+('data'!$C$19*I513-'data'!$C$16*J513)*$C514/60</f>
        <v>89.62175134384211</v>
      </c>
      <c r="K514" s="22">
        <f>K513+(OFFSET('data'!$C$20,0,D514)*I513-OFFSET('data'!$C$17,0,D514)*K513)*$C514/60</f>
        <v>160.663414629849</v>
      </c>
      <c r="L514" s="23">
        <f>$A514/60</f>
        <v>42.5</v>
      </c>
      <c r="M514" s="19">
        <f>I514/'data'!$C$15*1000</f>
        <v>3.5</v>
      </c>
      <c r="N514" s="19">
        <f>N513+'data'!$G$21*(M513-N513)/60*C513</f>
        <v>3.49151137462656</v>
      </c>
      <c r="O514" s="20">
        <f>IF(N514&lt;='data'!$G$22,1.89,1.47)</f>
        <v>1.47</v>
      </c>
      <c r="P514" s="19">
        <f>$A514</f>
        <v>2550</v>
      </c>
      <c r="Q514" s="20">
        <f>'data'!$G$23-'data'!$G$23*(1-('data'!$G$22^O514)/('data'!$G$22^O514+N514^O514))</f>
        <v>41.1525925921825</v>
      </c>
      <c r="R514" s="20">
        <f>VLOOKUP(IF(P514-'data'!$G$24&lt;0,0,P514-'data'!$G$24),P2:Q1104,2)</f>
        <v>41.1565684968494</v>
      </c>
    </row>
    <row r="515" ht="20.05" customHeight="1">
      <c r="A515" s="17">
        <f>$A514+C514</f>
        <v>2555</v>
      </c>
      <c r="B515" s="18">
        <v>3.5</v>
      </c>
      <c r="C515" s="19">
        <v>5</v>
      </c>
      <c r="D515" t="b" s="20">
        <v>0</v>
      </c>
      <c r="E515" s="21"/>
      <c r="F515" s="22">
        <f>3600*(B515*'data'!$C$15/1000-H515-I514)/C515</f>
        <v>643.839089351103</v>
      </c>
      <c r="G515" s="22">
        <f>IF(F515&gt;'data'!$H$28,'data'!$H$28,IF(F515&lt;0,0,F515))</f>
        <v>643.839089351103</v>
      </c>
      <c r="H515" s="22">
        <f>(J515*'data'!$C$16+K515*OFFSET('data'!$C$17,0,D515)-I514*(OFFSET('data'!$C$18,0,D515)+'data'!$C$19+OFFSET('data'!$C$20,0,D515)))*$C515/60</f>
        <v>-0.8942209574321019</v>
      </c>
      <c r="I515" s="22">
        <f>(G515/60)*$C515/60+H515+I514</f>
        <v>22.9087323943552</v>
      </c>
      <c r="J515" s="22">
        <f>J514+('data'!$C$19*I514-'data'!$C$16*J514)*$C515/60</f>
        <v>89.64947710394181</v>
      </c>
      <c r="K515" s="22">
        <f>K514+(OFFSET('data'!$C$20,0,D515)*I514-OFFSET('data'!$C$17,0,D515)*K514)*$C515/60</f>
        <v>160.953092300509</v>
      </c>
      <c r="L515" s="23">
        <f>$A515/60</f>
        <v>42.5833333333333</v>
      </c>
      <c r="M515" s="19">
        <f>I515/'data'!$C$15*1000</f>
        <v>3.5</v>
      </c>
      <c r="N515" s="19">
        <f>N514+'data'!$G$21*(M514-N514)/60*C514</f>
        <v>3.4916112620913</v>
      </c>
      <c r="O515" s="20">
        <f>IF(N515&lt;='data'!$G$22,1.89,1.47)</f>
        <v>1.47</v>
      </c>
      <c r="P515" s="19">
        <f>$A515</f>
        <v>2555</v>
      </c>
      <c r="Q515" s="20">
        <f>'data'!$G$23-'data'!$G$23*(1-('data'!$G$22^O515)/('data'!$G$22^O515+N515^O515))</f>
        <v>41.1516277664045</v>
      </c>
      <c r="R515" s="20">
        <f>VLOOKUP(IF(P515-'data'!$G$24&lt;0,0,P515-'data'!$G$24),P2:Q1104,2)</f>
        <v>41.1555567511604</v>
      </c>
    </row>
    <row r="516" ht="20.05" customHeight="1">
      <c r="A516" s="17">
        <f>$A515+C515</f>
        <v>2560</v>
      </c>
      <c r="B516" s="18">
        <v>3.5</v>
      </c>
      <c r="C516" s="19">
        <v>5</v>
      </c>
      <c r="D516" t="b" s="20">
        <v>0</v>
      </c>
      <c r="E516" s="21"/>
      <c r="F516" s="22">
        <f>3600*(B516*'data'!$C$15/1000-H516-I515)/C516</f>
        <v>643.6529562344861</v>
      </c>
      <c r="G516" s="22">
        <f>IF(F516&gt;'data'!$H$28,'data'!$H$28,IF(F516&lt;0,0,F516))</f>
        <v>643.6529562344861</v>
      </c>
      <c r="H516" s="22">
        <f>(J516*'data'!$C$16+K516*OFFSET('data'!$C$17,0,D516)-I515*(OFFSET('data'!$C$18,0,D516)+'data'!$C$19+OFFSET('data'!$C$20,0,D516)))*$C516/60</f>
        <v>-0.893962439214579</v>
      </c>
      <c r="I516" s="22">
        <f>(G516/60)*$C516/60+H516+I515</f>
        <v>22.9087323943552</v>
      </c>
      <c r="J516" s="22">
        <f>J515+('data'!$C$19*I515-'data'!$C$16*J515)*$C516/60</f>
        <v>89.6770401593697</v>
      </c>
      <c r="K516" s="22">
        <f>K515+(OFFSET('data'!$C$20,0,D516)*I515-OFFSET('data'!$C$17,0,D516)*K515)*$C516/60</f>
        <v>161.242673170467</v>
      </c>
      <c r="L516" s="23">
        <f>$A516/60</f>
        <v>42.6666666666667</v>
      </c>
      <c r="M516" s="19">
        <f>I516/'data'!$C$15*1000</f>
        <v>3.5</v>
      </c>
      <c r="N516" s="19">
        <f>N515+'data'!$G$21*(M515-N515)/60*C515</f>
        <v>3.49170997415895</v>
      </c>
      <c r="O516" s="20">
        <f>IF(N516&lt;='data'!$G$22,1.89,1.47)</f>
        <v>1.47</v>
      </c>
      <c r="P516" s="19">
        <f>$A516</f>
        <v>2560</v>
      </c>
      <c r="Q516" s="20">
        <f>'data'!$G$23-'data'!$G$23*(1-('data'!$G$22^O516)/('data'!$G$22^O516+N516^O516))</f>
        <v>41.1506743256376</v>
      </c>
      <c r="R516" s="20">
        <f>VLOOKUP(IF(P516-'data'!$G$24&lt;0,0,P516-'data'!$G$24),P2:Q1104,2)</f>
        <v>41.1545569457529</v>
      </c>
    </row>
    <row r="517" ht="20.05" customHeight="1">
      <c r="A517" s="17">
        <f>$A516+C516</f>
        <v>2565</v>
      </c>
      <c r="B517" s="18">
        <v>3.5</v>
      </c>
      <c r="C517" s="19">
        <v>5</v>
      </c>
      <c r="D517" t="b" s="20">
        <v>0</v>
      </c>
      <c r="E517" s="21"/>
      <c r="F517" s="22">
        <f>3600*(B517*'data'!$C$15/1000-H517-I516)/C517</f>
        <v>643.467529828687</v>
      </c>
      <c r="G517" s="22">
        <f>IF(F517&gt;'data'!$H$28,'data'!$H$28,IF(F517&lt;0,0,F517))</f>
        <v>643.467529828687</v>
      </c>
      <c r="H517" s="22">
        <f>(J517*'data'!$C$16+K517*OFFSET('data'!$C$17,0,D517)-I516*(OFFSET('data'!$C$18,0,D517)+'data'!$C$19+OFFSET('data'!$C$20,0,D517)))*$C517/60</f>
        <v>-0.893704902539858</v>
      </c>
      <c r="I517" s="22">
        <f>(G517/60)*$C517/60+H517+I516</f>
        <v>22.9087323943552</v>
      </c>
      <c r="J517" s="22">
        <f>J516+('data'!$C$19*I516-'data'!$C$16*J516)*$C517/60</f>
        <v>89.704441464935</v>
      </c>
      <c r="K517" s="22">
        <f>K516+(OFFSET('data'!$C$20,0,D517)*I516-OFFSET('data'!$C$17,0,D517)*K516)*$C517/60</f>
        <v>161.532157272070</v>
      </c>
      <c r="L517" s="23">
        <f>$A517/60</f>
        <v>42.75</v>
      </c>
      <c r="M517" s="19">
        <f>I517/'data'!$C$15*1000</f>
        <v>3.5</v>
      </c>
      <c r="N517" s="19">
        <f>N516+'data'!$G$21*(M516-N516)/60*C516</f>
        <v>3.49180752466065</v>
      </c>
      <c r="O517" s="20">
        <f>IF(N517&lt;='data'!$G$22,1.89,1.47)</f>
        <v>1.47</v>
      </c>
      <c r="P517" s="19">
        <f>$A517</f>
        <v>2565</v>
      </c>
      <c r="Q517" s="20">
        <f>'data'!$G$23-'data'!$G$23*(1-('data'!$G$22^O517)/('data'!$G$22^O517+N517^O517))</f>
        <v>41.1497321351694</v>
      </c>
      <c r="R517" s="20">
        <f>VLOOKUP(IF(P517-'data'!$G$24&lt;0,0,P517-'data'!$G$24),P2:Q1104,2)</f>
        <v>41.1535689393065</v>
      </c>
    </row>
    <row r="518" ht="20.05" customHeight="1">
      <c r="A518" s="17">
        <f>$A517+C517</f>
        <v>2570</v>
      </c>
      <c r="B518" s="18">
        <v>3.5</v>
      </c>
      <c r="C518" s="19">
        <v>5</v>
      </c>
      <c r="D518" t="b" s="20">
        <v>0</v>
      </c>
      <c r="E518" s="21"/>
      <c r="F518" s="22">
        <f>3600*(B518*'data'!$C$15/1000-H518-I517)/C518</f>
        <v>643.282806115324</v>
      </c>
      <c r="G518" s="22">
        <f>IF(F518&gt;'data'!$H$28,'data'!$H$28,IF(F518&lt;0,0,F518))</f>
        <v>643.282806115324</v>
      </c>
      <c r="H518" s="22">
        <f>(J518*'data'!$C$16+K518*OFFSET('data'!$C$17,0,D518)-I517*(OFFSET('data'!$C$18,0,D518)+'data'!$C$19+OFFSET('data'!$C$20,0,D518)))*$C518/60</f>
        <v>-0.893448341826854</v>
      </c>
      <c r="I518" s="22">
        <f>(G518/60)*$C518/60+H518+I517</f>
        <v>22.9087323943552</v>
      </c>
      <c r="J518" s="22">
        <f>J517+('data'!$C$19*I517-'data'!$C$16*J517)*$C518/60</f>
        <v>89.73168196984371</v>
      </c>
      <c r="K518" s="22">
        <f>K517+(OFFSET('data'!$C$20,0,D518)*I517-OFFSET('data'!$C$17,0,D518)*K517)*$C518/60</f>
        <v>161.821544637655</v>
      </c>
      <c r="L518" s="23">
        <f>$A518/60</f>
        <v>42.8333333333333</v>
      </c>
      <c r="M518" s="19">
        <f>I518/'data'!$C$15*1000</f>
        <v>3.5</v>
      </c>
      <c r="N518" s="19">
        <f>N517+'data'!$G$21*(M517-N517)/60*C517</f>
        <v>3.49190392726479</v>
      </c>
      <c r="O518" s="20">
        <f>IF(N518&lt;='data'!$G$22,1.89,1.47)</f>
        <v>1.47</v>
      </c>
      <c r="P518" s="19">
        <f>$A518</f>
        <v>2570</v>
      </c>
      <c r="Q518" s="20">
        <f>'data'!$G$23-'data'!$G$23*(1-('data'!$G$22^O518)/('data'!$G$22^O518+N518^O518))</f>
        <v>41.1488010618897</v>
      </c>
      <c r="R518" s="20">
        <f>VLOOKUP(IF(P518-'data'!$G$24&lt;0,0,P518-'data'!$G$24),P2:Q1104,2)</f>
        <v>41.1525925921825</v>
      </c>
    </row>
    <row r="519" ht="20.05" customHeight="1">
      <c r="A519" s="17">
        <f>$A518+C518</f>
        <v>2575</v>
      </c>
      <c r="B519" s="18">
        <v>3.5</v>
      </c>
      <c r="C519" s="19">
        <v>5</v>
      </c>
      <c r="D519" t="b" s="20">
        <v>0</v>
      </c>
      <c r="E519" s="21"/>
      <c r="F519" s="22">
        <f>3600*(B519*'data'!$C$15/1000-H519-I518)/C519</f>
        <v>643.098781099553</v>
      </c>
      <c r="G519" s="22">
        <f>IF(F519&gt;'data'!$H$28,'data'!$H$28,IF(F519&lt;0,0,F519))</f>
        <v>643.098781099553</v>
      </c>
      <c r="H519" s="22">
        <f>(J519*'data'!$C$16+K519*OFFSET('data'!$C$17,0,D519)-I518*(OFFSET('data'!$C$18,0,D519)+'data'!$C$19+OFFSET('data'!$C$20,0,D519)))*$C519/60</f>
        <v>-0.893192751527172</v>
      </c>
      <c r="I519" s="22">
        <f>(G519/60)*$C519/60+H519+I518</f>
        <v>22.9087323943552</v>
      </c>
      <c r="J519" s="22">
        <f>J518+('data'!$C$19*I518-'data'!$C$16*J518)*$C519/60</f>
        <v>89.75876261773151</v>
      </c>
      <c r="K519" s="22">
        <f>K518+(OFFSET('data'!$C$20,0,D519)*I518-OFFSET('data'!$C$17,0,D519)*K518)*$C519/60</f>
        <v>162.110835299547</v>
      </c>
      <c r="L519" s="23">
        <f>$A519/60</f>
        <v>42.9166666666667</v>
      </c>
      <c r="M519" s="19">
        <f>I519/'data'!$C$15*1000</f>
        <v>3.5</v>
      </c>
      <c r="N519" s="19">
        <f>N518+'data'!$G$21*(M518-N518)/60*C518</f>
        <v>3.49199919547894</v>
      </c>
      <c r="O519" s="20">
        <f>IF(N519&lt;='data'!$G$22,1.89,1.47)</f>
        <v>1.47</v>
      </c>
      <c r="P519" s="19">
        <f>$A519</f>
        <v>2575</v>
      </c>
      <c r="Q519" s="20">
        <f>'data'!$G$23-'data'!$G$23*(1-('data'!$G$22^O519)/('data'!$G$22^O519+N519^O519))</f>
        <v>41.1478809742719</v>
      </c>
      <c r="R519" s="20">
        <f>VLOOKUP(IF(P519-'data'!$G$24&lt;0,0,P519-'data'!$G$24),P2:Q1104,2)</f>
        <v>41.1516277664045</v>
      </c>
    </row>
    <row r="520" ht="20.05" customHeight="1">
      <c r="A520" s="17">
        <f>$A519+C519</f>
        <v>2580</v>
      </c>
      <c r="B520" s="18">
        <v>3.5</v>
      </c>
      <c r="C520" s="19">
        <v>5</v>
      </c>
      <c r="D520" t="b" s="20">
        <v>0</v>
      </c>
      <c r="E520" s="21"/>
      <c r="F520" s="22">
        <f>3600*(B520*'data'!$C$15/1000-H520-I519)/C520</f>
        <v>642.915450809930</v>
      </c>
      <c r="G520" s="22">
        <f>IF(F520&gt;'data'!$H$28,'data'!$H$28,IF(F520&lt;0,0,F520))</f>
        <v>642.915450809930</v>
      </c>
      <c r="H520" s="22">
        <f>(J520*'data'!$C$16+K520*OFFSET('data'!$C$17,0,D520)-I519*(OFFSET('data'!$C$18,0,D520)+'data'!$C$19+OFFSET('data'!$C$20,0,D520)))*$C520/60</f>
        <v>-0.892938126124918</v>
      </c>
      <c r="I520" s="22">
        <f>(G520/60)*$C520/60+H520+I519</f>
        <v>22.9087323943552</v>
      </c>
      <c r="J520" s="22">
        <f>J519+('data'!$C$19*I519-'data'!$C$16*J519)*$C520/60</f>
        <v>89.7856843466966</v>
      </c>
      <c r="K520" s="22">
        <f>K519+(OFFSET('data'!$C$20,0,D520)*I519-OFFSET('data'!$C$17,0,D520)*K519)*$C520/60</f>
        <v>162.400029290063</v>
      </c>
      <c r="L520" s="23">
        <f>$A520/60</f>
        <v>43</v>
      </c>
      <c r="M520" s="19">
        <f>I520/'data'!$C$15*1000</f>
        <v>3.5</v>
      </c>
      <c r="N520" s="19">
        <f>N519+'data'!$G$21*(M519-N519)/60*C519</f>
        <v>3.4920933426517</v>
      </c>
      <c r="O520" s="20">
        <f>IF(N520&lt;='data'!$G$22,1.89,1.47)</f>
        <v>1.47</v>
      </c>
      <c r="P520" s="19">
        <f>$A520</f>
        <v>2580</v>
      </c>
      <c r="Q520" s="20">
        <f>'data'!$G$23-'data'!$G$23*(1-('data'!$G$22^O520)/('data'!$G$22^O520+N520^O520))</f>
        <v>41.1469717423536</v>
      </c>
      <c r="R520" s="20">
        <f>VLOOKUP(IF(P520-'data'!$G$24&lt;0,0,P520-'data'!$G$24),P2:Q1104,2)</f>
        <v>41.1506743256376</v>
      </c>
    </row>
    <row r="521" ht="20.05" customHeight="1">
      <c r="A521" s="17">
        <f>$A520+C520</f>
        <v>2585</v>
      </c>
      <c r="B521" s="18">
        <v>3.5</v>
      </c>
      <c r="C521" s="19">
        <v>5</v>
      </c>
      <c r="D521" t="b" s="20">
        <v>0</v>
      </c>
      <c r="E521" s="21"/>
      <c r="F521" s="22">
        <f>3600*(B521*'data'!$C$15/1000-H521-I520)/C521</f>
        <v>642.732811298276</v>
      </c>
      <c r="G521" s="22">
        <f>IF(F521&gt;'data'!$H$28,'data'!$H$28,IF(F521&lt;0,0,F521))</f>
        <v>642.732811298276</v>
      </c>
      <c r="H521" s="22">
        <f>(J521*'data'!$C$16+K521*OFFSET('data'!$C$17,0,D521)-I520*(OFFSET('data'!$C$18,0,D521)+'data'!$C$19+OFFSET('data'!$C$20,0,D521)))*$C521/60</f>
        <v>-0.892684460136509</v>
      </c>
      <c r="I521" s="22">
        <f>(G521/60)*$C521/60+H521+I520</f>
        <v>22.9087323943552</v>
      </c>
      <c r="J521" s="22">
        <f>J520+('data'!$C$19*I520-'data'!$C$16*J520)*$C521/60</f>
        <v>89.81244808933199</v>
      </c>
      <c r="K521" s="22">
        <f>K520+(OFFSET('data'!$C$20,0,D521)*I520-OFFSET('data'!$C$17,0,D521)*K520)*$C521/60</f>
        <v>162.689126641506</v>
      </c>
      <c r="L521" s="23">
        <f>$A521/60</f>
        <v>43.0833333333333</v>
      </c>
      <c r="M521" s="19">
        <f>I521/'data'!$C$15*1000</f>
        <v>3.5</v>
      </c>
      <c r="N521" s="19">
        <f>N520+'data'!$G$21*(M520-N520)/60*C520</f>
        <v>3.4921863819746</v>
      </c>
      <c r="O521" s="20">
        <f>IF(N521&lt;='data'!$G$22,1.89,1.47)</f>
        <v>1.47</v>
      </c>
      <c r="P521" s="19">
        <f>$A521</f>
        <v>2585</v>
      </c>
      <c r="Q521" s="20">
        <f>'data'!$G$23-'data'!$G$23*(1-('data'!$G$22^O521)/('data'!$G$22^O521+N521^O521))</f>
        <v>41.146073237718</v>
      </c>
      <c r="R521" s="20">
        <f>VLOOKUP(IF(P521-'data'!$G$24&lt;0,0,P521-'data'!$G$24),P2:Q1104,2)</f>
        <v>41.1497321351694</v>
      </c>
    </row>
    <row r="522" ht="20.05" customHeight="1">
      <c r="A522" s="17">
        <f>$A521+C521</f>
        <v>2590</v>
      </c>
      <c r="B522" s="18">
        <v>3.5</v>
      </c>
      <c r="C522" s="19">
        <v>5</v>
      </c>
      <c r="D522" t="b" s="20">
        <v>0</v>
      </c>
      <c r="E522" s="21"/>
      <c r="F522" s="22">
        <f>3600*(B522*'data'!$C$15/1000-H522-I521)/C522</f>
        <v>642.550858639534</v>
      </c>
      <c r="G522" s="22">
        <f>IF(F522&gt;'data'!$H$28,'data'!$H$28,IF(F522&lt;0,0,F522))</f>
        <v>642.550858639534</v>
      </c>
      <c r="H522" s="22">
        <f>(J522*'data'!$C$16+K522*OFFSET('data'!$C$17,0,D522)-I521*(OFFSET('data'!$C$18,0,D522)+'data'!$C$19+OFFSET('data'!$C$20,0,D522)))*$C522/60</f>
        <v>-0.892431748110479</v>
      </c>
      <c r="I522" s="22">
        <f>(G522/60)*$C522/60+H522+I521</f>
        <v>22.9087323943552</v>
      </c>
      <c r="J522" s="22">
        <f>J521+('data'!$C$19*I521-'data'!$C$16*J521)*$C522/60</f>
        <v>89.839054772758</v>
      </c>
      <c r="K522" s="22">
        <f>K521+(OFFSET('data'!$C$20,0,D522)*I521-OFFSET('data'!$C$17,0,D522)*K521)*$C522/60</f>
        <v>162.978127386170</v>
      </c>
      <c r="L522" s="23">
        <f>$A522/60</f>
        <v>43.1666666666667</v>
      </c>
      <c r="M522" s="19">
        <f>I522/'data'!$C$15*1000</f>
        <v>3.5</v>
      </c>
      <c r="N522" s="19">
        <f>N521+'data'!$G$21*(M521-N521)/60*C521</f>
        <v>3.49227832648395</v>
      </c>
      <c r="O522" s="20">
        <f>IF(N522&lt;='data'!$G$22,1.89,1.47)</f>
        <v>1.47</v>
      </c>
      <c r="P522" s="19">
        <f>$A522</f>
        <v>2590</v>
      </c>
      <c r="Q522" s="20">
        <f>'data'!$G$23-'data'!$G$23*(1-('data'!$G$22^O522)/('data'!$G$22^O522+N522^O522))</f>
        <v>41.1451853334752</v>
      </c>
      <c r="R522" s="20">
        <f>VLOOKUP(IF(P522-'data'!$G$24&lt;0,0,P522-'data'!$G$24),P2:Q1104,2)</f>
        <v>41.1488010618897</v>
      </c>
    </row>
    <row r="523" ht="20.05" customHeight="1">
      <c r="A523" s="17">
        <f>$A522+C522</f>
        <v>2595</v>
      </c>
      <c r="B523" s="18">
        <v>3.5</v>
      </c>
      <c r="C523" s="19">
        <v>5</v>
      </c>
      <c r="D523" t="b" s="20">
        <v>0</v>
      </c>
      <c r="E523" s="21"/>
      <c r="F523" s="22">
        <f>3600*(B523*'data'!$C$15/1000-H523-I522)/C523</f>
        <v>642.3695889316421</v>
      </c>
      <c r="G523" s="22">
        <f>IF(F523&gt;'data'!$H$28,'data'!$H$28,IF(F523&lt;0,0,F523))</f>
        <v>642.3695889316421</v>
      </c>
      <c r="H523" s="22">
        <f>(J523*'data'!$C$16+K523*OFFSET('data'!$C$17,0,D523)-I522*(OFFSET('data'!$C$18,0,D523)+'data'!$C$19+OFFSET('data'!$C$20,0,D523)))*$C523/60</f>
        <v>-0.892179984627295</v>
      </c>
      <c r="I523" s="22">
        <f>(G523/60)*$C523/60+H523+I522</f>
        <v>22.9087323943552</v>
      </c>
      <c r="J523" s="22">
        <f>J522+('data'!$C$19*I522-'data'!$C$16*J522)*$C523/60</f>
        <v>89.8655053186542</v>
      </c>
      <c r="K523" s="22">
        <f>K522+(OFFSET('data'!$C$20,0,D523)*I522-OFFSET('data'!$C$17,0,D523)*K522)*$C523/60</f>
        <v>163.267031556338</v>
      </c>
      <c r="L523" s="23">
        <f>$A523/60</f>
        <v>43.25</v>
      </c>
      <c r="M523" s="19">
        <f>I523/'data'!$C$15*1000</f>
        <v>3.5</v>
      </c>
      <c r="N523" s="19">
        <f>N522+'data'!$G$21*(M522-N522)/60*C522</f>
        <v>3.49236918906265</v>
      </c>
      <c r="O523" s="20">
        <f>IF(N523&lt;='data'!$G$22,1.89,1.47)</f>
        <v>1.47</v>
      </c>
      <c r="P523" s="19">
        <f>$A523</f>
        <v>2595</v>
      </c>
      <c r="Q523" s="20">
        <f>'data'!$G$23-'data'!$G$23*(1-('data'!$G$22^O523)/('data'!$G$22^O523+N523^O523))</f>
        <v>41.144307904244</v>
      </c>
      <c r="R523" s="20">
        <f>VLOOKUP(IF(P523-'data'!$G$24&lt;0,0,P523-'data'!$G$24),P2:Q1104,2)</f>
        <v>41.1478809742719</v>
      </c>
    </row>
    <row r="524" ht="20.05" customHeight="1">
      <c r="A524" s="17">
        <f>$A523+C523</f>
        <v>2600</v>
      </c>
      <c r="B524" s="18">
        <v>3.5</v>
      </c>
      <c r="C524" s="19">
        <v>5</v>
      </c>
      <c r="D524" t="b" s="20">
        <v>0</v>
      </c>
      <c r="E524" s="21"/>
      <c r="F524" s="22">
        <f>3600*(B524*'data'!$C$15/1000-H524-I523)/C524</f>
        <v>642.188998295390</v>
      </c>
      <c r="G524" s="22">
        <f>IF(F524&gt;'data'!$H$28,'data'!$H$28,IF(F524&lt;0,0,F524))</f>
        <v>642.188998295390</v>
      </c>
      <c r="H524" s="22">
        <f>(J524*'data'!$C$16+K524*OFFSET('data'!$C$17,0,D524)-I523*(OFFSET('data'!$C$18,0,D524)+'data'!$C$19+OFFSET('data'!$C$20,0,D524)))*$C524/60</f>
        <v>-0.891929164299168</v>
      </c>
      <c r="I524" s="22">
        <f>(G524/60)*$C524/60+H524+I523</f>
        <v>22.9087323943552</v>
      </c>
      <c r="J524" s="22">
        <f>J523+('data'!$C$19*I523-'data'!$C$16*J523)*$C524/60</f>
        <v>89.8918006432914</v>
      </c>
      <c r="K524" s="22">
        <f>K523+(OFFSET('data'!$C$20,0,D524)*I523-OFFSET('data'!$C$17,0,D524)*K523)*$C524/60</f>
        <v>163.555839184282</v>
      </c>
      <c r="L524" s="23">
        <f>$A524/60</f>
        <v>43.3333333333333</v>
      </c>
      <c r="M524" s="19">
        <f>I524/'data'!$C$15*1000</f>
        <v>3.5</v>
      </c>
      <c r="N524" s="19">
        <f>N523+'data'!$G$21*(M523-N523)/60*C523</f>
        <v>3.49245898244202</v>
      </c>
      <c r="O524" s="20">
        <f>IF(N524&lt;='data'!$G$22,1.89,1.47)</f>
        <v>1.47</v>
      </c>
      <c r="P524" s="19">
        <f>$A524</f>
        <v>2600</v>
      </c>
      <c r="Q524" s="20">
        <f>'data'!$G$23-'data'!$G$23*(1-('data'!$G$22^O524)/('data'!$G$22^O524+N524^O524))</f>
        <v>41.1434408261333</v>
      </c>
      <c r="R524" s="20">
        <f>VLOOKUP(IF(P524-'data'!$G$24&lt;0,0,P524-'data'!$G$24),P2:Q1104,2)</f>
        <v>41.1469717423536</v>
      </c>
    </row>
    <row r="525" ht="20.05" customHeight="1">
      <c r="A525" s="17">
        <f>$A524+C524</f>
        <v>2605</v>
      </c>
      <c r="B525" s="18">
        <v>3.5</v>
      </c>
      <c r="C525" s="19">
        <v>5</v>
      </c>
      <c r="D525" t="b" s="20">
        <v>0</v>
      </c>
      <c r="E525" s="21"/>
      <c r="F525" s="22">
        <f>3600*(B525*'data'!$C$15/1000-H525-I524)/C525</f>
        <v>642.009082874293</v>
      </c>
      <c r="G525" s="22">
        <f>IF(F525&gt;'data'!$H$28,'data'!$H$28,IF(F525&lt;0,0,F525))</f>
        <v>642.009082874293</v>
      </c>
      <c r="H525" s="22">
        <f>(J525*'data'!$C$16+K525*OFFSET('data'!$C$17,0,D525)-I524*(OFFSET('data'!$C$18,0,D525)+'data'!$C$19+OFFSET('data'!$C$20,0,D525)))*$C525/60</f>
        <v>-0.891679281769867</v>
      </c>
      <c r="I525" s="22">
        <f>(G525/60)*$C525/60+H525+I524</f>
        <v>22.9087323943552</v>
      </c>
      <c r="J525" s="22">
        <f>J524+('data'!$C$19*I524-'data'!$C$16*J524)*$C525/60</f>
        <v>89.9179416575635</v>
      </c>
      <c r="K525" s="22">
        <f>K524+(OFFSET('data'!$C$20,0,D525)*I524-OFFSET('data'!$C$17,0,D525)*K524)*$C525/60</f>
        <v>163.844550302263</v>
      </c>
      <c r="L525" s="23">
        <f>$A525/60</f>
        <v>43.4166666666667</v>
      </c>
      <c r="M525" s="19">
        <f>I525/'data'!$C$15*1000</f>
        <v>3.5</v>
      </c>
      <c r="N525" s="19">
        <f>N524+'data'!$G$21*(M524-N524)/60*C524</f>
        <v>3.49254771920355</v>
      </c>
      <c r="O525" s="20">
        <f>IF(N525&lt;='data'!$G$22,1.89,1.47)</f>
        <v>1.47</v>
      </c>
      <c r="P525" s="19">
        <f>$A525</f>
        <v>2605</v>
      </c>
      <c r="Q525" s="20">
        <f>'data'!$G$23-'data'!$G$23*(1-('data'!$G$22^O525)/('data'!$G$22^O525+N525^O525))</f>
        <v>41.1425839767251</v>
      </c>
      <c r="R525" s="20">
        <f>VLOOKUP(IF(P525-'data'!$G$24&lt;0,0,P525-'data'!$G$24),P2:Q1104,2)</f>
        <v>41.146073237718</v>
      </c>
    </row>
    <row r="526" ht="20.05" customHeight="1">
      <c r="A526" s="17">
        <f>$A525+C525</f>
        <v>2610</v>
      </c>
      <c r="B526" s="18">
        <v>3.5</v>
      </c>
      <c r="C526" s="19">
        <v>5</v>
      </c>
      <c r="D526" t="b" s="20">
        <v>0</v>
      </c>
      <c r="E526" s="21"/>
      <c r="F526" s="22">
        <f>3600*(B526*'data'!$C$15/1000-H526-I525)/C526</f>
        <v>641.829838834453</v>
      </c>
      <c r="G526" s="22">
        <f>IF(F526&gt;'data'!$H$28,'data'!$H$28,IF(F526&lt;0,0,F526))</f>
        <v>641.829838834453</v>
      </c>
      <c r="H526" s="22">
        <f>(J526*'data'!$C$16+K526*OFFSET('data'!$C$17,0,D526)-I525*(OFFSET('data'!$C$18,0,D526)+'data'!$C$19+OFFSET('data'!$C$20,0,D526)))*$C526/60</f>
        <v>-0.891430331714533</v>
      </c>
      <c r="I526" s="22">
        <f>(G526/60)*$C526/60+H526+I525</f>
        <v>22.9087323943552</v>
      </c>
      <c r="J526" s="22">
        <f>J525+('data'!$C$19*I525-'data'!$C$16*J525)*$C526/60</f>
        <v>89.9439292670188</v>
      </c>
      <c r="K526" s="22">
        <f>K525+(OFFSET('data'!$C$20,0,D526)*I525-OFFSET('data'!$C$17,0,D526)*K525)*$C526/60</f>
        <v>164.133164942531</v>
      </c>
      <c r="L526" s="23">
        <f>$A526/60</f>
        <v>43.5</v>
      </c>
      <c r="M526" s="19">
        <f>I526/'data'!$C$15*1000</f>
        <v>3.5</v>
      </c>
      <c r="N526" s="19">
        <f>N525+'data'!$G$21*(M525-N525)/60*C525</f>
        <v>3.49263541178068</v>
      </c>
      <c r="O526" s="20">
        <f>IF(N526&lt;='data'!$G$22,1.89,1.47)</f>
        <v>1.47</v>
      </c>
      <c r="P526" s="19">
        <f>$A526</f>
        <v>2610</v>
      </c>
      <c r="Q526" s="20">
        <f>'data'!$G$23-'data'!$G$23*(1-('data'!$G$22^O526)/('data'!$G$22^O526+N526^O526))</f>
        <v>41.1417372350562</v>
      </c>
      <c r="R526" s="20">
        <f>VLOOKUP(IF(P526-'data'!$G$24&lt;0,0,P526-'data'!$G$24),P2:Q1104,2)</f>
        <v>41.1451853334752</v>
      </c>
    </row>
    <row r="527" ht="20.05" customHeight="1">
      <c r="A527" s="17">
        <f>$A526+C526</f>
        <v>2615</v>
      </c>
      <c r="B527" s="18">
        <v>3.5</v>
      </c>
      <c r="C527" s="19">
        <v>5</v>
      </c>
      <c r="D527" t="b" s="20">
        <v>0</v>
      </c>
      <c r="E527" s="21"/>
      <c r="F527" s="22">
        <f>3600*(B527*'data'!$C$15/1000-H527-I526)/C527</f>
        <v>641.651262364427</v>
      </c>
      <c r="G527" s="22">
        <f>IF(F527&gt;'data'!$H$28,'data'!$H$28,IF(F527&lt;0,0,F527))</f>
        <v>641.651262364427</v>
      </c>
      <c r="H527" s="22">
        <f>(J527*'data'!$C$16+K527*OFFSET('data'!$C$17,0,D527)-I526*(OFFSET('data'!$C$18,0,D527)+'data'!$C$19+OFFSET('data'!$C$20,0,D527)))*$C527/60</f>
        <v>-0.891182308839497</v>
      </c>
      <c r="I527" s="22">
        <f>(G527/60)*$C527/60+H527+I526</f>
        <v>22.9087323943552</v>
      </c>
      <c r="J527" s="22">
        <f>J526+('data'!$C$19*I526-'data'!$C$16*J526)*$C527/60</f>
        <v>89.9697643718916</v>
      </c>
      <c r="K527" s="22">
        <f>K526+(OFFSET('data'!$C$20,0,D527)*I526-OFFSET('data'!$C$17,0,D527)*K526)*$C527/60</f>
        <v>164.421683137326</v>
      </c>
      <c r="L527" s="23">
        <f>$A527/60</f>
        <v>43.5833333333333</v>
      </c>
      <c r="M527" s="19">
        <f>I527/'data'!$C$15*1000</f>
        <v>3.5</v>
      </c>
      <c r="N527" s="19">
        <f>N526+'data'!$G$21*(M526-N526)/60*C526</f>
        <v>3.49272207246056</v>
      </c>
      <c r="O527" s="20">
        <f>IF(N527&lt;='data'!$G$22,1.89,1.47)</f>
        <v>1.47</v>
      </c>
      <c r="P527" s="19">
        <f>$A527</f>
        <v>2615</v>
      </c>
      <c r="Q527" s="20">
        <f>'data'!$G$23-'data'!$G$23*(1-('data'!$G$22^O527)/('data'!$G$22^O527+N527^O527))</f>
        <v>41.1409004816007</v>
      </c>
      <c r="R527" s="20">
        <f>VLOOKUP(IF(P527-'data'!$G$24&lt;0,0,P527-'data'!$G$24),P2:Q1104,2)</f>
        <v>41.144307904244</v>
      </c>
    </row>
    <row r="528" ht="20.05" customHeight="1">
      <c r="A528" s="17">
        <f>$A527+C527</f>
        <v>2620</v>
      </c>
      <c r="B528" s="18">
        <v>3.5</v>
      </c>
      <c r="C528" s="19">
        <v>5</v>
      </c>
      <c r="D528" t="b" s="20">
        <v>0</v>
      </c>
      <c r="E528" s="21"/>
      <c r="F528" s="22">
        <f>3600*(B528*'data'!$C$15/1000-H528-I527)/C528</f>
        <v>641.473349675096</v>
      </c>
      <c r="G528" s="22">
        <f>IF(F528&gt;'data'!$H$28,'data'!$H$28,IF(F528&lt;0,0,F528))</f>
        <v>641.473349675096</v>
      </c>
      <c r="H528" s="22">
        <f>(J528*'data'!$C$16+K528*OFFSET('data'!$C$17,0,D528)-I527*(OFFSET('data'!$C$18,0,D528)+'data'!$C$19+OFFSET('data'!$C$20,0,D528)))*$C528/60</f>
        <v>-0.890935207882093</v>
      </c>
      <c r="I528" s="22">
        <f>(G528/60)*$C528/60+H528+I527</f>
        <v>22.9087323943552</v>
      </c>
      <c r="J528" s="22">
        <f>J527+('data'!$C$19*I527-'data'!$C$16*J527)*$C528/60</f>
        <v>89.99544786713339</v>
      </c>
      <c r="K528" s="22">
        <f>K527+(OFFSET('data'!$C$20,0,D528)*I527-OFFSET('data'!$C$17,0,D528)*K527)*$C528/60</f>
        <v>164.710104918877</v>
      </c>
      <c r="L528" s="23">
        <f>$A528/60</f>
        <v>43.6666666666667</v>
      </c>
      <c r="M528" s="19">
        <f>I528/'data'!$C$15*1000</f>
        <v>3.5</v>
      </c>
      <c r="N528" s="19">
        <f>N527+'data'!$G$21*(M527-N527)/60*C527</f>
        <v>3.49280771338574</v>
      </c>
      <c r="O528" s="20">
        <f>IF(N528&lt;='data'!$G$22,1.89,1.47)</f>
        <v>1.47</v>
      </c>
      <c r="P528" s="19">
        <f>$A528</f>
        <v>2620</v>
      </c>
      <c r="Q528" s="20">
        <f>'data'!$G$23-'data'!$G$23*(1-('data'!$G$22^O528)/('data'!$G$22^O528+N528^O528))</f>
        <v>41.1400735982529</v>
      </c>
      <c r="R528" s="20">
        <f>VLOOKUP(IF(P528-'data'!$G$24&lt;0,0,P528-'data'!$G$24),P2:Q1104,2)</f>
        <v>41.1434408261333</v>
      </c>
    </row>
    <row r="529" ht="20.05" customHeight="1">
      <c r="A529" s="17">
        <f>$A528+C528</f>
        <v>2625</v>
      </c>
      <c r="B529" s="18">
        <v>3.5</v>
      </c>
      <c r="C529" s="19">
        <v>5</v>
      </c>
      <c r="D529" t="b" s="20">
        <v>0</v>
      </c>
      <c r="E529" s="21"/>
      <c r="F529" s="22">
        <f>3600*(B529*'data'!$C$15/1000-H529-I528)/C529</f>
        <v>641.2960969995351</v>
      </c>
      <c r="G529" s="22">
        <f>IF(F529&gt;'data'!$H$28,'data'!$H$28,IF(F529&lt;0,0,F529))</f>
        <v>641.2960969995351</v>
      </c>
      <c r="H529" s="22">
        <f>(J529*'data'!$C$16+K529*OFFSET('data'!$C$17,0,D529)-I528*(OFFSET('data'!$C$18,0,D529)+'data'!$C$19+OFFSET('data'!$C$20,0,D529)))*$C529/60</f>
        <v>-0.89068902361048</v>
      </c>
      <c r="I529" s="22">
        <f>(G529/60)*$C529/60+H529+I528</f>
        <v>22.9087323943552</v>
      </c>
      <c r="J529" s="22">
        <f>J528+('data'!$C$19*I528-'data'!$C$16*J528)*$C529/60</f>
        <v>90.0209806424437</v>
      </c>
      <c r="K529" s="22">
        <f>K528+(OFFSET('data'!$C$20,0,D529)*I528-OFFSET('data'!$C$17,0,D529)*K528)*$C529/60</f>
        <v>164.998430319402</v>
      </c>
      <c r="L529" s="23">
        <f>$A529/60</f>
        <v>43.75</v>
      </c>
      <c r="M529" s="19">
        <f>I529/'data'!$C$15*1000</f>
        <v>3.5</v>
      </c>
      <c r="N529" s="19">
        <f>N528+'data'!$G$21*(M528-N528)/60*C528</f>
        <v>3.49289234655589</v>
      </c>
      <c r="O529" s="20">
        <f>IF(N529&lt;='data'!$G$22,1.89,1.47)</f>
        <v>1.47</v>
      </c>
      <c r="P529" s="19">
        <f>$A529</f>
        <v>2625</v>
      </c>
      <c r="Q529" s="20">
        <f>'data'!$G$23-'data'!$G$23*(1-('data'!$G$22^O529)/('data'!$G$22^O529+N529^O529))</f>
        <v>41.1392564683106</v>
      </c>
      <c r="R529" s="20">
        <f>VLOOKUP(IF(P529-'data'!$G$24&lt;0,0,P529-'data'!$G$24),P2:Q1104,2)</f>
        <v>41.1425839767251</v>
      </c>
    </row>
    <row r="530" ht="20.05" customHeight="1">
      <c r="A530" s="17">
        <f>$A529+C529</f>
        <v>2630</v>
      </c>
      <c r="B530" s="18">
        <v>3.5</v>
      </c>
      <c r="C530" s="19">
        <v>5</v>
      </c>
      <c r="D530" t="b" s="20">
        <v>0</v>
      </c>
      <c r="E530" s="21"/>
      <c r="F530" s="22">
        <f>3600*(B530*'data'!$C$15/1000-H530-I529)/C530</f>
        <v>641.1195005928799</v>
      </c>
      <c r="G530" s="22">
        <f>IF(F530&gt;'data'!$H$28,'data'!$H$28,IF(F530&lt;0,0,F530))</f>
        <v>641.1195005928799</v>
      </c>
      <c r="H530" s="22">
        <f>(J530*'data'!$C$16+K530*OFFSET('data'!$C$17,0,D530)-I529*(OFFSET('data'!$C$18,0,D530)+'data'!$C$19+OFFSET('data'!$C$20,0,D530)))*$C530/60</f>
        <v>-0.8904437508234599</v>
      </c>
      <c r="I530" s="22">
        <f>(G530/60)*$C530/60+H530+I529</f>
        <v>22.9087323943552</v>
      </c>
      <c r="J530" s="22">
        <f>J529+('data'!$C$19*I529-'data'!$C$16*J529)*$C530/60</f>
        <v>90.0463635823009</v>
      </c>
      <c r="K530" s="22">
        <f>K529+(OFFSET('data'!$C$20,0,D530)*I529-OFFSET('data'!$C$17,0,D530)*K529)*$C530/60</f>
        <v>165.286659371109</v>
      </c>
      <c r="L530" s="23">
        <f>$A530/60</f>
        <v>43.8333333333333</v>
      </c>
      <c r="M530" s="19">
        <f>I530/'data'!$C$15*1000</f>
        <v>3.5</v>
      </c>
      <c r="N530" s="19">
        <f>N529+'data'!$G$21*(M529-N529)/60*C529</f>
        <v>3.49297598382948</v>
      </c>
      <c r="O530" s="20">
        <f>IF(N530&lt;='data'!$G$22,1.89,1.47)</f>
        <v>1.47</v>
      </c>
      <c r="P530" s="19">
        <f>$A530</f>
        <v>2630</v>
      </c>
      <c r="Q530" s="20">
        <f>'data'!$G$23-'data'!$G$23*(1-('data'!$G$22^O530)/('data'!$G$22^O530+N530^O530))</f>
        <v>41.1384489764576</v>
      </c>
      <c r="R530" s="20">
        <f>VLOOKUP(IF(P530-'data'!$G$24&lt;0,0,P530-'data'!$G$24),P2:Q1104,2)</f>
        <v>41.1417372350562</v>
      </c>
    </row>
    <row r="531" ht="20.05" customHeight="1">
      <c r="A531" s="17">
        <f>$A530+C530</f>
        <v>2635</v>
      </c>
      <c r="B531" s="18">
        <v>3.5</v>
      </c>
      <c r="C531" s="19">
        <v>5</v>
      </c>
      <c r="D531" t="b" s="20">
        <v>0</v>
      </c>
      <c r="E531" s="21"/>
      <c r="F531" s="22">
        <f>3600*(B531*'data'!$C$15/1000-H531-I530)/C531</f>
        <v>640.943556732203</v>
      </c>
      <c r="G531" s="22">
        <f>IF(F531&gt;'data'!$H$28,'data'!$H$28,IF(F531&lt;0,0,F531))</f>
        <v>640.943556732203</v>
      </c>
      <c r="H531" s="22">
        <f>(J531*'data'!$C$16+K531*OFFSET('data'!$C$17,0,D531)-I530*(OFFSET('data'!$C$18,0,D531)+'data'!$C$19+OFFSET('data'!$C$20,0,D531)))*$C531/60</f>
        <v>-0.890199384350297</v>
      </c>
      <c r="I531" s="22">
        <f>(G531/60)*$C531/60+H531+I530</f>
        <v>22.9087323943552</v>
      </c>
      <c r="J531" s="22">
        <f>J530+('data'!$C$19*I530-'data'!$C$16*J530)*$C531/60</f>
        <v>90.071597565993</v>
      </c>
      <c r="K531" s="22">
        <f>K530+(OFFSET('data'!$C$20,0,D531)*I530-OFFSET('data'!$C$17,0,D531)*K530)*$C531/60</f>
        <v>165.574792106194</v>
      </c>
      <c r="L531" s="23">
        <f>$A531/60</f>
        <v>43.9166666666667</v>
      </c>
      <c r="M531" s="19">
        <f>I531/'data'!$C$15*1000</f>
        <v>3.5</v>
      </c>
      <c r="N531" s="19">
        <f>N530+'data'!$G$21*(M530-N530)/60*C530</f>
        <v>3.49305863692544</v>
      </c>
      <c r="O531" s="20">
        <f>IF(N531&lt;='data'!$G$22,1.89,1.47)</f>
        <v>1.47</v>
      </c>
      <c r="P531" s="19">
        <f>$A531</f>
        <v>2635</v>
      </c>
      <c r="Q531" s="20">
        <f>'data'!$G$23-'data'!$G$23*(1-('data'!$G$22^O531)/('data'!$G$22^O531+N531^O531))</f>
        <v>41.1376510087477</v>
      </c>
      <c r="R531" s="20">
        <f>VLOOKUP(IF(P531-'data'!$G$24&lt;0,0,P531-'data'!$G$24),P2:Q1104,2)</f>
        <v>41.1409004816007</v>
      </c>
    </row>
    <row r="532" ht="20.05" customHeight="1">
      <c r="A532" s="17">
        <f>$A531+C531</f>
        <v>2640</v>
      </c>
      <c r="B532" s="18">
        <v>3.5</v>
      </c>
      <c r="C532" s="19">
        <v>5</v>
      </c>
      <c r="D532" t="b" s="20">
        <v>0</v>
      </c>
      <c r="E532" s="21"/>
      <c r="F532" s="22">
        <f>3600*(B532*'data'!$C$15/1000-H532-I531)/C532</f>
        <v>640.768261716379</v>
      </c>
      <c r="G532" s="22">
        <f>IF(F532&gt;'data'!$H$28,'data'!$H$28,IF(F532&lt;0,0,F532))</f>
        <v>640.768261716379</v>
      </c>
      <c r="H532" s="22">
        <f>(J532*'data'!$C$16+K532*OFFSET('data'!$C$17,0,D532)-I531*(OFFSET('data'!$C$18,0,D532)+'data'!$C$19+OFFSET('data'!$C$20,0,D532)))*$C532/60</f>
        <v>-0.8899559190505421</v>
      </c>
      <c r="I532" s="22">
        <f>(G532/60)*$C532/60+H532+I531</f>
        <v>22.9087323943552</v>
      </c>
      <c r="J532" s="22">
        <f>J531+('data'!$C$19*I531-'data'!$C$16*J531)*$C532/60</f>
        <v>90.09668346764801</v>
      </c>
      <c r="K532" s="22">
        <f>K531+(OFFSET('data'!$C$20,0,D532)*I531-OFFSET('data'!$C$17,0,D532)*K531)*$C532/60</f>
        <v>165.862828556843</v>
      </c>
      <c r="L532" s="23">
        <f>$A532/60</f>
        <v>44</v>
      </c>
      <c r="M532" s="19">
        <f>I532/'data'!$C$15*1000</f>
        <v>3.5</v>
      </c>
      <c r="N532" s="19">
        <f>N531+'data'!$G$21*(M531-N531)/60*C531</f>
        <v>3.4931403174248</v>
      </c>
      <c r="O532" s="20">
        <f>IF(N532&lt;='data'!$G$22,1.89,1.47)</f>
        <v>1.47</v>
      </c>
      <c r="P532" s="19">
        <f>$A532</f>
        <v>2640</v>
      </c>
      <c r="Q532" s="20">
        <f>'data'!$G$23-'data'!$G$23*(1-('data'!$G$22^O532)/('data'!$G$22^O532+N532^O532))</f>
        <v>41.1368624525877</v>
      </c>
      <c r="R532" s="20">
        <f>VLOOKUP(IF(P532-'data'!$G$24&lt;0,0,P532-'data'!$G$24),P2:Q1104,2)</f>
        <v>41.1400735982529</v>
      </c>
    </row>
    <row r="533" ht="20.05" customHeight="1">
      <c r="A533" s="17">
        <f>$A532+C532</f>
        <v>2645</v>
      </c>
      <c r="B533" s="18">
        <v>3.5</v>
      </c>
      <c r="C533" s="19">
        <v>5</v>
      </c>
      <c r="D533" t="b" s="20">
        <v>0</v>
      </c>
      <c r="E533" s="21"/>
      <c r="F533" s="22">
        <f>3600*(B533*'data'!$C$15/1000-H533-I532)/C533</f>
        <v>640.593611865960</v>
      </c>
      <c r="G533" s="22">
        <f>IF(F533&gt;'data'!$H$28,'data'!$H$28,IF(F533&lt;0,0,F533))</f>
        <v>640.593611865960</v>
      </c>
      <c r="H533" s="22">
        <f>(J533*'data'!$C$16+K533*OFFSET('data'!$C$17,0,D533)-I532*(OFFSET('data'!$C$18,0,D533)+'data'!$C$19+OFFSET('data'!$C$20,0,D533)))*$C533/60</f>
        <v>-0.889713349813848</v>
      </c>
      <c r="I533" s="22">
        <f>(G533/60)*$C533/60+H533+I532</f>
        <v>22.9087323943552</v>
      </c>
      <c r="J533" s="22">
        <f>J532+('data'!$C$19*I532-'data'!$C$16*J532)*$C533/60</f>
        <v>90.12162215626429</v>
      </c>
      <c r="K533" s="22">
        <f>K532+(OFFSET('data'!$C$20,0,D533)*I532-OFFSET('data'!$C$17,0,D533)*K532)*$C533/60</f>
        <v>166.150768755231</v>
      </c>
      <c r="L533" s="23">
        <f>$A533/60</f>
        <v>44.0833333333333</v>
      </c>
      <c r="M533" s="19">
        <f>I533/'data'!$C$15*1000</f>
        <v>3.5</v>
      </c>
      <c r="N533" s="19">
        <f>N532+'data'!$G$21*(M532-N532)/60*C532</f>
        <v>3.49322103677231</v>
      </c>
      <c r="O533" s="20">
        <f>IF(N533&lt;='data'!$G$22,1.89,1.47)</f>
        <v>1.47</v>
      </c>
      <c r="P533" s="19">
        <f>$A533</f>
        <v>2645</v>
      </c>
      <c r="Q533" s="20">
        <f>'data'!$G$23-'data'!$G$23*(1-('data'!$G$22^O533)/('data'!$G$22^O533+N533^O533))</f>
        <v>41.1360831967219</v>
      </c>
      <c r="R533" s="20">
        <f>VLOOKUP(IF(P533-'data'!$G$24&lt;0,0,P533-'data'!$G$24),P2:Q1104,2)</f>
        <v>41.1392564683106</v>
      </c>
    </row>
    <row r="534" ht="20.05" customHeight="1">
      <c r="A534" s="17">
        <f>$A533+C533</f>
        <v>2650</v>
      </c>
      <c r="B534" s="18">
        <v>3.5</v>
      </c>
      <c r="C534" s="19">
        <v>5</v>
      </c>
      <c r="D534" t="b" s="20">
        <v>0</v>
      </c>
      <c r="E534" s="21"/>
      <c r="F534" s="22">
        <f>3600*(B534*'data'!$C$15/1000-H534-I533)/C534</f>
        <v>640.419603523046</v>
      </c>
      <c r="G534" s="22">
        <f>IF(F534&gt;'data'!$H$28,'data'!$H$28,IF(F534&lt;0,0,F534))</f>
        <v>640.419603523046</v>
      </c>
      <c r="H534" s="22">
        <f>(J534*'data'!$C$16+K534*OFFSET('data'!$C$17,0,D534)-I533*(OFFSET('data'!$C$18,0,D534)+'data'!$C$19+OFFSET('data'!$C$20,0,D534)))*$C534/60</f>
        <v>-0.889471671559801</v>
      </c>
      <c r="I534" s="22">
        <f>(G534/60)*$C534/60+H534+I533</f>
        <v>22.9087323943552</v>
      </c>
      <c r="J534" s="22">
        <f>J533+('data'!$C$19*I533-'data'!$C$16*J533)*$C534/60</f>
        <v>90.1464144957406</v>
      </c>
      <c r="K534" s="22">
        <f>K533+(OFFSET('data'!$C$20,0,D534)*I533-OFFSET('data'!$C$17,0,D534)*K533)*$C534/60</f>
        <v>166.438612733522</v>
      </c>
      <c r="L534" s="23">
        <f>$A534/60</f>
        <v>44.1666666666667</v>
      </c>
      <c r="M534" s="19">
        <f>I534/'data'!$C$15*1000</f>
        <v>3.5</v>
      </c>
      <c r="N534" s="19">
        <f>N533+'data'!$G$21*(M533-N533)/60*C533</f>
        <v>3.49330080627804</v>
      </c>
      <c r="O534" s="20">
        <f>IF(N534&lt;='data'!$G$22,1.89,1.47)</f>
        <v>1.47</v>
      </c>
      <c r="P534" s="19">
        <f>$A534</f>
        <v>2650</v>
      </c>
      <c r="Q534" s="20">
        <f>'data'!$G$23-'data'!$G$23*(1-('data'!$G$22^O534)/('data'!$G$22^O534+N534^O534))</f>
        <v>41.1353131312154</v>
      </c>
      <c r="R534" s="20">
        <f>VLOOKUP(IF(P534-'data'!$G$24&lt;0,0,P534-'data'!$G$24),P2:Q1104,2)</f>
        <v>41.1384489764576</v>
      </c>
    </row>
    <row r="535" ht="20.05" customHeight="1">
      <c r="A535" s="17">
        <f>$A534+C534</f>
        <v>2655</v>
      </c>
      <c r="B535" s="18">
        <v>3.5</v>
      </c>
      <c r="C535" s="19">
        <v>5</v>
      </c>
      <c r="D535" t="b" s="20">
        <v>0</v>
      </c>
      <c r="E535" s="21"/>
      <c r="F535" s="22">
        <f>3600*(B535*'data'!$C$15/1000-H535-I534)/C535</f>
        <v>640.246233051163</v>
      </c>
      <c r="G535" s="22">
        <f>IF(F535&gt;'data'!$H$28,'data'!$H$28,IF(F535&lt;0,0,F535))</f>
        <v>640.246233051163</v>
      </c>
      <c r="H535" s="22">
        <f>(J535*'data'!$C$16+K535*OFFSET('data'!$C$17,0,D535)-I534*(OFFSET('data'!$C$18,0,D535)+'data'!$C$19+OFFSET('data'!$C$20,0,D535)))*$C535/60</f>
        <v>-0.889230879237741</v>
      </c>
      <c r="I535" s="22">
        <f>(G535/60)*$C535/60+H535+I534</f>
        <v>22.9087323943552</v>
      </c>
      <c r="J535" s="22">
        <f>J534+('data'!$C$19*I534-'data'!$C$16*J534)*$C535/60</f>
        <v>90.17106134490589</v>
      </c>
      <c r="K535" s="22">
        <f>K534+(OFFSET('data'!$C$20,0,D535)*I534-OFFSET('data'!$C$17,0,D535)*K534)*$C535/60</f>
        <v>166.726360523870</v>
      </c>
      <c r="L535" s="23">
        <f>$A535/60</f>
        <v>44.25</v>
      </c>
      <c r="M535" s="19">
        <f>I535/'data'!$C$15*1000</f>
        <v>3.5</v>
      </c>
      <c r="N535" s="19">
        <f>N534+'data'!$G$21*(M534-N534)/60*C534</f>
        <v>3.49337963711899</v>
      </c>
      <c r="O535" s="20">
        <f>IF(N535&lt;='data'!$G$22,1.89,1.47)</f>
        <v>1.47</v>
      </c>
      <c r="P535" s="19">
        <f>$A535</f>
        <v>2655</v>
      </c>
      <c r="Q535" s="20">
        <f>'data'!$G$23-'data'!$G$23*(1-('data'!$G$22^O535)/('data'!$G$22^O535+N535^O535))</f>
        <v>41.1345521474387</v>
      </c>
      <c r="R535" s="20">
        <f>VLOOKUP(IF(P535-'data'!$G$24&lt;0,0,P535-'data'!$G$24),P2:Q1104,2)</f>
        <v>41.1376510087477</v>
      </c>
    </row>
    <row r="536" ht="20.05" customHeight="1">
      <c r="A536" s="17">
        <f>$A535+C535</f>
        <v>2660</v>
      </c>
      <c r="B536" s="18">
        <v>3.5</v>
      </c>
      <c r="C536" s="19">
        <v>5</v>
      </c>
      <c r="D536" t="b" s="20">
        <v>0</v>
      </c>
      <c r="E536" s="21"/>
      <c r="F536" s="22">
        <f>3600*(B536*'data'!$C$15/1000-H536-I535)/C536</f>
        <v>640.073496835131</v>
      </c>
      <c r="G536" s="22">
        <f>IF(F536&gt;'data'!$H$28,'data'!$H$28,IF(F536&lt;0,0,F536))</f>
        <v>640.073496835131</v>
      </c>
      <c r="H536" s="22">
        <f>(J536*'data'!$C$16+K536*OFFSET('data'!$C$17,0,D536)-I535*(OFFSET('data'!$C$18,0,D536)+'data'!$C$19+OFFSET('data'!$C$20,0,D536)))*$C536/60</f>
        <v>-0.888990967826586</v>
      </c>
      <c r="I536" s="22">
        <f>(G536/60)*$C536/60+H536+I535</f>
        <v>22.9087323943552</v>
      </c>
      <c r="J536" s="22">
        <f>J535+('data'!$C$19*I535-'data'!$C$16*J535)*$C536/60</f>
        <v>90.19556355754941</v>
      </c>
      <c r="K536" s="22">
        <f>K535+(OFFSET('data'!$C$20,0,D536)*I535-OFFSET('data'!$C$17,0,D536)*K535)*$C536/60</f>
        <v>167.014012158418</v>
      </c>
      <c r="L536" s="23">
        <f>$A536/60</f>
        <v>44.3333333333333</v>
      </c>
      <c r="M536" s="19">
        <f>I536/'data'!$C$15*1000</f>
        <v>3.5</v>
      </c>
      <c r="N536" s="19">
        <f>N535+'data'!$G$21*(M535-N535)/60*C535</f>
        <v>3.49345754034063</v>
      </c>
      <c r="O536" s="20">
        <f>IF(N536&lt;='data'!$G$22,1.89,1.47)</f>
        <v>1.47</v>
      </c>
      <c r="P536" s="19">
        <f>$A536</f>
        <v>2660</v>
      </c>
      <c r="Q536" s="20">
        <f>'data'!$G$23-'data'!$G$23*(1-('data'!$G$22^O536)/('data'!$G$22^O536+N536^O536))</f>
        <v>41.1338001380519</v>
      </c>
      <c r="R536" s="20">
        <f>VLOOKUP(IF(P536-'data'!$G$24&lt;0,0,P536-'data'!$G$24),P2:Q1104,2)</f>
        <v>41.1368624525877</v>
      </c>
    </row>
    <row r="537" ht="20.05" customHeight="1">
      <c r="A537" s="17">
        <f>$A536+C536</f>
        <v>2665</v>
      </c>
      <c r="B537" s="18">
        <v>3.5</v>
      </c>
      <c r="C537" s="19">
        <v>5</v>
      </c>
      <c r="D537" t="b" s="20">
        <v>0</v>
      </c>
      <c r="E537" s="21"/>
      <c r="F537" s="22">
        <f>3600*(B537*'data'!$C$15/1000-H537-I536)/C537</f>
        <v>639.9013912809449</v>
      </c>
      <c r="G537" s="22">
        <f>IF(F537&gt;'data'!$H$28,'data'!$H$28,IF(F537&lt;0,0,F537))</f>
        <v>639.9013912809449</v>
      </c>
      <c r="H537" s="22">
        <f>(J537*'data'!$C$16+K537*OFFSET('data'!$C$17,0,D537)-I536*(OFFSET('data'!$C$18,0,D537)+'data'!$C$19+OFFSET('data'!$C$20,0,D537)))*$C537/60</f>
        <v>-0.888751932334661</v>
      </c>
      <c r="I537" s="22">
        <f>(G537/60)*$C537/60+H537+I536</f>
        <v>22.9087323943552</v>
      </c>
      <c r="J537" s="22">
        <f>J536+('data'!$C$19*I536-'data'!$C$16*J536)*$C537/60</f>
        <v>90.219921982450</v>
      </c>
      <c r="K537" s="22">
        <f>K536+(OFFSET('data'!$C$20,0,D537)*I536-OFFSET('data'!$C$17,0,D537)*K536)*$C537/60</f>
        <v>167.301567669297</v>
      </c>
      <c r="L537" s="23">
        <f>$A537/60</f>
        <v>44.4166666666667</v>
      </c>
      <c r="M537" s="19">
        <f>I537/'data'!$C$15*1000</f>
        <v>3.5</v>
      </c>
      <c r="N537" s="19">
        <f>N536+'data'!$G$21*(M536-N536)/60*C536</f>
        <v>3.49353452685845</v>
      </c>
      <c r="O537" s="20">
        <f>IF(N537&lt;='data'!$G$22,1.89,1.47)</f>
        <v>1.47</v>
      </c>
      <c r="P537" s="19">
        <f>$A537</f>
        <v>2665</v>
      </c>
      <c r="Q537" s="20">
        <f>'data'!$G$23-'data'!$G$23*(1-('data'!$G$22^O537)/('data'!$G$22^O537+N537^O537))</f>
        <v>41.1330569969892</v>
      </c>
      <c r="R537" s="20">
        <f>VLOOKUP(IF(P537-'data'!$G$24&lt;0,0,P537-'data'!$G$24),P2:Q1104,2)</f>
        <v>41.1360831967219</v>
      </c>
    </row>
    <row r="538" ht="20.05" customHeight="1">
      <c r="A538" s="17">
        <f>$A537+C537</f>
        <v>2670</v>
      </c>
      <c r="B538" s="18">
        <v>3.5</v>
      </c>
      <c r="C538" s="19">
        <v>5</v>
      </c>
      <c r="D538" t="b" s="20">
        <v>0</v>
      </c>
      <c r="E538" s="21"/>
      <c r="F538" s="22">
        <f>3600*(B538*'data'!$C$15/1000-H538-I537)/C538</f>
        <v>639.729912815647</v>
      </c>
      <c r="G538" s="22">
        <f>IF(F538&gt;'data'!$H$28,'data'!$H$28,IF(F538&lt;0,0,F538))</f>
        <v>639.729912815647</v>
      </c>
      <c r="H538" s="22">
        <f>(J538*'data'!$C$16+K538*OFFSET('data'!$C$17,0,D538)-I537*(OFFSET('data'!$C$18,0,D538)+'data'!$C$19+OFFSET('data'!$C$20,0,D538)))*$C538/60</f>
        <v>-0.888513767799525</v>
      </c>
      <c r="I538" s="22">
        <f>(G538/60)*$C538/60+H538+I537</f>
        <v>22.9087323943552</v>
      </c>
      <c r="J538" s="22">
        <f>J537+('data'!$C$19*I537-'data'!$C$16*J537)*$C538/60</f>
        <v>90.24413746340549</v>
      </c>
      <c r="K538" s="22">
        <f>K537+(OFFSET('data'!$C$20,0,D538)*I537-OFFSET('data'!$C$17,0,D538)*K537)*$C538/60</f>
        <v>167.589027088630</v>
      </c>
      <c r="L538" s="23">
        <f>$A538/60</f>
        <v>44.5</v>
      </c>
      <c r="M538" s="19">
        <f>I538/'data'!$C$15*1000</f>
        <v>3.5</v>
      </c>
      <c r="N538" s="19">
        <f>N537+'data'!$G$21*(M537-N537)/60*C537</f>
        <v>3.4936106074595</v>
      </c>
      <c r="O538" s="20">
        <f>IF(N538&lt;='data'!$G$22,1.89,1.47)</f>
        <v>1.47</v>
      </c>
      <c r="P538" s="19">
        <f>$A538</f>
        <v>2670</v>
      </c>
      <c r="Q538" s="20">
        <f>'data'!$G$23-'data'!$G$23*(1-('data'!$G$22^O538)/('data'!$G$22^O538+N538^O538))</f>
        <v>41.1323226194438</v>
      </c>
      <c r="R538" s="20">
        <f>VLOOKUP(IF(P538-'data'!$G$24&lt;0,0,P538-'data'!$G$24),P2:Q1104,2)</f>
        <v>41.1353131312154</v>
      </c>
    </row>
    <row r="539" ht="20.05" customHeight="1">
      <c r="A539" s="17">
        <f>$A538+C538</f>
        <v>2675</v>
      </c>
      <c r="B539" s="18">
        <v>3.5</v>
      </c>
      <c r="C539" s="19">
        <v>5</v>
      </c>
      <c r="D539" t="b" s="20">
        <v>0</v>
      </c>
      <c r="E539" s="21"/>
      <c r="F539" s="22">
        <f>3600*(B539*'data'!$C$15/1000-H539-I538)/C539</f>
        <v>639.5590578872039</v>
      </c>
      <c r="G539" s="22">
        <f>IF(F539&gt;'data'!$H$28,'data'!$H$28,IF(F539&lt;0,0,F539))</f>
        <v>639.5590578872039</v>
      </c>
      <c r="H539" s="22">
        <f>(J539*'data'!$C$16+K539*OFFSET('data'!$C$17,0,D539)-I538*(OFFSET('data'!$C$18,0,D539)+'data'!$C$19+OFFSET('data'!$C$20,0,D539)))*$C539/60</f>
        <v>-0.888276469287798</v>
      </c>
      <c r="I539" s="22">
        <f>(G539/60)*$C539/60+H539+I538</f>
        <v>22.9087323943552</v>
      </c>
      <c r="J539" s="22">
        <f>J538+('data'!$C$19*I538-'data'!$C$16*J538)*$C539/60</f>
        <v>90.2682108392621</v>
      </c>
      <c r="K539" s="22">
        <f>K538+(OFFSET('data'!$C$20,0,D539)*I538-OFFSET('data'!$C$17,0,D539)*K538)*$C539/60</f>
        <v>167.876390448526</v>
      </c>
      <c r="L539" s="23">
        <f>$A539/60</f>
        <v>44.5833333333333</v>
      </c>
      <c r="M539" s="19">
        <f>I539/'data'!$C$15*1000</f>
        <v>3.5</v>
      </c>
      <c r="N539" s="19">
        <f>N538+'data'!$G$21*(M538-N538)/60*C538</f>
        <v>3.49368579280389</v>
      </c>
      <c r="O539" s="20">
        <f>IF(N539&lt;='data'!$G$22,1.89,1.47)</f>
        <v>1.47</v>
      </c>
      <c r="P539" s="19">
        <f>$A539</f>
        <v>2675</v>
      </c>
      <c r="Q539" s="20">
        <f>'data'!$G$23-'data'!$G$23*(1-('data'!$G$22^O539)/('data'!$G$22^O539+N539^O539))</f>
        <v>41.1315969018529</v>
      </c>
      <c r="R539" s="20">
        <f>VLOOKUP(IF(P539-'data'!$G$24&lt;0,0,P539-'data'!$G$24),P2:Q1104,2)</f>
        <v>41.1345521474387</v>
      </c>
    </row>
    <row r="540" ht="20.05" customHeight="1">
      <c r="A540" s="17">
        <f>$A539+C539</f>
        <v>2680</v>
      </c>
      <c r="B540" s="18">
        <v>3.5</v>
      </c>
      <c r="C540" s="19">
        <v>5</v>
      </c>
      <c r="D540" t="b" s="20">
        <v>0</v>
      </c>
      <c r="E540" s="21"/>
      <c r="F540" s="22">
        <f>3600*(B540*'data'!$C$15/1000-H540-I539)/C540</f>
        <v>639.3888229643831</v>
      </c>
      <c r="G540" s="22">
        <f>IF(F540&gt;'data'!$H$28,'data'!$H$28,IF(F540&lt;0,0,F540))</f>
        <v>639.3888229643831</v>
      </c>
      <c r="H540" s="22">
        <f>(J540*'data'!$C$16+K540*OFFSET('data'!$C$17,0,D540)-I539*(OFFSET('data'!$C$18,0,D540)+'data'!$C$19+OFFSET('data'!$C$20,0,D540)))*$C540/60</f>
        <v>-0.888040031894992</v>
      </c>
      <c r="I540" s="22">
        <f>(G540/60)*$C540/60+H540+I539</f>
        <v>22.9087323943552</v>
      </c>
      <c r="J540" s="22">
        <f>J539+('data'!$C$19*I539-'data'!$C$16*J539)*$C540/60</f>
        <v>90.2921429439433</v>
      </c>
      <c r="K540" s="22">
        <f>K539+(OFFSET('data'!$C$20,0,D540)*I539-OFFSET('data'!$C$17,0,D540)*K539)*$C540/60</f>
        <v>168.163657781086</v>
      </c>
      <c r="L540" s="23">
        <f>$A540/60</f>
        <v>44.6666666666667</v>
      </c>
      <c r="M540" s="19">
        <f>I540/'data'!$C$15*1000</f>
        <v>3.5</v>
      </c>
      <c r="N540" s="19">
        <f>N539+'data'!$G$21*(M539-N539)/60*C539</f>
        <v>3.4937600934263</v>
      </c>
      <c r="O540" s="20">
        <f>IF(N540&lt;='data'!$G$22,1.89,1.47)</f>
        <v>1.47</v>
      </c>
      <c r="P540" s="19">
        <f>$A540</f>
        <v>2680</v>
      </c>
      <c r="Q540" s="20">
        <f>'data'!$G$23-'data'!$G$23*(1-('data'!$G$22^O540)/('data'!$G$22^O540+N540^O540))</f>
        <v>41.1308797418824</v>
      </c>
      <c r="R540" s="20">
        <f>VLOOKUP(IF(P540-'data'!$G$24&lt;0,0,P540-'data'!$G$24),P2:Q1104,2)</f>
        <v>41.1338001380519</v>
      </c>
    </row>
    <row r="541" ht="20.05" customHeight="1">
      <c r="A541" s="17">
        <f>$A540+C540</f>
        <v>2685</v>
      </c>
      <c r="B541" s="18">
        <v>3.5</v>
      </c>
      <c r="C541" s="19">
        <v>5</v>
      </c>
      <c r="D541" t="b" s="20">
        <v>0</v>
      </c>
      <c r="E541" s="21"/>
      <c r="F541" s="22">
        <f>3600*(B541*'data'!$C$15/1000-H541-I540)/C541</f>
        <v>639.2192045366349</v>
      </c>
      <c r="G541" s="22">
        <f>IF(F541&gt;'data'!$H$28,'data'!$H$28,IF(F541&lt;0,0,F541))</f>
        <v>639.2192045366349</v>
      </c>
      <c r="H541" s="22">
        <f>(J541*'data'!$C$16+K541*OFFSET('data'!$C$17,0,D541)-I540*(OFFSET('data'!$C$18,0,D541)+'data'!$C$19+OFFSET('data'!$C$20,0,D541)))*$C541/60</f>
        <v>-0.887804450745341</v>
      </c>
      <c r="I541" s="22">
        <f>(G541/60)*$C541/60+H541+I540</f>
        <v>22.9087323943552</v>
      </c>
      <c r="J541" s="22">
        <f>J540+('data'!$C$19*I540-'data'!$C$16*J540)*$C541/60</f>
        <v>90.3159346064789</v>
      </c>
      <c r="K541" s="22">
        <f>K540+(OFFSET('data'!$C$20,0,D541)*I540-OFFSET('data'!$C$17,0,D541)*K540)*$C541/60</f>
        <v>168.450829118399</v>
      </c>
      <c r="L541" s="23">
        <f>$A541/60</f>
        <v>44.75</v>
      </c>
      <c r="M541" s="19">
        <f>I541/'data'!$C$15*1000</f>
        <v>3.5</v>
      </c>
      <c r="N541" s="19">
        <f>N540+'data'!$G$21*(M540-N540)/60*C540</f>
        <v>3.49383351973745</v>
      </c>
      <c r="O541" s="20">
        <f>IF(N541&lt;='data'!$G$22,1.89,1.47)</f>
        <v>1.47</v>
      </c>
      <c r="P541" s="19">
        <f>$A541</f>
        <v>2685</v>
      </c>
      <c r="Q541" s="20">
        <f>'data'!$G$23-'data'!$G$23*(1-('data'!$G$22^O541)/('data'!$G$22^O541+N541^O541))</f>
        <v>41.1301710384125</v>
      </c>
      <c r="R541" s="20">
        <f>VLOOKUP(IF(P541-'data'!$G$24&lt;0,0,P541-'data'!$G$24),P2:Q1104,2)</f>
        <v>41.1330569969892</v>
      </c>
    </row>
    <row r="542" ht="20.05" customHeight="1">
      <c r="A542" s="17">
        <f>$A541+C541</f>
        <v>2690</v>
      </c>
      <c r="B542" s="18">
        <v>3.5</v>
      </c>
      <c r="C542" s="19">
        <v>5</v>
      </c>
      <c r="D542" t="b" s="20">
        <v>0</v>
      </c>
      <c r="E542" s="21"/>
      <c r="F542" s="22">
        <f>3600*(B542*'data'!$C$15/1000-H542-I541)/C542</f>
        <v>639.050199113965</v>
      </c>
      <c r="G542" s="22">
        <f>IF(F542&gt;'data'!$H$28,'data'!$H$28,IF(F542&lt;0,0,F542))</f>
        <v>639.050199113965</v>
      </c>
      <c r="H542" s="22">
        <f>(J542*'data'!$C$16+K542*OFFSET('data'!$C$17,0,D542)-I541*(OFFSET('data'!$C$18,0,D542)+'data'!$C$19+OFFSET('data'!$C$20,0,D542)))*$C542/60</f>
        <v>-0.887569720991633</v>
      </c>
      <c r="I542" s="22">
        <f>(G542/60)*$C542/60+H542+I541</f>
        <v>22.9087323943552</v>
      </c>
      <c r="J542" s="22">
        <f>J541+('data'!$C$19*I541-'data'!$C$16*J541)*$C542/60</f>
        <v>90.3395866510336</v>
      </c>
      <c r="K542" s="22">
        <f>K541+(OFFSET('data'!$C$20,0,D542)*I541-OFFSET('data'!$C$17,0,D542)*K541)*$C542/60</f>
        <v>168.737904492543</v>
      </c>
      <c r="L542" s="23">
        <f>$A542/60</f>
        <v>44.8333333333333</v>
      </c>
      <c r="M542" s="19">
        <f>I542/'data'!$C$15*1000</f>
        <v>3.5</v>
      </c>
      <c r="N542" s="19">
        <f>N541+'data'!$G$21*(M541-N541)/60*C541</f>
        <v>3.49390608202554</v>
      </c>
      <c r="O542" s="20">
        <f>IF(N542&lt;='data'!$G$22,1.89,1.47)</f>
        <v>1.47</v>
      </c>
      <c r="P542" s="19">
        <f>$A542</f>
        <v>2690</v>
      </c>
      <c r="Q542" s="20">
        <f>'data'!$G$23-'data'!$G$23*(1-('data'!$G$22^O542)/('data'!$G$22^O542+N542^O542))</f>
        <v>41.1294706915234</v>
      </c>
      <c r="R542" s="20">
        <f>VLOOKUP(IF(P542-'data'!$G$24&lt;0,0,P542-'data'!$G$24),P2:Q1104,2)</f>
        <v>41.1323226194438</v>
      </c>
    </row>
    <row r="543" ht="20.05" customHeight="1">
      <c r="A543" s="17">
        <f>$A542+C542</f>
        <v>2695</v>
      </c>
      <c r="B543" s="18">
        <v>3.5</v>
      </c>
      <c r="C543" s="19">
        <v>5</v>
      </c>
      <c r="D543" t="b" s="20">
        <v>0</v>
      </c>
      <c r="E543" s="21"/>
      <c r="F543" s="22">
        <f>3600*(B543*'data'!$C$15/1000-H543-I542)/C543</f>
        <v>638.881803226818</v>
      </c>
      <c r="G543" s="22">
        <f>IF(F543&gt;'data'!$H$28,'data'!$H$28,IF(F543&lt;0,0,F543))</f>
        <v>638.881803226818</v>
      </c>
      <c r="H543" s="22">
        <f>(J543*'data'!$C$16+K543*OFFSET('data'!$C$17,0,D543)-I542*(OFFSET('data'!$C$18,0,D543)+'data'!$C$19+OFFSET('data'!$C$20,0,D543)))*$C543/60</f>
        <v>-0.88733583781504</v>
      </c>
      <c r="I543" s="22">
        <f>(G543/60)*$C543/60+H543+I542</f>
        <v>22.9087323943552</v>
      </c>
      <c r="J543" s="22">
        <f>J542+('data'!$C$19*I542-'data'!$C$16*J542)*$C543/60</f>
        <v>90.36309989693559</v>
      </c>
      <c r="K543" s="22">
        <f>K542+(OFFSET('data'!$C$20,0,D543)*I542-OFFSET('data'!$C$17,0,D543)*K542)*$C543/60</f>
        <v>169.024883935586</v>
      </c>
      <c r="L543" s="23">
        <f>$A543/60</f>
        <v>44.9166666666667</v>
      </c>
      <c r="M543" s="19">
        <f>I543/'data'!$C$15*1000</f>
        <v>3.5</v>
      </c>
      <c r="N543" s="19">
        <f>N542+'data'!$G$21*(M542-N542)/60*C542</f>
        <v>3.49397779045771</v>
      </c>
      <c r="O543" s="20">
        <f>IF(N543&lt;='data'!$G$22,1.89,1.47)</f>
        <v>1.47</v>
      </c>
      <c r="P543" s="19">
        <f>$A543</f>
        <v>2695</v>
      </c>
      <c r="Q543" s="20">
        <f>'data'!$G$23-'data'!$G$23*(1-('data'!$G$22^O543)/('data'!$G$22^O543+N543^O543))</f>
        <v>41.1287786024806</v>
      </c>
      <c r="R543" s="20">
        <f>VLOOKUP(IF(P543-'data'!$G$24&lt;0,0,P543-'data'!$G$24),P2:Q1104,2)</f>
        <v>41.1315969018529</v>
      </c>
    </row>
    <row r="544" ht="20.05" customHeight="1">
      <c r="A544" s="17">
        <f>$A543+C543</f>
        <v>2700</v>
      </c>
      <c r="B544" s="18">
        <v>3.5</v>
      </c>
      <c r="C544" s="19">
        <v>5</v>
      </c>
      <c r="D544" t="b" s="20">
        <v>0</v>
      </c>
      <c r="E544" s="21"/>
      <c r="F544" s="22">
        <f>3600*(B544*'data'!$C$15/1000-H544-I543)/C544</f>
        <v>638.714013425957</v>
      </c>
      <c r="G544" s="22">
        <f>IF(F544&gt;'data'!$H$28,'data'!$H$28,IF(F544&lt;0,0,F544))</f>
        <v>638.714013425957</v>
      </c>
      <c r="H544" s="22">
        <f>(J544*'data'!$C$16+K544*OFFSET('data'!$C$17,0,D544)-I543*(OFFSET('data'!$C$18,0,D544)+'data'!$C$19+OFFSET('data'!$C$20,0,D544)))*$C544/60</f>
        <v>-0.887102796424955</v>
      </c>
      <c r="I544" s="22">
        <f>(G544/60)*$C544/60+H544+I543</f>
        <v>22.9087323943552</v>
      </c>
      <c r="J544" s="22">
        <f>J543+('data'!$C$19*I543-'data'!$C$16*J543)*$C544/60</f>
        <v>90.386475158705</v>
      </c>
      <c r="K544" s="22">
        <f>K543+(OFFSET('data'!$C$20,0,D544)*I543-OFFSET('data'!$C$17,0,D544)*K543)*$C544/60</f>
        <v>169.311767479585</v>
      </c>
      <c r="L544" s="23">
        <f>$A544/60</f>
        <v>45</v>
      </c>
      <c r="M544" s="19">
        <f>I544/'data'!$C$15*1000</f>
        <v>3.5</v>
      </c>
      <c r="N544" s="19">
        <f>N543+'data'!$G$21*(M543-N543)/60*C543</f>
        <v>3.49404865508147</v>
      </c>
      <c r="O544" s="20">
        <f>IF(N544&lt;='data'!$G$22,1.89,1.47)</f>
        <v>1.47</v>
      </c>
      <c r="P544" s="19">
        <f>$A544</f>
        <v>2700</v>
      </c>
      <c r="Q544" s="20">
        <f>'data'!$G$23-'data'!$G$23*(1-('data'!$G$22^O544)/('data'!$G$22^O544+N544^O544))</f>
        <v>41.1280946737207</v>
      </c>
      <c r="R544" s="20">
        <f>VLOOKUP(IF(P544-'data'!$G$24&lt;0,0,P544-'data'!$G$24),P2:Q1104,2)</f>
        <v>41.1308797418824</v>
      </c>
    </row>
    <row r="545" ht="20.05" customHeight="1">
      <c r="A545" s="17">
        <f>$A544+C544</f>
        <v>2705</v>
      </c>
      <c r="B545" s="18">
        <v>3.5</v>
      </c>
      <c r="C545" s="19">
        <v>5</v>
      </c>
      <c r="D545" t="b" s="20">
        <v>0</v>
      </c>
      <c r="E545" s="21"/>
      <c r="F545" s="22">
        <f>3600*(B545*'data'!$C$15/1000-H545-I544)/C545</f>
        <v>638.546826282342</v>
      </c>
      <c r="G545" s="22">
        <f>IF(F545&gt;'data'!$H$28,'data'!$H$28,IF(F545&lt;0,0,F545))</f>
        <v>638.546826282342</v>
      </c>
      <c r="H545" s="22">
        <f>(J545*'data'!$C$16+K545*OFFSET('data'!$C$17,0,D545)-I544*(OFFSET('data'!$C$18,0,D545)+'data'!$C$19+OFFSET('data'!$C$20,0,D545)))*$C545/60</f>
        <v>-0.886870592058824</v>
      </c>
      <c r="I545" s="22">
        <f>(G545/60)*$C545/60+H545+I544</f>
        <v>22.9087323943552</v>
      </c>
      <c r="J545" s="22">
        <f>J544+('data'!$C$19*I544-'data'!$C$16*J544)*$C545/60</f>
        <v>90.40971324608201</v>
      </c>
      <c r="K545" s="22">
        <f>K544+(OFFSET('data'!$C$20,0,D545)*I544-OFFSET('data'!$C$17,0,D545)*K544)*$C545/60</f>
        <v>169.598555156586</v>
      </c>
      <c r="L545" s="23">
        <f>$A545/60</f>
        <v>45.0833333333333</v>
      </c>
      <c r="M545" s="19">
        <f>I545/'data'!$C$15*1000</f>
        <v>3.5</v>
      </c>
      <c r="N545" s="19">
        <f>N544+'data'!$G$21*(M544-N544)/60*C544</f>
        <v>3.49411868582609</v>
      </c>
      <c r="O545" s="20">
        <f>IF(N545&lt;='data'!$G$22,1.89,1.47)</f>
        <v>1.47</v>
      </c>
      <c r="P545" s="19">
        <f>$A545</f>
        <v>2705</v>
      </c>
      <c r="Q545" s="20">
        <f>'data'!$G$23-'data'!$G$23*(1-('data'!$G$22^O545)/('data'!$G$22^O545+N545^O545))</f>
        <v>41.1274188088376</v>
      </c>
      <c r="R545" s="20">
        <f>VLOOKUP(IF(P545-'data'!$G$24&lt;0,0,P545-'data'!$G$24),P2:Q1104,2)</f>
        <v>41.1301710384125</v>
      </c>
    </row>
    <row r="546" ht="20.05" customHeight="1">
      <c r="A546" s="17">
        <f>$A545+C545</f>
        <v>2710</v>
      </c>
      <c r="B546" s="18">
        <v>3.5</v>
      </c>
      <c r="C546" s="19">
        <v>5</v>
      </c>
      <c r="D546" t="b" s="20">
        <v>0</v>
      </c>
      <c r="E546" s="21"/>
      <c r="F546" s="22">
        <f>3600*(B546*'data'!$C$15/1000-H546-I545)/C546</f>
        <v>638.380238387017</v>
      </c>
      <c r="G546" s="22">
        <f>IF(F546&gt;'data'!$H$28,'data'!$H$28,IF(F546&lt;0,0,F546))</f>
        <v>638.380238387017</v>
      </c>
      <c r="H546" s="22">
        <f>(J546*'data'!$C$16+K546*OFFSET('data'!$C$17,0,D546)-I545*(OFFSET('data'!$C$18,0,D546)+'data'!$C$19+OFFSET('data'!$C$20,0,D546)))*$C546/60</f>
        <v>-0.886639219981983</v>
      </c>
      <c r="I546" s="22">
        <f>(G546/60)*$C546/60+H546+I545</f>
        <v>22.9087323943552</v>
      </c>
      <c r="J546" s="22">
        <f>J545+('data'!$C$19*I545-'data'!$C$16*J545)*$C546/60</f>
        <v>90.432814964055</v>
      </c>
      <c r="K546" s="22">
        <f>K545+(OFFSET('data'!$C$20,0,D546)*I545-OFFSET('data'!$C$17,0,D546)*K545)*$C546/60</f>
        <v>169.885246998625</v>
      </c>
      <c r="L546" s="23">
        <f>$A546/60</f>
        <v>45.1666666666667</v>
      </c>
      <c r="M546" s="19">
        <f>I546/'data'!$C$15*1000</f>
        <v>3.5</v>
      </c>
      <c r="N546" s="19">
        <f>N545+'data'!$G$21*(M545-N545)/60*C545</f>
        <v>3.49418789250401</v>
      </c>
      <c r="O546" s="20">
        <f>IF(N546&lt;='data'!$G$22,1.89,1.47)</f>
        <v>1.47</v>
      </c>
      <c r="P546" s="19">
        <f>$A546</f>
        <v>2710</v>
      </c>
      <c r="Q546" s="20">
        <f>'data'!$G$23-'data'!$G$23*(1-('data'!$G$22^O546)/('data'!$G$22^O546+N546^O546))</f>
        <v>41.1267509125685</v>
      </c>
      <c r="R546" s="20">
        <f>VLOOKUP(IF(P546-'data'!$G$24&lt;0,0,P546-'data'!$G$24),P2:Q1104,2)</f>
        <v>41.1294706915234</v>
      </c>
    </row>
    <row r="547" ht="20.05" customHeight="1">
      <c r="A547" s="17">
        <f>$A546+C546</f>
        <v>2715</v>
      </c>
      <c r="B547" s="18">
        <v>3.5</v>
      </c>
      <c r="C547" s="19">
        <v>5</v>
      </c>
      <c r="D547" t="b" s="20">
        <v>0</v>
      </c>
      <c r="E547" s="21"/>
      <c r="F547" s="22">
        <f>3600*(B547*'data'!$C$15/1000-H547-I546)/C547</f>
        <v>638.214246350983</v>
      </c>
      <c r="G547" s="22">
        <f>IF(F547&gt;'data'!$H$28,'data'!$H$28,IF(F547&lt;0,0,F547))</f>
        <v>638.214246350983</v>
      </c>
      <c r="H547" s="22">
        <f>(J547*'data'!$C$16+K547*OFFSET('data'!$C$17,0,D547)-I546*(OFFSET('data'!$C$18,0,D547)+'data'!$C$19+OFFSET('data'!$C$20,0,D547)))*$C547/60</f>
        <v>-0.886408675487491</v>
      </c>
      <c r="I547" s="22">
        <f>(G547/60)*$C547/60+H547+I546</f>
        <v>22.9087323943552</v>
      </c>
      <c r="J547" s="22">
        <f>J546+('data'!$C$19*I546-'data'!$C$16*J546)*$C547/60</f>
        <v>90.4557811128884</v>
      </c>
      <c r="K547" s="22">
        <f>K546+(OFFSET('data'!$C$20,0,D547)*I546-OFFSET('data'!$C$17,0,D547)*K546)*$C547/60</f>
        <v>170.171843037727</v>
      </c>
      <c r="L547" s="23">
        <f>$A547/60</f>
        <v>45.25</v>
      </c>
      <c r="M547" s="19">
        <f>I547/'data'!$C$15*1000</f>
        <v>3.5</v>
      </c>
      <c r="N547" s="19">
        <f>N546+'data'!$G$21*(M546-N546)/60*C546</f>
        <v>3.49425628481219</v>
      </c>
      <c r="O547" s="20">
        <f>IF(N547&lt;='data'!$G$22,1.89,1.47)</f>
        <v>1.47</v>
      </c>
      <c r="P547" s="19">
        <f>$A547</f>
        <v>2715</v>
      </c>
      <c r="Q547" s="20">
        <f>'data'!$G$23-'data'!$G$23*(1-('data'!$G$22^O547)/('data'!$G$22^O547+N547^O547))</f>
        <v>41.1260908907806</v>
      </c>
      <c r="R547" s="20">
        <f>VLOOKUP(IF(P547-'data'!$G$24&lt;0,0,P547-'data'!$G$24),P2:Q1104,2)</f>
        <v>41.1287786024806</v>
      </c>
    </row>
    <row r="548" ht="20.05" customHeight="1">
      <c r="A548" s="17">
        <f>$A547+C547</f>
        <v>2720</v>
      </c>
      <c r="B548" s="18">
        <v>3.5</v>
      </c>
      <c r="C548" s="19">
        <v>5</v>
      </c>
      <c r="D548" t="b" s="20">
        <v>0</v>
      </c>
      <c r="E548" s="21"/>
      <c r="F548" s="22">
        <f>3600*(B548*'data'!$C$15/1000-H548-I547)/C548</f>
        <v>638.048846805090</v>
      </c>
      <c r="G548" s="22">
        <f>IF(F548&gt;'data'!$H$28,'data'!$H$28,IF(F548&lt;0,0,F548))</f>
        <v>638.048846805090</v>
      </c>
      <c r="H548" s="22">
        <f>(J548*'data'!$C$16+K548*OFFSET('data'!$C$17,0,D548)-I547*(OFFSET('data'!$C$18,0,D548)+'data'!$C$19+OFFSET('data'!$C$20,0,D548)))*$C548/60</f>
        <v>-0.886178953895973</v>
      </c>
      <c r="I548" s="22">
        <f>(G548/60)*$C548/60+H548+I547</f>
        <v>22.9087323943552</v>
      </c>
      <c r="J548" s="22">
        <f>J547+('data'!$C$19*I547-'data'!$C$16*J547)*$C548/60</f>
        <v>90.4786124881504</v>
      </c>
      <c r="K548" s="22">
        <f>K547+(OFFSET('data'!$C$20,0,D548)*I547-OFFSET('data'!$C$17,0,D548)*K547)*$C548/60</f>
        <v>170.458343305906</v>
      </c>
      <c r="L548" s="23">
        <f>$A548/60</f>
        <v>45.3333333333333</v>
      </c>
      <c r="M548" s="19">
        <f>I548/'data'!$C$15*1000</f>
        <v>3.5</v>
      </c>
      <c r="N548" s="19">
        <f>N547+'data'!$G$21*(M547-N547)/60*C547</f>
        <v>3.4943238723335</v>
      </c>
      <c r="O548" s="20">
        <f>IF(N548&lt;='data'!$G$22,1.89,1.47)</f>
        <v>1.47</v>
      </c>
      <c r="P548" s="19">
        <f>$A548</f>
        <v>2720</v>
      </c>
      <c r="Q548" s="20">
        <f>'data'!$G$23-'data'!$G$23*(1-('data'!$G$22^O548)/('data'!$G$22^O548+N548^O548))</f>
        <v>41.125438650457</v>
      </c>
      <c r="R548" s="20">
        <f>VLOOKUP(IF(P548-'data'!$G$24&lt;0,0,P548-'data'!$G$24),P2:Q1104,2)</f>
        <v>41.1280946737207</v>
      </c>
    </row>
    <row r="549" ht="20.05" customHeight="1">
      <c r="A549" s="17">
        <f>$A548+C548</f>
        <v>2725</v>
      </c>
      <c r="B549" s="18">
        <v>3.5</v>
      </c>
      <c r="C549" s="19">
        <v>5</v>
      </c>
      <c r="D549" t="b" s="20">
        <v>0</v>
      </c>
      <c r="E549" s="21"/>
      <c r="F549" s="22">
        <f>3600*(B549*'data'!$C$15/1000-H549-I548)/C549</f>
        <v>637.884036399915</v>
      </c>
      <c r="G549" s="22">
        <f>IF(F549&gt;'data'!$H$28,'data'!$H$28,IF(F549&lt;0,0,F549))</f>
        <v>637.884036399915</v>
      </c>
      <c r="H549" s="22">
        <f>(J549*'data'!$C$16+K549*OFFSET('data'!$C$17,0,D549)-I548*(OFFSET('data'!$C$18,0,D549)+'data'!$C$19+OFFSET('data'!$C$20,0,D549)))*$C549/60</f>
        <v>-0.885950050555452</v>
      </c>
      <c r="I549" s="22">
        <f>(G549/60)*$C549/60+H549+I548</f>
        <v>22.9087323943552</v>
      </c>
      <c r="J549" s="22">
        <f>J548+('data'!$C$19*I548-'data'!$C$16*J548)*$C549/60</f>
        <v>90.50130988074049</v>
      </c>
      <c r="K549" s="22">
        <f>K548+(OFFSET('data'!$C$20,0,D549)*I548-OFFSET('data'!$C$17,0,D549)*K548)*$C549/60</f>
        <v>170.744747835165</v>
      </c>
      <c r="L549" s="23">
        <f>$A549/60</f>
        <v>45.4166666666667</v>
      </c>
      <c r="M549" s="19">
        <f>I549/'data'!$C$15*1000</f>
        <v>3.5</v>
      </c>
      <c r="N549" s="19">
        <f>N548+'data'!$G$21*(M548-N548)/60*C548</f>
        <v>3.49439066453803</v>
      </c>
      <c r="O549" s="20">
        <f>IF(N549&lt;='data'!$G$22,1.89,1.47)</f>
        <v>1.47</v>
      </c>
      <c r="P549" s="19">
        <f>$A549</f>
        <v>2725</v>
      </c>
      <c r="Q549" s="20">
        <f>'data'!$G$23-'data'!$G$23*(1-('data'!$G$22^O549)/('data'!$G$22^O549+N549^O549))</f>
        <v>41.1247940996839</v>
      </c>
      <c r="R549" s="20">
        <f>VLOOKUP(IF(P549-'data'!$G$24&lt;0,0,P549-'data'!$G$24),P2:Q1104,2)</f>
        <v>41.1274188088376</v>
      </c>
    </row>
    <row r="550" ht="20.05" customHeight="1">
      <c r="A550" s="17">
        <f>$A549+C549</f>
        <v>2730</v>
      </c>
      <c r="B550" s="18">
        <v>3.5</v>
      </c>
      <c r="C550" s="19">
        <v>5</v>
      </c>
      <c r="D550" t="b" s="20">
        <v>0</v>
      </c>
      <c r="E550" s="21"/>
      <c r="F550" s="22">
        <f>3600*(B550*'data'!$C$15/1000-H550-I549)/C550</f>
        <v>637.719811805650</v>
      </c>
      <c r="G550" s="22">
        <f>IF(F550&gt;'data'!$H$28,'data'!$H$28,IF(F550&lt;0,0,F550))</f>
        <v>637.719811805650</v>
      </c>
      <c r="H550" s="22">
        <f>(J550*'data'!$C$16+K550*OFFSET('data'!$C$17,0,D550)-I549*(OFFSET('data'!$C$18,0,D550)+'data'!$C$19+OFFSET('data'!$C$20,0,D550)))*$C550/60</f>
        <v>-0.885721960841195</v>
      </c>
      <c r="I550" s="22">
        <f>(G550/60)*$C550/60+H550+I549</f>
        <v>22.9087323943552</v>
      </c>
      <c r="J550" s="22">
        <f>J549+('data'!$C$19*I549-'data'!$C$16*J549)*$C550/60</f>
        <v>90.5238740769169</v>
      </c>
      <c r="K550" s="22">
        <f>K549+(OFFSET('data'!$C$20,0,D550)*I549-OFFSET('data'!$C$17,0,D550)*K549)*$C550/60</f>
        <v>171.031056657497</v>
      </c>
      <c r="L550" s="23">
        <f>$A550/60</f>
        <v>45.5</v>
      </c>
      <c r="M550" s="19">
        <f>I550/'data'!$C$15*1000</f>
        <v>3.5</v>
      </c>
      <c r="N550" s="19">
        <f>N549+'data'!$G$21*(M549-N549)/60*C549</f>
        <v>3.49445667078445</v>
      </c>
      <c r="O550" s="20">
        <f>IF(N550&lt;='data'!$G$22,1.89,1.47)</f>
        <v>1.47</v>
      </c>
      <c r="P550" s="19">
        <f>$A550</f>
        <v>2730</v>
      </c>
      <c r="Q550" s="20">
        <f>'data'!$G$23-'data'!$G$23*(1-('data'!$G$22^O550)/('data'!$G$22^O550+N550^O550))</f>
        <v>41.1241571476371</v>
      </c>
      <c r="R550" s="20">
        <f>VLOOKUP(IF(P550-'data'!$G$24&lt;0,0,P550-'data'!$G$24),P2:Q1104,2)</f>
        <v>41.1267509125685</v>
      </c>
    </row>
    <row r="551" ht="20.05" customHeight="1">
      <c r="A551" s="17">
        <f>$A550+C550</f>
        <v>2735</v>
      </c>
      <c r="B551" s="18">
        <v>3.5</v>
      </c>
      <c r="C551" s="19">
        <v>5</v>
      </c>
      <c r="D551" t="b" s="20">
        <v>0</v>
      </c>
      <c r="E551" s="21"/>
      <c r="F551" s="22">
        <f>3600*(B551*'data'!$C$15/1000-H551-I550)/C551</f>
        <v>637.556169711982</v>
      </c>
      <c r="G551" s="22">
        <f>IF(F551&gt;'data'!$H$28,'data'!$H$28,IF(F551&lt;0,0,F551))</f>
        <v>637.556169711982</v>
      </c>
      <c r="H551" s="22">
        <f>(J551*'data'!$C$16+K551*OFFSET('data'!$C$17,0,D551)-I550*(OFFSET('data'!$C$18,0,D551)+'data'!$C$19+OFFSET('data'!$C$20,0,D551)))*$C551/60</f>
        <v>-0.885494680155545</v>
      </c>
      <c r="I551" s="22">
        <f>(G551/60)*$C551/60+H551+I550</f>
        <v>22.9087323943552</v>
      </c>
      <c r="J551" s="22">
        <f>J550+('data'!$C$19*I550-'data'!$C$16*J550)*$C551/60</f>
        <v>90.54630585832381</v>
      </c>
      <c r="K551" s="22">
        <f>K550+(OFFSET('data'!$C$20,0,D551)*I550-OFFSET('data'!$C$17,0,D551)*K550)*$C551/60</f>
        <v>171.317269804885</v>
      </c>
      <c r="L551" s="23">
        <f>$A551/60</f>
        <v>45.5833333333333</v>
      </c>
      <c r="M551" s="19">
        <f>I551/'data'!$C$15*1000</f>
        <v>3.5</v>
      </c>
      <c r="N551" s="19">
        <f>N550+'data'!$G$21*(M550-N550)/60*C550</f>
        <v>3.4945219003213</v>
      </c>
      <c r="O551" s="20">
        <f>IF(N551&lt;='data'!$G$22,1.89,1.47)</f>
        <v>1.47</v>
      </c>
      <c r="P551" s="19">
        <f>$A551</f>
        <v>2735</v>
      </c>
      <c r="Q551" s="20">
        <f>'data'!$G$23-'data'!$G$23*(1-('data'!$G$22^O551)/('data'!$G$22^O551+N551^O551))</f>
        <v>41.1235277045691</v>
      </c>
      <c r="R551" s="20">
        <f>VLOOKUP(IF(P551-'data'!$G$24&lt;0,0,P551-'data'!$G$24),P2:Q1104,2)</f>
        <v>41.1260908907806</v>
      </c>
    </row>
    <row r="552" ht="20.05" customHeight="1">
      <c r="A552" s="17">
        <f>$A551+C551</f>
        <v>2740</v>
      </c>
      <c r="B552" s="18">
        <v>3.5</v>
      </c>
      <c r="C552" s="19">
        <v>5</v>
      </c>
      <c r="D552" t="b" s="20">
        <v>0</v>
      </c>
      <c r="E552" s="21"/>
      <c r="F552" s="22">
        <f>3600*(B552*'data'!$C$15/1000-H552-I551)/C552</f>
        <v>637.393106827983</v>
      </c>
      <c r="G552" s="22">
        <f>IF(F552&gt;'data'!$H$28,'data'!$H$28,IF(F552&lt;0,0,F552))</f>
        <v>637.393106827983</v>
      </c>
      <c r="H552" s="22">
        <f>(J552*'data'!$C$16+K552*OFFSET('data'!$C$17,0,D552)-I551*(OFFSET('data'!$C$18,0,D552)+'data'!$C$19+OFFSET('data'!$C$20,0,D552)))*$C552/60</f>
        <v>-0.8852682039277689</v>
      </c>
      <c r="I552" s="22">
        <f>(G552/60)*$C552/60+H552+I551</f>
        <v>22.9087323943552</v>
      </c>
      <c r="J552" s="22">
        <f>J551+('data'!$C$19*I551-'data'!$C$16*J551)*$C552/60</f>
        <v>90.5686060020184</v>
      </c>
      <c r="K552" s="22">
        <f>K551+(OFFSET('data'!$C$20,0,D552)*I551-OFFSET('data'!$C$17,0,D552)*K551)*$C552/60</f>
        <v>171.603387309299</v>
      </c>
      <c r="L552" s="23">
        <f>$A552/60</f>
        <v>45.6666666666667</v>
      </c>
      <c r="M552" s="19">
        <f>I552/'data'!$C$15*1000</f>
        <v>3.5</v>
      </c>
      <c r="N552" s="19">
        <f>N551+'data'!$G$21*(M551-N551)/60*C551</f>
        <v>3.49458636228828</v>
      </c>
      <c r="O552" s="20">
        <f>IF(N552&lt;='data'!$G$22,1.89,1.47)</f>
        <v>1.47</v>
      </c>
      <c r="P552" s="19">
        <f>$A552</f>
        <v>2740</v>
      </c>
      <c r="Q552" s="20">
        <f>'data'!$G$23-'data'!$G$23*(1-('data'!$G$22^O552)/('data'!$G$22^O552+N552^O552))</f>
        <v>41.1229056817964</v>
      </c>
      <c r="R552" s="20">
        <f>VLOOKUP(IF(P552-'data'!$G$24&lt;0,0,P552-'data'!$G$24),P2:Q1104,2)</f>
        <v>41.125438650457</v>
      </c>
    </row>
    <row r="553" ht="20.05" customHeight="1">
      <c r="A553" s="17">
        <f>$A552+C552</f>
        <v>2745</v>
      </c>
      <c r="B553" s="18">
        <v>3.5</v>
      </c>
      <c r="C553" s="19">
        <v>5</v>
      </c>
      <c r="D553" t="b" s="20">
        <v>0</v>
      </c>
      <c r="E553" s="21"/>
      <c r="F553" s="22">
        <f>3600*(B553*'data'!$C$15/1000-H553-I552)/C553</f>
        <v>637.2306198819959</v>
      </c>
      <c r="G553" s="22">
        <f>IF(F553&gt;'data'!$H$28,'data'!$H$28,IF(F553&lt;0,0,F553))</f>
        <v>637.2306198819959</v>
      </c>
      <c r="H553" s="22">
        <f>(J553*'data'!$C$16+K553*OFFSET('data'!$C$17,0,D553)-I552*(OFFSET('data'!$C$18,0,D553)+'data'!$C$19+OFFSET('data'!$C$20,0,D553)))*$C553/60</f>
        <v>-0.885042527613899</v>
      </c>
      <c r="I553" s="22">
        <f>(G553/60)*$C553/60+H553+I552</f>
        <v>22.9087323943552</v>
      </c>
      <c r="J553" s="22">
        <f>J552+('data'!$C$19*I552-'data'!$C$16*J552)*$C553/60</f>
        <v>90.59077528049789</v>
      </c>
      <c r="K553" s="22">
        <f>K552+(OFFSET('data'!$C$20,0,D553)*I552-OFFSET('data'!$C$17,0,D553)*K552)*$C553/60</f>
        <v>171.889409202701</v>
      </c>
      <c r="L553" s="23">
        <f>$A553/60</f>
        <v>45.75</v>
      </c>
      <c r="M553" s="19">
        <f>I553/'data'!$C$15*1000</f>
        <v>3.5</v>
      </c>
      <c r="N553" s="19">
        <f>N552+'data'!$G$21*(M552-N552)/60*C552</f>
        <v>3.49465006571755</v>
      </c>
      <c r="O553" s="20">
        <f>IF(N553&lt;='data'!$G$22,1.89,1.47)</f>
        <v>1.47</v>
      </c>
      <c r="P553" s="19">
        <f>$A553</f>
        <v>2745</v>
      </c>
      <c r="Q553" s="20">
        <f>'data'!$G$23-'data'!$G$23*(1-('data'!$G$22^O553)/('data'!$G$22^O553+N553^O553))</f>
        <v>41.1222909916866</v>
      </c>
      <c r="R553" s="20">
        <f>VLOOKUP(IF(P553-'data'!$G$24&lt;0,0,P553-'data'!$G$24),P2:Q1104,2)</f>
        <v>41.1247940996839</v>
      </c>
    </row>
    <row r="554" ht="20.05" customHeight="1">
      <c r="A554" s="17">
        <f>$A553+C553</f>
        <v>2750</v>
      </c>
      <c r="B554" s="18">
        <v>3.5</v>
      </c>
      <c r="C554" s="19">
        <v>5</v>
      </c>
      <c r="D554" t="b" s="20">
        <v>0</v>
      </c>
      <c r="E554" s="21"/>
      <c r="F554" s="22">
        <f>3600*(B554*'data'!$C$15/1000-H554-I553)/C554</f>
        <v>637.0687056215201</v>
      </c>
      <c r="G554" s="22">
        <f>IF(F554&gt;'data'!$H$28,'data'!$H$28,IF(F554&lt;0,0,F554))</f>
        <v>637.0687056215201</v>
      </c>
      <c r="H554" s="22">
        <f>(J554*'data'!$C$16+K554*OFFSET('data'!$C$17,0,D554)-I553*(OFFSET('data'!$C$18,0,D554)+'data'!$C$19+OFFSET('data'!$C$20,0,D554)))*$C554/60</f>
        <v>-0.88481764669657</v>
      </c>
      <c r="I554" s="22">
        <f>(G554/60)*$C554/60+H554+I553</f>
        <v>22.9087323943552</v>
      </c>
      <c r="J554" s="22">
        <f>J553+('data'!$C$19*I553-'data'!$C$16*J553)*$C554/60</f>
        <v>90.6128144617261</v>
      </c>
      <c r="K554" s="22">
        <f>K553+(OFFSET('data'!$C$20,0,D554)*I553-OFFSET('data'!$C$17,0,D554)*K553)*$C554/60</f>
        <v>172.175335517040</v>
      </c>
      <c r="L554" s="23">
        <f>$A554/60</f>
        <v>45.8333333333333</v>
      </c>
      <c r="M554" s="19">
        <f>I554/'data'!$C$15*1000</f>
        <v>3.5</v>
      </c>
      <c r="N554" s="19">
        <f>N553+'data'!$G$21*(M553-N553)/60*C553</f>
        <v>3.49471301953498</v>
      </c>
      <c r="O554" s="20">
        <f>IF(N554&lt;='data'!$G$22,1.89,1.47)</f>
        <v>1.47</v>
      </c>
      <c r="P554" s="19">
        <f>$A554</f>
        <v>2750</v>
      </c>
      <c r="Q554" s="20">
        <f>'data'!$G$23-'data'!$G$23*(1-('data'!$G$22^O554)/('data'!$G$22^O554+N554^O554))</f>
        <v>41.1216835476458</v>
      </c>
      <c r="R554" s="20">
        <f>VLOOKUP(IF(P554-'data'!$G$24&lt;0,0,P554-'data'!$G$24),P2:Q1104,2)</f>
        <v>41.1241571476371</v>
      </c>
    </row>
    <row r="555" ht="20.05" customHeight="1">
      <c r="A555" s="17">
        <f>$A554+C554</f>
        <v>2755</v>
      </c>
      <c r="B555" s="18">
        <v>3.5</v>
      </c>
      <c r="C555" s="19">
        <v>5</v>
      </c>
      <c r="D555" t="b" s="20">
        <v>0</v>
      </c>
      <c r="E555" s="21"/>
      <c r="F555" s="22">
        <f>3600*(B555*'data'!$C$15/1000-H555-I554)/C555</f>
        <v>636.907360813096</v>
      </c>
      <c r="G555" s="22">
        <f>IF(F555&gt;'data'!$H$28,'data'!$H$28,IF(F555&lt;0,0,F555))</f>
        <v>636.907360813096</v>
      </c>
      <c r="H555" s="22">
        <f>(J555*'data'!$C$16+K555*OFFSET('data'!$C$17,0,D555)-I554*(OFFSET('data'!$C$18,0,D555)+'data'!$C$19+OFFSET('data'!$C$20,0,D555)))*$C555/60</f>
        <v>-0.8845935566848701</v>
      </c>
      <c r="I555" s="22">
        <f>(G555/60)*$C555/60+H555+I554</f>
        <v>22.9087323943552</v>
      </c>
      <c r="J555" s="22">
        <f>J554+('data'!$C$19*I554-'data'!$C$16*J554)*$C555/60</f>
        <v>90.63472430916011</v>
      </c>
      <c r="K555" s="22">
        <f>K554+(OFFSET('data'!$C$20,0,D555)*I554-OFFSET('data'!$C$17,0,D555)*K554)*$C555/60</f>
        <v>172.461166284256</v>
      </c>
      <c r="L555" s="23">
        <f>$A555/60</f>
        <v>45.9166666666667</v>
      </c>
      <c r="M555" s="19">
        <f>I555/'data'!$C$15*1000</f>
        <v>3.5</v>
      </c>
      <c r="N555" s="19">
        <f>N554+'data'!$G$21*(M554-N554)/60*C554</f>
        <v>3.49477523256142</v>
      </c>
      <c r="O555" s="20">
        <f>IF(N555&lt;='data'!$G$22,1.89,1.47)</f>
        <v>1.47</v>
      </c>
      <c r="P555" s="19">
        <f>$A555</f>
        <v>2755</v>
      </c>
      <c r="Q555" s="20">
        <f>'data'!$G$23-'data'!$G$23*(1-('data'!$G$22^O555)/('data'!$G$22^O555+N555^O555))</f>
        <v>41.1210832641062</v>
      </c>
      <c r="R555" s="20">
        <f>VLOOKUP(IF(P555-'data'!$G$24&lt;0,0,P555-'data'!$G$24),P2:Q1104,2)</f>
        <v>41.1235277045691</v>
      </c>
    </row>
    <row r="556" ht="20.05" customHeight="1">
      <c r="A556" s="17">
        <f>$A555+C555</f>
        <v>2760</v>
      </c>
      <c r="B556" s="18">
        <v>3.5</v>
      </c>
      <c r="C556" s="19">
        <v>5</v>
      </c>
      <c r="D556" t="b" s="20">
        <v>0</v>
      </c>
      <c r="E556" s="21"/>
      <c r="F556" s="22">
        <f>3600*(B556*'data'!$C$15/1000-H556-I555)/C556</f>
        <v>636.7465822422</v>
      </c>
      <c r="G556" s="22">
        <f>IF(F556&gt;'data'!$H$28,'data'!$H$28,IF(F556&lt;0,0,F556))</f>
        <v>636.7465822422</v>
      </c>
      <c r="H556" s="22">
        <f>(J556*'data'!$C$16+K556*OFFSET('data'!$C$17,0,D556)-I555*(OFFSET('data'!$C$18,0,D556)+'data'!$C$19+OFFSET('data'!$C$20,0,D556)))*$C556/60</f>
        <v>-0.884370253114182</v>
      </c>
      <c r="I556" s="22">
        <f>(G556/60)*$C556/60+H556+I555</f>
        <v>22.9087323943552</v>
      </c>
      <c r="J556" s="22">
        <f>J555+('data'!$C$19*I555-'data'!$C$16*J555)*$C556/60</f>
        <v>90.656505581777</v>
      </c>
      <c r="K556" s="22">
        <f>K555+(OFFSET('data'!$C$20,0,D556)*I555-OFFSET('data'!$C$17,0,D556)*K555)*$C556/60</f>
        <v>172.746901536277</v>
      </c>
      <c r="L556" s="23">
        <f>$A556/60</f>
        <v>46</v>
      </c>
      <c r="M556" s="19">
        <f>I556/'data'!$C$15*1000</f>
        <v>3.5</v>
      </c>
      <c r="N556" s="19">
        <f>N555+'data'!$G$21*(M555-N555)/60*C555</f>
        <v>3.49483671351391</v>
      </c>
      <c r="O556" s="20">
        <f>IF(N556&lt;='data'!$G$22,1.89,1.47)</f>
        <v>1.47</v>
      </c>
      <c r="P556" s="19">
        <f>$A556</f>
        <v>2760</v>
      </c>
      <c r="Q556" s="20">
        <f>'data'!$G$23-'data'!$G$23*(1-('data'!$G$22^O556)/('data'!$G$22^O556+N556^O556))</f>
        <v>41.1204900565143</v>
      </c>
      <c r="R556" s="20">
        <f>VLOOKUP(IF(P556-'data'!$G$24&lt;0,0,P556-'data'!$G$24),P2:Q1104,2)</f>
        <v>41.1229056817964</v>
      </c>
    </row>
    <row r="557" ht="20.05" customHeight="1">
      <c r="A557" s="17">
        <f>$A556+C556</f>
        <v>2765</v>
      </c>
      <c r="B557" s="18">
        <v>3.5</v>
      </c>
      <c r="C557" s="19">
        <v>5</v>
      </c>
      <c r="D557" t="b" s="20">
        <v>0</v>
      </c>
      <c r="E557" s="21"/>
      <c r="F557" s="22">
        <f>3600*(B557*'data'!$C$15/1000-H557-I556)/C557</f>
        <v>636.586366713130</v>
      </c>
      <c r="G557" s="22">
        <f>IF(F557&gt;'data'!$H$28,'data'!$H$28,IF(F557&lt;0,0,F557))</f>
        <v>636.586366713130</v>
      </c>
      <c r="H557" s="22">
        <f>(J557*'data'!$C$16+K557*OFFSET('data'!$C$17,0,D557)-I556*(OFFSET('data'!$C$18,0,D557)+'data'!$C$19+OFFSET('data'!$C$20,0,D557)))*$C557/60</f>
        <v>-0.884147731546029</v>
      </c>
      <c r="I557" s="22">
        <f>(G557/60)*$C557/60+H557+I556</f>
        <v>22.9087323943552</v>
      </c>
      <c r="J557" s="22">
        <f>J556+('data'!$C$19*I556-'data'!$C$16*J556)*$C557/60</f>
        <v>90.67815903409971</v>
      </c>
      <c r="K557" s="22">
        <f>K556+(OFFSET('data'!$C$20,0,D557)*I556-OFFSET('data'!$C$17,0,D557)*K556)*$C557/60</f>
        <v>173.032541305022</v>
      </c>
      <c r="L557" s="23">
        <f>$A557/60</f>
        <v>46.0833333333333</v>
      </c>
      <c r="M557" s="19">
        <f>I557/'data'!$C$15*1000</f>
        <v>3.5</v>
      </c>
      <c r="N557" s="19">
        <f>N556+'data'!$G$21*(M556-N556)/60*C556</f>
        <v>3.49489747100692</v>
      </c>
      <c r="O557" s="20">
        <f>IF(N557&lt;='data'!$G$22,1.89,1.47)</f>
        <v>1.47</v>
      </c>
      <c r="P557" s="19">
        <f>$A557</f>
        <v>2765</v>
      </c>
      <c r="Q557" s="20">
        <f>'data'!$G$23-'data'!$G$23*(1-('data'!$G$22^O557)/('data'!$G$22^O557+N557^O557))</f>
        <v>41.1199038413182</v>
      </c>
      <c r="R557" s="20">
        <f>VLOOKUP(IF(P557-'data'!$G$24&lt;0,0,P557-'data'!$G$24),P2:Q1104,2)</f>
        <v>41.1222909916866</v>
      </c>
    </row>
    <row r="558" ht="20.05" customHeight="1">
      <c r="A558" s="17">
        <f>$A557+C557</f>
        <v>2770</v>
      </c>
      <c r="B558" s="18">
        <v>3.5</v>
      </c>
      <c r="C558" s="19">
        <v>5</v>
      </c>
      <c r="D558" t="b" s="20">
        <v>0</v>
      </c>
      <c r="E558" s="21"/>
      <c r="F558" s="22">
        <f>3600*(B558*'data'!$C$15/1000-H558-I557)/C558</f>
        <v>636.426711048893</v>
      </c>
      <c r="G558" s="22">
        <f>IF(F558&gt;'data'!$H$28,'data'!$H$28,IF(F558&lt;0,0,F558))</f>
        <v>636.426711048893</v>
      </c>
      <c r="H558" s="22">
        <f>(J558*'data'!$C$16+K558*OFFSET('data'!$C$17,0,D558)-I557*(OFFSET('data'!$C$18,0,D558)+'data'!$C$19+OFFSET('data'!$C$20,0,D558)))*$C558/60</f>
        <v>-0.883925987567922</v>
      </c>
      <c r="I558" s="22">
        <f>(G558/60)*$C558/60+H558+I557</f>
        <v>22.9087323943552</v>
      </c>
      <c r="J558" s="22">
        <f>J557+('data'!$C$19*I557-'data'!$C$16*J557)*$C558/60</f>
        <v>90.6996854162234</v>
      </c>
      <c r="K558" s="22">
        <f>K557+(OFFSET('data'!$C$20,0,D558)*I557-OFFSET('data'!$C$17,0,D558)*K557)*$C558/60</f>
        <v>173.318085622398</v>
      </c>
      <c r="L558" s="23">
        <f>$A558/60</f>
        <v>46.1666666666667</v>
      </c>
      <c r="M558" s="19">
        <f>I558/'data'!$C$15*1000</f>
        <v>3.5</v>
      </c>
      <c r="N558" s="19">
        <f>N557+'data'!$G$21*(M557-N557)/60*C557</f>
        <v>3.49495751355356</v>
      </c>
      <c r="O558" s="20">
        <f>IF(N558&lt;='data'!$G$22,1.89,1.47)</f>
        <v>1.47</v>
      </c>
      <c r="P558" s="19">
        <f>$A558</f>
        <v>2770</v>
      </c>
      <c r="Q558" s="20">
        <f>'data'!$G$23-'data'!$G$23*(1-('data'!$G$22^O558)/('data'!$G$22^O558+N558^O558))</f>
        <v>41.119324535956</v>
      </c>
      <c r="R558" s="20">
        <f>VLOOKUP(IF(P558-'data'!$G$24&lt;0,0,P558-'data'!$G$24),P2:Q1104,2)</f>
        <v>41.1216835476458</v>
      </c>
    </row>
    <row r="559" ht="20.05" customHeight="1">
      <c r="A559" s="17">
        <f>$A558+C558</f>
        <v>2775</v>
      </c>
      <c r="B559" s="18">
        <v>3.5</v>
      </c>
      <c r="C559" s="19">
        <v>5</v>
      </c>
      <c r="D559" t="b" s="20">
        <v>0</v>
      </c>
      <c r="E559" s="21"/>
      <c r="F559" s="22">
        <f>3600*(B559*'data'!$C$15/1000-H559-I558)/C559</f>
        <v>636.267612091098</v>
      </c>
      <c r="G559" s="22">
        <f>IF(F559&gt;'data'!$H$28,'data'!$H$28,IF(F559&lt;0,0,F559))</f>
        <v>636.267612091098</v>
      </c>
      <c r="H559" s="22">
        <f>(J559*'data'!$C$16+K559*OFFSET('data'!$C$17,0,D559)-I558*(OFFSET('data'!$C$18,0,D559)+'data'!$C$19+OFFSET('data'!$C$20,0,D559)))*$C559/60</f>
        <v>-0.883705016793207</v>
      </c>
      <c r="I559" s="22">
        <f>(G559/60)*$C559/60+H559+I558</f>
        <v>22.9087323943552</v>
      </c>
      <c r="J559" s="22">
        <f>J558+('data'!$C$19*I558-'data'!$C$16*J558)*$C559/60</f>
        <v>90.7210854738414</v>
      </c>
      <c r="K559" s="22">
        <f>K558+(OFFSET('data'!$C$20,0,D559)*I558-OFFSET('data'!$C$17,0,D559)*K558)*$C559/60</f>
        <v>173.603534520301</v>
      </c>
      <c r="L559" s="23">
        <f>$A559/60</f>
        <v>46.25</v>
      </c>
      <c r="M559" s="19">
        <f>I559/'data'!$C$15*1000</f>
        <v>3.5</v>
      </c>
      <c r="N559" s="19">
        <f>N558+'data'!$G$21*(M558-N558)/60*C558</f>
        <v>3.49501684956675</v>
      </c>
      <c r="O559" s="20">
        <f>IF(N559&lt;='data'!$G$22,1.89,1.47)</f>
        <v>1.47</v>
      </c>
      <c r="P559" s="19">
        <f>$A559</f>
        <v>2775</v>
      </c>
      <c r="Q559" s="20">
        <f>'data'!$G$23-'data'!$G$23*(1-('data'!$G$22^O559)/('data'!$G$22^O559+N559^O559))</f>
        <v>41.1187520588439</v>
      </c>
      <c r="R559" s="20">
        <f>VLOOKUP(IF(P559-'data'!$G$24&lt;0,0,P559-'data'!$G$24),P2:Q1104,2)</f>
        <v>41.1210832641062</v>
      </c>
    </row>
    <row r="560" ht="20.05" customHeight="1">
      <c r="A560" s="17">
        <f>$A559+C559</f>
        <v>2780</v>
      </c>
      <c r="B560" s="18">
        <v>3.5</v>
      </c>
      <c r="C560" s="19">
        <v>5</v>
      </c>
      <c r="D560" t="b" s="20">
        <v>0</v>
      </c>
      <c r="E560" s="21"/>
      <c r="F560" s="22">
        <f>3600*(B560*'data'!$C$15/1000-H560-I559)/C560</f>
        <v>636.1090666998469</v>
      </c>
      <c r="G560" s="22">
        <f>IF(F560&gt;'data'!$H$28,'data'!$H$28,IF(F560&lt;0,0,F560))</f>
        <v>636.1090666998469</v>
      </c>
      <c r="H560" s="22">
        <f>(J560*'data'!$C$16+K560*OFFSET('data'!$C$17,0,D560)-I559*(OFFSET('data'!$C$18,0,D560)+'data'!$C$19+OFFSET('data'!$C$20,0,D560)))*$C560/60</f>
        <v>-0.883484814860913</v>
      </c>
      <c r="I560" s="22">
        <f>(G560/60)*$C560/60+H560+I559</f>
        <v>22.9087323943552</v>
      </c>
      <c r="J560" s="22">
        <f>J559+('data'!$C$19*I559-'data'!$C$16*J559)*$C560/60</f>
        <v>90.7423599482711</v>
      </c>
      <c r="K560" s="22">
        <f>K559+(OFFSET('data'!$C$20,0,D560)*I559-OFFSET('data'!$C$17,0,D560)*K559)*$C560/60</f>
        <v>173.888888030618</v>
      </c>
      <c r="L560" s="23">
        <f>$A560/60</f>
        <v>46.3333333333333</v>
      </c>
      <c r="M560" s="19">
        <f>I560/'data'!$C$15*1000</f>
        <v>3.5</v>
      </c>
      <c r="N560" s="19">
        <f>N559+'data'!$G$21*(M559-N559)/60*C559</f>
        <v>3.49507548736042</v>
      </c>
      <c r="O560" s="20">
        <f>IF(N560&lt;='data'!$G$22,1.89,1.47)</f>
        <v>1.47</v>
      </c>
      <c r="P560" s="19">
        <f>$A560</f>
        <v>2780</v>
      </c>
      <c r="Q560" s="20">
        <f>'data'!$G$23-'data'!$G$23*(1-('data'!$G$22^O560)/('data'!$G$22^O560+N560^O560))</f>
        <v>41.1181863293644</v>
      </c>
      <c r="R560" s="20">
        <f>VLOOKUP(IF(P560-'data'!$G$24&lt;0,0,P560-'data'!$G$24),P2:Q1104,2)</f>
        <v>41.1204900565143</v>
      </c>
    </row>
    <row r="561" ht="20.05" customHeight="1">
      <c r="A561" s="17">
        <f>$A560+C560</f>
        <v>2785</v>
      </c>
      <c r="B561" s="18">
        <v>3.5</v>
      </c>
      <c r="C561" s="19">
        <v>5</v>
      </c>
      <c r="D561" t="b" s="20">
        <v>0</v>
      </c>
      <c r="E561" s="21"/>
      <c r="F561" s="22">
        <f>3600*(B561*'data'!$C$15/1000-H561-I560)/C561</f>
        <v>635.951071753624</v>
      </c>
      <c r="G561" s="22">
        <f>IF(F561&gt;'data'!$H$28,'data'!$H$28,IF(F561&lt;0,0,F561))</f>
        <v>635.951071753624</v>
      </c>
      <c r="H561" s="22">
        <f>(J561*'data'!$C$16+K561*OFFSET('data'!$C$17,0,D561)-I560*(OFFSET('data'!$C$18,0,D561)+'data'!$C$19+OFFSET('data'!$C$20,0,D561)))*$C561/60</f>
        <v>-0.883265377435604</v>
      </c>
      <c r="I561" s="22">
        <f>(G561/60)*$C561/60+H561+I560</f>
        <v>22.9087323943552</v>
      </c>
      <c r="J561" s="22">
        <f>J560+('data'!$C$19*I560-'data'!$C$16*J560)*$C561/60</f>
        <v>90.76350957647951</v>
      </c>
      <c r="K561" s="22">
        <f>K560+(OFFSET('data'!$C$20,0,D561)*I560-OFFSET('data'!$C$17,0,D561)*K560)*$C561/60</f>
        <v>174.174146185224</v>
      </c>
      <c r="L561" s="23">
        <f>$A561/60</f>
        <v>46.4166666666667</v>
      </c>
      <c r="M561" s="19">
        <f>I561/'data'!$C$15*1000</f>
        <v>3.5</v>
      </c>
      <c r="N561" s="19">
        <f>N560+'data'!$G$21*(M560-N560)/60*C560</f>
        <v>3.49513343515067</v>
      </c>
      <c r="O561" s="20">
        <f>IF(N561&lt;='data'!$G$22,1.89,1.47)</f>
        <v>1.47</v>
      </c>
      <c r="P561" s="19">
        <f>$A561</f>
        <v>2785</v>
      </c>
      <c r="Q561" s="20">
        <f>'data'!$G$23-'data'!$G$23*(1-('data'!$G$22^O561)/('data'!$G$22^O561+N561^O561))</f>
        <v>41.1176272678552</v>
      </c>
      <c r="R561" s="20">
        <f>VLOOKUP(IF(P561-'data'!$G$24&lt;0,0,P561-'data'!$G$24),P2:Q1104,2)</f>
        <v>41.1199038413182</v>
      </c>
    </row>
    <row r="562" ht="20.05" customHeight="1">
      <c r="A562" s="17">
        <f>$A561+C561</f>
        <v>2790</v>
      </c>
      <c r="B562" s="18">
        <v>3.5</v>
      </c>
      <c r="C562" s="19">
        <v>5</v>
      </c>
      <c r="D562" t="b" s="20">
        <v>0</v>
      </c>
      <c r="E562" s="21"/>
      <c r="F562" s="22">
        <f>3600*(B562*'data'!$C$15/1000-H562-I561)/C562</f>
        <v>635.793624149189</v>
      </c>
      <c r="G562" s="22">
        <f>IF(F562&gt;'data'!$H$28,'data'!$H$28,IF(F562&lt;0,0,F562))</f>
        <v>635.793624149189</v>
      </c>
      <c r="H562" s="22">
        <f>(J562*'data'!$C$16+K562*OFFSET('data'!$C$17,0,D562)-I561*(OFFSET('data'!$C$18,0,D562)+'data'!$C$19+OFFSET('data'!$C$20,0,D562)))*$C562/60</f>
        <v>-0.883046700207222</v>
      </c>
      <c r="I562" s="22">
        <f>(G562/60)*$C562/60+H562+I561</f>
        <v>22.9087323943552</v>
      </c>
      <c r="J562" s="22">
        <f>J561+('data'!$C$19*I561-'data'!$C$16*J561)*$C562/60</f>
        <v>90.78453509110901</v>
      </c>
      <c r="K562" s="22">
        <f>K561+(OFFSET('data'!$C$20,0,D562)*I561-OFFSET('data'!$C$17,0,D562)*K561)*$C562/60</f>
        <v>174.459309015984</v>
      </c>
      <c r="L562" s="23">
        <f>$A562/60</f>
        <v>46.5</v>
      </c>
      <c r="M562" s="19">
        <f>I562/'data'!$C$15*1000</f>
        <v>3.5</v>
      </c>
      <c r="N562" s="19">
        <f>N561+'data'!$G$21*(M561-N561)/60*C561</f>
        <v>3.49519070105692</v>
      </c>
      <c r="O562" s="20">
        <f>IF(N562&lt;='data'!$G$22,1.89,1.47)</f>
        <v>1.47</v>
      </c>
      <c r="P562" s="19">
        <f>$A562</f>
        <v>2790</v>
      </c>
      <c r="Q562" s="20">
        <f>'data'!$G$23-'data'!$G$23*(1-('data'!$G$22^O562)/('data'!$G$22^O562+N562^O562))</f>
        <v>41.1170747955973</v>
      </c>
      <c r="R562" s="20">
        <f>VLOOKUP(IF(P562-'data'!$G$24&lt;0,0,P562-'data'!$G$24),P2:Q1104,2)</f>
        <v>41.119324535956</v>
      </c>
    </row>
    <row r="563" ht="20.05" customHeight="1">
      <c r="A563" s="17">
        <f>$A562+C562</f>
        <v>2795</v>
      </c>
      <c r="B563" s="18">
        <v>3.5</v>
      </c>
      <c r="C563" s="19">
        <v>5</v>
      </c>
      <c r="D563" t="b" s="20">
        <v>0</v>
      </c>
      <c r="E563" s="21"/>
      <c r="F563" s="22">
        <f>3600*(B563*'data'!$C$15/1000-H563-I562)/C563</f>
        <v>635.6367208014721</v>
      </c>
      <c r="G563" s="22">
        <f>IF(F563&gt;'data'!$H$28,'data'!$H$28,IF(F563&lt;0,0,F563))</f>
        <v>635.6367208014721</v>
      </c>
      <c r="H563" s="22">
        <f>(J563*'data'!$C$16+K563*OFFSET('data'!$C$17,0,D563)-I562*(OFFSET('data'!$C$18,0,D563)+'data'!$C$19+OFFSET('data'!$C$20,0,D563)))*$C563/60</f>
        <v>-0.882828778890949</v>
      </c>
      <c r="I563" s="22">
        <f>(G563/60)*$C563/60+H563+I562</f>
        <v>22.9087323943552</v>
      </c>
      <c r="J563" s="22">
        <f>J562+('data'!$C$19*I562-'data'!$C$16*J562)*$C563/60</f>
        <v>90.8054372205023</v>
      </c>
      <c r="K563" s="22">
        <f>K562+(OFFSET('data'!$C$20,0,D563)*I562-OFFSET('data'!$C$17,0,D563)*K562)*$C563/60</f>
        <v>174.744376554751</v>
      </c>
      <c r="L563" s="23">
        <f>$A563/60</f>
        <v>46.5833333333333</v>
      </c>
      <c r="M563" s="19">
        <f>I563/'data'!$C$15*1000</f>
        <v>3.5</v>
      </c>
      <c r="N563" s="19">
        <f>N562+'data'!$G$21*(M562-N562)/60*C562</f>
        <v>3.49524729310304</v>
      </c>
      <c r="O563" s="20">
        <f>IF(N563&lt;='data'!$G$22,1.89,1.47)</f>
        <v>1.47</v>
      </c>
      <c r="P563" s="19">
        <f>$A563</f>
        <v>2795</v>
      </c>
      <c r="Q563" s="20">
        <f>'data'!$G$23-'data'!$G$23*(1-('data'!$G$22^O563)/('data'!$G$22^O563+N563^O563))</f>
        <v>41.1165288348041</v>
      </c>
      <c r="R563" s="20">
        <f>VLOOKUP(IF(P563-'data'!$G$24&lt;0,0,P563-'data'!$G$24),P2:Q1104,2)</f>
        <v>41.1187520588439</v>
      </c>
    </row>
    <row r="564" ht="20.05" customHeight="1">
      <c r="A564" s="17">
        <f>$A563+C563</f>
        <v>2800</v>
      </c>
      <c r="B564" s="18">
        <v>3.5</v>
      </c>
      <c r="C564" s="19">
        <v>5</v>
      </c>
      <c r="D564" t="b" s="20">
        <v>0</v>
      </c>
      <c r="E564" s="21"/>
      <c r="F564" s="22">
        <f>3600*(B564*'data'!$C$15/1000-H564-I563)/C564</f>
        <v>635.480358643465</v>
      </c>
      <c r="G564" s="22">
        <f>IF(F564&gt;'data'!$H$28,'data'!$H$28,IF(F564&lt;0,0,F564))</f>
        <v>635.480358643465</v>
      </c>
      <c r="H564" s="22">
        <f>(J564*'data'!$C$16+K564*OFFSET('data'!$C$17,0,D564)-I563*(OFFSET('data'!$C$18,0,D564)+'data'!$C$19+OFFSET('data'!$C$20,0,D564)))*$C564/60</f>
        <v>-0.88261160922705</v>
      </c>
      <c r="I564" s="22">
        <f>(G564/60)*$C564/60+H564+I563</f>
        <v>22.9087323943552</v>
      </c>
      <c r="J564" s="22">
        <f>J563+('data'!$C$19*I563-'data'!$C$16*J563)*$C564/60</f>
        <v>90.8262166887281</v>
      </c>
      <c r="K564" s="22">
        <f>K563+(OFFSET('data'!$C$20,0,D564)*I563-OFFSET('data'!$C$17,0,D564)*K563)*$C564/60</f>
        <v>175.029348833370</v>
      </c>
      <c r="L564" s="23">
        <f>$A564/60</f>
        <v>46.6666666666667</v>
      </c>
      <c r="M564" s="19">
        <f>I564/'data'!$C$15*1000</f>
        <v>3.5</v>
      </c>
      <c r="N564" s="19">
        <f>N563+'data'!$G$21*(M563-N563)/60*C563</f>
        <v>3.49530321921848</v>
      </c>
      <c r="O564" s="20">
        <f>IF(N564&lt;='data'!$G$22,1.89,1.47)</f>
        <v>1.47</v>
      </c>
      <c r="P564" s="19">
        <f>$A564</f>
        <v>2800</v>
      </c>
      <c r="Q564" s="20">
        <f>'data'!$G$23-'data'!$G$23*(1-('data'!$G$22^O564)/('data'!$G$22^O564+N564^O564))</f>
        <v>41.1159893086102</v>
      </c>
      <c r="R564" s="20">
        <f>VLOOKUP(IF(P564-'data'!$G$24&lt;0,0,P564-'data'!$G$24),P2:Q1104,2)</f>
        <v>41.1181863293644</v>
      </c>
    </row>
    <row r="565" ht="20.05" customHeight="1">
      <c r="A565" s="17">
        <f>$A564+C564</f>
        <v>2805</v>
      </c>
      <c r="B565" s="18">
        <v>3.5</v>
      </c>
      <c r="C565" s="19">
        <v>5</v>
      </c>
      <c r="D565" t="b" s="20">
        <v>0</v>
      </c>
      <c r="E565" s="21"/>
      <c r="F565" s="22">
        <f>3600*(B565*'data'!$C$15/1000-H565-I564)/C565</f>
        <v>635.3245346261129</v>
      </c>
      <c r="G565" s="22">
        <f>IF(F565&gt;'data'!$H$28,'data'!$H$28,IF(F565&lt;0,0,F565))</f>
        <v>635.3245346261129</v>
      </c>
      <c r="H565" s="22">
        <f>(J565*'data'!$C$16+K565*OFFSET('data'!$C$17,0,D565)-I564*(OFFSET('data'!$C$18,0,D565)+'data'!$C$19+OFFSET('data'!$C$20,0,D565)))*$C565/60</f>
        <v>-0.8823951869807271</v>
      </c>
      <c r="I565" s="22">
        <f>(G565/60)*$C565/60+H565+I564</f>
        <v>22.9087323943552</v>
      </c>
      <c r="J565" s="22">
        <f>J564+('data'!$C$19*I564-'data'!$C$16*J564)*$C565/60</f>
        <v>90.84687421560599</v>
      </c>
      <c r="K565" s="22">
        <f>K564+(OFFSET('data'!$C$20,0,D565)*I564-OFFSET('data'!$C$17,0,D565)*K564)*$C565/60</f>
        <v>175.314225883673</v>
      </c>
      <c r="L565" s="23">
        <f>$A565/60</f>
        <v>46.75</v>
      </c>
      <c r="M565" s="19">
        <f>I565/'data'!$C$15*1000</f>
        <v>3.5</v>
      </c>
      <c r="N565" s="19">
        <f>N564+'data'!$G$21*(M564-N564)/60*C564</f>
        <v>3.4953584872394</v>
      </c>
      <c r="O565" s="20">
        <f>IF(N565&lt;='data'!$G$22,1.89,1.47)</f>
        <v>1.47</v>
      </c>
      <c r="P565" s="19">
        <f>$A565</f>
        <v>2805</v>
      </c>
      <c r="Q565" s="20">
        <f>'data'!$G$23-'data'!$G$23*(1-('data'!$G$22^O565)/('data'!$G$22^O565+N565^O565))</f>
        <v>41.1154561410603</v>
      </c>
      <c r="R565" s="20">
        <f>VLOOKUP(IF(P565-'data'!$G$24&lt;0,0,P565-'data'!$G$24),P2:Q1104,2)</f>
        <v>41.1176272678552</v>
      </c>
    </row>
    <row r="566" ht="20.05" customHeight="1">
      <c r="A566" s="17">
        <f>$A565+C565</f>
        <v>2810</v>
      </c>
      <c r="B566" s="18">
        <v>3.5</v>
      </c>
      <c r="C566" s="19">
        <v>5</v>
      </c>
      <c r="D566" t="b" s="20">
        <v>0</v>
      </c>
      <c r="E566" s="21"/>
      <c r="F566" s="22">
        <f>3600*(B566*'data'!$C$15/1000-H566-I565)/C566</f>
        <v>635.169245718213</v>
      </c>
      <c r="G566" s="22">
        <f>IF(F566&gt;'data'!$H$28,'data'!$H$28,IF(F566&lt;0,0,F566))</f>
        <v>635.169245718213</v>
      </c>
      <c r="H566" s="22">
        <f>(J566*'data'!$C$16+K566*OFFSET('data'!$C$17,0,D566)-I565*(OFFSET('data'!$C$18,0,D566)+'data'!$C$19+OFFSET('data'!$C$20,0,D566)))*$C566/60</f>
        <v>-0.882179507941978</v>
      </c>
      <c r="I566" s="22">
        <f>(G566/60)*$C566/60+H566+I565</f>
        <v>22.9087323943552</v>
      </c>
      <c r="J566" s="22">
        <f>J565+('data'!$C$19*I565-'data'!$C$16*J565)*$C566/60</f>
        <v>90.8674105167315</v>
      </c>
      <c r="K566" s="22">
        <f>K565+(OFFSET('data'!$C$20,0,D566)*I565-OFFSET('data'!$C$17,0,D566)*K565)*$C566/60</f>
        <v>175.599007737482</v>
      </c>
      <c r="L566" s="23">
        <f>$A566/60</f>
        <v>46.8333333333333</v>
      </c>
      <c r="M566" s="19">
        <f>I566/'data'!$C$15*1000</f>
        <v>3.5</v>
      </c>
      <c r="N566" s="19">
        <f>N565+'data'!$G$21*(M565-N565)/60*C565</f>
        <v>3.49541310490973</v>
      </c>
      <c r="O566" s="20">
        <f>IF(N566&lt;='data'!$G$22,1.89,1.47)</f>
        <v>1.47</v>
      </c>
      <c r="P566" s="19">
        <f>$A566</f>
        <v>2810</v>
      </c>
      <c r="Q566" s="20">
        <f>'data'!$G$23-'data'!$G$23*(1-('data'!$G$22^O566)/('data'!$G$22^O566+N566^O566))</f>
        <v>41.1149292570984</v>
      </c>
      <c r="R566" s="20">
        <f>VLOOKUP(IF(P566-'data'!$G$24&lt;0,0,P566-'data'!$G$24),P2:Q1104,2)</f>
        <v>41.1170747955973</v>
      </c>
    </row>
    <row r="567" ht="20.05" customHeight="1">
      <c r="A567" s="17">
        <f>$A566+C566</f>
        <v>2815</v>
      </c>
      <c r="B567" s="18">
        <v>3.5</v>
      </c>
      <c r="C567" s="19">
        <v>5</v>
      </c>
      <c r="D567" t="b" s="20">
        <v>0</v>
      </c>
      <c r="E567" s="21"/>
      <c r="F567" s="22">
        <f>3600*(B567*'data'!$C$15/1000-H567-I566)/C567</f>
        <v>635.014488906310</v>
      </c>
      <c r="G567" s="22">
        <f>IF(F567&gt;'data'!$H$28,'data'!$H$28,IF(F567&lt;0,0,F567))</f>
        <v>635.014488906310</v>
      </c>
      <c r="H567" s="22">
        <f>(J567*'data'!$C$16+K567*OFFSET('data'!$C$17,0,D567)-I566*(OFFSET('data'!$C$18,0,D567)+'data'!$C$19+OFFSET('data'!$C$20,0,D567)))*$C567/60</f>
        <v>-0.881964567925445</v>
      </c>
      <c r="I567" s="22">
        <f>(G567/60)*$C567/60+H567+I566</f>
        <v>22.9087323943552</v>
      </c>
      <c r="J567" s="22">
        <f>J566+('data'!$C$19*I566-'data'!$C$16*J566)*$C567/60</f>
        <v>90.8878263035006</v>
      </c>
      <c r="K567" s="22">
        <f>K566+(OFFSET('data'!$C$20,0,D567)*I566-OFFSET('data'!$C$17,0,D567)*K566)*$C567/60</f>
        <v>175.883694426608</v>
      </c>
      <c r="L567" s="23">
        <f>$A567/60</f>
        <v>46.9166666666667</v>
      </c>
      <c r="M567" s="19">
        <f>I567/'data'!$C$15*1000</f>
        <v>3.5</v>
      </c>
      <c r="N567" s="19">
        <f>N566+'data'!$G$21*(M566-N566)/60*C566</f>
        <v>3.49546707988229</v>
      </c>
      <c r="O567" s="20">
        <f>IF(N567&lt;='data'!$G$22,1.89,1.47)</f>
        <v>1.47</v>
      </c>
      <c r="P567" s="19">
        <f>$A567</f>
        <v>2815</v>
      </c>
      <c r="Q567" s="20">
        <f>'data'!$G$23-'data'!$G$23*(1-('data'!$G$22^O567)/('data'!$G$22^O567+N567^O567))</f>
        <v>41.1144085825574</v>
      </c>
      <c r="R567" s="20">
        <f>VLOOKUP(IF(P567-'data'!$G$24&lt;0,0,P567-'data'!$G$24),P2:Q1104,2)</f>
        <v>41.1165288348041</v>
      </c>
    </row>
    <row r="568" ht="20.05" customHeight="1">
      <c r="A568" s="17">
        <f>$A567+C567</f>
        <v>2820</v>
      </c>
      <c r="B568" s="18">
        <v>3.5</v>
      </c>
      <c r="C568" s="19">
        <v>5</v>
      </c>
      <c r="D568" t="b" s="20">
        <v>0</v>
      </c>
      <c r="E568" s="21"/>
      <c r="F568" s="22">
        <f>3600*(B568*'data'!$C$15/1000-H568-I567)/C568</f>
        <v>634.860261194587</v>
      </c>
      <c r="G568" s="22">
        <f>IF(F568&gt;'data'!$H$28,'data'!$H$28,IF(F568&lt;0,0,F568))</f>
        <v>634.860261194587</v>
      </c>
      <c r="H568" s="22">
        <f>(J568*'data'!$C$16+K568*OFFSET('data'!$C$17,0,D568)-I567*(OFFSET('data'!$C$18,0,D568)+'data'!$C$19+OFFSET('data'!$C$20,0,D568)))*$C568/60</f>
        <v>-0.881750362770275</v>
      </c>
      <c r="I568" s="22">
        <f>(G568/60)*$C568/60+H568+I567</f>
        <v>22.9087323943552</v>
      </c>
      <c r="J568" s="22">
        <f>J567+('data'!$C$19*I567-'data'!$C$16*J567)*$C568/60</f>
        <v>90.9081222831346</v>
      </c>
      <c r="K568" s="22">
        <f>K567+(OFFSET('data'!$C$20,0,D568)*I567-OFFSET('data'!$C$17,0,D568)*K567)*$C568/60</f>
        <v>176.168285982853</v>
      </c>
      <c r="L568" s="23">
        <f>$A568/60</f>
        <v>47</v>
      </c>
      <c r="M568" s="19">
        <f>I568/'data'!$C$15*1000</f>
        <v>3.5</v>
      </c>
      <c r="N568" s="19">
        <f>N567+'data'!$G$21*(M567-N567)/60*C567</f>
        <v>3.49552041971984</v>
      </c>
      <c r="O568" s="20">
        <f>IF(N568&lt;='data'!$G$22,1.89,1.47)</f>
        <v>1.47</v>
      </c>
      <c r="P568" s="19">
        <f>$A568</f>
        <v>2820</v>
      </c>
      <c r="Q568" s="20">
        <f>'data'!$G$23-'data'!$G$23*(1-('data'!$G$22^O568)/('data'!$G$22^O568+N568^O568))</f>
        <v>41.1138940441479</v>
      </c>
      <c r="R568" s="20">
        <f>VLOOKUP(IF(P568-'data'!$G$24&lt;0,0,P568-'data'!$G$24),P2:Q1104,2)</f>
        <v>41.1159893086102</v>
      </c>
    </row>
    <row r="569" ht="20.05" customHeight="1">
      <c r="A569" s="17">
        <f>$A568+C568</f>
        <v>2825</v>
      </c>
      <c r="B569" s="18">
        <v>3.5</v>
      </c>
      <c r="C569" s="19">
        <v>5</v>
      </c>
      <c r="D569" t="b" s="20">
        <v>0</v>
      </c>
      <c r="E569" s="21"/>
      <c r="F569" s="22">
        <f>3600*(B569*'data'!$C$15/1000-H569-I568)/C569</f>
        <v>634.706559604768</v>
      </c>
      <c r="G569" s="22">
        <f>IF(F569&gt;'data'!$H$28,'data'!$H$28,IF(F569&lt;0,0,F569))</f>
        <v>634.706559604768</v>
      </c>
      <c r="H569" s="22">
        <f>(J569*'data'!$C$16+K569*OFFSET('data'!$C$17,0,D569)-I568*(OFFSET('data'!$C$18,0,D569)+'data'!$C$19+OFFSET('data'!$C$20,0,D569)))*$C569/60</f>
        <v>-0.881536888339971</v>
      </c>
      <c r="I569" s="22">
        <f>(G569/60)*$C569/60+H569+I568</f>
        <v>22.9087323943552</v>
      </c>
      <c r="J569" s="22">
        <f>J568+('data'!$C$19*I568-'data'!$C$16*J568)*$C569/60</f>
        <v>90.9282991587046</v>
      </c>
      <c r="K569" s="22">
        <f>K568+(OFFSET('data'!$C$20,0,D569)*I568-OFFSET('data'!$C$17,0,D569)*K568)*$C569/60</f>
        <v>176.452782438007</v>
      </c>
      <c r="L569" s="23">
        <f>$A569/60</f>
        <v>47.0833333333333</v>
      </c>
      <c r="M569" s="19">
        <f>I569/'data'!$C$15*1000</f>
        <v>3.5</v>
      </c>
      <c r="N569" s="19">
        <f>N568+'data'!$G$21*(M568-N568)/60*C568</f>
        <v>3.49557313189615</v>
      </c>
      <c r="O569" s="20">
        <f>IF(N569&lt;='data'!$G$22,1.89,1.47)</f>
        <v>1.47</v>
      </c>
      <c r="P569" s="19">
        <f>$A569</f>
        <v>2825</v>
      </c>
      <c r="Q569" s="20">
        <f>'data'!$G$23-'data'!$G$23*(1-('data'!$G$22^O569)/('data'!$G$22^O569+N569^O569))</f>
        <v>41.1133855694485</v>
      </c>
      <c r="R569" s="20">
        <f>VLOOKUP(IF(P569-'data'!$G$24&lt;0,0,P569-'data'!$G$24),P2:Q1104,2)</f>
        <v>41.1154561410603</v>
      </c>
    </row>
    <row r="570" ht="20.05" customHeight="1">
      <c r="A570" s="17">
        <f>$A569+C569</f>
        <v>2830</v>
      </c>
      <c r="B570" s="18">
        <v>3.5</v>
      </c>
      <c r="C570" s="19">
        <v>5</v>
      </c>
      <c r="D570" t="b" s="20">
        <v>0</v>
      </c>
      <c r="E570" s="21"/>
      <c r="F570" s="22">
        <f>3600*(B570*'data'!$C$15/1000-H570-I569)/C570</f>
        <v>634.553381176012</v>
      </c>
      <c r="G570" s="22">
        <f>IF(F570&gt;'data'!$H$28,'data'!$H$28,IF(F570&lt;0,0,F570))</f>
        <v>634.553381176012</v>
      </c>
      <c r="H570" s="22">
        <f>(J570*'data'!$C$16+K570*OFFSET('data'!$C$17,0,D570)-I569*(OFFSET('data'!$C$18,0,D570)+'data'!$C$19+OFFSET('data'!$C$20,0,D570)))*$C570/60</f>
        <v>-0.8813241405222541</v>
      </c>
      <c r="I570" s="22">
        <f>(G570/60)*$C570/60+H570+I569</f>
        <v>22.9087323943552</v>
      </c>
      <c r="J570" s="22">
        <f>J569+('data'!$C$19*I569-'data'!$C$16*J569)*$C570/60</f>
        <v>90.94835762915579</v>
      </c>
      <c r="K570" s="22">
        <f>K569+(OFFSET('data'!$C$20,0,D570)*I569-OFFSET('data'!$C$17,0,D570)*K569)*$C570/60</f>
        <v>176.737183823849</v>
      </c>
      <c r="L570" s="23">
        <f>$A570/60</f>
        <v>47.1666666666667</v>
      </c>
      <c r="M570" s="19">
        <f>I570/'data'!$C$15*1000</f>
        <v>3.5</v>
      </c>
      <c r="N570" s="19">
        <f>N569+'data'!$G$21*(M569-N569)/60*C569</f>
        <v>3.49562522379704</v>
      </c>
      <c r="O570" s="20">
        <f>IF(N570&lt;='data'!$G$22,1.89,1.47)</f>
        <v>1.47</v>
      </c>
      <c r="P570" s="19">
        <f>$A570</f>
        <v>2830</v>
      </c>
      <c r="Q570" s="20">
        <f>'data'!$G$23-'data'!$G$23*(1-('data'!$G$22^O570)/('data'!$G$22^O570+N570^O570))</f>
        <v>41.1128830868948</v>
      </c>
      <c r="R570" s="20">
        <f>VLOOKUP(IF(P570-'data'!$G$24&lt;0,0,P570-'data'!$G$24),P2:Q1104,2)</f>
        <v>41.1149292570984</v>
      </c>
    </row>
    <row r="571" ht="20.05" customHeight="1">
      <c r="A571" s="17">
        <f>$A570+C570</f>
        <v>2835</v>
      </c>
      <c r="B571" s="18">
        <v>3.5</v>
      </c>
      <c r="C571" s="19">
        <v>5</v>
      </c>
      <c r="D571" t="b" s="20">
        <v>0</v>
      </c>
      <c r="E571" s="21"/>
      <c r="F571" s="22">
        <f>3600*(B571*'data'!$C$15/1000-H571-I570)/C571</f>
        <v>634.400722964809</v>
      </c>
      <c r="G571" s="22">
        <f>IF(F571&gt;'data'!$H$28,'data'!$H$28,IF(F571&lt;0,0,F571))</f>
        <v>634.400722964809</v>
      </c>
      <c r="H571" s="22">
        <f>(J571*'data'!$C$16+K571*OFFSET('data'!$C$17,0,D571)-I570*(OFFSET('data'!$C$18,0,D571)+'data'!$C$19+OFFSET('data'!$C$20,0,D571)))*$C571/60</f>
        <v>-0.881112115228917</v>
      </c>
      <c r="I571" s="22">
        <f>(G571/60)*$C571/60+H571+I570</f>
        <v>22.9087323943552</v>
      </c>
      <c r="J571" s="22">
        <f>J570+('data'!$C$19*I570-'data'!$C$16*J570)*$C571/60</f>
        <v>90.96829838933181</v>
      </c>
      <c r="K571" s="22">
        <f>K570+(OFFSET('data'!$C$20,0,D571)*I570-OFFSET('data'!$C$17,0,D571)*K570)*$C571/60</f>
        <v>177.021490172149</v>
      </c>
      <c r="L571" s="23">
        <f>$A571/60</f>
        <v>47.25</v>
      </c>
      <c r="M571" s="19">
        <f>I571/'data'!$C$15*1000</f>
        <v>3.5</v>
      </c>
      <c r="N571" s="19">
        <f>N570+'data'!$G$21*(M570-N570)/60*C570</f>
        <v>3.49567670272142</v>
      </c>
      <c r="O571" s="20">
        <f>IF(N571&lt;='data'!$G$22,1.89,1.47)</f>
        <v>1.47</v>
      </c>
      <c r="P571" s="19">
        <f>$A571</f>
        <v>2835</v>
      </c>
      <c r="Q571" s="20">
        <f>'data'!$G$23-'data'!$G$23*(1-('data'!$G$22^O571)/('data'!$G$22^O571+N571^O571))</f>
        <v>41.1123865257696</v>
      </c>
      <c r="R571" s="20">
        <f>VLOOKUP(IF(P571-'data'!$G$24&lt;0,0,P571-'data'!$G$24),P2:Q1104,2)</f>
        <v>41.1144085825574</v>
      </c>
    </row>
    <row r="572" ht="20.05" customHeight="1">
      <c r="A572" s="17">
        <f>$A571+C571</f>
        <v>2840</v>
      </c>
      <c r="B572" s="18">
        <v>3.5</v>
      </c>
      <c r="C572" s="19">
        <v>5</v>
      </c>
      <c r="D572" t="b" s="20">
        <v>0</v>
      </c>
      <c r="E572" s="21"/>
      <c r="F572" s="22">
        <f>3600*(B572*'data'!$C$15/1000-H572-I571)/C572</f>
        <v>634.248582044882</v>
      </c>
      <c r="G572" s="22">
        <f>IF(F572&gt;'data'!$H$28,'data'!$H$28,IF(F572&lt;0,0,F572))</f>
        <v>634.248582044882</v>
      </c>
      <c r="H572" s="22">
        <f>(J572*'data'!$C$16+K572*OFFSET('data'!$C$17,0,D572)-I571*(OFFSET('data'!$C$18,0,D572)+'data'!$C$19+OFFSET('data'!$C$20,0,D572)))*$C572/60</f>
        <v>-0.880900808395685</v>
      </c>
      <c r="I572" s="22">
        <f>(G572/60)*$C572/60+H572+I571</f>
        <v>22.9087323943552</v>
      </c>
      <c r="J572" s="22">
        <f>J571+('data'!$C$19*I571-'data'!$C$16*J571)*$C572/60</f>
        <v>90.9881221299986</v>
      </c>
      <c r="K572" s="22">
        <f>K571+(OFFSET('data'!$C$20,0,D572)*I571-OFFSET('data'!$C$17,0,D572)*K571)*$C572/60</f>
        <v>177.305701514665</v>
      </c>
      <c r="L572" s="23">
        <f>$A572/60</f>
        <v>47.3333333333333</v>
      </c>
      <c r="M572" s="19">
        <f>I572/'data'!$C$15*1000</f>
        <v>3.5</v>
      </c>
      <c r="N572" s="19">
        <f>N571+'data'!$G$21*(M571-N571)/60*C571</f>
        <v>3.49572757588232</v>
      </c>
      <c r="O572" s="20">
        <f>IF(N572&lt;='data'!$G$22,1.89,1.47)</f>
        <v>1.47</v>
      </c>
      <c r="P572" s="19">
        <f>$A572</f>
        <v>2840</v>
      </c>
      <c r="Q572" s="20">
        <f>'data'!$G$23-'data'!$G$23*(1-('data'!$G$22^O572)/('data'!$G$22^O572+N572^O572))</f>
        <v>41.1118958161926</v>
      </c>
      <c r="R572" s="20">
        <f>VLOOKUP(IF(P572-'data'!$G$24&lt;0,0,P572-'data'!$G$24),P2:Q1104,2)</f>
        <v>41.1138940441479</v>
      </c>
    </row>
    <row r="573" ht="20.05" customHeight="1">
      <c r="A573" s="17">
        <f>$A572+C572</f>
        <v>2845</v>
      </c>
      <c r="B573" s="18">
        <v>3.5</v>
      </c>
      <c r="C573" s="19">
        <v>5</v>
      </c>
      <c r="D573" t="b" s="20">
        <v>0</v>
      </c>
      <c r="E573" s="21"/>
      <c r="F573" s="22">
        <f>3600*(B573*'data'!$C$15/1000-H573-I572)/C573</f>
        <v>634.096955507085</v>
      </c>
      <c r="G573" s="22">
        <f>IF(F573&gt;'data'!$H$28,'data'!$H$28,IF(F573&lt;0,0,F573))</f>
        <v>634.096955507085</v>
      </c>
      <c r="H573" s="22">
        <f>(J573*'data'!$C$16+K573*OFFSET('data'!$C$17,0,D573)-I572*(OFFSET('data'!$C$18,0,D573)+'data'!$C$19+OFFSET('data'!$C$20,0,D573)))*$C573/60</f>
        <v>-0.880690215982077</v>
      </c>
      <c r="I573" s="22">
        <f>(G573/60)*$C573/60+H573+I572</f>
        <v>22.9087323943552</v>
      </c>
      <c r="J573" s="22">
        <f>J572+('data'!$C$19*I572-'data'!$C$16*J572)*$C573/60</f>
        <v>91.0078295378684</v>
      </c>
      <c r="K573" s="22">
        <f>K572+(OFFSET('data'!$C$20,0,D573)*I572-OFFSET('data'!$C$17,0,D573)*K572)*$C573/60</f>
        <v>177.589817883144</v>
      </c>
      <c r="L573" s="23">
        <f>$A573/60</f>
        <v>47.4166666666667</v>
      </c>
      <c r="M573" s="19">
        <f>I573/'data'!$C$15*1000</f>
        <v>3.5</v>
      </c>
      <c r="N573" s="19">
        <f>N572+'data'!$G$21*(M572-N572)/60*C572</f>
        <v>3.49577785040789</v>
      </c>
      <c r="O573" s="20">
        <f>IF(N573&lt;='data'!$G$22,1.89,1.47)</f>
        <v>1.47</v>
      </c>
      <c r="P573" s="19">
        <f>$A573</f>
        <v>2845</v>
      </c>
      <c r="Q573" s="20">
        <f>'data'!$G$23-'data'!$G$23*(1-('data'!$G$22^O573)/('data'!$G$22^O573+N573^O573))</f>
        <v>41.1114108891104</v>
      </c>
      <c r="R573" s="20">
        <f>VLOOKUP(IF(P573-'data'!$G$24&lt;0,0,P573-'data'!$G$24),P2:Q1104,2)</f>
        <v>41.1133855694485</v>
      </c>
    </row>
    <row r="574" ht="20.05" customHeight="1">
      <c r="A574" s="17">
        <f>$A573+C573</f>
        <v>2850</v>
      </c>
      <c r="B574" s="18">
        <v>3.5</v>
      </c>
      <c r="C574" s="19">
        <v>5</v>
      </c>
      <c r="D574" t="b" s="20">
        <v>0</v>
      </c>
      <c r="E574" s="21"/>
      <c r="F574" s="22">
        <f>3600*(B574*'data'!$C$15/1000-H574-I573)/C574</f>
        <v>633.945840459297</v>
      </c>
      <c r="G574" s="22">
        <f>IF(F574&gt;'data'!$H$28,'data'!$H$28,IF(F574&lt;0,0,F574))</f>
        <v>633.945840459297</v>
      </c>
      <c r="H574" s="22">
        <f>(J574*'data'!$C$16+K574*OFFSET('data'!$C$17,0,D574)-I573*(OFFSET('data'!$C$18,0,D574)+'data'!$C$19+OFFSET('data'!$C$20,0,D574)))*$C574/60</f>
        <v>-0.880480333971261</v>
      </c>
      <c r="I574" s="22">
        <f>(G574/60)*$C574/60+H574+I573</f>
        <v>22.9087323943552</v>
      </c>
      <c r="J574" s="22">
        <f>J573+('data'!$C$19*I573-'data'!$C$16*J573)*$C574/60</f>
        <v>91.0274212956238</v>
      </c>
      <c r="K574" s="22">
        <f>K573+(OFFSET('data'!$C$20,0,D574)*I573-OFFSET('data'!$C$17,0,D574)*K573)*$C574/60</f>
        <v>177.873839309324</v>
      </c>
      <c r="L574" s="23">
        <f>$A574/60</f>
        <v>47.5</v>
      </c>
      <c r="M574" s="19">
        <f>I574/'data'!$C$15*1000</f>
        <v>3.5</v>
      </c>
      <c r="N574" s="19">
        <f>N573+'data'!$G$21*(M573-N573)/60*C573</f>
        <v>3.4958275333424</v>
      </c>
      <c r="O574" s="20">
        <f>IF(N574&lt;='data'!$G$22,1.89,1.47)</f>
        <v>1.47</v>
      </c>
      <c r="P574" s="19">
        <f>$A574</f>
        <v>2850</v>
      </c>
      <c r="Q574" s="20">
        <f>'data'!$G$23-'data'!$G$23*(1-('data'!$G$22^O574)/('data'!$G$22^O574+N574^O574))</f>
        <v>41.110931676287</v>
      </c>
      <c r="R574" s="20">
        <f>VLOOKUP(IF(P574-'data'!$G$24&lt;0,0,P574-'data'!$G$24),P2:Q1104,2)</f>
        <v>41.1128830868948</v>
      </c>
    </row>
    <row r="575" ht="20.05" customHeight="1">
      <c r="A575" s="17">
        <f>$A574+C574</f>
        <v>2855</v>
      </c>
      <c r="B575" s="18">
        <v>3.5</v>
      </c>
      <c r="C575" s="19">
        <v>5</v>
      </c>
      <c r="D575" t="b" s="20">
        <v>0</v>
      </c>
      <c r="E575" s="21"/>
      <c r="F575" s="22">
        <f>3600*(B575*'data'!$C$15/1000-H575-I574)/C575</f>
        <v>633.795234026333</v>
      </c>
      <c r="G575" s="22">
        <f>IF(F575&gt;'data'!$H$28,'data'!$H$28,IF(F575&lt;0,0,F575))</f>
        <v>633.795234026333</v>
      </c>
      <c r="H575" s="22">
        <f>(J575*'data'!$C$16+K575*OFFSET('data'!$C$17,0,D575)-I574*(OFFSET('data'!$C$18,0,D575)+'data'!$C$19+OFFSET('data'!$C$20,0,D575)))*$C575/60</f>
        <v>-0.880271158369922</v>
      </c>
      <c r="I575" s="22">
        <f>(G575/60)*$C575/60+H575+I574</f>
        <v>22.9087323943552</v>
      </c>
      <c r="J575" s="22">
        <f>J574+('data'!$C$19*I574-'data'!$C$16*J574)*$C575/60</f>
        <v>91.0468980819409</v>
      </c>
      <c r="K575" s="22">
        <f>K574+(OFFSET('data'!$C$20,0,D575)*I574-OFFSET('data'!$C$17,0,D575)*K574)*$C575/60</f>
        <v>178.157765824932</v>
      </c>
      <c r="L575" s="23">
        <f>$A575/60</f>
        <v>47.5833333333333</v>
      </c>
      <c r="M575" s="19">
        <f>I575/'data'!$C$15*1000</f>
        <v>3.5</v>
      </c>
      <c r="N575" s="19">
        <f>N574+'data'!$G$21*(M574-N574)/60*C574</f>
        <v>3.49587663164723</v>
      </c>
      <c r="O575" s="20">
        <f>IF(N575&lt;='data'!$G$22,1.89,1.47)</f>
        <v>1.47</v>
      </c>
      <c r="P575" s="19">
        <f>$A575</f>
        <v>2855</v>
      </c>
      <c r="Q575" s="20">
        <f>'data'!$G$23-'data'!$G$23*(1-('data'!$G$22^O575)/('data'!$G$22^O575+N575^O575))</f>
        <v>41.1104581102938</v>
      </c>
      <c r="R575" s="20">
        <f>VLOOKUP(IF(P575-'data'!$G$24&lt;0,0,P575-'data'!$G$24),P2:Q1104,2)</f>
        <v>41.1123865257696</v>
      </c>
    </row>
    <row r="576" ht="20.05" customHeight="1">
      <c r="A576" s="17">
        <f>$A575+C575</f>
        <v>2860</v>
      </c>
      <c r="B576" s="18">
        <v>3.5</v>
      </c>
      <c r="C576" s="19">
        <v>5</v>
      </c>
      <c r="D576" t="b" s="20">
        <v>0</v>
      </c>
      <c r="E576" s="21"/>
      <c r="F576" s="22">
        <f>3600*(B576*'data'!$C$15/1000-H576-I575)/C576</f>
        <v>633.645133349835</v>
      </c>
      <c r="G576" s="22">
        <f>IF(F576&gt;'data'!$H$28,'data'!$H$28,IF(F576&lt;0,0,F576))</f>
        <v>633.645133349835</v>
      </c>
      <c r="H576" s="22">
        <f>(J576*'data'!$C$16+K576*OFFSET('data'!$C$17,0,D576)-I575*(OFFSET('data'!$C$18,0,D576)+'data'!$C$19+OFFSET('data'!$C$20,0,D576)))*$C576/60</f>
        <v>-0.880062685208119</v>
      </c>
      <c r="I576" s="22">
        <f>(G576/60)*$C576/60+H576+I575</f>
        <v>22.9087323943552</v>
      </c>
      <c r="J576" s="22">
        <f>J575+('data'!$C$19*I575-'data'!$C$16*J575)*$C576/60</f>
        <v>91.0662605715132</v>
      </c>
      <c r="K576" s="22">
        <f>K575+(OFFSET('data'!$C$20,0,D576)*I575-OFFSET('data'!$C$17,0,D576)*K575)*$C576/60</f>
        <v>178.441597461683</v>
      </c>
      <c r="L576" s="23">
        <f>$A576/60</f>
        <v>47.6666666666667</v>
      </c>
      <c r="M576" s="19">
        <f>I576/'data'!$C$15*1000</f>
        <v>3.5</v>
      </c>
      <c r="N576" s="19">
        <f>N575+'data'!$G$21*(M575-N575)/60*C575</f>
        <v>3.49592515220184</v>
      </c>
      <c r="O576" s="20">
        <f>IF(N576&lt;='data'!$G$22,1.89,1.47)</f>
        <v>1.47</v>
      </c>
      <c r="P576" s="19">
        <f>$A576</f>
        <v>2860</v>
      </c>
      <c r="Q576" s="20">
        <f>'data'!$G$23-'data'!$G$23*(1-('data'!$G$22^O576)/('data'!$G$22^O576+N576^O576))</f>
        <v>41.1099901244998</v>
      </c>
      <c r="R576" s="20">
        <f>VLOOKUP(IF(P576-'data'!$G$24&lt;0,0,P576-'data'!$G$24),P2:Q1104,2)</f>
        <v>41.1118958161926</v>
      </c>
    </row>
    <row r="577" ht="20.05" customHeight="1">
      <c r="A577" s="17">
        <f>$A576+C576</f>
        <v>2865</v>
      </c>
      <c r="B577" s="18">
        <v>3.5</v>
      </c>
      <c r="C577" s="19">
        <v>5</v>
      </c>
      <c r="D577" t="b" s="20">
        <v>0</v>
      </c>
      <c r="E577" s="21"/>
      <c r="F577" s="22">
        <f>3600*(B577*'data'!$C$15/1000-H577-I576)/C577</f>
        <v>633.495535588176</v>
      </c>
      <c r="G577" s="22">
        <f>IF(F577&gt;'data'!$H$28,'data'!$H$28,IF(F577&lt;0,0,F577))</f>
        <v>633.495535588176</v>
      </c>
      <c r="H577" s="22">
        <f>(J577*'data'!$C$16+K577*OFFSET('data'!$C$17,0,D577)-I576*(OFFSET('data'!$C$18,0,D577)+'data'!$C$19+OFFSET('data'!$C$20,0,D577)))*$C577/60</f>
        <v>-0.879854910539148</v>
      </c>
      <c r="I577" s="22">
        <f>(G577/60)*$C577/60+H577+I576</f>
        <v>22.9087323943552</v>
      </c>
      <c r="J577" s="22">
        <f>J576+('data'!$C$19*I576-'data'!$C$16*J576)*$C577/60</f>
        <v>91.0855094350749</v>
      </c>
      <c r="K577" s="22">
        <f>K576+(OFFSET('data'!$C$20,0,D577)*I576-OFFSET('data'!$C$17,0,D577)*K576)*$C577/60</f>
        <v>178.725334251283</v>
      </c>
      <c r="L577" s="23">
        <f>$A577/60</f>
        <v>47.75</v>
      </c>
      <c r="M577" s="19">
        <f>I577/'data'!$C$15*1000</f>
        <v>3.5</v>
      </c>
      <c r="N577" s="19">
        <f>N576+'data'!$G$21*(M576-N576)/60*C576</f>
        <v>3.49597310180473</v>
      </c>
      <c r="O577" s="20">
        <f>IF(N577&lt;='data'!$G$22,1.89,1.47)</f>
        <v>1.47</v>
      </c>
      <c r="P577" s="19">
        <f>$A577</f>
        <v>2865</v>
      </c>
      <c r="Q577" s="20">
        <f>'data'!$G$23-'data'!$G$23*(1-('data'!$G$22^O577)/('data'!$G$22^O577+N577^O577))</f>
        <v>41.1095276530629</v>
      </c>
      <c r="R577" s="20">
        <f>VLOOKUP(IF(P577-'data'!$G$24&lt;0,0,P577-'data'!$G$24),P2:Q1104,2)</f>
        <v>41.1114108891104</v>
      </c>
    </row>
    <row r="578" ht="20.05" customHeight="1">
      <c r="A578" s="17">
        <f>$A577+C577</f>
        <v>2870</v>
      </c>
      <c r="B578" s="18">
        <v>3.5</v>
      </c>
      <c r="C578" s="19">
        <v>5</v>
      </c>
      <c r="D578" t="b" s="20">
        <v>0</v>
      </c>
      <c r="E578" s="21"/>
      <c r="F578" s="22">
        <f>3600*(B578*'data'!$C$15/1000-H578-I577)/C578</f>
        <v>633.346437916364</v>
      </c>
      <c r="G578" s="22">
        <f>IF(F578&gt;'data'!$H$28,'data'!$H$28,IF(F578&lt;0,0,F578))</f>
        <v>633.346437916364</v>
      </c>
      <c r="H578" s="22">
        <f>(J578*'data'!$C$16+K578*OFFSET('data'!$C$17,0,D578)-I577*(OFFSET('data'!$C$18,0,D578)+'data'!$C$19+OFFSET('data'!$C$20,0,D578)))*$C578/60</f>
        <v>-0.879647830439409</v>
      </c>
      <c r="I578" s="22">
        <f>(G578/60)*$C578/60+H578+I577</f>
        <v>22.9087323943552</v>
      </c>
      <c r="J578" s="22">
        <f>J577+('data'!$C$19*I577-'data'!$C$16*J577)*$C578/60</f>
        <v>91.1046453394241</v>
      </c>
      <c r="K578" s="22">
        <f>K577+(OFFSET('data'!$C$20,0,D578)*I577-OFFSET('data'!$C$17,0,D578)*K577)*$C578/60</f>
        <v>179.008976225426</v>
      </c>
      <c r="L578" s="23">
        <f>$A578/60</f>
        <v>47.8333333333333</v>
      </c>
      <c r="M578" s="19">
        <f>I578/'data'!$C$15*1000</f>
        <v>3.5</v>
      </c>
      <c r="N578" s="19">
        <f>N577+'data'!$G$21*(M577-N577)/60*C577</f>
        <v>3.49602048717442</v>
      </c>
      <c r="O578" s="20">
        <f>IF(N578&lt;='data'!$G$22,1.89,1.47)</f>
        <v>1.47</v>
      </c>
      <c r="P578" s="19">
        <f>$A578</f>
        <v>2870</v>
      </c>
      <c r="Q578" s="20">
        <f>'data'!$G$23-'data'!$G$23*(1-('data'!$G$22^O578)/('data'!$G$22^O578+N578^O578))</f>
        <v>41.1090706309194</v>
      </c>
      <c r="R578" s="20">
        <f>VLOOKUP(IF(P578-'data'!$G$24&lt;0,0,P578-'data'!$G$24),P2:Q1104,2)</f>
        <v>41.110931676287</v>
      </c>
    </row>
    <row r="579" ht="20.05" customHeight="1">
      <c r="A579" s="17">
        <f>$A578+C578</f>
        <v>2875</v>
      </c>
      <c r="B579" s="18">
        <v>3.5</v>
      </c>
      <c r="C579" s="19">
        <v>5</v>
      </c>
      <c r="D579" t="b" s="20">
        <v>0</v>
      </c>
      <c r="E579" s="21"/>
      <c r="F579" s="22">
        <f>3600*(B579*'data'!$C$15/1000-H579-I578)/C579</f>
        <v>633.197837525942</v>
      </c>
      <c r="G579" s="22">
        <f>IF(F579&gt;'data'!$H$28,'data'!$H$28,IF(F579&lt;0,0,F579))</f>
        <v>633.197837525942</v>
      </c>
      <c r="H579" s="22">
        <f>(J579*'data'!$C$16+K579*OFFSET('data'!$C$17,0,D579)-I578*(OFFSET('data'!$C$18,0,D579)+'data'!$C$19+OFFSET('data'!$C$20,0,D579)))*$C579/60</f>
        <v>-0.879441441008268</v>
      </c>
      <c r="I579" s="22">
        <f>(G579/60)*$C579/60+H579+I578</f>
        <v>22.9087323943552</v>
      </c>
      <c r="J579" s="22">
        <f>J578+('data'!$C$19*I578-'data'!$C$16*J578)*$C579/60</f>
        <v>91.12366894744579</v>
      </c>
      <c r="K579" s="22">
        <f>K578+(OFFSET('data'!$C$20,0,D579)*I578-OFFSET('data'!$C$17,0,D579)*K578)*$C579/60</f>
        <v>179.292523415797</v>
      </c>
      <c r="L579" s="23">
        <f>$A579/60</f>
        <v>47.9166666666667</v>
      </c>
      <c r="M579" s="19">
        <f>I579/'data'!$C$15*1000</f>
        <v>3.5</v>
      </c>
      <c r="N579" s="19">
        <f>N578+'data'!$G$21*(M578-N578)/60*C578</f>
        <v>3.49606731495036</v>
      </c>
      <c r="O579" s="20">
        <f>IF(N579&lt;='data'!$G$22,1.89,1.47)</f>
        <v>1.47</v>
      </c>
      <c r="P579" s="19">
        <f>$A579</f>
        <v>2875</v>
      </c>
      <c r="Q579" s="20">
        <f>'data'!$G$23-'data'!$G$23*(1-('data'!$G$22^O579)/('data'!$G$22^O579+N579^O579))</f>
        <v>41.1086189937755</v>
      </c>
      <c r="R579" s="20">
        <f>VLOOKUP(IF(P579-'data'!$G$24&lt;0,0,P579-'data'!$G$24),P2:Q1104,2)</f>
        <v>41.1104581102938</v>
      </c>
    </row>
    <row r="580" ht="20.05" customHeight="1">
      <c r="A580" s="17">
        <f>$A579+C579</f>
        <v>2880</v>
      </c>
      <c r="B580" s="18">
        <v>3.5</v>
      </c>
      <c r="C580" s="19">
        <v>5</v>
      </c>
      <c r="D580" t="b" s="20">
        <v>0</v>
      </c>
      <c r="E580" s="21"/>
      <c r="F580" s="22">
        <f>3600*(B580*'data'!$C$15/1000-H580-I579)/C580</f>
        <v>633.049731624893</v>
      </c>
      <c r="G580" s="22">
        <f>IF(F580&gt;'data'!$H$28,'data'!$H$28,IF(F580&lt;0,0,F580))</f>
        <v>633.049731624893</v>
      </c>
      <c r="H580" s="22">
        <f>(J580*'data'!$C$16+K580*OFFSET('data'!$C$17,0,D580)-I579*(OFFSET('data'!$C$18,0,D580)+'data'!$C$19+OFFSET('data'!$C$20,0,D580)))*$C580/60</f>
        <v>-0.879235738367922</v>
      </c>
      <c r="I580" s="22">
        <f>(G580/60)*$C580/60+H580+I579</f>
        <v>22.9087323943552</v>
      </c>
      <c r="J580" s="22">
        <f>J579+('data'!$C$19*I579-'data'!$C$16*J579)*$C580/60</f>
        <v>91.1425809181349</v>
      </c>
      <c r="K580" s="22">
        <f>K579+(OFFSET('data'!$C$20,0,D580)*I579-OFFSET('data'!$C$17,0,D580)*K579)*$C580/60</f>
        <v>179.575975854070</v>
      </c>
      <c r="L580" s="23">
        <f>$A580/60</f>
        <v>48</v>
      </c>
      <c r="M580" s="19">
        <f>I580/'data'!$C$15*1000</f>
        <v>3.5</v>
      </c>
      <c r="N580" s="19">
        <f>N579+'data'!$G$21*(M579-N579)/60*C579</f>
        <v>3.49611359169388</v>
      </c>
      <c r="O580" s="20">
        <f>IF(N580&lt;='data'!$G$22,1.89,1.47)</f>
        <v>1.47</v>
      </c>
      <c r="P580" s="19">
        <f>$A580</f>
        <v>2880</v>
      </c>
      <c r="Q580" s="20">
        <f>'data'!$G$23-'data'!$G$23*(1-('data'!$G$22^O580)/('data'!$G$22^O580+N580^O580))</f>
        <v>41.1081726780982</v>
      </c>
      <c r="R580" s="20">
        <f>VLOOKUP(IF(P580-'data'!$G$24&lt;0,0,P580-'data'!$G$24),P2:Q1104,2)</f>
        <v>41.1099901244998</v>
      </c>
    </row>
    <row r="581" ht="20.05" customHeight="1">
      <c r="A581" s="17">
        <f>$A580+C580</f>
        <v>2885</v>
      </c>
      <c r="B581" s="18">
        <v>3.5</v>
      </c>
      <c r="C581" s="19">
        <v>5</v>
      </c>
      <c r="D581" t="b" s="20">
        <v>0</v>
      </c>
      <c r="E581" s="21"/>
      <c r="F581" s="22">
        <f>3600*(B581*'data'!$C$15/1000-H581-I580)/C581</f>
        <v>632.9021174375411</v>
      </c>
      <c r="G581" s="22">
        <f>IF(F581&gt;'data'!$H$28,'data'!$H$28,IF(F581&lt;0,0,F581))</f>
        <v>632.9021174375411</v>
      </c>
      <c r="H581" s="22">
        <f>(J581*'data'!$C$16+K581*OFFSET('data'!$C$17,0,D581)-I580*(OFFSET('data'!$C$18,0,D581)+'data'!$C$19+OFFSET('data'!$C$20,0,D581)))*$C581/60</f>
        <v>-0.879030718663266</v>
      </c>
      <c r="I581" s="22">
        <f>(G581/60)*$C581/60+H581+I580</f>
        <v>22.9087323943552</v>
      </c>
      <c r="J581" s="22">
        <f>J580+('data'!$C$19*I580-'data'!$C$16*J580)*$C581/60</f>
        <v>91.1613819066193</v>
      </c>
      <c r="K581" s="22">
        <f>K580+(OFFSET('data'!$C$20,0,D581)*I580-OFFSET('data'!$C$17,0,D581)*K580)*$C581/60</f>
        <v>179.859333571907</v>
      </c>
      <c r="L581" s="23">
        <f>$A581/60</f>
        <v>48.0833333333333</v>
      </c>
      <c r="M581" s="19">
        <f>I581/'data'!$C$15*1000</f>
        <v>3.5</v>
      </c>
      <c r="N581" s="19">
        <f>N580+'data'!$G$21*(M580-N580)/60*C580</f>
        <v>3.49615932388909</v>
      </c>
      <c r="O581" s="20">
        <f>IF(N581&lt;='data'!$G$22,1.89,1.47)</f>
        <v>1.47</v>
      </c>
      <c r="P581" s="19">
        <f>$A581</f>
        <v>2885</v>
      </c>
      <c r="Q581" s="20">
        <f>'data'!$G$23-'data'!$G$23*(1-('data'!$G$22^O581)/('data'!$G$22^O581+N581^O581))</f>
        <v>41.1077316211057</v>
      </c>
      <c r="R581" s="20">
        <f>VLOOKUP(IF(P581-'data'!$G$24&lt;0,0,P581-'data'!$G$24),P2:Q1104,2)</f>
        <v>41.1095276530629</v>
      </c>
    </row>
    <row r="582" ht="20.05" customHeight="1">
      <c r="A582" s="17">
        <f>$A581+C581</f>
        <v>2890</v>
      </c>
      <c r="B582" s="18">
        <v>3.5</v>
      </c>
      <c r="C582" s="19">
        <v>5</v>
      </c>
      <c r="D582" t="b" s="20">
        <v>0</v>
      </c>
      <c r="E582" s="21"/>
      <c r="F582" s="22">
        <f>3600*(B582*'data'!$C$15/1000-H582-I581)/C582</f>
        <v>632.754992204457</v>
      </c>
      <c r="G582" s="22">
        <f>IF(F582&gt;'data'!$H$28,'data'!$H$28,IF(F582&lt;0,0,F582))</f>
        <v>632.754992204457</v>
      </c>
      <c r="H582" s="22">
        <f>(J582*'data'!$C$16+K582*OFFSET('data'!$C$17,0,D582)-I581*(OFFSET('data'!$C$18,0,D582)+'data'!$C$19+OFFSET('data'!$C$20,0,D582)))*$C582/60</f>
        <v>-0.878826378061761</v>
      </c>
      <c r="I582" s="22">
        <f>(G582/60)*$C582/60+H582+I581</f>
        <v>22.9087323943552</v>
      </c>
      <c r="J582" s="22">
        <f>J581+('data'!$C$19*I581-'data'!$C$16*J581)*$C582/60</f>
        <v>91.1800725641822</v>
      </c>
      <c r="K582" s="22">
        <f>K581+(OFFSET('data'!$C$20,0,D582)*I581-OFFSET('data'!$C$17,0,D582)*K581)*$C582/60</f>
        <v>180.142596600961</v>
      </c>
      <c r="L582" s="23">
        <f>$A582/60</f>
        <v>48.1666666666667</v>
      </c>
      <c r="M582" s="19">
        <f>I582/'data'!$C$15*1000</f>
        <v>3.5</v>
      </c>
      <c r="N582" s="19">
        <f>N581+'data'!$G$21*(M581-N581)/60*C581</f>
        <v>3.49620451794381</v>
      </c>
      <c r="O582" s="20">
        <f>IF(N582&lt;='data'!$G$22,1.89,1.47)</f>
        <v>1.47</v>
      </c>
      <c r="P582" s="19">
        <f>$A582</f>
        <v>2890</v>
      </c>
      <c r="Q582" s="20">
        <f>'data'!$G$23-'data'!$G$23*(1-('data'!$G$22^O582)/('data'!$G$22^O582+N582^O582))</f>
        <v>41.1072957607588</v>
      </c>
      <c r="R582" s="20">
        <f>VLOOKUP(IF(P582-'data'!$G$24&lt;0,0,P582-'data'!$G$24),P2:Q1104,2)</f>
        <v>41.1090706309194</v>
      </c>
    </row>
    <row r="583" ht="20.05" customHeight="1">
      <c r="A583" s="17">
        <f>$A582+C582</f>
        <v>2895</v>
      </c>
      <c r="B583" s="18">
        <v>3.5</v>
      </c>
      <c r="C583" s="19">
        <v>5</v>
      </c>
      <c r="D583" t="b" s="20">
        <v>0</v>
      </c>
      <c r="E583" s="21"/>
      <c r="F583" s="22">
        <f>3600*(B583*'data'!$C$15/1000-H583-I582)/C583</f>
        <v>632.608353182364</v>
      </c>
      <c r="G583" s="22">
        <f>IF(F583&gt;'data'!$H$28,'data'!$H$28,IF(F583&lt;0,0,F583))</f>
        <v>632.608353182364</v>
      </c>
      <c r="H583" s="22">
        <f>(J583*'data'!$C$16+K583*OFFSET('data'!$C$17,0,D583)-I582*(OFFSET('data'!$C$18,0,D583)+'data'!$C$19+OFFSET('data'!$C$20,0,D583)))*$C583/60</f>
        <v>-0.878622712753299</v>
      </c>
      <c r="I583" s="22">
        <f>(G583/60)*$C583/60+H583+I582</f>
        <v>22.9087323943552</v>
      </c>
      <c r="J583" s="22">
        <f>J582+('data'!$C$19*I582-'data'!$C$16*J582)*$C583/60</f>
        <v>91.1986535382849</v>
      </c>
      <c r="K583" s="22">
        <f>K582+(OFFSET('data'!$C$20,0,D583)*I582-OFFSET('data'!$C$17,0,D583)*K582)*$C583/60</f>
        <v>180.425764972874</v>
      </c>
      <c r="L583" s="23">
        <f>$A583/60</f>
        <v>48.25</v>
      </c>
      <c r="M583" s="19">
        <f>I583/'data'!$C$15*1000</f>
        <v>3.5</v>
      </c>
      <c r="N583" s="19">
        <f>N582+'data'!$G$21*(M582-N582)/60*C582</f>
        <v>3.49624918019045</v>
      </c>
      <c r="O583" s="20">
        <f>IF(N583&lt;='data'!$G$22,1.89,1.47)</f>
        <v>1.47</v>
      </c>
      <c r="P583" s="19">
        <f>$A583</f>
        <v>2895</v>
      </c>
      <c r="Q583" s="20">
        <f>'data'!$G$23-'data'!$G$23*(1-('data'!$G$22^O583)/('data'!$G$22^O583+N583^O583))</f>
        <v>41.1068650357523</v>
      </c>
      <c r="R583" s="20">
        <f>VLOOKUP(IF(P583-'data'!$G$24&lt;0,0,P583-'data'!$G$24),P2:Q1104,2)</f>
        <v>41.1086189937755</v>
      </c>
    </row>
    <row r="584" ht="20.05" customHeight="1">
      <c r="A584" s="17">
        <f>$A583+C583</f>
        <v>2900</v>
      </c>
      <c r="B584" s="18">
        <v>3.5</v>
      </c>
      <c r="C584" s="19">
        <v>5</v>
      </c>
      <c r="D584" t="b" s="20">
        <v>0</v>
      </c>
      <c r="E584" s="21"/>
      <c r="F584" s="22">
        <f>3600*(B584*'data'!$C$15/1000-H584-I583)/C584</f>
        <v>632.462197644040</v>
      </c>
      <c r="G584" s="22">
        <f>IF(F584&gt;'data'!$H$28,'data'!$H$28,IF(F584&lt;0,0,F584))</f>
        <v>632.462197644040</v>
      </c>
      <c r="H584" s="22">
        <f>(J584*'data'!$C$16+K584*OFFSET('data'!$C$17,0,D584)-I583*(OFFSET('data'!$C$18,0,D584)+'data'!$C$19+OFFSET('data'!$C$20,0,D584)))*$C584/60</f>
        <v>-0.878419718950071</v>
      </c>
      <c r="I584" s="22">
        <f>(G584/60)*$C584/60+H584+I583</f>
        <v>22.9087323943552</v>
      </c>
      <c r="J584" s="22">
        <f>J583+('data'!$C$19*I583-'data'!$C$16*J583)*$C584/60</f>
        <v>91.2171254725891</v>
      </c>
      <c r="K584" s="22">
        <f>K583+(OFFSET('data'!$C$20,0,D584)*I583-OFFSET('data'!$C$17,0,D584)*K583)*$C584/60</f>
        <v>180.708838719277</v>
      </c>
      <c r="L584" s="23">
        <f>$A584/60</f>
        <v>48.3333333333333</v>
      </c>
      <c r="M584" s="19">
        <f>I584/'data'!$C$15*1000</f>
        <v>3.5</v>
      </c>
      <c r="N584" s="19">
        <f>N583+'data'!$G$21*(M583-N583)/60*C583</f>
        <v>3.49629331688691</v>
      </c>
      <c r="O584" s="20">
        <f>IF(N584&lt;='data'!$G$22,1.89,1.47)</f>
        <v>1.47</v>
      </c>
      <c r="P584" s="19">
        <f>$A584</f>
        <v>2900</v>
      </c>
      <c r="Q584" s="20">
        <f>'data'!$G$23-'data'!$G$23*(1-('data'!$G$22^O584)/('data'!$G$22^O584+N584^O584))</f>
        <v>41.1064393855059</v>
      </c>
      <c r="R584" s="20">
        <f>VLOOKUP(IF(P584-'data'!$G$24&lt;0,0,P584-'data'!$G$24),P2:Q1104,2)</f>
        <v>41.1081726780982</v>
      </c>
    </row>
    <row r="585" ht="20.05" customHeight="1">
      <c r="A585" s="17">
        <f>$A584+C584</f>
        <v>2905</v>
      </c>
      <c r="B585" s="18">
        <v>3.5</v>
      </c>
      <c r="C585" s="19">
        <v>5</v>
      </c>
      <c r="D585" t="b" s="20">
        <v>0</v>
      </c>
      <c r="E585" s="21"/>
      <c r="F585" s="22">
        <f>3600*(B585*'data'!$C$15/1000-H585-I584)/C585</f>
        <v>632.316522878227</v>
      </c>
      <c r="G585" s="22">
        <f>IF(F585&gt;'data'!$H$28,'data'!$H$28,IF(F585&lt;0,0,F585))</f>
        <v>632.316522878227</v>
      </c>
      <c r="H585" s="22">
        <f>(J585*'data'!$C$16+K585*OFFSET('data'!$C$17,0,D585)-I584*(OFFSET('data'!$C$18,0,D585)+'data'!$C$19+OFFSET('data'!$C$20,0,D585)))*$C585/60</f>
        <v>-0.878217392886442</v>
      </c>
      <c r="I585" s="22">
        <f>(G585/60)*$C585/60+H585+I584</f>
        <v>22.9087323943552</v>
      </c>
      <c r="J585" s="22">
        <f>J584+('data'!$C$19*I584-'data'!$C$16*J584)*$C585/60</f>
        <v>91.23548900697941</v>
      </c>
      <c r="K585" s="22">
        <f>K584+(OFFSET('data'!$C$20,0,D585)*I584-OFFSET('data'!$C$17,0,D585)*K584)*$C585/60</f>
        <v>180.991817871790</v>
      </c>
      <c r="L585" s="23">
        <f>$A585/60</f>
        <v>48.4166666666667</v>
      </c>
      <c r="M585" s="19">
        <f>I585/'data'!$C$15*1000</f>
        <v>3.5</v>
      </c>
      <c r="N585" s="19">
        <f>N584+'data'!$G$21*(M584-N584)/60*C584</f>
        <v>3.49633693421745</v>
      </c>
      <c r="O585" s="20">
        <f>IF(N585&lt;='data'!$G$22,1.89,1.47)</f>
        <v>1.47</v>
      </c>
      <c r="P585" s="19">
        <f>$A585</f>
        <v>2905</v>
      </c>
      <c r="Q585" s="20">
        <f>'data'!$G$23-'data'!$G$23*(1-('data'!$G$22^O585)/('data'!$G$22^O585+N585^O585))</f>
        <v>41.1060187501555</v>
      </c>
      <c r="R585" s="20">
        <f>VLOOKUP(IF(P585-'data'!$G$24&lt;0,0,P585-'data'!$G$24),P2:Q1104,2)</f>
        <v>41.1077316211057</v>
      </c>
    </row>
    <row r="586" ht="20.05" customHeight="1">
      <c r="A586" s="17">
        <f>$A585+C585</f>
        <v>2910</v>
      </c>
      <c r="B586" s="18">
        <v>3.5</v>
      </c>
      <c r="C586" s="19">
        <v>5</v>
      </c>
      <c r="D586" t="b" s="20">
        <v>0</v>
      </c>
      <c r="E586" s="21"/>
      <c r="F586" s="22">
        <f>3600*(B586*'data'!$C$15/1000-H586-I585)/C586</f>
        <v>632.171326189533</v>
      </c>
      <c r="G586" s="22">
        <f>IF(F586&gt;'data'!$H$28,'data'!$H$28,IF(F586&lt;0,0,F586))</f>
        <v>632.171326189533</v>
      </c>
      <c r="H586" s="22">
        <f>(J586*'data'!$C$16+K586*OFFSET('data'!$C$17,0,D586)-I585*(OFFSET('data'!$C$18,0,D586)+'data'!$C$19+OFFSET('data'!$C$20,0,D586)))*$C586/60</f>
        <v>-0.878015730818811</v>
      </c>
      <c r="I586" s="22">
        <f>(G586/60)*$C586/60+H586+I585</f>
        <v>22.9087323943552</v>
      </c>
      <c r="J586" s="22">
        <f>J585+('data'!$C$19*I585-'data'!$C$16*J585)*$C586/60</f>
        <v>91.2537447775852</v>
      </c>
      <c r="K586" s="22">
        <f>K585+(OFFSET('data'!$C$20,0,D586)*I585-OFFSET('data'!$C$17,0,D586)*K585)*$C586/60</f>
        <v>181.274702462024</v>
      </c>
      <c r="L586" s="23">
        <f>$A586/60</f>
        <v>48.5</v>
      </c>
      <c r="M586" s="19">
        <f>I586/'data'!$C$15*1000</f>
        <v>3.5</v>
      </c>
      <c r="N586" s="19">
        <f>N585+'data'!$G$21*(M585-N585)/60*C585</f>
        <v>3.49638003829356</v>
      </c>
      <c r="O586" s="20">
        <f>IF(N586&lt;='data'!$G$22,1.89,1.47)</f>
        <v>1.47</v>
      </c>
      <c r="P586" s="19">
        <f>$A586</f>
        <v>2910</v>
      </c>
      <c r="Q586" s="20">
        <f>'data'!$G$23-'data'!$G$23*(1-('data'!$G$22^O586)/('data'!$G$22^O586+N586^O586))</f>
        <v>41.1056030705454</v>
      </c>
      <c r="R586" s="20">
        <f>VLOOKUP(IF(P586-'data'!$G$24&lt;0,0,P586-'data'!$G$24),P2:Q1104,2)</f>
        <v>41.1072957607588</v>
      </c>
    </row>
    <row r="587" ht="20.05" customHeight="1">
      <c r="A587" s="17">
        <f>$A586+C586</f>
        <v>2915</v>
      </c>
      <c r="B587" s="18">
        <v>3.5</v>
      </c>
      <c r="C587" s="19">
        <v>5</v>
      </c>
      <c r="D587" t="b" s="20">
        <v>0</v>
      </c>
      <c r="E587" s="21"/>
      <c r="F587" s="22">
        <f>3600*(B587*'data'!$C$15/1000-H587-I586)/C587</f>
        <v>632.026604898343</v>
      </c>
      <c r="G587" s="22">
        <f>IF(F587&gt;'data'!$H$28,'data'!$H$28,IF(F587&lt;0,0,F587))</f>
        <v>632.026604898343</v>
      </c>
      <c r="H587" s="22">
        <f>(J587*'data'!$C$16+K587*OFFSET('data'!$C$17,0,D587)-I586*(OFFSET('data'!$C$18,0,D587)+'data'!$C$19+OFFSET('data'!$C$20,0,D587)))*$C587/60</f>
        <v>-0.877814729025492</v>
      </c>
      <c r="I587" s="22">
        <f>(G587/60)*$C587/60+H587+I586</f>
        <v>22.9087323943552</v>
      </c>
      <c r="J587" s="22">
        <f>J586+('data'!$C$19*I586-'data'!$C$16*J586)*$C587/60</f>
        <v>91.2718934168029</v>
      </c>
      <c r="K587" s="22">
        <f>K586+(OFFSET('data'!$C$20,0,D587)*I586-OFFSET('data'!$C$17,0,D587)*K586)*$C587/60</f>
        <v>181.557492521579</v>
      </c>
      <c r="L587" s="23">
        <f>$A587/60</f>
        <v>48.5833333333333</v>
      </c>
      <c r="M587" s="19">
        <f>I587/'data'!$C$15*1000</f>
        <v>3.5</v>
      </c>
      <c r="N587" s="19">
        <f>N586+'data'!$G$21*(M586-N586)/60*C586</f>
        <v>3.49642263515482</v>
      </c>
      <c r="O587" s="20">
        <f>IF(N587&lt;='data'!$G$22,1.89,1.47)</f>
        <v>1.47</v>
      </c>
      <c r="P587" s="19">
        <f>$A587</f>
        <v>2915</v>
      </c>
      <c r="Q587" s="20">
        <f>'data'!$G$23-'data'!$G$23*(1-('data'!$G$22^O587)/('data'!$G$22^O587+N587^O587))</f>
        <v>41.1051922882187</v>
      </c>
      <c r="R587" s="20">
        <f>VLOOKUP(IF(P587-'data'!$G$24&lt;0,0,P587-'data'!$G$24),P2:Q1104,2)</f>
        <v>41.1068650357523</v>
      </c>
    </row>
    <row r="588" ht="20.05" customHeight="1">
      <c r="A588" s="17">
        <f>$A587+C587</f>
        <v>2920</v>
      </c>
      <c r="B588" s="18">
        <v>3.5</v>
      </c>
      <c r="C588" s="19">
        <v>5</v>
      </c>
      <c r="D588" t="b" s="20">
        <v>0</v>
      </c>
      <c r="E588" s="21"/>
      <c r="F588" s="22">
        <f>3600*(B588*'data'!$C$15/1000-H588-I587)/C588</f>
        <v>631.882356340725</v>
      </c>
      <c r="G588" s="22">
        <f>IF(F588&gt;'data'!$H$28,'data'!$H$28,IF(F588&lt;0,0,F588))</f>
        <v>631.882356340725</v>
      </c>
      <c r="H588" s="22">
        <f>(J588*'data'!$C$16+K588*OFFSET('data'!$C$17,0,D588)-I587*(OFFSET('data'!$C$18,0,D588)+'data'!$C$19+OFFSET('data'!$C$20,0,D588)))*$C588/60</f>
        <v>-0.877614383806578</v>
      </c>
      <c r="I588" s="22">
        <f>(G588/60)*$C588/60+H588+I587</f>
        <v>22.9087323943552</v>
      </c>
      <c r="J588" s="22">
        <f>J587+('data'!$C$19*I587-'data'!$C$16*J587)*$C588/60</f>
        <v>91.2899355533179</v>
      </c>
      <c r="K588" s="22">
        <f>K587+(OFFSET('data'!$C$20,0,D588)*I587-OFFSET('data'!$C$17,0,D588)*K587)*$C588/60</f>
        <v>181.840188082043</v>
      </c>
      <c r="L588" s="23">
        <f>$A588/60</f>
        <v>48.6666666666667</v>
      </c>
      <c r="M588" s="19">
        <f>I588/'data'!$C$15*1000</f>
        <v>3.5</v>
      </c>
      <c r="N588" s="19">
        <f>N587+'data'!$G$21*(M587-N587)/60*C587</f>
        <v>3.49646473076973</v>
      </c>
      <c r="O588" s="20">
        <f>IF(N588&lt;='data'!$G$22,1.89,1.47)</f>
        <v>1.47</v>
      </c>
      <c r="P588" s="19">
        <f>$A588</f>
        <v>2920</v>
      </c>
      <c r="Q588" s="20">
        <f>'data'!$G$23-'data'!$G$23*(1-('data'!$G$22^O588)/('data'!$G$22^O588+N588^O588))</f>
        <v>41.1047863454103</v>
      </c>
      <c r="R588" s="20">
        <f>VLOOKUP(IF(P588-'data'!$G$24&lt;0,0,P588-'data'!$G$24),P2:Q1104,2)</f>
        <v>41.1064393855059</v>
      </c>
    </row>
    <row r="589" ht="20.05" customHeight="1">
      <c r="A589" s="17">
        <f>$A588+C588</f>
        <v>2925</v>
      </c>
      <c r="B589" s="18">
        <v>3.5</v>
      </c>
      <c r="C589" s="19">
        <v>5</v>
      </c>
      <c r="D589" t="b" s="20">
        <v>0</v>
      </c>
      <c r="E589" s="21"/>
      <c r="F589" s="22">
        <f>3600*(B589*'data'!$C$15/1000-H589-I588)/C589</f>
        <v>631.738577868338</v>
      </c>
      <c r="G589" s="22">
        <f>IF(F589&gt;'data'!$H$28,'data'!$H$28,IF(F589&lt;0,0,F589))</f>
        <v>631.738577868338</v>
      </c>
      <c r="H589" s="22">
        <f>(J589*'data'!$C$16+K589*OFFSET('data'!$C$17,0,D589)-I588*(OFFSET('data'!$C$18,0,D589)+'data'!$C$19+OFFSET('data'!$C$20,0,D589)))*$C589/60</f>
        <v>-0.877414691483818</v>
      </c>
      <c r="I589" s="22">
        <f>(G589/60)*$C589/60+H589+I588</f>
        <v>22.9087323943552</v>
      </c>
      <c r="J589" s="22">
        <f>J588+('data'!$C$19*I588-'data'!$C$16*J588)*$C589/60</f>
        <v>91.307871812126</v>
      </c>
      <c r="K589" s="22">
        <f>K588+(OFFSET('data'!$C$20,0,D589)*I588-OFFSET('data'!$C$17,0,D589)*K588)*$C589/60</f>
        <v>182.122789174995</v>
      </c>
      <c r="L589" s="23">
        <f>$A589/60</f>
        <v>48.75</v>
      </c>
      <c r="M589" s="19">
        <f>I589/'data'!$C$15*1000</f>
        <v>3.5</v>
      </c>
      <c r="N589" s="19">
        <f>N588+'data'!$G$21*(M588-N588)/60*C588</f>
        <v>3.49650633103656</v>
      </c>
      <c r="O589" s="20">
        <f>IF(N589&lt;='data'!$G$22,1.89,1.47)</f>
        <v>1.47</v>
      </c>
      <c r="P589" s="19">
        <f>$A589</f>
        <v>2925</v>
      </c>
      <c r="Q589" s="20">
        <f>'data'!$G$23-'data'!$G$23*(1-('data'!$G$22^O589)/('data'!$G$22^O589+N589^O589))</f>
        <v>41.1043851850378</v>
      </c>
      <c r="R589" s="20">
        <f>VLOOKUP(IF(P589-'data'!$G$24&lt;0,0,P589-'data'!$G$24),P2:Q1104,2)</f>
        <v>41.1060187501555</v>
      </c>
    </row>
    <row r="590" ht="20.05" customHeight="1">
      <c r="A590" s="17">
        <f>$A589+C589</f>
        <v>2930</v>
      </c>
      <c r="B590" s="18">
        <v>3.5</v>
      </c>
      <c r="C590" s="19">
        <v>5</v>
      </c>
      <c r="D590" t="b" s="20">
        <v>0</v>
      </c>
      <c r="E590" s="21"/>
      <c r="F590" s="22">
        <f>3600*(B590*'data'!$C$15/1000-H590-I589)/C590</f>
        <v>631.595266848339</v>
      </c>
      <c r="G590" s="22">
        <f>IF(F590&gt;'data'!$H$28,'data'!$H$28,IF(F590&lt;0,0,F590))</f>
        <v>631.595266848339</v>
      </c>
      <c r="H590" s="22">
        <f>(J590*'data'!$C$16+K590*OFFSET('data'!$C$17,0,D590)-I589*(OFFSET('data'!$C$18,0,D590)+'data'!$C$19+OFFSET('data'!$C$20,0,D590)))*$C590/60</f>
        <v>-0.877215648400486</v>
      </c>
      <c r="I590" s="22">
        <f>(G590/60)*$C590/60+H590+I589</f>
        <v>22.9087323943552</v>
      </c>
      <c r="J590" s="22">
        <f>J589+('data'!$C$19*I589-'data'!$C$16*J589)*$C590/60</f>
        <v>91.3257028145555</v>
      </c>
      <c r="K590" s="22">
        <f>K589+(OFFSET('data'!$C$20,0,D590)*I589-OFFSET('data'!$C$17,0,D590)*K589)*$C590/60</f>
        <v>182.405295832003</v>
      </c>
      <c r="L590" s="23">
        <f>$A590/60</f>
        <v>48.8333333333333</v>
      </c>
      <c r="M590" s="19">
        <f>I590/'data'!$C$15*1000</f>
        <v>3.5</v>
      </c>
      <c r="N590" s="19">
        <f>N589+'data'!$G$21*(M589-N589)/60*C589</f>
        <v>3.49654744178418</v>
      </c>
      <c r="O590" s="20">
        <f>IF(N590&lt;='data'!$G$22,1.89,1.47)</f>
        <v>1.47</v>
      </c>
      <c r="P590" s="19">
        <f>$A590</f>
        <v>2930</v>
      </c>
      <c r="Q590" s="20">
        <f>'data'!$G$23-'data'!$G$23*(1-('data'!$G$22^O590)/('data'!$G$22^O590+N590^O590))</f>
        <v>41.1039887506937</v>
      </c>
      <c r="R590" s="20">
        <f>VLOOKUP(IF(P590-'data'!$G$24&lt;0,0,P590-'data'!$G$24),P2:Q1104,2)</f>
        <v>41.1056030705454</v>
      </c>
    </row>
    <row r="591" ht="20.05" customHeight="1">
      <c r="A591" s="17">
        <f>$A590+C590</f>
        <v>2935</v>
      </c>
      <c r="B591" s="18">
        <v>3.5</v>
      </c>
      <c r="C591" s="19">
        <v>5</v>
      </c>
      <c r="D591" t="b" s="20">
        <v>0</v>
      </c>
      <c r="E591" s="21"/>
      <c r="F591" s="22">
        <f>3600*(B591*'data'!$C$15/1000-H591-I590)/C591</f>
        <v>631.452420663295</v>
      </c>
      <c r="G591" s="22">
        <f>IF(F591&gt;'data'!$H$28,'data'!$H$28,IF(F591&lt;0,0,F591))</f>
        <v>631.452420663295</v>
      </c>
      <c r="H591" s="22">
        <f>(J591*'data'!$C$16+K591*OFFSET('data'!$C$17,0,D591)-I590*(OFFSET('data'!$C$18,0,D591)+'data'!$C$19+OFFSET('data'!$C$20,0,D591)))*$C591/60</f>
        <v>-0.877017250921258</v>
      </c>
      <c r="I591" s="22">
        <f>(G591/60)*$C591/60+H591+I590</f>
        <v>22.9087323943552</v>
      </c>
      <c r="J591" s="22">
        <f>J590+('data'!$C$19*I590-'data'!$C$16*J590)*$C591/60</f>
        <v>91.3434291782884</v>
      </c>
      <c r="K591" s="22">
        <f>K590+(OFFSET('data'!$C$20,0,D591)*I590-OFFSET('data'!$C$17,0,D591)*K590)*$C591/60</f>
        <v>182.687708084624</v>
      </c>
      <c r="L591" s="23">
        <f>$A591/60</f>
        <v>48.9166666666667</v>
      </c>
      <c r="M591" s="19">
        <f>I591/'data'!$C$15*1000</f>
        <v>3.5</v>
      </c>
      <c r="N591" s="19">
        <f>N590+'data'!$G$21*(M590-N590)/60*C590</f>
        <v>3.49658806877287</v>
      </c>
      <c r="O591" s="20">
        <f>IF(N591&lt;='data'!$G$22,1.89,1.47)</f>
        <v>1.47</v>
      </c>
      <c r="P591" s="19">
        <f>$A591</f>
        <v>2935</v>
      </c>
      <c r="Q591" s="20">
        <f>'data'!$G$23-'data'!$G$23*(1-('data'!$G$22^O591)/('data'!$G$22^O591+N591^O591))</f>
        <v>41.1035969866373</v>
      </c>
      <c r="R591" s="20">
        <f>VLOOKUP(IF(P591-'data'!$G$24&lt;0,0,P591-'data'!$G$24),P2:Q1104,2)</f>
        <v>41.1051922882187</v>
      </c>
    </row>
    <row r="592" ht="20.05" customHeight="1">
      <c r="A592" s="17">
        <f>$A591+C591</f>
        <v>2940</v>
      </c>
      <c r="B592" s="18">
        <v>3.5</v>
      </c>
      <c r="C592" s="19">
        <v>5</v>
      </c>
      <c r="D592" t="b" s="20">
        <v>0</v>
      </c>
      <c r="E592" s="21"/>
      <c r="F592" s="22">
        <f>3600*(B592*'data'!$C$15/1000-H592-I591)/C592</f>
        <v>631.310036711090</v>
      </c>
      <c r="G592" s="22">
        <f>IF(F592&gt;'data'!$H$28,'data'!$H$28,IF(F592&lt;0,0,F592))</f>
        <v>631.310036711090</v>
      </c>
      <c r="H592" s="22">
        <f>(J592*'data'!$C$16+K592*OFFSET('data'!$C$17,0,D592)-I591*(OFFSET('data'!$C$18,0,D592)+'data'!$C$19+OFFSET('data'!$C$20,0,D592)))*$C592/60</f>
        <v>-0.876819495432084</v>
      </c>
      <c r="I592" s="22">
        <f>(G592/60)*$C592/60+H592+I591</f>
        <v>22.9087323943552</v>
      </c>
      <c r="J592" s="22">
        <f>J591+('data'!$C$19*I591-'data'!$C$16*J591)*$C592/60</f>
        <v>91.36105151738199</v>
      </c>
      <c r="K592" s="22">
        <f>K591+(OFFSET('data'!$C$20,0,D592)*I591-OFFSET('data'!$C$17,0,D592)*K591)*$C592/60</f>
        <v>182.970025964405</v>
      </c>
      <c r="L592" s="23">
        <f>$A592/60</f>
        <v>49</v>
      </c>
      <c r="M592" s="19">
        <f>I592/'data'!$C$15*1000</f>
        <v>3.5</v>
      </c>
      <c r="N592" s="19">
        <f>N591+'data'!$G$21*(M591-N591)/60*C591</f>
        <v>3.49662821769512</v>
      </c>
      <c r="O592" s="20">
        <f>IF(N592&lt;='data'!$G$22,1.89,1.47)</f>
        <v>1.47</v>
      </c>
      <c r="P592" s="19">
        <f>$A592</f>
        <v>2940</v>
      </c>
      <c r="Q592" s="20">
        <f>'data'!$G$23-'data'!$G$23*(1-('data'!$G$22^O592)/('data'!$G$22^O592+N592^O592))</f>
        <v>41.1032098377868</v>
      </c>
      <c r="R592" s="20">
        <f>VLOOKUP(IF(P592-'data'!$G$24&lt;0,0,P592-'data'!$G$24),P2:Q1104,2)</f>
        <v>41.1047863454103</v>
      </c>
    </row>
    <row r="593" ht="20.05" customHeight="1">
      <c r="A593" s="17">
        <f>$A592+C592</f>
        <v>2945</v>
      </c>
      <c r="B593" s="18">
        <v>3.5</v>
      </c>
      <c r="C593" s="19">
        <v>5</v>
      </c>
      <c r="D593" t="b" s="20">
        <v>0</v>
      </c>
      <c r="E593" s="21"/>
      <c r="F593" s="22">
        <f>3600*(B593*'data'!$C$15/1000-H593-I592)/C593</f>
        <v>631.168112404837</v>
      </c>
      <c r="G593" s="22">
        <f>IF(F593&gt;'data'!$H$28,'data'!$H$28,IF(F593&lt;0,0,F593))</f>
        <v>631.168112404837</v>
      </c>
      <c r="H593" s="22">
        <f>(J593*'data'!$C$16+K593*OFFSET('data'!$C$17,0,D593)-I592*(OFFSET('data'!$C$18,0,D593)+'data'!$C$19+OFFSET('data'!$C$20,0,D593)))*$C593/60</f>
        <v>-0.876622378340066</v>
      </c>
      <c r="I593" s="22">
        <f>(G593/60)*$C593/60+H593+I592</f>
        <v>22.9087323943552</v>
      </c>
      <c r="J593" s="22">
        <f>J592+('data'!$C$19*I592-'data'!$C$16*J592)*$C593/60</f>
        <v>91.3785704422901</v>
      </c>
      <c r="K593" s="22">
        <f>K592+(OFFSET('data'!$C$20,0,D593)*I592-OFFSET('data'!$C$17,0,D593)*K592)*$C593/60</f>
        <v>183.252249502882</v>
      </c>
      <c r="L593" s="23">
        <f>$A593/60</f>
        <v>49.0833333333333</v>
      </c>
      <c r="M593" s="19">
        <f>I593/'data'!$C$15*1000</f>
        <v>3.5</v>
      </c>
      <c r="N593" s="19">
        <f>N592+'data'!$G$21*(M592-N592)/60*C592</f>
        <v>3.49666789417644</v>
      </c>
      <c r="O593" s="20">
        <f>IF(N593&lt;='data'!$G$22,1.89,1.47)</f>
        <v>1.47</v>
      </c>
      <c r="P593" s="19">
        <f>$A593</f>
        <v>2945</v>
      </c>
      <c r="Q593" s="20">
        <f>'data'!$G$23-'data'!$G$23*(1-('data'!$G$22^O593)/('data'!$G$22^O593+N593^O593))</f>
        <v>41.1028272497115</v>
      </c>
      <c r="R593" s="20">
        <f>VLOOKUP(IF(P593-'data'!$G$24&lt;0,0,P593-'data'!$G$24),P2:Q1104,2)</f>
        <v>41.1043851850378</v>
      </c>
    </row>
    <row r="594" ht="20.05" customHeight="1">
      <c r="A594" s="17">
        <f>$A593+C593</f>
        <v>2950</v>
      </c>
      <c r="B594" s="18">
        <v>3.5</v>
      </c>
      <c r="C594" s="19">
        <v>5</v>
      </c>
      <c r="D594" t="b" s="20">
        <v>0</v>
      </c>
      <c r="E594" s="21"/>
      <c r="F594" s="22">
        <f>3600*(B594*'data'!$C$15/1000-H594-I593)/C594</f>
        <v>631.0266451727859</v>
      </c>
      <c r="G594" s="22">
        <f>IF(F594&gt;'data'!$H$28,'data'!$H$28,IF(F594&lt;0,0,F594))</f>
        <v>631.0266451727859</v>
      </c>
      <c r="H594" s="22">
        <f>(J594*'data'!$C$16+K594*OFFSET('data'!$C$17,0,D594)-I593*(OFFSET('data'!$C$18,0,D594)+'data'!$C$19+OFFSET('data'!$C$20,0,D594)))*$C594/60</f>
        <v>-0.876425896073329</v>
      </c>
      <c r="I594" s="22">
        <f>(G594/60)*$C594/60+H594+I593</f>
        <v>22.9087323943552</v>
      </c>
      <c r="J594" s="22">
        <f>J593+('data'!$C$19*I593-'data'!$C$16*J593)*$C594/60</f>
        <v>91.39598655988409</v>
      </c>
      <c r="K594" s="22">
        <f>K593+(OFFSET('data'!$C$20,0,D594)*I593-OFFSET('data'!$C$17,0,D594)*K593)*$C594/60</f>
        <v>183.534378731582</v>
      </c>
      <c r="L594" s="23">
        <f>$A594/60</f>
        <v>49.1666666666667</v>
      </c>
      <c r="M594" s="19">
        <f>I594/'data'!$C$15*1000</f>
        <v>3.5</v>
      </c>
      <c r="N594" s="19">
        <f>N593+'data'!$G$21*(M593-N593)/60*C593</f>
        <v>3.49670710377615</v>
      </c>
      <c r="O594" s="20">
        <f>IF(N594&lt;='data'!$G$22,1.89,1.47)</f>
        <v>1.47</v>
      </c>
      <c r="P594" s="19">
        <f>$A594</f>
        <v>2950</v>
      </c>
      <c r="Q594" s="20">
        <f>'data'!$G$23-'data'!$G$23*(1-('data'!$G$22^O594)/('data'!$G$22^O594+N594^O594))</f>
        <v>41.1024491686242</v>
      </c>
      <c r="R594" s="20">
        <f>VLOOKUP(IF(P594-'data'!$G$24&lt;0,0,P594-'data'!$G$24),P2:Q1104,2)</f>
        <v>41.1039887506937</v>
      </c>
    </row>
    <row r="595" ht="20.05" customHeight="1">
      <c r="A595" s="17">
        <f>$A594+C594</f>
        <v>2955</v>
      </c>
      <c r="B595" s="18">
        <v>3.5</v>
      </c>
      <c r="C595" s="19">
        <v>5</v>
      </c>
      <c r="D595" t="b" s="20">
        <v>0</v>
      </c>
      <c r="E595" s="21"/>
      <c r="F595" s="22">
        <f>3600*(B595*'data'!$C$15/1000-H595-I594)/C595</f>
        <v>630.885632458239</v>
      </c>
      <c r="G595" s="22">
        <f>IF(F595&gt;'data'!$H$28,'data'!$H$28,IF(F595&lt;0,0,F595))</f>
        <v>630.885632458239</v>
      </c>
      <c r="H595" s="22">
        <f>(J595*'data'!$C$16+K595*OFFSET('data'!$C$17,0,D595)-I594*(OFFSET('data'!$C$18,0,D595)+'data'!$C$19+OFFSET('data'!$C$20,0,D595)))*$C595/60</f>
        <v>-0.876230045080903</v>
      </c>
      <c r="I595" s="22">
        <f>(G595/60)*$C595/60+H595+I594</f>
        <v>22.9087323943552</v>
      </c>
      <c r="J595" s="22">
        <f>J594+('data'!$C$19*I594-'data'!$C$16*J594)*$C595/60</f>
        <v>91.413300473474</v>
      </c>
      <c r="K595" s="22">
        <f>K594+(OFFSET('data'!$C$20,0,D595)*I594-OFFSET('data'!$C$17,0,D595)*K594)*$C595/60</f>
        <v>183.816413682019</v>
      </c>
      <c r="L595" s="23">
        <f>$A595/60</f>
        <v>49.25</v>
      </c>
      <c r="M595" s="19">
        <f>I595/'data'!$C$15*1000</f>
        <v>3.5</v>
      </c>
      <c r="N595" s="19">
        <f>N594+'data'!$G$21*(M594-N594)/60*C594</f>
        <v>3.49674585198814</v>
      </c>
      <c r="O595" s="20">
        <f>IF(N595&lt;='data'!$G$22,1.89,1.47)</f>
        <v>1.47</v>
      </c>
      <c r="P595" s="19">
        <f>$A595</f>
        <v>2955</v>
      </c>
      <c r="Q595" s="20">
        <f>'data'!$G$23-'data'!$G$23*(1-('data'!$G$22^O595)/('data'!$G$22^O595+N595^O595))</f>
        <v>41.1020755413733</v>
      </c>
      <c r="R595" s="20">
        <f>VLOOKUP(IF(P595-'data'!$G$24&lt;0,0,P595-'data'!$G$24),P2:Q1104,2)</f>
        <v>41.1035969866373</v>
      </c>
    </row>
    <row r="596" ht="20.05" customHeight="1">
      <c r="A596" s="17">
        <f>$A595+C595</f>
        <v>2960</v>
      </c>
      <c r="B596" s="18">
        <v>3.5</v>
      </c>
      <c r="C596" s="19">
        <v>5</v>
      </c>
      <c r="D596" t="b" s="20">
        <v>0</v>
      </c>
      <c r="E596" s="21"/>
      <c r="F596" s="22">
        <f>3600*(B596*'data'!$C$15/1000-H596-I595)/C596</f>
        <v>630.745071719460</v>
      </c>
      <c r="G596" s="22">
        <f>IF(F596&gt;'data'!$H$28,'data'!$H$28,IF(F596&lt;0,0,F596))</f>
        <v>630.745071719460</v>
      </c>
      <c r="H596" s="22">
        <f>(J596*'data'!$C$16+K596*OFFSET('data'!$C$17,0,D596)-I595*(OFFSET('data'!$C$18,0,D596)+'data'!$C$19+OFFSET('data'!$C$20,0,D596)))*$C596/60</f>
        <v>-0.876034821832598</v>
      </c>
      <c r="I596" s="22">
        <f>(G596/60)*$C596/60+H596+I595</f>
        <v>22.9087323943552</v>
      </c>
      <c r="J596" s="22">
        <f>J595+('data'!$C$19*I595-'data'!$C$16*J595)*$C596/60</f>
        <v>91.4305127828295</v>
      </c>
      <c r="K596" s="22">
        <f>K595+(OFFSET('data'!$C$20,0,D596)*I595-OFFSET('data'!$C$17,0,D596)*K595)*$C596/60</f>
        <v>184.098354385698</v>
      </c>
      <c r="L596" s="23">
        <f>$A596/60</f>
        <v>49.3333333333333</v>
      </c>
      <c r="M596" s="19">
        <f>I596/'data'!$C$15*1000</f>
        <v>3.5</v>
      </c>
      <c r="N596" s="19">
        <f>N595+'data'!$G$21*(M595-N595)/60*C595</f>
        <v>3.49678414424166</v>
      </c>
      <c r="O596" s="20">
        <f>IF(N596&lt;='data'!$G$22,1.89,1.47)</f>
        <v>1.47</v>
      </c>
      <c r="P596" s="19">
        <f>$A596</f>
        <v>2960</v>
      </c>
      <c r="Q596" s="20">
        <f>'data'!$G$23-'data'!$G$23*(1-('data'!$G$22^O596)/('data'!$G$22^O596+N596^O596))</f>
        <v>41.1017063154354</v>
      </c>
      <c r="R596" s="20">
        <f>VLOOKUP(IF(P596-'data'!$G$24&lt;0,0,P596-'data'!$G$24),P2:Q1104,2)</f>
        <v>41.1032098377868</v>
      </c>
    </row>
    <row r="597" ht="20.05" customHeight="1">
      <c r="A597" s="17">
        <f>$A596+C596</f>
        <v>2965</v>
      </c>
      <c r="B597" s="18">
        <v>3.5</v>
      </c>
      <c r="C597" s="19">
        <v>5</v>
      </c>
      <c r="D597" t="b" s="20">
        <v>0</v>
      </c>
      <c r="E597" s="21"/>
      <c r="F597" s="22">
        <f>3600*(B597*'data'!$C$15/1000-H597-I596)/C597</f>
        <v>630.604960429584</v>
      </c>
      <c r="G597" s="22">
        <f>IF(F597&gt;'data'!$H$28,'data'!$H$28,IF(F597&lt;0,0,F597))</f>
        <v>630.604960429584</v>
      </c>
      <c r="H597" s="22">
        <f>(J597*'data'!$C$16+K597*OFFSET('data'!$C$17,0,D597)-I596*(OFFSET('data'!$C$18,0,D597)+'data'!$C$19+OFFSET('data'!$C$20,0,D597)))*$C597/60</f>
        <v>-0.875840222818881</v>
      </c>
      <c r="I597" s="22">
        <f>(G597/60)*$C597/60+H597+I596</f>
        <v>22.9087323943552</v>
      </c>
      <c r="J597" s="22">
        <f>J596+('data'!$C$19*I596-'data'!$C$16*J596)*$C597/60</f>
        <v>91.4476240842006</v>
      </c>
      <c r="K597" s="22">
        <f>K596+(OFFSET('data'!$C$20,0,D597)*I596-OFFSET('data'!$C$17,0,D597)*K596)*$C597/60</f>
        <v>184.380200874113</v>
      </c>
      <c r="L597" s="23">
        <f>$A597/60</f>
        <v>49.4166666666667</v>
      </c>
      <c r="M597" s="19">
        <f>I597/'data'!$C$15*1000</f>
        <v>3.5</v>
      </c>
      <c r="N597" s="19">
        <f>N596+'data'!$G$21*(M596-N596)/60*C596</f>
        <v>3.49682198590206</v>
      </c>
      <c r="O597" s="20">
        <f>IF(N597&lt;='data'!$G$22,1.89,1.47)</f>
        <v>1.47</v>
      </c>
      <c r="P597" s="19">
        <f>$A597</f>
        <v>2965</v>
      </c>
      <c r="Q597" s="20">
        <f>'data'!$G$23-'data'!$G$23*(1-('data'!$G$22^O597)/('data'!$G$22^O597+N597^O597))</f>
        <v>41.101341438908</v>
      </c>
      <c r="R597" s="20">
        <f>VLOOKUP(IF(P597-'data'!$G$24&lt;0,0,P597-'data'!$G$24),P2:Q1104,2)</f>
        <v>41.1028272497115</v>
      </c>
    </row>
    <row r="598" ht="20.05" customHeight="1">
      <c r="A598" s="17">
        <f>$A597+C597</f>
        <v>2970</v>
      </c>
      <c r="B598" s="18">
        <v>3.5</v>
      </c>
      <c r="C598" s="19">
        <v>5</v>
      </c>
      <c r="D598" t="b" s="20">
        <v>0</v>
      </c>
      <c r="E598" s="21"/>
      <c r="F598" s="22">
        <f>3600*(B598*'data'!$C$15/1000-H598-I597)/C598</f>
        <v>630.465296076535</v>
      </c>
      <c r="G598" s="22">
        <f>IF(F598&gt;'data'!$H$28,'data'!$H$28,IF(F598&lt;0,0,F598))</f>
        <v>630.465296076535</v>
      </c>
      <c r="H598" s="22">
        <f>(J598*'data'!$C$16+K598*OFFSET('data'!$C$17,0,D598)-I597*(OFFSET('data'!$C$18,0,D598)+'data'!$C$19+OFFSET('data'!$C$20,0,D598)))*$C598/60</f>
        <v>-0.875646244550758</v>
      </c>
      <c r="I598" s="22">
        <f>(G598/60)*$C598/60+H598+I597</f>
        <v>22.9087323943552</v>
      </c>
      <c r="J598" s="22">
        <f>J597+('data'!$C$19*I597-'data'!$C$16*J597)*$C598/60</f>
        <v>91.4646349703382</v>
      </c>
      <c r="K598" s="22">
        <f>K597+(OFFSET('data'!$C$20,0,D598)*I597-OFFSET('data'!$C$17,0,D598)*K597)*$C598/60</f>
        <v>184.661953178748</v>
      </c>
      <c r="L598" s="23">
        <f>$A598/60</f>
        <v>49.5</v>
      </c>
      <c r="M598" s="19">
        <f>I598/'data'!$C$15*1000</f>
        <v>3.5</v>
      </c>
      <c r="N598" s="19">
        <f>N597+'data'!$G$21*(M597-N597)/60*C597</f>
        <v>3.49685938227158</v>
      </c>
      <c r="O598" s="20">
        <f>IF(N598&lt;='data'!$G$22,1.89,1.47)</f>
        <v>1.47</v>
      </c>
      <c r="P598" s="19">
        <f>$A598</f>
        <v>2970</v>
      </c>
      <c r="Q598" s="20">
        <f>'data'!$G$23-'data'!$G$23*(1-('data'!$G$22^O598)/('data'!$G$22^O598+N598^O598))</f>
        <v>41.1009808605016</v>
      </c>
      <c r="R598" s="20">
        <f>VLOOKUP(IF(P598-'data'!$G$24&lt;0,0,P598-'data'!$G$24),P2:Q1104,2)</f>
        <v>41.1024491686242</v>
      </c>
    </row>
    <row r="599" ht="20.05" customHeight="1">
      <c r="A599" s="17">
        <f>$A598+C598</f>
        <v>2975</v>
      </c>
      <c r="B599" s="18">
        <v>3.5</v>
      </c>
      <c r="C599" s="19">
        <v>5</v>
      </c>
      <c r="D599" t="b" s="20">
        <v>0</v>
      </c>
      <c r="E599" s="21"/>
      <c r="F599" s="22">
        <f>3600*(B599*'data'!$C$15/1000-H599-I598)/C599</f>
        <v>630.326076162936</v>
      </c>
      <c r="G599" s="22">
        <f>IF(F599&gt;'data'!$H$28,'data'!$H$28,IF(F599&lt;0,0,F599))</f>
        <v>630.326076162936</v>
      </c>
      <c r="H599" s="22">
        <f>(J599*'data'!$C$16+K599*OFFSET('data'!$C$17,0,D599)-I598*(OFFSET('data'!$C$18,0,D599)+'data'!$C$19+OFFSET('data'!$C$20,0,D599)))*$C599/60</f>
        <v>-0.875452883559649</v>
      </c>
      <c r="I599" s="22">
        <f>(G599/60)*$C599/60+H599+I598</f>
        <v>22.9087323943552</v>
      </c>
      <c r="J599" s="22">
        <f>J598+('data'!$C$19*I598-'data'!$C$16*J598)*$C599/60</f>
        <v>91.48154603051481</v>
      </c>
      <c r="K599" s="22">
        <f>K598+(OFFSET('data'!$C$20,0,D599)*I598-OFFSET('data'!$C$17,0,D599)*K598)*$C599/60</f>
        <v>184.943611331076</v>
      </c>
      <c r="L599" s="23">
        <f>$A599/60</f>
        <v>49.5833333333333</v>
      </c>
      <c r="M599" s="19">
        <f>I599/'data'!$C$15*1000</f>
        <v>3.5</v>
      </c>
      <c r="N599" s="19">
        <f>N598+'data'!$G$21*(M598-N598)/60*C598</f>
        <v>3.49689633859004</v>
      </c>
      <c r="O599" s="20">
        <f>IF(N599&lt;='data'!$G$22,1.89,1.47)</f>
        <v>1.47</v>
      </c>
      <c r="P599" s="19">
        <f>$A599</f>
        <v>2975</v>
      </c>
      <c r="Q599" s="20">
        <f>'data'!$G$23-'data'!$G$23*(1-('data'!$G$22^O599)/('data'!$G$22^O599+N599^O599))</f>
        <v>41.1006245295331</v>
      </c>
      <c r="R599" s="20">
        <f>VLOOKUP(IF(P599-'data'!$G$24&lt;0,0,P599-'data'!$G$24),P2:Q1104,2)</f>
        <v>41.1020755413733</v>
      </c>
    </row>
    <row r="600" ht="20.05" customHeight="1">
      <c r="A600" s="17">
        <f>$A599+C599</f>
        <v>2980</v>
      </c>
      <c r="B600" s="18">
        <v>3.5</v>
      </c>
      <c r="C600" s="19">
        <v>5</v>
      </c>
      <c r="D600" t="b" s="20">
        <v>0</v>
      </c>
      <c r="E600" s="21"/>
      <c r="F600" s="22">
        <f>3600*(B600*'data'!$C$15/1000-H600-I599)/C600</f>
        <v>630.187298206024</v>
      </c>
      <c r="G600" s="22">
        <f>IF(F600&gt;'data'!$H$28,'data'!$H$28,IF(F600&lt;0,0,F600))</f>
        <v>630.187298206024</v>
      </c>
      <c r="H600" s="22">
        <f>(J600*'data'!$C$16+K600*OFFSET('data'!$C$17,0,D600)-I599*(OFFSET('data'!$C$18,0,D600)+'data'!$C$19+OFFSET('data'!$C$20,0,D600)))*$C600/60</f>
        <v>-0.875260136397271</v>
      </c>
      <c r="I600" s="22">
        <f>(G600/60)*$C600/60+H600+I599</f>
        <v>22.9087323943552</v>
      </c>
      <c r="J600" s="22">
        <f>J599+('data'!$C$19*I599-'data'!$C$16*J599)*$C600/60</f>
        <v>91.49835785054491</v>
      </c>
      <c r="K600" s="22">
        <f>K599+(OFFSET('data'!$C$20,0,D600)*I599-OFFSET('data'!$C$17,0,D600)*K599)*$C600/60</f>
        <v>185.225175362559</v>
      </c>
      <c r="L600" s="23">
        <f>$A600/60</f>
        <v>49.6666666666667</v>
      </c>
      <c r="M600" s="19">
        <f>I600/'data'!$C$15*1000</f>
        <v>3.5</v>
      </c>
      <c r="N600" s="19">
        <f>N599+'data'!$G$21*(M599-N599)/60*C599</f>
        <v>3.49693286003562</v>
      </c>
      <c r="O600" s="20">
        <f>IF(N600&lt;='data'!$G$22,1.89,1.47)</f>
        <v>1.47</v>
      </c>
      <c r="P600" s="19">
        <f>$A600</f>
        <v>2980</v>
      </c>
      <c r="Q600" s="20">
        <f>'data'!$G$23-'data'!$G$23*(1-('data'!$G$22^O600)/('data'!$G$22^O600+N600^O600))</f>
        <v>41.1002723959182</v>
      </c>
      <c r="R600" s="20">
        <f>VLOOKUP(IF(P600-'data'!$G$24&lt;0,0,P600-'data'!$G$24),P2:Q1104,2)</f>
        <v>41.1017063154354</v>
      </c>
    </row>
    <row r="601" ht="20.05" customHeight="1">
      <c r="A601" s="17">
        <f>$A600+C600</f>
        <v>2985</v>
      </c>
      <c r="B601" s="18">
        <v>3.5</v>
      </c>
      <c r="C601" s="19">
        <v>5</v>
      </c>
      <c r="D601" t="b" s="20">
        <v>0</v>
      </c>
      <c r="E601" s="21"/>
      <c r="F601" s="22">
        <f>3600*(B601*'data'!$C$15/1000-H601-I600)/C601</f>
        <v>630.048959737564</v>
      </c>
      <c r="G601" s="22">
        <f>IF(F601&gt;'data'!$H$28,'data'!$H$28,IF(F601&lt;0,0,F601))</f>
        <v>630.048959737564</v>
      </c>
      <c r="H601" s="22">
        <f>(J601*'data'!$C$16+K601*OFFSET('data'!$C$17,0,D601)-I600*(OFFSET('data'!$C$18,0,D601)+'data'!$C$19+OFFSET('data'!$C$20,0,D601)))*$C601/60</f>
        <v>-0.875067999635521</v>
      </c>
      <c r="I601" s="22">
        <f>(G601/60)*$C601/60+H601+I600</f>
        <v>22.9087323943552</v>
      </c>
      <c r="J601" s="22">
        <f>J600+('data'!$C$19*I600-'data'!$C$16*J600)*$C601/60</f>
        <v>91.51507101280509</v>
      </c>
      <c r="K601" s="22">
        <f>K600+(OFFSET('data'!$C$20,0,D601)*I600-OFFSET('data'!$C$17,0,D601)*K600)*$C601/60</f>
        <v>185.506645304650</v>
      </c>
      <c r="L601" s="23">
        <f>$A601/60</f>
        <v>49.75</v>
      </c>
      <c r="M601" s="19">
        <f>I601/'data'!$C$15*1000</f>
        <v>3.5</v>
      </c>
      <c r="N601" s="19">
        <f>N600+'data'!$G$21*(M600-N600)/60*C600</f>
        <v>3.49696895172557</v>
      </c>
      <c r="O601" s="20">
        <f>IF(N601&lt;='data'!$G$22,1.89,1.47)</f>
        <v>1.47</v>
      </c>
      <c r="P601" s="19">
        <f>$A601</f>
        <v>2985</v>
      </c>
      <c r="Q601" s="20">
        <f>'data'!$G$23-'data'!$G$23*(1-('data'!$G$22^O601)/('data'!$G$22^O601+N601^O601))</f>
        <v>41.0999244101643</v>
      </c>
      <c r="R601" s="20">
        <f>VLOOKUP(IF(P601-'data'!$G$24&lt;0,0,P601-'data'!$G$24),P2:Q1104,2)</f>
        <v>41.101341438908</v>
      </c>
    </row>
    <row r="602" ht="20.05" customHeight="1">
      <c r="A602" s="17">
        <f>$A601+C601</f>
        <v>2990</v>
      </c>
      <c r="B602" s="18">
        <v>3.5</v>
      </c>
      <c r="C602" s="19">
        <v>5</v>
      </c>
      <c r="D602" t="b" s="20">
        <v>0</v>
      </c>
      <c r="E602" s="21"/>
      <c r="F602" s="22">
        <f>3600*(B602*'data'!$C$15/1000-H602-I601)/C602</f>
        <v>629.911058303763</v>
      </c>
      <c r="G602" s="22">
        <f>IF(F602&gt;'data'!$H$28,'data'!$H$28,IF(F602&lt;0,0,F602))</f>
        <v>629.911058303763</v>
      </c>
      <c r="H602" s="22">
        <f>(J602*'data'!$C$16+K602*OFFSET('data'!$C$17,0,D602)-I601*(OFFSET('data'!$C$18,0,D602)+'data'!$C$19+OFFSET('data'!$C$20,0,D602)))*$C602/60</f>
        <v>-0.874876469866353</v>
      </c>
      <c r="I602" s="22">
        <f>(G602/60)*$C602/60+H602+I601</f>
        <v>22.9087323943552</v>
      </c>
      <c r="J602" s="22">
        <f>J601+('data'!$C$19*I601-'data'!$C$16*J601)*$C602/60</f>
        <v>91.5316860962544</v>
      </c>
      <c r="K602" s="22">
        <f>K601+(OFFSET('data'!$C$20,0,D602)*I601-OFFSET('data'!$C$17,0,D602)*K601)*$C602/60</f>
        <v>185.788021188790</v>
      </c>
      <c r="L602" s="23">
        <f>$A602/60</f>
        <v>49.8333333333333</v>
      </c>
      <c r="M602" s="19">
        <f>I602/'data'!$C$15*1000</f>
        <v>3.5</v>
      </c>
      <c r="N602" s="19">
        <f>N601+'data'!$G$21*(M601-N601)/60*C601</f>
        <v>3.49700461871691</v>
      </c>
      <c r="O602" s="20">
        <f>IF(N602&lt;='data'!$G$22,1.89,1.47)</f>
        <v>1.47</v>
      </c>
      <c r="P602" s="19">
        <f>$A602</f>
        <v>2990</v>
      </c>
      <c r="Q602" s="20">
        <f>'data'!$G$23-'data'!$G$23*(1-('data'!$G$22^O602)/('data'!$G$22^O602+N602^O602))</f>
        <v>41.0995805233636</v>
      </c>
      <c r="R602" s="20">
        <f>VLOOKUP(IF(P602-'data'!$G$24&lt;0,0,P602-'data'!$G$24),P2:Q1104,2)</f>
        <v>41.1009808605016</v>
      </c>
    </row>
    <row r="603" ht="20.05" customHeight="1">
      <c r="A603" s="17">
        <f>$A602+C602</f>
        <v>2995</v>
      </c>
      <c r="B603" s="18">
        <v>3.5</v>
      </c>
      <c r="C603" s="19">
        <v>5</v>
      </c>
      <c r="D603" t="b" s="20">
        <v>0</v>
      </c>
      <c r="E603" s="21"/>
      <c r="F603" s="22">
        <f>3600*(B603*'data'!$C$15/1000-H603-I602)/C603</f>
        <v>629.773591465187</v>
      </c>
      <c r="G603" s="22">
        <f>IF(F603&gt;'data'!$H$28,'data'!$H$28,IF(F603&lt;0,0,F603))</f>
        <v>629.773591465187</v>
      </c>
      <c r="H603" s="22">
        <f>(J603*'data'!$C$16+K603*OFFSET('data'!$C$17,0,D603)-I602*(OFFSET('data'!$C$18,0,D603)+'data'!$C$19+OFFSET('data'!$C$20,0,D603)))*$C603/60</f>
        <v>-0.874685543701663</v>
      </c>
      <c r="I603" s="22">
        <f>(G603/60)*$C603/60+H603+I602</f>
        <v>22.9087323943552</v>
      </c>
      <c r="J603" s="22">
        <f>J602+('data'!$C$19*I602-'data'!$C$16*J602)*$C603/60</f>
        <v>91.54820367645441</v>
      </c>
      <c r="K603" s="22">
        <f>K602+(OFFSET('data'!$C$20,0,D603)*I602-OFFSET('data'!$C$17,0,D603)*K602)*$C603/60</f>
        <v>186.069303046410</v>
      </c>
      <c r="L603" s="23">
        <f>$A603/60</f>
        <v>49.9166666666667</v>
      </c>
      <c r="M603" s="19">
        <f>I603/'data'!$C$15*1000</f>
        <v>3.5</v>
      </c>
      <c r="N603" s="19">
        <f>N602+'data'!$G$21*(M602-N602)/60*C602</f>
        <v>3.49703986600715</v>
      </c>
      <c r="O603" s="20">
        <f>IF(N603&lt;='data'!$G$22,1.89,1.47)</f>
        <v>1.47</v>
      </c>
      <c r="P603" s="19">
        <f>$A603</f>
        <v>2995</v>
      </c>
      <c r="Q603" s="20">
        <f>'data'!$G$23-'data'!$G$23*(1-('data'!$G$22^O603)/('data'!$G$22^O603+N603^O603))</f>
        <v>41.0992406871862</v>
      </c>
      <c r="R603" s="20">
        <f>VLOOKUP(IF(P603-'data'!$G$24&lt;0,0,P603-'data'!$G$24),P2:Q1104,2)</f>
        <v>41.1006245295331</v>
      </c>
    </row>
    <row r="604" ht="20.05" customHeight="1">
      <c r="A604" s="17">
        <f>$A603+C603</f>
        <v>3000</v>
      </c>
      <c r="B604" s="18">
        <v>3.5</v>
      </c>
      <c r="C604" s="19">
        <v>5</v>
      </c>
      <c r="D604" t="b" s="20">
        <v>0</v>
      </c>
      <c r="E604" s="21"/>
      <c r="F604" s="22">
        <f>3600*(B604*'data'!$C$15/1000-H604-I603)/C604</f>
        <v>629.6365567966729</v>
      </c>
      <c r="G604" s="22">
        <f>IF(F604&gt;'data'!$H$28,'data'!$H$28,IF(F604&lt;0,0,F604))</f>
        <v>629.6365567966729</v>
      </c>
      <c r="H604" s="22">
        <f>(J604*'data'!$C$16+K604*OFFSET('data'!$C$17,0,D604)-I603*(OFFSET('data'!$C$18,0,D604)+'data'!$C$19+OFFSET('data'!$C$20,0,D604)))*$C604/60</f>
        <v>-0.874495217773172</v>
      </c>
      <c r="I604" s="22">
        <f>(G604/60)*$C604/60+H604+I603</f>
        <v>22.9087323943552</v>
      </c>
      <c r="J604" s="22">
        <f>J603+('data'!$C$19*I603-'data'!$C$16*J603)*$C604/60</f>
        <v>91.56462432558899</v>
      </c>
      <c r="K604" s="22">
        <f>K603+(OFFSET('data'!$C$20,0,D604)*I603-OFFSET('data'!$C$17,0,D604)*K603)*$C604/60</f>
        <v>186.350490908931</v>
      </c>
      <c r="L604" s="23">
        <f>$A604/60</f>
        <v>50</v>
      </c>
      <c r="M604" s="19">
        <f>I604/'data'!$C$15*1000</f>
        <v>3.5</v>
      </c>
      <c r="N604" s="19">
        <f>N603+'data'!$G$21*(M603-N603)/60*C603</f>
        <v>3.49707469853501</v>
      </c>
      <c r="O604" s="20">
        <f>IF(N604&lt;='data'!$G$22,1.89,1.47)</f>
        <v>1.47</v>
      </c>
      <c r="P604" s="19">
        <f>$A604</f>
        <v>3000</v>
      </c>
      <c r="Q604" s="20">
        <f>'data'!$G$23-'data'!$G$23*(1-('data'!$G$22^O604)/('data'!$G$22^O604+N604^O604))</f>
        <v>41.0989048538732</v>
      </c>
      <c r="R604" s="20">
        <f>VLOOKUP(IF(P604-'data'!$G$24&lt;0,0,P604-'data'!$G$24),P2:Q1104,2)</f>
        <v>41.1002723959182</v>
      </c>
    </row>
    <row r="605" ht="20.05" customHeight="1">
      <c r="A605" s="17">
        <f>$A604+C604</f>
        <v>3005</v>
      </c>
      <c r="B605" s="18">
        <v>3.5</v>
      </c>
      <c r="C605" s="19">
        <v>5</v>
      </c>
      <c r="D605" t="b" s="20">
        <v>0</v>
      </c>
      <c r="E605" s="21"/>
      <c r="F605" s="22">
        <f>3600*(B605*'data'!$C$15/1000-H605-I604)/C605</f>
        <v>629.4999518872499</v>
      </c>
      <c r="G605" s="22">
        <f>IF(F605&gt;'data'!$H$28,'data'!$H$28,IF(F605&lt;0,0,F605))</f>
        <v>629.4999518872499</v>
      </c>
      <c r="H605" s="22">
        <f>(J605*'data'!$C$16+K605*OFFSET('data'!$C$17,0,D605)-I604*(OFFSET('data'!$C$18,0,D605)+'data'!$C$19+OFFSET('data'!$C$20,0,D605)))*$C605/60</f>
        <v>-0.874305488732307</v>
      </c>
      <c r="I605" s="22">
        <f>(G605/60)*$C605/60+H605+I604</f>
        <v>22.9087323943552</v>
      </c>
      <c r="J605" s="22">
        <f>J604+('data'!$C$19*I604-'data'!$C$16*J604)*$C605/60</f>
        <v>91.58094861248441</v>
      </c>
      <c r="K605" s="22">
        <f>K604+(OFFSET('data'!$C$20,0,D605)*I604-OFFSET('data'!$C$17,0,D605)*K604)*$C605/60</f>
        <v>186.631584807762</v>
      </c>
      <c r="L605" s="23">
        <f>$A605/60</f>
        <v>50.0833333333333</v>
      </c>
      <c r="M605" s="19">
        <f>I605/'data'!$C$15*1000</f>
        <v>3.5</v>
      </c>
      <c r="N605" s="19">
        <f>N604+'data'!$G$21*(M604-N604)/60*C604</f>
        <v>3.49710912118109</v>
      </c>
      <c r="O605" s="20">
        <f>IF(N605&lt;='data'!$G$22,1.89,1.47)</f>
        <v>1.47</v>
      </c>
      <c r="P605" s="19">
        <f>$A605</f>
        <v>3005</v>
      </c>
      <c r="Q605" s="20">
        <f>'data'!$G$23-'data'!$G$23*(1-('data'!$G$22^O605)/('data'!$G$22^O605+N605^O605))</f>
        <v>41.0985729762296</v>
      </c>
      <c r="R605" s="20">
        <f>VLOOKUP(IF(P605-'data'!$G$24&lt;0,0,P605-'data'!$G$24),P2:Q1104,2)</f>
        <v>41.0999244101643</v>
      </c>
    </row>
    <row r="606" ht="20.05" customHeight="1">
      <c r="A606" s="17">
        <f>$A605+C605</f>
        <v>3010</v>
      </c>
      <c r="B606" s="18">
        <v>3.5</v>
      </c>
      <c r="C606" s="19">
        <v>5</v>
      </c>
      <c r="D606" t="b" s="20">
        <v>0</v>
      </c>
      <c r="E606" s="21"/>
      <c r="F606" s="22">
        <f>3600*(B606*'data'!$C$15/1000-H606-I605)/C606</f>
        <v>629.363774340054</v>
      </c>
      <c r="G606" s="22">
        <f>IF(F606&gt;'data'!$H$28,'data'!$H$28,IF(F606&lt;0,0,F606))</f>
        <v>629.363774340054</v>
      </c>
      <c r="H606" s="22">
        <f>(J606*'data'!$C$16+K606*OFFSET('data'!$C$17,0,D606)-I605*(OFFSET('data'!$C$18,0,D606)+'data'!$C$19+OFFSET('data'!$C$20,0,D606)))*$C606/60</f>
        <v>-0.87411635325009</v>
      </c>
      <c r="I606" s="22">
        <f>(G606/60)*$C606/60+H606+I605</f>
        <v>22.9087323943552</v>
      </c>
      <c r="J606" s="22">
        <f>J605+('data'!$C$19*I605-'data'!$C$16*J605)*$C606/60</f>
        <v>91.59717710262861</v>
      </c>
      <c r="K606" s="22">
        <f>K605+(OFFSET('data'!$C$20,0,D606)*I605-OFFSET('data'!$C$17,0,D606)*K605)*$C606/60</f>
        <v>186.912584774304</v>
      </c>
      <c r="L606" s="23">
        <f>$A606/60</f>
        <v>50.1666666666667</v>
      </c>
      <c r="M606" s="19">
        <f>I606/'data'!$C$15*1000</f>
        <v>3.5</v>
      </c>
      <c r="N606" s="19">
        <f>N605+'data'!$G$21*(M605-N605)/60*C605</f>
        <v>3.49714313876855</v>
      </c>
      <c r="O606" s="20">
        <f>IF(N606&lt;='data'!$G$22,1.89,1.47)</f>
        <v>1.47</v>
      </c>
      <c r="P606" s="19">
        <f>$A606</f>
        <v>3010</v>
      </c>
      <c r="Q606" s="20">
        <f>'data'!$G$23-'data'!$G$23*(1-('data'!$G$22^O606)/('data'!$G$22^O606+N606^O606))</f>
        <v>41.0982450076184</v>
      </c>
      <c r="R606" s="20">
        <f>VLOOKUP(IF(P606-'data'!$G$24&lt;0,0,P606-'data'!$G$24),P2:Q1104,2)</f>
        <v>41.0995805233636</v>
      </c>
    </row>
    <row r="607" ht="20.05" customHeight="1">
      <c r="A607" s="17">
        <f>$A606+C606</f>
        <v>3015</v>
      </c>
      <c r="B607" s="18">
        <v>3.5</v>
      </c>
      <c r="C607" s="19">
        <v>5</v>
      </c>
      <c r="D607" t="b" s="20">
        <v>0</v>
      </c>
      <c r="E607" s="21"/>
      <c r="F607" s="22">
        <f>3600*(B607*'data'!$C$15/1000-H607-I606)/C607</f>
        <v>629.228021772244</v>
      </c>
      <c r="G607" s="22">
        <f>IF(F607&gt;'data'!$H$28,'data'!$H$28,IF(F607&lt;0,0,F607))</f>
        <v>629.228021772244</v>
      </c>
      <c r="H607" s="22">
        <f>(J607*'data'!$C$16+K607*OFFSET('data'!$C$17,0,D607)-I606*(OFFSET('data'!$C$18,0,D607)+'data'!$C$19+OFFSET('data'!$C$20,0,D607)))*$C607/60</f>
        <v>-0.87392780801702</v>
      </c>
      <c r="I607" s="22">
        <f>(G607/60)*$C607/60+H607+I606</f>
        <v>22.9087323943552</v>
      </c>
      <c r="J607" s="22">
        <f>J606+('data'!$C$19*I606-'data'!$C$16*J606)*$C607/60</f>
        <v>91.6133103581912</v>
      </c>
      <c r="K607" s="22">
        <f>K606+(OFFSET('data'!$C$20,0,D607)*I606-OFFSET('data'!$C$17,0,D607)*K606)*$C607/60</f>
        <v>187.193490839945</v>
      </c>
      <c r="L607" s="23">
        <f>$A607/60</f>
        <v>50.25</v>
      </c>
      <c r="M607" s="19">
        <f>I607/'data'!$C$15*1000</f>
        <v>3.5</v>
      </c>
      <c r="N607" s="19">
        <f>N606+'data'!$G$21*(M606-N606)/60*C606</f>
        <v>3.49717675606381</v>
      </c>
      <c r="O607" s="20">
        <f>IF(N607&lt;='data'!$G$22,1.89,1.47)</f>
        <v>1.47</v>
      </c>
      <c r="P607" s="19">
        <f>$A607</f>
        <v>3015</v>
      </c>
      <c r="Q607" s="20">
        <f>'data'!$G$23-'data'!$G$23*(1-('data'!$G$22^O607)/('data'!$G$22^O607+N607^O607))</f>
        <v>41.097920901953</v>
      </c>
      <c r="R607" s="20">
        <f>VLOOKUP(IF(P607-'data'!$G$24&lt;0,0,P607-'data'!$G$24),P2:Q1104,2)</f>
        <v>41.0992406871862</v>
      </c>
    </row>
    <row r="608" ht="20.05" customHeight="1">
      <c r="A608" s="17">
        <f>$A607+C607</f>
        <v>3020</v>
      </c>
      <c r="B608" s="18">
        <v>3.5</v>
      </c>
      <c r="C608" s="19">
        <v>5</v>
      </c>
      <c r="D608" t="b" s="20">
        <v>0</v>
      </c>
      <c r="E608" s="21"/>
      <c r="F608" s="22">
        <f>3600*(B608*'data'!$C$15/1000-H608-I607)/C608</f>
        <v>629.092691814920</v>
      </c>
      <c r="G608" s="22">
        <f>IF(F608&gt;'data'!$H$28,'data'!$H$28,IF(F608&lt;0,0,F608))</f>
        <v>629.092691814920</v>
      </c>
      <c r="H608" s="22">
        <f>(J608*'data'!$C$16+K608*OFFSET('data'!$C$17,0,D608)-I607*(OFFSET('data'!$C$18,0,D608)+'data'!$C$19+OFFSET('data'!$C$20,0,D608)))*$C608/60</f>
        <v>-0.87373984974296</v>
      </c>
      <c r="I608" s="22">
        <f>(G608/60)*$C608/60+H608+I607</f>
        <v>22.9087323943552</v>
      </c>
      <c r="J608" s="22">
        <f>J607+('data'!$C$19*I607-'data'!$C$16*J607)*$C608/60</f>
        <v>91.6293489380427</v>
      </c>
      <c r="K608" s="22">
        <f>K607+(OFFSET('data'!$C$20,0,D608)*I607-OFFSET('data'!$C$17,0,D608)*K607)*$C608/60</f>
        <v>187.474303036064</v>
      </c>
      <c r="L608" s="23">
        <f>$A608/60</f>
        <v>50.3333333333333</v>
      </c>
      <c r="M608" s="19">
        <f>I608/'data'!$C$15*1000</f>
        <v>3.5</v>
      </c>
      <c r="N608" s="19">
        <f>N607+'data'!$G$21*(M607-N607)/60*C607</f>
        <v>3.49720997777719</v>
      </c>
      <c r="O608" s="20">
        <f>IF(N608&lt;='data'!$G$22,1.89,1.47)</f>
        <v>1.47</v>
      </c>
      <c r="P608" s="19">
        <f>$A608</f>
        <v>3020</v>
      </c>
      <c r="Q608" s="20">
        <f>'data'!$G$23-'data'!$G$23*(1-('data'!$G$22^O608)/('data'!$G$22^O608+N608^O608))</f>
        <v>41.0976006136915</v>
      </c>
      <c r="R608" s="20">
        <f>VLOOKUP(IF(P608-'data'!$G$24&lt;0,0,P608-'data'!$G$24),P2:Q1104,2)</f>
        <v>41.0989048538732</v>
      </c>
    </row>
    <row r="609" ht="20.05" customHeight="1">
      <c r="A609" s="17">
        <f>$A608+C608</f>
        <v>3025</v>
      </c>
      <c r="B609" s="18">
        <v>3.5</v>
      </c>
      <c r="C609" s="19">
        <v>5</v>
      </c>
      <c r="D609" t="b" s="20">
        <v>0</v>
      </c>
      <c r="E609" s="21"/>
      <c r="F609" s="22">
        <f>3600*(B609*'data'!$C$15/1000-H609-I608)/C609</f>
        <v>628.957782113044</v>
      </c>
      <c r="G609" s="22">
        <f>IF(F609&gt;'data'!$H$28,'data'!$H$28,IF(F609&lt;0,0,F609))</f>
        <v>628.957782113044</v>
      </c>
      <c r="H609" s="22">
        <f>(J609*'data'!$C$16+K609*OFFSET('data'!$C$17,0,D609)-I608*(OFFSET('data'!$C$18,0,D609)+'data'!$C$19+OFFSET('data'!$C$20,0,D609)))*$C609/60</f>
        <v>-0.8735524751570199</v>
      </c>
      <c r="I609" s="22">
        <f>(G609/60)*$C609/60+H609+I608</f>
        <v>22.9087323943552</v>
      </c>
      <c r="J609" s="22">
        <f>J608+('data'!$C$19*I608-'data'!$C$16*J608)*$C609/60</f>
        <v>91.6452933977741</v>
      </c>
      <c r="K609" s="22">
        <f>K608+(OFFSET('data'!$C$20,0,D609)*I608-OFFSET('data'!$C$17,0,D609)*K608)*$C609/60</f>
        <v>187.755021394029</v>
      </c>
      <c r="L609" s="23">
        <f>$A609/60</f>
        <v>50.4166666666667</v>
      </c>
      <c r="M609" s="19">
        <f>I609/'data'!$C$15*1000</f>
        <v>3.5</v>
      </c>
      <c r="N609" s="19">
        <f>N608+'data'!$G$21*(M608-N608)/60*C608</f>
        <v>3.49724280856358</v>
      </c>
      <c r="O609" s="20">
        <f>IF(N609&lt;='data'!$G$22,1.89,1.47)</f>
        <v>1.47</v>
      </c>
      <c r="P609" s="19">
        <f>$A609</f>
        <v>3025</v>
      </c>
      <c r="Q609" s="20">
        <f>'data'!$G$23-'data'!$G$23*(1-('data'!$G$22^O609)/('data'!$G$22^O609+N609^O609))</f>
        <v>41.0972840978299</v>
      </c>
      <c r="R609" s="20">
        <f>VLOOKUP(IF(P609-'data'!$G$24&lt;0,0,P609-'data'!$G$24),P2:Q1104,2)</f>
        <v>41.0985729762296</v>
      </c>
    </row>
    <row r="610" ht="20.05" customHeight="1">
      <c r="A610" s="17">
        <f>$A609+C609</f>
        <v>3030</v>
      </c>
      <c r="B610" s="18">
        <v>3.5</v>
      </c>
      <c r="C610" s="19">
        <v>5</v>
      </c>
      <c r="D610" t="b" s="20">
        <v>0</v>
      </c>
      <c r="E610" s="21"/>
      <c r="F610" s="22">
        <f>3600*(B610*'data'!$C$15/1000-H610-I609)/C610</f>
        <v>628.823290325353</v>
      </c>
      <c r="G610" s="22">
        <f>IF(F610&gt;'data'!$H$28,'data'!$H$28,IF(F610&lt;0,0,F610))</f>
        <v>628.823290325353</v>
      </c>
      <c r="H610" s="22">
        <f>(J610*'data'!$C$16+K610*OFFSET('data'!$C$17,0,D610)-I609*(OFFSET('data'!$C$18,0,D610)+'data'!$C$19+OFFSET('data'!$C$20,0,D610)))*$C610/60</f>
        <v>-0.87336568100745</v>
      </c>
      <c r="I610" s="22">
        <f>(G610/60)*$C610/60+H610+I609</f>
        <v>22.9087323943552</v>
      </c>
      <c r="J610" s="22">
        <f>J609+('data'!$C$19*I609-'data'!$C$16*J609)*$C610/60</f>
        <v>91.66114428971591</v>
      </c>
      <c r="K610" s="22">
        <f>K609+(OFFSET('data'!$C$20,0,D610)*I609-OFFSET('data'!$C$17,0,D610)*K609)*$C610/60</f>
        <v>188.035645945198</v>
      </c>
      <c r="L610" s="23">
        <f>$A610/60</f>
        <v>50.5</v>
      </c>
      <c r="M610" s="19">
        <f>I610/'data'!$C$15*1000</f>
        <v>3.5</v>
      </c>
      <c r="N610" s="19">
        <f>N609+'data'!$G$21*(M609-N609)/60*C609</f>
        <v>3.49727525302311</v>
      </c>
      <c r="O610" s="20">
        <f>IF(N610&lt;='data'!$G$22,1.89,1.47)</f>
        <v>1.47</v>
      </c>
      <c r="P610" s="19">
        <f>$A610</f>
        <v>3030</v>
      </c>
      <c r="Q610" s="20">
        <f>'data'!$G$23-'data'!$G$23*(1-('data'!$G$22^O610)/('data'!$G$22^O610+N610^O610))</f>
        <v>41.0969713098956</v>
      </c>
      <c r="R610" s="20">
        <f>VLOOKUP(IF(P610-'data'!$G$24&lt;0,0,P610-'data'!$G$24),P2:Q1104,2)</f>
        <v>41.0982450076184</v>
      </c>
    </row>
    <row r="611" ht="20.05" customHeight="1">
      <c r="A611" s="17">
        <f>$A610+C610</f>
        <v>3035</v>
      </c>
      <c r="B611" s="18">
        <v>3.5</v>
      </c>
      <c r="C611" s="19">
        <v>5</v>
      </c>
      <c r="D611" t="b" s="20">
        <v>0</v>
      </c>
      <c r="E611" s="21"/>
      <c r="F611" s="22">
        <f>3600*(B611*'data'!$C$15/1000-H611-I610)/C611</f>
        <v>628.689214124284</v>
      </c>
      <c r="G611" s="22">
        <f>IF(F611&gt;'data'!$H$28,'data'!$H$28,IF(F611&lt;0,0,F611))</f>
        <v>628.689214124284</v>
      </c>
      <c r="H611" s="22">
        <f>(J611*'data'!$C$16+K611*OFFSET('data'!$C$17,0,D611)-I610*(OFFSET('data'!$C$18,0,D611)+'data'!$C$19+OFFSET('data'!$C$20,0,D611)))*$C611/60</f>
        <v>-0.873179464061521</v>
      </c>
      <c r="I611" s="22">
        <f>(G611/60)*$C611/60+H611+I610</f>
        <v>22.9087323943552</v>
      </c>
      <c r="J611" s="22">
        <f>J610+('data'!$C$19*I610-'data'!$C$16*J610)*$C611/60</f>
        <v>91.6769021629573</v>
      </c>
      <c r="K611" s="22">
        <f>K610+(OFFSET('data'!$C$20,0,D611)*I610-OFFSET('data'!$C$17,0,D611)*K610)*$C611/60</f>
        <v>188.316176720917</v>
      </c>
      <c r="L611" s="23">
        <f>$A611/60</f>
        <v>50.5833333333333</v>
      </c>
      <c r="M611" s="19">
        <f>I611/'data'!$C$15*1000</f>
        <v>3.5</v>
      </c>
      <c r="N611" s="19">
        <f>N610+'data'!$G$21*(M610-N610)/60*C610</f>
        <v>3.49730731570177</v>
      </c>
      <c r="O611" s="20">
        <f>IF(N611&lt;='data'!$G$22,1.89,1.47)</f>
        <v>1.47</v>
      </c>
      <c r="P611" s="19">
        <f>$A611</f>
        <v>3035</v>
      </c>
      <c r="Q611" s="20">
        <f>'data'!$G$23-'data'!$G$23*(1-('data'!$G$22^O611)/('data'!$G$22^O611+N611^O611))</f>
        <v>41.0966622059411</v>
      </c>
      <c r="R611" s="20">
        <f>VLOOKUP(IF(P611-'data'!$G$24&lt;0,0,P611-'data'!$G$24),P2:Q1104,2)</f>
        <v>41.097920901953</v>
      </c>
    </row>
    <row r="612" ht="20.05" customHeight="1">
      <c r="A612" s="17">
        <f>$A611+C611</f>
        <v>3040</v>
      </c>
      <c r="B612" s="18">
        <v>3.5</v>
      </c>
      <c r="C612" s="19">
        <v>5</v>
      </c>
      <c r="D612" t="b" s="20">
        <v>0</v>
      </c>
      <c r="E612" s="21"/>
      <c r="F612" s="22">
        <f>3600*(B612*'data'!$C$15/1000-H612-I611)/C612</f>
        <v>628.555551195892</v>
      </c>
      <c r="G612" s="22">
        <f>IF(F612&gt;'data'!$H$28,'data'!$H$28,IF(F612&lt;0,0,F612))</f>
        <v>628.555551195892</v>
      </c>
      <c r="H612" s="22">
        <f>(J612*'data'!$C$16+K612*OFFSET('data'!$C$17,0,D612)-I611*(OFFSET('data'!$C$18,0,D612)+'data'!$C$19+OFFSET('data'!$C$20,0,D612)))*$C612/60</f>
        <v>-0.87299382110542</v>
      </c>
      <c r="I612" s="22">
        <f>(G612/60)*$C612/60+H612+I611</f>
        <v>22.9087323943552</v>
      </c>
      <c r="J612" s="22">
        <f>J611+('data'!$C$19*I611-'data'!$C$16*J611)*$C612/60</f>
        <v>91.6925675633654</v>
      </c>
      <c r="K612" s="22">
        <f>K611+(OFFSET('data'!$C$20,0,D612)*I611-OFFSET('data'!$C$17,0,D612)*K611)*$C612/60</f>
        <v>188.596613752524</v>
      </c>
      <c r="L612" s="23">
        <f>$A612/60</f>
        <v>50.6666666666667</v>
      </c>
      <c r="M612" s="19">
        <f>I612/'data'!$C$15*1000</f>
        <v>3.5</v>
      </c>
      <c r="N612" s="19">
        <f>N611+'data'!$G$21*(M611-N611)/60*C611</f>
        <v>3.49733900109205</v>
      </c>
      <c r="O612" s="20">
        <f>IF(N612&lt;='data'!$G$22,1.89,1.47)</f>
        <v>1.47</v>
      </c>
      <c r="P612" s="19">
        <f>$A612</f>
        <v>3040</v>
      </c>
      <c r="Q612" s="20">
        <f>'data'!$G$23-'data'!$G$23*(1-('data'!$G$22^O612)/('data'!$G$22^O612+N612^O612))</f>
        <v>41.0963567425384</v>
      </c>
      <c r="R612" s="20">
        <f>VLOOKUP(IF(P612-'data'!$G$24&lt;0,0,P612-'data'!$G$24),P2:Q1104,2)</f>
        <v>41.0976006136915</v>
      </c>
    </row>
    <row r="613" ht="20.05" customHeight="1">
      <c r="A613" s="17">
        <f>$A612+C612</f>
        <v>3045</v>
      </c>
      <c r="B613" s="18">
        <v>3.5</v>
      </c>
      <c r="C613" s="19">
        <v>5</v>
      </c>
      <c r="D613" t="b" s="20">
        <v>0</v>
      </c>
      <c r="E613" s="21"/>
      <c r="F613" s="22">
        <f>3600*(B613*'data'!$C$15/1000-H613-I612)/C613</f>
        <v>628.4222992397659</v>
      </c>
      <c r="G613" s="22">
        <f>IF(F613&gt;'data'!$H$28,'data'!$H$28,IF(F613&lt;0,0,F613))</f>
        <v>628.4222992397659</v>
      </c>
      <c r="H613" s="22">
        <f>(J613*'data'!$C$16+K613*OFFSET('data'!$C$17,0,D613)-I612*(OFFSET('data'!$C$18,0,D613)+'data'!$C$19+OFFSET('data'!$C$20,0,D613)))*$C613/60</f>
        <v>-0.872808748944134</v>
      </c>
      <c r="I613" s="22">
        <f>(G613/60)*$C613/60+H613+I612</f>
        <v>22.9087323943552</v>
      </c>
      <c r="J613" s="22">
        <f>J612+('data'!$C$19*I612-'data'!$C$16*J612)*$C613/60</f>
        <v>91.7081410336037</v>
      </c>
      <c r="K613" s="22">
        <f>K612+(OFFSET('data'!$C$20,0,D613)*I612-OFFSET('data'!$C$17,0,D613)*K612)*$C613/60</f>
        <v>188.876957071345</v>
      </c>
      <c r="L613" s="23">
        <f>$A613/60</f>
        <v>50.75</v>
      </c>
      <c r="M613" s="19">
        <f>I613/'data'!$C$15*1000</f>
        <v>3.5</v>
      </c>
      <c r="N613" s="19">
        <f>N612+'data'!$G$21*(M612-N612)/60*C612</f>
        <v>3.49737031363359</v>
      </c>
      <c r="O613" s="20">
        <f>IF(N613&lt;='data'!$G$22,1.89,1.47)</f>
        <v>1.47</v>
      </c>
      <c r="P613" s="19">
        <f>$A613</f>
        <v>3045</v>
      </c>
      <c r="Q613" s="20">
        <f>'data'!$G$23-'data'!$G$23*(1-('data'!$G$22^O613)/('data'!$G$22^O613+N613^O613))</f>
        <v>41.0960548767718</v>
      </c>
      <c r="R613" s="20">
        <f>VLOOKUP(IF(P613-'data'!$G$24&lt;0,0,P613-'data'!$G$24),P2:Q1104,2)</f>
        <v>41.0972840978299</v>
      </c>
    </row>
    <row r="614" ht="20.05" customHeight="1">
      <c r="A614" s="17">
        <f>$A613+C613</f>
        <v>3050</v>
      </c>
      <c r="B614" s="18">
        <v>3.5</v>
      </c>
      <c r="C614" s="19">
        <v>5</v>
      </c>
      <c r="D614" t="b" s="20">
        <v>0</v>
      </c>
      <c r="E614" s="21"/>
      <c r="F614" s="22">
        <f>3600*(B614*'data'!$C$15/1000-H614-I613)/C614</f>
        <v>628.289455968956</v>
      </c>
      <c r="G614" s="22">
        <f>IF(F614&gt;'data'!$H$28,'data'!$H$28,IF(F614&lt;0,0,F614))</f>
        <v>628.289455968956</v>
      </c>
      <c r="H614" s="22">
        <f>(J614*'data'!$C$16+K614*OFFSET('data'!$C$17,0,D614)-I613*(OFFSET('data'!$C$18,0,D614)+'data'!$C$19+OFFSET('data'!$C$20,0,D614)))*$C614/60</f>
        <v>-0.872624244401343</v>
      </c>
      <c r="I614" s="22">
        <f>(G614/60)*$C614/60+H614+I613</f>
        <v>22.9087323943552</v>
      </c>
      <c r="J614" s="22">
        <f>J613+('data'!$C$19*I613-'data'!$C$16*J613)*$C614/60</f>
        <v>91.7236231131514</v>
      </c>
      <c r="K614" s="22">
        <f>K613+(OFFSET('data'!$C$20,0,D614)*I613-OFFSET('data'!$C$17,0,D614)*K613)*$C614/60</f>
        <v>189.157206708695</v>
      </c>
      <c r="L614" s="23">
        <f>$A614/60</f>
        <v>50.8333333333333</v>
      </c>
      <c r="M614" s="19">
        <f>I614/'data'!$C$15*1000</f>
        <v>3.5</v>
      </c>
      <c r="N614" s="19">
        <f>N613+'data'!$G$21*(M613-N613)/60*C613</f>
        <v>3.49740125771377</v>
      </c>
      <c r="O614" s="20">
        <f>IF(N614&lt;='data'!$G$22,1.89,1.47)</f>
        <v>1.47</v>
      </c>
      <c r="P614" s="19">
        <f>$A614</f>
        <v>3050</v>
      </c>
      <c r="Q614" s="20">
        <f>'data'!$G$23-'data'!$G$23*(1-('data'!$G$22^O614)/('data'!$G$22^O614+N614^O614))</f>
        <v>41.0957565662328</v>
      </c>
      <c r="R614" s="20">
        <f>VLOOKUP(IF(P614-'data'!$G$24&lt;0,0,P614-'data'!$G$24),P2:Q1104,2)</f>
        <v>41.0969713098956</v>
      </c>
    </row>
    <row r="615" ht="20.05" customHeight="1">
      <c r="A615" s="17">
        <f>$A614+C614</f>
        <v>3055</v>
      </c>
      <c r="B615" s="18">
        <v>3.5</v>
      </c>
      <c r="C615" s="19">
        <v>5</v>
      </c>
      <c r="D615" t="b" s="20">
        <v>0</v>
      </c>
      <c r="E615" s="21"/>
      <c r="F615" s="22">
        <f>3600*(B615*'data'!$C$15/1000-H615-I614)/C615</f>
        <v>628.157019109890</v>
      </c>
      <c r="G615" s="22">
        <f>IF(F615&gt;'data'!$H$28,'data'!$H$28,IF(F615&lt;0,0,F615))</f>
        <v>628.157019109890</v>
      </c>
      <c r="H615" s="22">
        <f>(J615*'data'!$C$16+K615*OFFSET('data'!$C$17,0,D615)-I614*(OFFSET('data'!$C$18,0,D615)+'data'!$C$19+OFFSET('data'!$C$20,0,D615)))*$C615/60</f>
        <v>-0.872440304319306</v>
      </c>
      <c r="I615" s="22">
        <f>(G615/60)*$C615/60+H615+I614</f>
        <v>22.9087323943552</v>
      </c>
      <c r="J615" s="22">
        <f>J614+('data'!$C$19*I614-'data'!$C$16*J614)*$C615/60</f>
        <v>91.7390143383217</v>
      </c>
      <c r="K615" s="22">
        <f>K614+(OFFSET('data'!$C$20,0,D615)*I614-OFFSET('data'!$C$17,0,D615)*K614)*$C615/60</f>
        <v>189.437362695880</v>
      </c>
      <c r="L615" s="23">
        <f>$A615/60</f>
        <v>50.9166666666667</v>
      </c>
      <c r="M615" s="19">
        <f>I615/'data'!$C$15*1000</f>
        <v>3.5</v>
      </c>
      <c r="N615" s="19">
        <f>N614+'data'!$G$21*(M614-N614)/60*C614</f>
        <v>3.49743183766836</v>
      </c>
      <c r="O615" s="20">
        <f>IF(N615&lt;='data'!$G$22,1.89,1.47)</f>
        <v>1.47</v>
      </c>
      <c r="P615" s="19">
        <f>$A615</f>
        <v>3055</v>
      </c>
      <c r="Q615" s="20">
        <f>'data'!$G$23-'data'!$G$23*(1-('data'!$G$22^O615)/('data'!$G$22^O615+N615^O615))</f>
        <v>41.0954617690135</v>
      </c>
      <c r="R615" s="20">
        <f>VLOOKUP(IF(P615-'data'!$G$24&lt;0,0,P615-'data'!$G$24),P2:Q1104,2)</f>
        <v>41.0966622059411</v>
      </c>
    </row>
    <row r="616" ht="20.05" customHeight="1">
      <c r="A616" s="17">
        <f>$A615+C615</f>
        <v>3060</v>
      </c>
      <c r="B616" s="18">
        <v>3.5</v>
      </c>
      <c r="C616" s="19">
        <v>5</v>
      </c>
      <c r="D616" t="b" s="20">
        <v>0</v>
      </c>
      <c r="E616" s="21"/>
      <c r="F616" s="22">
        <f>3600*(B616*'data'!$C$15/1000-H616-I615)/C616</f>
        <v>628.024986402296</v>
      </c>
      <c r="G616" s="22">
        <f>IF(F616&gt;'data'!$H$28,'data'!$H$28,IF(F616&lt;0,0,F616))</f>
        <v>628.024986402296</v>
      </c>
      <c r="H616" s="22">
        <f>(J616*'data'!$C$16+K616*OFFSET('data'!$C$17,0,D616)-I615*(OFFSET('data'!$C$18,0,D616)+'data'!$C$19+OFFSET('data'!$C$20,0,D616)))*$C616/60</f>
        <v>-0.872256925558759</v>
      </c>
      <c r="I616" s="22">
        <f>(G616/60)*$C616/60+H616+I615</f>
        <v>22.9087323943552</v>
      </c>
      <c r="J616" s="22">
        <f>J615+('data'!$C$19*I615-'data'!$C$16*J615)*$C616/60</f>
        <v>91.7543152422806</v>
      </c>
      <c r="K616" s="22">
        <f>K615+(OFFSET('data'!$C$20,0,D616)*I615-OFFSET('data'!$C$17,0,D616)*K615)*$C616/60</f>
        <v>189.717425064194</v>
      </c>
      <c r="L616" s="23">
        <f>$A616/60</f>
        <v>51</v>
      </c>
      <c r="M616" s="19">
        <f>I616/'data'!$C$15*1000</f>
        <v>3.5</v>
      </c>
      <c r="N616" s="19">
        <f>N615+'data'!$G$21*(M615-N615)/60*C615</f>
        <v>3.49746205778211</v>
      </c>
      <c r="O616" s="20">
        <f>IF(N616&lt;='data'!$G$22,1.89,1.47)</f>
        <v>1.47</v>
      </c>
      <c r="P616" s="19">
        <f>$A616</f>
        <v>3060</v>
      </c>
      <c r="Q616" s="20">
        <f>'data'!$G$23-'data'!$G$23*(1-('data'!$G$22^O616)/('data'!$G$22^O616+N616^O616))</f>
        <v>41.0951704437008</v>
      </c>
      <c r="R616" s="20">
        <f>VLOOKUP(IF(P616-'data'!$G$24&lt;0,0,P616-'data'!$G$24),P2:Q1104,2)</f>
        <v>41.0963567425384</v>
      </c>
    </row>
    <row r="617" ht="20.05" customHeight="1">
      <c r="A617" s="17">
        <f>$A616+C616</f>
        <v>3065</v>
      </c>
      <c r="B617" s="18">
        <v>3.5</v>
      </c>
      <c r="C617" s="19">
        <v>5</v>
      </c>
      <c r="D617" t="b" s="20">
        <v>0</v>
      </c>
      <c r="E617" s="21"/>
      <c r="F617" s="22">
        <f>3600*(B617*'data'!$C$15/1000-H617-I616)/C617</f>
        <v>627.893355599125</v>
      </c>
      <c r="G617" s="22">
        <f>IF(F617&gt;'data'!$H$28,'data'!$H$28,IF(F617&lt;0,0,F617))</f>
        <v>627.893355599125</v>
      </c>
      <c r="H617" s="22">
        <f>(J617*'data'!$C$16+K617*OFFSET('data'!$C$17,0,D617)-I616*(OFFSET('data'!$C$18,0,D617)+'data'!$C$19+OFFSET('data'!$C$20,0,D617)))*$C617/60</f>
        <v>-0.8720741049988</v>
      </c>
      <c r="I617" s="22">
        <f>(G617/60)*$C617/60+H617+I616</f>
        <v>22.9087323943552</v>
      </c>
      <c r="J617" s="22">
        <f>J616+('data'!$C$19*I616-'data'!$C$16*J616)*$C617/60</f>
        <v>91.7695263550652</v>
      </c>
      <c r="K617" s="22">
        <f>K616+(OFFSET('data'!$C$20,0,D617)*I616-OFFSET('data'!$C$17,0,D617)*K616)*$C617/60</f>
        <v>189.997393844922</v>
      </c>
      <c r="L617" s="23">
        <f>$A617/60</f>
        <v>51.0833333333333</v>
      </c>
      <c r="M617" s="19">
        <f>I617/'data'!$C$15*1000</f>
        <v>3.5</v>
      </c>
      <c r="N617" s="19">
        <f>N616+'data'!$G$21*(M616-N616)/60*C616</f>
        <v>3.49749192228934</v>
      </c>
      <c r="O617" s="20">
        <f>IF(N617&lt;='data'!$G$22,1.89,1.47)</f>
        <v>1.47</v>
      </c>
      <c r="P617" s="19">
        <f>$A617</f>
        <v>3065</v>
      </c>
      <c r="Q617" s="20">
        <f>'data'!$G$23-'data'!$G$23*(1-('data'!$G$22^O617)/('data'!$G$22^O617+N617^O617))</f>
        <v>41.0948825493706</v>
      </c>
      <c r="R617" s="20">
        <f>VLOOKUP(IF(P617-'data'!$G$24&lt;0,0,P617-'data'!$G$24),P2:Q1104,2)</f>
        <v>41.0960548767718</v>
      </c>
    </row>
    <row r="618" ht="20.05" customHeight="1">
      <c r="A618" s="17">
        <f>$A617+C617</f>
        <v>3070</v>
      </c>
      <c r="B618" s="18">
        <v>3.5</v>
      </c>
      <c r="C618" s="19">
        <v>5</v>
      </c>
      <c r="D618" t="b" s="20">
        <v>0</v>
      </c>
      <c r="E618" s="21"/>
      <c r="F618" s="22">
        <f>3600*(B618*'data'!$C$15/1000-H618-I617)/C618</f>
        <v>627.762124466473</v>
      </c>
      <c r="G618" s="22">
        <f>IF(F618&gt;'data'!$H$28,'data'!$H$28,IF(F618&lt;0,0,F618))</f>
        <v>627.762124466473</v>
      </c>
      <c r="H618" s="22">
        <f>(J618*'data'!$C$16+K618*OFFSET('data'!$C$17,0,D618)-I617*(OFFSET('data'!$C$18,0,D618)+'data'!$C$19+OFFSET('data'!$C$20,0,D618)))*$C618/60</f>
        <v>-0.871891839536783</v>
      </c>
      <c r="I618" s="22">
        <f>(G618/60)*$C618/60+H618+I617</f>
        <v>22.9087323943552</v>
      </c>
      <c r="J618" s="22">
        <f>J617+('data'!$C$19*I617-'data'!$C$16*J617)*$C618/60</f>
        <v>91.7846482036022</v>
      </c>
      <c r="K618" s="22">
        <f>K617+(OFFSET('data'!$C$20,0,D618)*I617-OFFSET('data'!$C$17,0,D618)*K617)*$C618/60</f>
        <v>190.277269069337</v>
      </c>
      <c r="L618" s="23">
        <f>$A618/60</f>
        <v>51.1666666666667</v>
      </c>
      <c r="M618" s="19">
        <f>I618/'data'!$C$15*1000</f>
        <v>3.5</v>
      </c>
      <c r="N618" s="19">
        <f>N617+'data'!$G$21*(M617-N617)/60*C617</f>
        <v>3.49752143537454</v>
      </c>
      <c r="O618" s="20">
        <f>IF(N618&lt;='data'!$G$22,1.89,1.47)</f>
        <v>1.47</v>
      </c>
      <c r="P618" s="19">
        <f>$A618</f>
        <v>3070</v>
      </c>
      <c r="Q618" s="20">
        <f>'data'!$G$23-'data'!$G$23*(1-('data'!$G$22^O618)/('data'!$G$22^O618+N618^O618))</f>
        <v>41.0945980455822</v>
      </c>
      <c r="R618" s="20">
        <f>VLOOKUP(IF(P618-'data'!$G$24&lt;0,0,P618-'data'!$G$24),P2:Q1104,2)</f>
        <v>41.0957565662328</v>
      </c>
    </row>
    <row r="619" ht="20.05" customHeight="1">
      <c r="A619" s="17">
        <f>$A618+C618</f>
        <v>3075</v>
      </c>
      <c r="B619" s="18">
        <v>3.5</v>
      </c>
      <c r="C619" s="19">
        <v>5</v>
      </c>
      <c r="D619" t="b" s="20">
        <v>0</v>
      </c>
      <c r="E619" s="21"/>
      <c r="F619" s="22">
        <f>3600*(B619*'data'!$C$15/1000-H619-I618)/C619</f>
        <v>627.631290783503</v>
      </c>
      <c r="G619" s="22">
        <f>IF(F619&gt;'data'!$H$28,'data'!$H$28,IF(F619&lt;0,0,F619))</f>
        <v>627.631290783503</v>
      </c>
      <c r="H619" s="22">
        <f>(J619*'data'!$C$16+K619*OFFSET('data'!$C$17,0,D619)-I618*(OFFSET('data'!$C$18,0,D619)+'data'!$C$19+OFFSET('data'!$C$20,0,D619)))*$C619/60</f>
        <v>-0.871710126088213</v>
      </c>
      <c r="I619" s="22">
        <f>(G619/60)*$C619/60+H619+I618</f>
        <v>22.9087323943552</v>
      </c>
      <c r="J619" s="22">
        <f>J618+('data'!$C$19*I618-'data'!$C$16*J618)*$C619/60</f>
        <v>91.7996813117262</v>
      </c>
      <c r="K619" s="22">
        <f>K618+(OFFSET('data'!$C$20,0,D619)*I618-OFFSET('data'!$C$17,0,D619)*K618)*$C619/60</f>
        <v>190.557050768703</v>
      </c>
      <c r="L619" s="23">
        <f>$A619/60</f>
        <v>51.25</v>
      </c>
      <c r="M619" s="19">
        <f>I619/'data'!$C$15*1000</f>
        <v>3.5</v>
      </c>
      <c r="N619" s="19">
        <f>N618+'data'!$G$21*(M618-N618)/60*C618</f>
        <v>3.49755060117298</v>
      </c>
      <c r="O619" s="20">
        <f>IF(N619&lt;='data'!$G$22,1.89,1.47)</f>
        <v>1.47</v>
      </c>
      <c r="P619" s="19">
        <f>$A619</f>
        <v>3075</v>
      </c>
      <c r="Q619" s="20">
        <f>'data'!$G$23-'data'!$G$23*(1-('data'!$G$22^O619)/('data'!$G$22^O619+N619^O619))</f>
        <v>41.0943168923719</v>
      </c>
      <c r="R619" s="20">
        <f>VLOOKUP(IF(P619-'data'!$G$24&lt;0,0,P619-'data'!$G$24),P2:Q1104,2)</f>
        <v>41.0954617690135</v>
      </c>
    </row>
    <row r="620" ht="20.05" customHeight="1">
      <c r="A620" s="17">
        <f>$A619+C619</f>
        <v>3080</v>
      </c>
      <c r="B620" s="18">
        <v>3.5</v>
      </c>
      <c r="C620" s="19">
        <v>5</v>
      </c>
      <c r="D620" t="b" s="20">
        <v>0</v>
      </c>
      <c r="E620" s="21"/>
      <c r="F620" s="22">
        <f>3600*(B620*'data'!$C$15/1000-H620-I619)/C620</f>
        <v>627.5008523423689</v>
      </c>
      <c r="G620" s="22">
        <f>IF(F620&gt;'data'!$H$28,'data'!$H$28,IF(F620&lt;0,0,F620))</f>
        <v>627.5008523423689</v>
      </c>
      <c r="H620" s="22">
        <f>(J620*'data'!$C$16+K620*OFFSET('data'!$C$17,0,D620)-I619*(OFFSET('data'!$C$18,0,D620)+'data'!$C$19+OFFSET('data'!$C$20,0,D620)))*$C620/60</f>
        <v>-0.871528961586638</v>
      </c>
      <c r="I620" s="22">
        <f>(G620/60)*$C620/60+H620+I619</f>
        <v>22.9087323943552</v>
      </c>
      <c r="J620" s="22">
        <f>J619+('data'!$C$19*I619-'data'!$C$16*J619)*$C620/60</f>
        <v>91.81462620019759</v>
      </c>
      <c r="K620" s="22">
        <f>K619+(OFFSET('data'!$C$20,0,D620)*I619-OFFSET('data'!$C$17,0,D620)*K619)*$C620/60</f>
        <v>190.836738974273</v>
      </c>
      <c r="L620" s="23">
        <f>$A620/60</f>
        <v>51.3333333333333</v>
      </c>
      <c r="M620" s="19">
        <f>I620/'data'!$C$15*1000</f>
        <v>3.5</v>
      </c>
      <c r="N620" s="19">
        <f>N619+'data'!$G$21*(M619-N619)/60*C619</f>
        <v>3.49757942377125</v>
      </c>
      <c r="O620" s="20">
        <f>IF(N620&lt;='data'!$G$22,1.89,1.47)</f>
        <v>1.47</v>
      </c>
      <c r="P620" s="19">
        <f>$A620</f>
        <v>3080</v>
      </c>
      <c r="Q620" s="20">
        <f>'data'!$G$23-'data'!$G$23*(1-('data'!$G$22^O620)/('data'!$G$22^O620+N620^O620))</f>
        <v>41.0940390502484</v>
      </c>
      <c r="R620" s="20">
        <f>VLOOKUP(IF(P620-'data'!$G$24&lt;0,0,P620-'data'!$G$24),P2:Q1104,2)</f>
        <v>41.0951704437008</v>
      </c>
    </row>
    <row r="621" ht="20.05" customHeight="1">
      <c r="A621" s="17">
        <f>$A620+C620</f>
        <v>3085</v>
      </c>
      <c r="B621" s="18">
        <v>3.5</v>
      </c>
      <c r="C621" s="19">
        <v>5</v>
      </c>
      <c r="D621" t="b" s="20">
        <v>0</v>
      </c>
      <c r="E621" s="21"/>
      <c r="F621" s="22">
        <f>3600*(B621*'data'!$C$15/1000-H621-I620)/C621</f>
        <v>627.3708069481399</v>
      </c>
      <c r="G621" s="22">
        <f>IF(F621&gt;'data'!$H$28,'data'!$H$28,IF(F621&lt;0,0,F621))</f>
        <v>627.3708069481399</v>
      </c>
      <c r="H621" s="22">
        <f>(J621*'data'!$C$16+K621*OFFSET('data'!$C$17,0,D621)-I620*(OFFSET('data'!$C$18,0,D621)+'data'!$C$19+OFFSET('data'!$C$20,0,D621)))*$C621/60</f>
        <v>-0.871348342983543</v>
      </c>
      <c r="I621" s="22">
        <f>(G621/60)*$C621/60+H621+I620</f>
        <v>22.9087323943552</v>
      </c>
      <c r="J621" s="22">
        <f>J620+('data'!$C$19*I620-'data'!$C$16*J620)*$C621/60</f>
        <v>91.8294833867209</v>
      </c>
      <c r="K621" s="22">
        <f>K620+(OFFSET('data'!$C$20,0,D621)*I620-OFFSET('data'!$C$17,0,D621)*K620)*$C621/60</f>
        <v>191.116333717290</v>
      </c>
      <c r="L621" s="23">
        <f>$A621/60</f>
        <v>51.4166666666667</v>
      </c>
      <c r="M621" s="19">
        <f>I621/'data'!$C$15*1000</f>
        <v>3.5</v>
      </c>
      <c r="N621" s="19">
        <f>N620+'data'!$G$21*(M620-N620)/60*C620</f>
        <v>3.49760790720786</v>
      </c>
      <c r="O621" s="20">
        <f>IF(N621&lt;='data'!$G$22,1.89,1.47)</f>
        <v>1.47</v>
      </c>
      <c r="P621" s="19">
        <f>$A621</f>
        <v>3085</v>
      </c>
      <c r="Q621" s="20">
        <f>'data'!$G$23-'data'!$G$23*(1-('data'!$G$22^O621)/('data'!$G$22^O621+N621^O621))</f>
        <v>41.0937644801861</v>
      </c>
      <c r="R621" s="20">
        <f>VLOOKUP(IF(P621-'data'!$G$24&lt;0,0,P621-'data'!$G$24),P2:Q1104,2)</f>
        <v>41.0948825493706</v>
      </c>
    </row>
    <row r="622" ht="20.05" customHeight="1">
      <c r="A622" s="17">
        <f>$A621+C621</f>
        <v>3090</v>
      </c>
      <c r="B622" s="18">
        <v>3.5</v>
      </c>
      <c r="C622" s="19">
        <v>5</v>
      </c>
      <c r="D622" t="b" s="20">
        <v>0</v>
      </c>
      <c r="E622" s="21"/>
      <c r="F622" s="22">
        <f>3600*(B622*'data'!$C$15/1000-H622-I621)/C622</f>
        <v>627.2411524187251</v>
      </c>
      <c r="G622" s="22">
        <f>IF(F622&gt;'data'!$H$28,'data'!$H$28,IF(F622&lt;0,0,F622))</f>
        <v>627.2411524187251</v>
      </c>
      <c r="H622" s="22">
        <f>(J622*'data'!$C$16+K622*OFFSET('data'!$C$17,0,D622)-I621*(OFFSET('data'!$C$18,0,D622)+'data'!$C$19+OFFSET('data'!$C$20,0,D622)))*$C622/60</f>
        <v>-0.871168267248244</v>
      </c>
      <c r="I622" s="22">
        <f>(G622/60)*$C622/60+H622+I621</f>
        <v>22.9087323943552</v>
      </c>
      <c r="J622" s="22">
        <f>J621+('data'!$C$19*I621-'data'!$C$16*J621)*$C622/60</f>
        <v>91.8442533859625</v>
      </c>
      <c r="K622" s="22">
        <f>K621+(OFFSET('data'!$C$20,0,D622)*I621-OFFSET('data'!$C$17,0,D622)*K621)*$C622/60</f>
        <v>191.395835028985</v>
      </c>
      <c r="L622" s="23">
        <f>$A622/60</f>
        <v>51.5</v>
      </c>
      <c r="M622" s="19">
        <f>I622/'data'!$C$15*1000</f>
        <v>3.5</v>
      </c>
      <c r="N622" s="19">
        <f>N621+'data'!$G$21*(M621-N621)/60*C621</f>
        <v>3.4976360554738</v>
      </c>
      <c r="O622" s="20">
        <f>IF(N622&lt;='data'!$G$22,1.89,1.47)</f>
        <v>1.47</v>
      </c>
      <c r="P622" s="19">
        <f>$A622</f>
        <v>3090</v>
      </c>
      <c r="Q622" s="20">
        <f>'data'!$G$23-'data'!$G$23*(1-('data'!$G$22^O622)/('data'!$G$22^O622+N622^O622))</f>
        <v>41.0934931436203</v>
      </c>
      <c r="R622" s="20">
        <f>VLOOKUP(IF(P622-'data'!$G$24&lt;0,0,P622-'data'!$G$24),P2:Q1104,2)</f>
        <v>41.0945980455822</v>
      </c>
    </row>
    <row r="623" ht="20.05" customHeight="1">
      <c r="A623" s="17">
        <f>$A622+C622</f>
        <v>3095</v>
      </c>
      <c r="B623" s="18">
        <v>3.5</v>
      </c>
      <c r="C623" s="19">
        <v>5</v>
      </c>
      <c r="D623" t="b" s="20">
        <v>0</v>
      </c>
      <c r="E623" s="21"/>
      <c r="F623" s="22">
        <f>3600*(B623*'data'!$C$15/1000-H623-I622)/C623</f>
        <v>627.111886584795</v>
      </c>
      <c r="G623" s="22">
        <f>IF(F623&gt;'data'!$H$28,'data'!$H$28,IF(F623&lt;0,0,F623))</f>
        <v>627.111886584795</v>
      </c>
      <c r="H623" s="22">
        <f>(J623*'data'!$C$16+K623*OFFSET('data'!$C$17,0,D623)-I622*(OFFSET('data'!$C$18,0,D623)+'data'!$C$19+OFFSET('data'!$C$20,0,D623)))*$C623/60</f>
        <v>-0.870988731367786</v>
      </c>
      <c r="I623" s="22">
        <f>(G623/60)*$C623/60+H623+I622</f>
        <v>22.9087323943552</v>
      </c>
      <c r="J623" s="22">
        <f>J622+('data'!$C$19*I622-'data'!$C$16*J622)*$C623/60</f>
        <v>91.8589367095685</v>
      </c>
      <c r="K623" s="22">
        <f>K622+(OFFSET('data'!$C$20,0,D623)*I622-OFFSET('data'!$C$17,0,D623)*K622)*$C623/60</f>
        <v>191.675242940581</v>
      </c>
      <c r="L623" s="23">
        <f>$A623/60</f>
        <v>51.5833333333333</v>
      </c>
      <c r="M623" s="19">
        <f>I623/'data'!$C$15*1000</f>
        <v>3.5</v>
      </c>
      <c r="N623" s="19">
        <f>N622+'data'!$G$21*(M622-N622)/60*C622</f>
        <v>3.49766387251309</v>
      </c>
      <c r="O623" s="20">
        <f>IF(N623&lt;='data'!$G$22,1.89,1.47)</f>
        <v>1.47</v>
      </c>
      <c r="P623" s="19">
        <f>$A623</f>
        <v>3095</v>
      </c>
      <c r="Q623" s="20">
        <f>'data'!$G$23-'data'!$G$23*(1-('data'!$G$22^O623)/('data'!$G$22^O623+N623^O623))</f>
        <v>41.0932250024418</v>
      </c>
      <c r="R623" s="20">
        <f>VLOOKUP(IF(P623-'data'!$G$24&lt;0,0,P623-'data'!$G$24),P2:Q1104,2)</f>
        <v>41.0943168923719</v>
      </c>
    </row>
    <row r="624" ht="20.05" customHeight="1">
      <c r="A624" s="17">
        <f>$A623+C623</f>
        <v>3100</v>
      </c>
      <c r="B624" s="18">
        <v>3.5</v>
      </c>
      <c r="C624" s="19">
        <v>5</v>
      </c>
      <c r="D624" t="b" s="20">
        <v>0</v>
      </c>
      <c r="E624" s="21"/>
      <c r="F624" s="22">
        <f>3600*(B624*'data'!$C$15/1000-H624-I623)/C624</f>
        <v>626.983007289712</v>
      </c>
      <c r="G624" s="22">
        <f>IF(F624&gt;'data'!$H$28,'data'!$H$28,IF(F624&lt;0,0,F624))</f>
        <v>626.983007289712</v>
      </c>
      <c r="H624" s="22">
        <f>(J624*'data'!$C$16+K624*OFFSET('data'!$C$17,0,D624)-I623*(OFFSET('data'!$C$18,0,D624)+'data'!$C$19+OFFSET('data'!$C$20,0,D624)))*$C624/60</f>
        <v>-0.870809732346837</v>
      </c>
      <c r="I624" s="22">
        <f>(G624/60)*$C624/60+H624+I623</f>
        <v>22.9087323943552</v>
      </c>
      <c r="J624" s="22">
        <f>J623+('data'!$C$19*I623-'data'!$C$16*J623)*$C624/60</f>
        <v>91.8735338661825</v>
      </c>
      <c r="K624" s="22">
        <f>K623+(OFFSET('data'!$C$20,0,D624)*I623-OFFSET('data'!$C$17,0,D624)*K623)*$C624/60</f>
        <v>191.954557483288</v>
      </c>
      <c r="L624" s="23">
        <f>$A624/60</f>
        <v>51.6666666666667</v>
      </c>
      <c r="M624" s="19">
        <f>I624/'data'!$C$15*1000</f>
        <v>3.5</v>
      </c>
      <c r="N624" s="19">
        <f>N623+'data'!$G$21*(M623-N623)/60*C623</f>
        <v>3.49769136222335</v>
      </c>
      <c r="O624" s="20">
        <f>IF(N624&lt;='data'!$G$22,1.89,1.47)</f>
        <v>1.47</v>
      </c>
      <c r="P624" s="19">
        <f>$A624</f>
        <v>3100</v>
      </c>
      <c r="Q624" s="20">
        <f>'data'!$G$23-'data'!$G$23*(1-('data'!$G$22^O624)/('data'!$G$22^O624+N624^O624))</f>
        <v>41.0929600189908</v>
      </c>
      <c r="R624" s="20">
        <f>VLOOKUP(IF(P624-'data'!$G$24&lt;0,0,P624-'data'!$G$24),P2:Q1104,2)</f>
        <v>41.0940390502484</v>
      </c>
    </row>
    <row r="625" ht="20.05" customHeight="1">
      <c r="A625" s="17">
        <f>$A624+C624</f>
        <v>3105</v>
      </c>
      <c r="B625" s="18">
        <v>3.5</v>
      </c>
      <c r="C625" s="19">
        <v>5</v>
      </c>
      <c r="D625" t="b" s="20">
        <v>0</v>
      </c>
      <c r="E625" s="21"/>
      <c r="F625" s="22">
        <f>3600*(B625*'data'!$C$15/1000-H625-I624)/C625</f>
        <v>626.854512389450</v>
      </c>
      <c r="G625" s="22">
        <f>IF(F625&gt;'data'!$H$28,'data'!$H$28,IF(F625&lt;0,0,F625))</f>
        <v>626.854512389450</v>
      </c>
      <c r="H625" s="22">
        <f>(J625*'data'!$C$16+K625*OFFSET('data'!$C$17,0,D625)-I624*(OFFSET('data'!$C$18,0,D625)+'data'!$C$19+OFFSET('data'!$C$20,0,D625)))*$C625/60</f>
        <v>-0.870631267207584</v>
      </c>
      <c r="I625" s="22">
        <f>(G625/60)*$C625/60+H625+I624</f>
        <v>22.9087323943552</v>
      </c>
      <c r="J625" s="22">
        <f>J624+('data'!$C$19*I624-'data'!$C$16*J624)*$C625/60</f>
        <v>91.8880453614632</v>
      </c>
      <c r="K625" s="22">
        <f>K624+(OFFSET('data'!$C$20,0,D625)*I624-OFFSET('data'!$C$17,0,D625)*K624)*$C625/60</f>
        <v>192.233778688308</v>
      </c>
      <c r="L625" s="23">
        <f>$A625/60</f>
        <v>51.75</v>
      </c>
      <c r="M625" s="19">
        <f>I625/'data'!$C$15*1000</f>
        <v>3.5</v>
      </c>
      <c r="N625" s="19">
        <f>N624+'data'!$G$21*(M624-N624)/60*C624</f>
        <v>3.49771852845632</v>
      </c>
      <c r="O625" s="20">
        <f>IF(N625&lt;='data'!$G$22,1.89,1.47)</f>
        <v>1.47</v>
      </c>
      <c r="P625" s="19">
        <f>$A625</f>
        <v>3105</v>
      </c>
      <c r="Q625" s="20">
        <f>'data'!$G$23-'data'!$G$23*(1-('data'!$G$22^O625)/('data'!$G$22^O625+N625^O625))</f>
        <v>41.0926981560523</v>
      </c>
      <c r="R625" s="20">
        <f>VLOOKUP(IF(P625-'data'!$G$24&lt;0,0,P625-'data'!$G$24),P2:Q1104,2)</f>
        <v>41.0937644801861</v>
      </c>
    </row>
    <row r="626" ht="20.05" customHeight="1">
      <c r="A626" s="17">
        <f>$A625+C625</f>
        <v>3110</v>
      </c>
      <c r="B626" s="18">
        <v>3.5</v>
      </c>
      <c r="C626" s="19">
        <v>5</v>
      </c>
      <c r="D626" t="b" s="20">
        <v>0</v>
      </c>
      <c r="E626" s="21"/>
      <c r="F626" s="22">
        <f>3600*(B626*'data'!$C$15/1000-H626-I625)/C626</f>
        <v>626.726399752524</v>
      </c>
      <c r="G626" s="22">
        <f>IF(F626&gt;'data'!$H$28,'data'!$H$28,IF(F626&lt;0,0,F626))</f>
        <v>626.726399752524</v>
      </c>
      <c r="H626" s="22">
        <f>(J626*'data'!$C$16+K626*OFFSET('data'!$C$17,0,D626)-I625*(OFFSET('data'!$C$18,0,D626)+'data'!$C$19+OFFSET('data'!$C$20,0,D626)))*$C626/60</f>
        <v>-0.870453332989632</v>
      </c>
      <c r="I626" s="22">
        <f>(G626/60)*$C626/60+H626+I625</f>
        <v>22.9087323943552</v>
      </c>
      <c r="J626" s="22">
        <f>J625+('data'!$C$19*I625-'data'!$C$16*J625)*$C626/60</f>
        <v>91.902471698102</v>
      </c>
      <c r="K626" s="22">
        <f>K625+(OFFSET('data'!$C$20,0,D626)*I625-OFFSET('data'!$C$17,0,D626)*K625)*$C626/60</f>
        <v>192.512906586830</v>
      </c>
      <c r="L626" s="23">
        <f>$A626/60</f>
        <v>51.8333333333333</v>
      </c>
      <c r="M626" s="19">
        <f>I626/'data'!$C$15*1000</f>
        <v>3.5</v>
      </c>
      <c r="N626" s="19">
        <f>N625+'data'!$G$21*(M625-N625)/60*C625</f>
        <v>3.49774537501844</v>
      </c>
      <c r="O626" s="20">
        <f>IF(N626&lt;='data'!$G$22,1.89,1.47)</f>
        <v>1.47</v>
      </c>
      <c r="P626" s="19">
        <f>$A626</f>
        <v>3110</v>
      </c>
      <c r="Q626" s="20">
        <f>'data'!$G$23-'data'!$G$23*(1-('data'!$G$22^O626)/('data'!$G$22^O626+N626^O626))</f>
        <v>41.0924393768504</v>
      </c>
      <c r="R626" s="20">
        <f>VLOOKUP(IF(P626-'data'!$G$24&lt;0,0,P626-'data'!$G$24),P2:Q1104,2)</f>
        <v>41.0934931436203</v>
      </c>
    </row>
    <row r="627" ht="20.05" customHeight="1">
      <c r="A627" s="17">
        <f>$A626+C626</f>
        <v>3115</v>
      </c>
      <c r="B627" s="18">
        <v>3.5</v>
      </c>
      <c r="C627" s="19">
        <v>5</v>
      </c>
      <c r="D627" t="b" s="20">
        <v>0</v>
      </c>
      <c r="E627" s="21"/>
      <c r="F627" s="22">
        <f>3600*(B627*'data'!$C$15/1000-H627-I626)/C627</f>
        <v>626.598667259918</v>
      </c>
      <c r="G627" s="22">
        <f>IF(F627&gt;'data'!$H$28,'data'!$H$28,IF(F627&lt;0,0,F627))</f>
        <v>626.598667259918</v>
      </c>
      <c r="H627" s="22">
        <f>(J627*'data'!$C$16+K627*OFFSET('data'!$C$17,0,D627)-I626*(OFFSET('data'!$C$18,0,D627)+'data'!$C$19+OFFSET('data'!$C$20,0,D627)))*$C627/60</f>
        <v>-0.870275926749901</v>
      </c>
      <c r="I627" s="22">
        <f>(G627/60)*$C627/60+H627+I626</f>
        <v>22.9087323943552</v>
      </c>
      <c r="J627" s="22">
        <f>J626+('data'!$C$19*I626-'data'!$C$16*J626)*$C627/60</f>
        <v>91.91681337584021</v>
      </c>
      <c r="K627" s="22">
        <f>K626+(OFFSET('data'!$C$20,0,D627)*I626-OFFSET('data'!$C$17,0,D627)*K626)*$C627/60</f>
        <v>192.791941210035</v>
      </c>
      <c r="L627" s="23">
        <f>$A627/60</f>
        <v>51.9166666666667</v>
      </c>
      <c r="M627" s="19">
        <f>I627/'data'!$C$15*1000</f>
        <v>3.5</v>
      </c>
      <c r="N627" s="19">
        <f>N626+'data'!$G$21*(M626-N626)/60*C626</f>
        <v>3.49777190567134</v>
      </c>
      <c r="O627" s="20">
        <f>IF(N627&lt;='data'!$G$22,1.89,1.47)</f>
        <v>1.47</v>
      </c>
      <c r="P627" s="19">
        <f>$A627</f>
        <v>3115</v>
      </c>
      <c r="Q627" s="20">
        <f>'data'!$G$23-'data'!$G$23*(1-('data'!$G$22^O627)/('data'!$G$22^O627+N627^O627))</f>
        <v>41.0921836450434</v>
      </c>
      <c r="R627" s="20">
        <f>VLOOKUP(IF(P627-'data'!$G$24&lt;0,0,P627-'data'!$G$24),P2:Q1104,2)</f>
        <v>41.0932250024418</v>
      </c>
    </row>
    <row r="628" ht="20.05" customHeight="1">
      <c r="A628" s="17">
        <f>$A627+C627</f>
        <v>3120</v>
      </c>
      <c r="B628" s="18">
        <v>3.5</v>
      </c>
      <c r="C628" s="19">
        <v>5</v>
      </c>
      <c r="D628" t="b" s="20">
        <v>0</v>
      </c>
      <c r="E628" s="21"/>
      <c r="F628" s="22">
        <f>3600*(B628*'data'!$C$15/1000-H628-I627)/C628</f>
        <v>626.4713128050061</v>
      </c>
      <c r="G628" s="22">
        <f>IF(F628&gt;'data'!$H$28,'data'!$H$28,IF(F628&lt;0,0,F628))</f>
        <v>626.4713128050061</v>
      </c>
      <c r="H628" s="22">
        <f>(J628*'data'!$C$16+K628*OFFSET('data'!$C$17,0,D628)-I627*(OFFSET('data'!$C$18,0,D628)+'data'!$C$19+OFFSET('data'!$C$20,0,D628)))*$C628/60</f>
        <v>-0.870099045562524</v>
      </c>
      <c r="I628" s="22">
        <f>(G628/60)*$C628/60+H628+I627</f>
        <v>22.9087323943552</v>
      </c>
      <c r="J628" s="22">
        <f>J627+('data'!$C$19*I627-'data'!$C$16*J627)*$C628/60</f>
        <v>91.9310708914865</v>
      </c>
      <c r="K628" s="22">
        <f>K627+(OFFSET('data'!$C$20,0,D628)*I627-OFFSET('data'!$C$17,0,D628)*K627)*$C628/60</f>
        <v>193.070882589092</v>
      </c>
      <c r="L628" s="23">
        <f>$A628/60</f>
        <v>52</v>
      </c>
      <c r="M628" s="19">
        <f>I628/'data'!$C$15*1000</f>
        <v>3.5</v>
      </c>
      <c r="N628" s="19">
        <f>N627+'data'!$G$21*(M627-N627)/60*C627</f>
        <v>3.49779812413239</v>
      </c>
      <c r="O628" s="20">
        <f>IF(N628&lt;='data'!$G$22,1.89,1.47)</f>
        <v>1.47</v>
      </c>
      <c r="P628" s="19">
        <f>$A628</f>
        <v>3120</v>
      </c>
      <c r="Q628" s="20">
        <f>'data'!$G$23-'data'!$G$23*(1-('data'!$G$22^O628)/('data'!$G$22^O628+N628^O628))</f>
        <v>41.0919309247186</v>
      </c>
      <c r="R628" s="20">
        <f>VLOOKUP(IF(P628-'data'!$G$24&lt;0,0,P628-'data'!$G$24),P2:Q1104,2)</f>
        <v>41.0929600189908</v>
      </c>
    </row>
    <row r="629" ht="20.05" customHeight="1">
      <c r="A629" s="17">
        <f>$A628+C628</f>
        <v>3125</v>
      </c>
      <c r="B629" s="18">
        <v>3.5</v>
      </c>
      <c r="C629" s="19">
        <v>5</v>
      </c>
      <c r="D629" t="b" s="20">
        <v>0</v>
      </c>
      <c r="E629" s="21"/>
      <c r="F629" s="22">
        <f>3600*(B629*'data'!$C$15/1000-H629-I628)/C629</f>
        <v>626.344334293487</v>
      </c>
      <c r="G629" s="22">
        <f>IF(F629&gt;'data'!$H$28,'data'!$H$28,IF(F629&lt;0,0,F629))</f>
        <v>626.344334293487</v>
      </c>
      <c r="H629" s="22">
        <f>(J629*'data'!$C$16+K629*OFFSET('data'!$C$17,0,D629)-I628*(OFFSET('data'!$C$18,0,D629)+'data'!$C$19+OFFSET('data'!$C$20,0,D629)))*$C629/60</f>
        <v>-0.869922686518747</v>
      </c>
      <c r="I629" s="22">
        <f>(G629/60)*$C629/60+H629+I628</f>
        <v>22.9087323943552</v>
      </c>
      <c r="J629" s="22">
        <f>J628+('data'!$C$19*I628-'data'!$C$16*J628)*$C629/60</f>
        <v>91.94524473893409</v>
      </c>
      <c r="K629" s="22">
        <f>K628+(OFFSET('data'!$C$20,0,D629)*I628-OFFSET('data'!$C$17,0,D629)*K628)*$C629/60</f>
        <v>193.349730755160</v>
      </c>
      <c r="L629" s="23">
        <f>$A629/60</f>
        <v>52.0833333333333</v>
      </c>
      <c r="M629" s="19">
        <f>I629/'data'!$C$15*1000</f>
        <v>3.5</v>
      </c>
      <c r="N629" s="19">
        <f>N628+'data'!$G$21*(M628-N628)/60*C628</f>
        <v>3.49782403407522</v>
      </c>
      <c r="O629" s="20">
        <f>IF(N629&lt;='data'!$G$22,1.89,1.47)</f>
        <v>1.47</v>
      </c>
      <c r="P629" s="19">
        <f>$A629</f>
        <v>3125</v>
      </c>
      <c r="Q629" s="20">
        <f>'data'!$G$23-'data'!$G$23*(1-('data'!$G$22^O629)/('data'!$G$22^O629+N629^O629))</f>
        <v>41.0916811803868</v>
      </c>
      <c r="R629" s="20">
        <f>VLOOKUP(IF(P629-'data'!$G$24&lt;0,0,P629-'data'!$G$24),P2:Q1104,2)</f>
        <v>41.0926981560523</v>
      </c>
    </row>
    <row r="630" ht="20.05" customHeight="1">
      <c r="A630" s="17">
        <f>$A629+C629</f>
        <v>3130</v>
      </c>
      <c r="B630" s="18">
        <v>3.5</v>
      </c>
      <c r="C630" s="19">
        <v>5</v>
      </c>
      <c r="D630" t="b" s="20">
        <v>0</v>
      </c>
      <c r="E630" s="21"/>
      <c r="F630" s="22">
        <f>3600*(B630*'data'!$C$15/1000-H630-I629)/C630</f>
        <v>626.217729643305</v>
      </c>
      <c r="G630" s="22">
        <f>IF(F630&gt;'data'!$H$28,'data'!$H$28,IF(F630&lt;0,0,F630))</f>
        <v>626.217729643305</v>
      </c>
      <c r="H630" s="22">
        <f>(J630*'data'!$C$16+K630*OFFSET('data'!$C$17,0,D630)-I629*(OFFSET('data'!$C$18,0,D630)+'data'!$C$19+OFFSET('data'!$C$20,0,D630)))*$C630/60</f>
        <v>-0.869746846726827</v>
      </c>
      <c r="I630" s="22">
        <f>(G630/60)*$C630/60+H630+I629</f>
        <v>22.9087323943552</v>
      </c>
      <c r="J630" s="22">
        <f>J629+('data'!$C$19*I629-'data'!$C$16*J629)*$C630/60</f>
        <v>91.9593354091779</v>
      </c>
      <c r="K630" s="22">
        <f>K629+(OFFSET('data'!$C$20,0,D630)*I629-OFFSET('data'!$C$17,0,D630)*K629)*$C630/60</f>
        <v>193.628485739388</v>
      </c>
      <c r="L630" s="23">
        <f>$A630/60</f>
        <v>52.1666666666667</v>
      </c>
      <c r="M630" s="19">
        <f>I630/'data'!$C$15*1000</f>
        <v>3.5</v>
      </c>
      <c r="N630" s="19">
        <f>N629+'data'!$G$21*(M629-N629)/60*C629</f>
        <v>3.49784963913022</v>
      </c>
      <c r="O630" s="20">
        <f>IF(N630&lt;='data'!$G$22,1.89,1.47)</f>
        <v>1.47</v>
      </c>
      <c r="P630" s="19">
        <f>$A630</f>
        <v>3130</v>
      </c>
      <c r="Q630" s="20">
        <f>'data'!$G$23-'data'!$G$23*(1-('data'!$G$22^O630)/('data'!$G$22^O630+N630^O630))</f>
        <v>41.0914343769781</v>
      </c>
      <c r="R630" s="20">
        <f>VLOOKUP(IF(P630-'data'!$G$24&lt;0,0,P630-'data'!$G$24),P2:Q1104,2)</f>
        <v>41.0924393768504</v>
      </c>
    </row>
    <row r="631" ht="20.05" customHeight="1">
      <c r="A631" s="17">
        <f>$A630+C630</f>
        <v>3135</v>
      </c>
      <c r="B631" s="18">
        <v>3.5</v>
      </c>
      <c r="C631" s="19">
        <v>5</v>
      </c>
      <c r="D631" t="b" s="20">
        <v>0</v>
      </c>
      <c r="E631" s="21"/>
      <c r="F631" s="22">
        <f>3600*(B631*'data'!$C$15/1000-H631-I630)/C631</f>
        <v>626.091496784582</v>
      </c>
      <c r="G631" s="22">
        <f>IF(F631&gt;'data'!$H$28,'data'!$H$28,IF(F631&lt;0,0,F631))</f>
        <v>626.091496784582</v>
      </c>
      <c r="H631" s="22">
        <f>(J631*'data'!$C$16+K631*OFFSET('data'!$C$17,0,D631)-I630*(OFFSET('data'!$C$18,0,D631)+'data'!$C$19+OFFSET('data'!$C$20,0,D631)))*$C631/60</f>
        <v>-0.869571523311934</v>
      </c>
      <c r="I631" s="22">
        <f>(G631/60)*$C631/60+H631+I630</f>
        <v>22.9087323943552</v>
      </c>
      <c r="J631" s="22">
        <f>J630+('data'!$C$19*I630-'data'!$C$16*J630)*$C631/60</f>
        <v>91.97334339033161</v>
      </c>
      <c r="K631" s="22">
        <f>K630+(OFFSET('data'!$C$20,0,D631)*I630-OFFSET('data'!$C$17,0,D631)*K630)*$C631/60</f>
        <v>193.907147572915</v>
      </c>
      <c r="L631" s="23">
        <f>$A631/60</f>
        <v>52.25</v>
      </c>
      <c r="M631" s="19">
        <f>I631/'data'!$C$15*1000</f>
        <v>3.5</v>
      </c>
      <c r="N631" s="19">
        <f>N630+'data'!$G$21*(M630-N630)/60*C630</f>
        <v>3.49787494288508</v>
      </c>
      <c r="O631" s="20">
        <f>IF(N631&lt;='data'!$G$22,1.89,1.47)</f>
        <v>1.47</v>
      </c>
      <c r="P631" s="19">
        <f>$A631</f>
        <v>3135</v>
      </c>
      <c r="Q631" s="20">
        <f>'data'!$G$23-'data'!$G$23*(1-('data'!$G$22^O631)/('data'!$G$22^O631+N631^O631))</f>
        <v>41.0911904798361</v>
      </c>
      <c r="R631" s="20">
        <f>VLOOKUP(IF(P631-'data'!$G$24&lt;0,0,P631-'data'!$G$24),P2:Q1104,2)</f>
        <v>41.0921836450434</v>
      </c>
    </row>
    <row r="632" ht="20.05" customHeight="1">
      <c r="A632" s="17">
        <f>$A631+C631</f>
        <v>3140</v>
      </c>
      <c r="B632" s="18">
        <v>3.5</v>
      </c>
      <c r="C632" s="19">
        <v>5</v>
      </c>
      <c r="D632" t="b" s="20">
        <v>0</v>
      </c>
      <c r="E632" s="21"/>
      <c r="F632" s="22">
        <f>3600*(B632*'data'!$C$15/1000-H632-I631)/C632</f>
        <v>625.965633659545</v>
      </c>
      <c r="G632" s="22">
        <f>IF(F632&gt;'data'!$H$28,'data'!$H$28,IF(F632&lt;0,0,F632))</f>
        <v>625.965633659545</v>
      </c>
      <c r="H632" s="22">
        <f>(J632*'data'!$C$16+K632*OFFSET('data'!$C$17,0,D632)-I631*(OFFSET('data'!$C$18,0,D632)+'data'!$C$19+OFFSET('data'!$C$20,0,D632)))*$C632/60</f>
        <v>-0.86939671341605</v>
      </c>
      <c r="I632" s="22">
        <f>(G632/60)*$C632/60+H632+I631</f>
        <v>22.9087323943552</v>
      </c>
      <c r="J632" s="22">
        <f>J631+('data'!$C$19*I631-'data'!$C$16*J631)*$C632/60</f>
        <v>91.9872691676442</v>
      </c>
      <c r="K632" s="22">
        <f>K631+(OFFSET('data'!$C$20,0,D632)*I631-OFFSET('data'!$C$17,0,D632)*K631)*$C632/60</f>
        <v>194.185716286868</v>
      </c>
      <c r="L632" s="23">
        <f>$A632/60</f>
        <v>52.3333333333333</v>
      </c>
      <c r="M632" s="19">
        <f>I632/'data'!$C$15*1000</f>
        <v>3.5</v>
      </c>
      <c r="N632" s="19">
        <f>N631+'data'!$G$21*(M631-N631)/60*C631</f>
        <v>3.49789994888526</v>
      </c>
      <c r="O632" s="20">
        <f>IF(N632&lt;='data'!$G$22,1.89,1.47)</f>
        <v>1.47</v>
      </c>
      <c r="P632" s="19">
        <f>$A632</f>
        <v>3140</v>
      </c>
      <c r="Q632" s="20">
        <f>'data'!$G$23-'data'!$G$23*(1-('data'!$G$22^O632)/('data'!$G$22^O632+N632^O632))</f>
        <v>41.0909494547135</v>
      </c>
      <c r="R632" s="20">
        <f>VLOOKUP(IF(P632-'data'!$G$24&lt;0,0,P632-'data'!$G$24),P2:Q1104,2)</f>
        <v>41.0919309247186</v>
      </c>
    </row>
    <row r="633" ht="20.05" customHeight="1">
      <c r="A633" s="17">
        <f>$A632+C632</f>
        <v>3145</v>
      </c>
      <c r="B633" s="18">
        <v>3.5</v>
      </c>
      <c r="C633" s="19">
        <v>5</v>
      </c>
      <c r="D633" t="b" s="20">
        <v>0</v>
      </c>
      <c r="E633" s="21"/>
      <c r="F633" s="22">
        <f>3600*(B633*'data'!$C$15/1000-H633-I632)/C633</f>
        <v>625.840138222458</v>
      </c>
      <c r="G633" s="22">
        <f>IF(F633&gt;'data'!$H$28,'data'!$H$28,IF(F633&lt;0,0,F633))</f>
        <v>625.840138222458</v>
      </c>
      <c r="H633" s="22">
        <f>(J633*'data'!$C$16+K633*OFFSET('data'!$C$17,0,D633)-I632*(OFFSET('data'!$C$18,0,D633)+'data'!$C$19+OFFSET('data'!$C$20,0,D633)))*$C633/60</f>
        <v>-0.8692224141978731</v>
      </c>
      <c r="I633" s="22">
        <f>(G633/60)*$C633/60+H633+I632</f>
        <v>22.9087323943552</v>
      </c>
      <c r="J633" s="22">
        <f>J632+('data'!$C$19*I632-'data'!$C$16*J632)*$C633/60</f>
        <v>92.00111322351729</v>
      </c>
      <c r="K633" s="22">
        <f>K632+(OFFSET('data'!$C$20,0,D633)*I632-OFFSET('data'!$C$17,0,D633)*K632)*$C633/60</f>
        <v>194.464191912364</v>
      </c>
      <c r="L633" s="23">
        <f>$A633/60</f>
        <v>52.4166666666667</v>
      </c>
      <c r="M633" s="19">
        <f>I633/'data'!$C$15*1000</f>
        <v>3.5</v>
      </c>
      <c r="N633" s="19">
        <f>N632+'data'!$G$21*(M632-N632)/60*C632</f>
        <v>3.49792466063451</v>
      </c>
      <c r="O633" s="20">
        <f>IF(N633&lt;='data'!$G$22,1.89,1.47)</f>
        <v>1.47</v>
      </c>
      <c r="P633" s="19">
        <f>$A633</f>
        <v>3145</v>
      </c>
      <c r="Q633" s="20">
        <f>'data'!$G$23-'data'!$G$23*(1-('data'!$G$22^O633)/('data'!$G$22^O633+N633^O633))</f>
        <v>41.090711267767</v>
      </c>
      <c r="R633" s="20">
        <f>VLOOKUP(IF(P633-'data'!$G$24&lt;0,0,P633-'data'!$G$24),P2:Q1104,2)</f>
        <v>41.0916811803868</v>
      </c>
    </row>
    <row r="634" ht="20.05" customHeight="1">
      <c r="A634" s="17">
        <f>$A633+C633</f>
        <v>3150</v>
      </c>
      <c r="B634" s="18">
        <v>3.5</v>
      </c>
      <c r="C634" s="19">
        <v>5</v>
      </c>
      <c r="D634" t="b" s="20">
        <v>0</v>
      </c>
      <c r="E634" s="21"/>
      <c r="F634" s="22">
        <f>3600*(B634*'data'!$C$15/1000-H634-I633)/C634</f>
        <v>625.715008439544</v>
      </c>
      <c r="G634" s="22">
        <f>IF(F634&gt;'data'!$H$28,'data'!$H$28,IF(F634&lt;0,0,F634))</f>
        <v>625.715008439544</v>
      </c>
      <c r="H634" s="22">
        <f>(J634*'data'!$C$16+K634*OFFSET('data'!$C$17,0,D634)-I633*(OFFSET('data'!$C$18,0,D634)+'data'!$C$19+OFFSET('data'!$C$20,0,D634)))*$C634/60</f>
        <v>-0.869048622832715</v>
      </c>
      <c r="I634" s="22">
        <f>(G634/60)*$C634/60+H634+I633</f>
        <v>22.9087323943552</v>
      </c>
      <c r="J634" s="22">
        <f>J633+('data'!$C$19*I633-'data'!$C$16*J633)*$C634/60</f>
        <v>92.0148760375215</v>
      </c>
      <c r="K634" s="22">
        <f>K633+(OFFSET('data'!$C$20,0,D634)*I633-OFFSET('data'!$C$17,0,D634)*K633)*$C634/60</f>
        <v>194.742574480511</v>
      </c>
      <c r="L634" s="23">
        <f>$A634/60</f>
        <v>52.5</v>
      </c>
      <c r="M634" s="19">
        <f>I634/'data'!$C$15*1000</f>
        <v>3.5</v>
      </c>
      <c r="N634" s="19">
        <f>N633+'data'!$G$21*(M633-N633)/60*C633</f>
        <v>3.49794908159533</v>
      </c>
      <c r="O634" s="20">
        <f>IF(N634&lt;='data'!$G$22,1.89,1.47)</f>
        <v>1.47</v>
      </c>
      <c r="P634" s="19">
        <f>$A634</f>
        <v>3150</v>
      </c>
      <c r="Q634" s="20">
        <f>'data'!$G$23-'data'!$G$23*(1-('data'!$G$22^O634)/('data'!$G$22^O634+N634^O634))</f>
        <v>41.090475885553</v>
      </c>
      <c r="R634" s="20">
        <f>VLOOKUP(IF(P634-'data'!$G$24&lt;0,0,P634-'data'!$G$24),P2:Q1104,2)</f>
        <v>41.0914343769781</v>
      </c>
    </row>
    <row r="635" ht="20.05" customHeight="1">
      <c r="A635" s="17">
        <f>$A634+C634</f>
        <v>3155</v>
      </c>
      <c r="B635" s="18">
        <v>3.5</v>
      </c>
      <c r="C635" s="19">
        <v>5</v>
      </c>
      <c r="D635" t="b" s="20">
        <v>0</v>
      </c>
      <c r="E635" s="21"/>
      <c r="F635" s="22">
        <f>3600*(B635*'data'!$C$15/1000-H635-I634)/C635</f>
        <v>625.5902422889239</v>
      </c>
      <c r="G635" s="22">
        <f>IF(F635&gt;'data'!$H$28,'data'!$H$28,IF(F635&lt;0,0,F635))</f>
        <v>625.5902422889239</v>
      </c>
      <c r="H635" s="22">
        <f>(J635*'data'!$C$16+K635*OFFSET('data'!$C$17,0,D635)-I634*(OFFSET('data'!$C$18,0,D635)+'data'!$C$19+OFFSET('data'!$C$20,0,D635)))*$C635/60</f>
        <v>-0.868875336512409</v>
      </c>
      <c r="I635" s="22">
        <f>(G635/60)*$C635/60+H635+I634</f>
        <v>22.9087323943552</v>
      </c>
      <c r="J635" s="22">
        <f>J634+('data'!$C$19*I634-'data'!$C$16*J634)*$C635/60</f>
        <v>92.0285580864131</v>
      </c>
      <c r="K635" s="22">
        <f>K634+(OFFSET('data'!$C$20,0,D635)*I634-OFFSET('data'!$C$17,0,D635)*K634)*$C635/60</f>
        <v>195.020864022406</v>
      </c>
      <c r="L635" s="23">
        <f>$A635/60</f>
        <v>52.5833333333333</v>
      </c>
      <c r="M635" s="19">
        <f>I635/'data'!$C$15*1000</f>
        <v>3.5</v>
      </c>
      <c r="N635" s="19">
        <f>N634+'data'!$G$21*(M634-N634)/60*C634</f>
        <v>3.4979732151895</v>
      </c>
      <c r="O635" s="20">
        <f>IF(N635&lt;='data'!$G$22,1.89,1.47)</f>
        <v>1.47</v>
      </c>
      <c r="P635" s="19">
        <f>$A635</f>
        <v>3155</v>
      </c>
      <c r="Q635" s="20">
        <f>'data'!$G$23-'data'!$G$23*(1-('data'!$G$22^O635)/('data'!$G$22^O635+N635^O635))</f>
        <v>41.0902432750222</v>
      </c>
      <c r="R635" s="20">
        <f>VLOOKUP(IF(P635-'data'!$G$24&lt;0,0,P635-'data'!$G$24),P2:Q1104,2)</f>
        <v>41.0911904798361</v>
      </c>
    </row>
    <row r="636" ht="20.05" customHeight="1">
      <c r="A636" s="17">
        <f>$A635+C635</f>
        <v>3160</v>
      </c>
      <c r="B636" s="18">
        <v>3.5</v>
      </c>
      <c r="C636" s="19">
        <v>5</v>
      </c>
      <c r="D636" t="b" s="20">
        <v>0</v>
      </c>
      <c r="E636" s="21"/>
      <c r="F636" s="22">
        <f>3600*(B636*'data'!$C$15/1000-H636-I635)/C636</f>
        <v>625.465837760539</v>
      </c>
      <c r="G636" s="22">
        <f>IF(F636&gt;'data'!$H$28,'data'!$H$28,IF(F636&lt;0,0,F636))</f>
        <v>625.465837760539</v>
      </c>
      <c r="H636" s="22">
        <f>(J636*'data'!$C$16+K636*OFFSET('data'!$C$17,0,D636)-I635*(OFFSET('data'!$C$18,0,D636)+'data'!$C$19+OFFSET('data'!$C$20,0,D636)))*$C636/60</f>
        <v>-0.868702552445208</v>
      </c>
      <c r="I636" s="22">
        <f>(G636/60)*$C636/60+H636+I635</f>
        <v>22.9087323943552</v>
      </c>
      <c r="J636" s="22">
        <f>J635+('data'!$C$19*I635-'data'!$C$16*J635)*$C636/60</f>
        <v>92.0421598441507</v>
      </c>
      <c r="K636" s="22">
        <f>K635+(OFFSET('data'!$C$20,0,D636)*I635-OFFSET('data'!$C$17,0,D636)*K635)*$C636/60</f>
        <v>195.299060569134</v>
      </c>
      <c r="L636" s="23">
        <f>$A636/60</f>
        <v>52.6666666666667</v>
      </c>
      <c r="M636" s="19">
        <f>I636/'data'!$C$15*1000</f>
        <v>3.5</v>
      </c>
      <c r="N636" s="19">
        <f>N635+'data'!$G$21*(M635-N635)/60*C635</f>
        <v>3.49799706479852</v>
      </c>
      <c r="O636" s="20">
        <f>IF(N636&lt;='data'!$G$22,1.89,1.47)</f>
        <v>1.47</v>
      </c>
      <c r="P636" s="19">
        <f>$A636</f>
        <v>3160</v>
      </c>
      <c r="Q636" s="20">
        <f>'data'!$G$23-'data'!$G$23*(1-('data'!$G$22^O636)/('data'!$G$22^O636+N636^O636))</f>
        <v>41.0900134035153</v>
      </c>
      <c r="R636" s="20">
        <f>VLOOKUP(IF(P636-'data'!$G$24&lt;0,0,P636-'data'!$G$24),P2:Q1104,2)</f>
        <v>41.0909494547135</v>
      </c>
    </row>
    <row r="637" ht="20.05" customHeight="1">
      <c r="A637" s="17">
        <f>$A636+C636</f>
        <v>3165</v>
      </c>
      <c r="B637" s="18">
        <v>3.5</v>
      </c>
      <c r="C637" s="19">
        <v>5</v>
      </c>
      <c r="D637" t="b" s="20">
        <v>0</v>
      </c>
      <c r="E637" s="21"/>
      <c r="F637" s="22">
        <f>3600*(B637*'data'!$C$15/1000-H637-I636)/C637</f>
        <v>625.341792856087</v>
      </c>
      <c r="G637" s="22">
        <f>IF(F637&gt;'data'!$H$28,'data'!$H$28,IF(F637&lt;0,0,F637))</f>
        <v>625.341792856087</v>
      </c>
      <c r="H637" s="22">
        <f>(J637*'data'!$C$16+K637*OFFSET('data'!$C$17,0,D637)-I636*(OFFSET('data'!$C$18,0,D637)+'data'!$C$19+OFFSET('data'!$C$20,0,D637)))*$C637/60</f>
        <v>-0.868530267855692</v>
      </c>
      <c r="I637" s="22">
        <f>(G637/60)*$C637/60+H637+I636</f>
        <v>22.9087323943552</v>
      </c>
      <c r="J637" s="22">
        <f>J636+('data'!$C$19*I636-'data'!$C$16*J636)*$C637/60</f>
        <v>92.0556817819115</v>
      </c>
      <c r="K637" s="22">
        <f>K636+(OFFSET('data'!$C$20,0,D637)*I636-OFFSET('data'!$C$17,0,D637)*K636)*$C637/60</f>
        <v>195.577164151772</v>
      </c>
      <c r="L637" s="23">
        <f>$A637/60</f>
        <v>52.75</v>
      </c>
      <c r="M637" s="19">
        <f>I637/'data'!$C$15*1000</f>
        <v>3.5</v>
      </c>
      <c r="N637" s="19">
        <f>N636+'data'!$G$21*(M636-N636)/60*C636</f>
        <v>3.49802063376411</v>
      </c>
      <c r="O637" s="20">
        <f>IF(N637&lt;='data'!$G$22,1.89,1.47)</f>
        <v>1.47</v>
      </c>
      <c r="P637" s="19">
        <f>$A637</f>
        <v>3165</v>
      </c>
      <c r="Q637" s="20">
        <f>'data'!$G$23-'data'!$G$23*(1-('data'!$G$22^O637)/('data'!$G$22^O637+N637^O637))</f>
        <v>41.0897862387585</v>
      </c>
      <c r="R637" s="20">
        <f>VLOOKUP(IF(P637-'data'!$G$24&lt;0,0,P637-'data'!$G$24),P2:Q1104,2)</f>
        <v>41.090711267767</v>
      </c>
    </row>
    <row r="638" ht="20.05" customHeight="1">
      <c r="A638" s="17">
        <f>$A637+C637</f>
        <v>3170</v>
      </c>
      <c r="B638" s="18">
        <v>3.5</v>
      </c>
      <c r="C638" s="19">
        <v>5</v>
      </c>
      <c r="D638" t="b" s="20">
        <v>0</v>
      </c>
      <c r="E638" s="21"/>
      <c r="F638" s="22">
        <f>3600*(B638*'data'!$C$15/1000-H638-I637)/C638</f>
        <v>625.2181055889509</v>
      </c>
      <c r="G638" s="22">
        <f>IF(F638&gt;'data'!$H$28,'data'!$H$28,IF(F638&lt;0,0,F638))</f>
        <v>625.2181055889509</v>
      </c>
      <c r="H638" s="22">
        <f>(J638*'data'!$C$16+K638*OFFSET('data'!$C$17,0,D638)-I637*(OFFSET('data'!$C$18,0,D638)+'data'!$C$19+OFFSET('data'!$C$20,0,D638)))*$C638/60</f>
        <v>-0.868358479984669</v>
      </c>
      <c r="I638" s="22">
        <f>(G638/60)*$C638/60+H638+I637</f>
        <v>22.9087323943552</v>
      </c>
      <c r="J638" s="22">
        <f>J637+('data'!$C$19*I637-'data'!$C$16*J637)*$C638/60</f>
        <v>92.06912436810759</v>
      </c>
      <c r="K638" s="22">
        <f>K637+(OFFSET('data'!$C$20,0,D638)*I637-OFFSET('data'!$C$17,0,D638)*K637)*$C638/60</f>
        <v>195.855174801385</v>
      </c>
      <c r="L638" s="23">
        <f>$A638/60</f>
        <v>52.8333333333333</v>
      </c>
      <c r="M638" s="19">
        <f>I638/'data'!$C$15*1000</f>
        <v>3.5</v>
      </c>
      <c r="N638" s="19">
        <f>N637+'data'!$G$21*(M637-N637)/60*C637</f>
        <v>3.49804392538865</v>
      </c>
      <c r="O638" s="20">
        <f>IF(N638&lt;='data'!$G$22,1.89,1.47)</f>
        <v>1.47</v>
      </c>
      <c r="P638" s="19">
        <f>$A638</f>
        <v>3170</v>
      </c>
      <c r="Q638" s="20">
        <f>'data'!$G$23-'data'!$G$23*(1-('data'!$G$22^O638)/('data'!$G$22^O638+N638^O638))</f>
        <v>41.0895617488588</v>
      </c>
      <c r="R638" s="20">
        <f>VLOOKUP(IF(P638-'data'!$G$24&lt;0,0,P638-'data'!$G$24),P2:Q1104,2)</f>
        <v>41.090475885553</v>
      </c>
    </row>
    <row r="639" ht="20.05" customHeight="1">
      <c r="A639" s="17">
        <f>$A638+C638</f>
        <v>3175</v>
      </c>
      <c r="B639" s="18">
        <v>3.5</v>
      </c>
      <c r="C639" s="19">
        <v>5</v>
      </c>
      <c r="D639" t="b" s="20">
        <v>0</v>
      </c>
      <c r="E639" s="21"/>
      <c r="F639" s="22">
        <f>3600*(B639*'data'!$C$15/1000-H639-I638)/C639</f>
        <v>625.094773984130</v>
      </c>
      <c r="G639" s="22">
        <f>IF(F639&gt;'data'!$H$28,'data'!$H$28,IF(F639&lt;0,0,F639))</f>
        <v>625.094773984130</v>
      </c>
      <c r="H639" s="22">
        <f>(J639*'data'!$C$16+K639*OFFSET('data'!$C$17,0,D639)-I638*(OFFSET('data'!$C$18,0,D639)+'data'!$C$19+OFFSET('data'!$C$20,0,D639)))*$C639/60</f>
        <v>-0.868187186089084</v>
      </c>
      <c r="I639" s="22">
        <f>(G639/60)*$C639/60+H639+I638</f>
        <v>22.9087323943552</v>
      </c>
      <c r="J639" s="22">
        <f>J638+('data'!$C$19*I638-'data'!$C$16*J638)*$C639/60</f>
        <v>92.0824880684024</v>
      </c>
      <c r="K639" s="22">
        <f>K638+(OFFSET('data'!$C$20,0,D639)*I638-OFFSET('data'!$C$17,0,D639)*K638)*$C639/60</f>
        <v>196.133092549028</v>
      </c>
      <c r="L639" s="23">
        <f>$A639/60</f>
        <v>52.9166666666667</v>
      </c>
      <c r="M639" s="19">
        <f>I639/'data'!$C$15*1000</f>
        <v>3.5</v>
      </c>
      <c r="N639" s="19">
        <f>N638+'data'!$G$21*(M638-N638)/60*C638</f>
        <v>3.49806694293568</v>
      </c>
      <c r="O639" s="20">
        <f>IF(N639&lt;='data'!$G$22,1.89,1.47)</f>
        <v>1.47</v>
      </c>
      <c r="P639" s="19">
        <f>$A639</f>
        <v>3175</v>
      </c>
      <c r="Q639" s="20">
        <f>'data'!$G$23-'data'!$G$23*(1-('data'!$G$22^O639)/('data'!$G$22^O639+N639^O639))</f>
        <v>41.0893399022992</v>
      </c>
      <c r="R639" s="20">
        <f>VLOOKUP(IF(P639-'data'!$G$24&lt;0,0,P639-'data'!$G$24),P2:Q1104,2)</f>
        <v>41.0902432750222</v>
      </c>
    </row>
    <row r="640" ht="20.05" customHeight="1">
      <c r="A640" s="17">
        <f>$A639+C639</f>
        <v>3180</v>
      </c>
      <c r="B640" s="18">
        <v>3.5</v>
      </c>
      <c r="C640" s="19">
        <v>5</v>
      </c>
      <c r="D640" t="b" s="20">
        <v>0</v>
      </c>
      <c r="E640" s="21"/>
      <c r="F640" s="22">
        <f>3600*(B640*'data'!$C$15/1000-H640-I639)/C640</f>
        <v>624.971796078170</v>
      </c>
      <c r="G640" s="22">
        <f>IF(F640&gt;'data'!$H$28,'data'!$H$28,IF(F640&lt;0,0,F640))</f>
        <v>624.971796078170</v>
      </c>
      <c r="H640" s="22">
        <f>(J640*'data'!$C$16+K640*OFFSET('data'!$C$17,0,D640)-I639*(OFFSET('data'!$C$18,0,D640)+'data'!$C$19+OFFSET('data'!$C$20,0,D640)))*$C640/60</f>
        <v>-0.868016383441918</v>
      </c>
      <c r="I640" s="22">
        <f>(G640/60)*$C640/60+H640+I639</f>
        <v>22.9087323943552</v>
      </c>
      <c r="J640" s="22">
        <f>J639+('data'!$C$19*I639-'data'!$C$16*J639)*$C640/60</f>
        <v>92.0957733457265</v>
      </c>
      <c r="K640" s="22">
        <f>K639+(OFFSET('data'!$C$20,0,D640)*I639-OFFSET('data'!$C$17,0,D640)*K639)*$C640/60</f>
        <v>196.410917425746</v>
      </c>
      <c r="L640" s="23">
        <f>$A640/60</f>
        <v>53</v>
      </c>
      <c r="M640" s="19">
        <f>I640/'data'!$C$15*1000</f>
        <v>3.5</v>
      </c>
      <c r="N640" s="19">
        <f>N639+'data'!$G$21*(M639-N639)/60*C639</f>
        <v>3.49808968963033</v>
      </c>
      <c r="O640" s="20">
        <f>IF(N640&lt;='data'!$G$22,1.89,1.47)</f>
        <v>1.47</v>
      </c>
      <c r="P640" s="19">
        <f>$A640</f>
        <v>3180</v>
      </c>
      <c r="Q640" s="20">
        <f>'data'!$G$23-'data'!$G$23*(1-('data'!$G$22^O640)/('data'!$G$22^O640+N640^O640))</f>
        <v>41.0891206679347</v>
      </c>
      <c r="R640" s="20">
        <f>VLOOKUP(IF(P640-'data'!$G$24&lt;0,0,P640-'data'!$G$24),P2:Q1104,2)</f>
        <v>41.0900134035153</v>
      </c>
    </row>
    <row r="641" ht="20.05" customHeight="1">
      <c r="A641" s="17">
        <f>$A640+C640</f>
        <v>3185</v>
      </c>
      <c r="B641" s="18">
        <v>3.5</v>
      </c>
      <c r="C641" s="19">
        <v>5</v>
      </c>
      <c r="D641" t="b" s="20">
        <v>0</v>
      </c>
      <c r="E641" s="21"/>
      <c r="F641" s="22">
        <f>3600*(B641*'data'!$C$15/1000-H641-I640)/C641</f>
        <v>624.849169919103</v>
      </c>
      <c r="G641" s="22">
        <f>IF(F641&gt;'data'!$H$28,'data'!$H$28,IF(F641&lt;0,0,F641))</f>
        <v>624.849169919103</v>
      </c>
      <c r="H641" s="22">
        <f>(J641*'data'!$C$16+K641*OFFSET('data'!$C$17,0,D641)-I640*(OFFSET('data'!$C$18,0,D641)+'data'!$C$19+OFFSET('data'!$C$20,0,D641)))*$C641/60</f>
        <v>-0.867846069332102</v>
      </c>
      <c r="I641" s="22">
        <f>(G641/60)*$C641/60+H641+I640</f>
        <v>22.9087323943552</v>
      </c>
      <c r="J641" s="22">
        <f>J640+('data'!$C$19*I640-'data'!$C$16*J640)*$C641/60</f>
        <v>92.10898066029399</v>
      </c>
      <c r="K641" s="22">
        <f>K640+(OFFSET('data'!$C$20,0,D641)*I640-OFFSET('data'!$C$17,0,D641)*K640)*$C641/60</f>
        <v>196.688649462574</v>
      </c>
      <c r="L641" s="23">
        <f>$A641/60</f>
        <v>53.0833333333333</v>
      </c>
      <c r="M641" s="19">
        <f>I641/'data'!$C$15*1000</f>
        <v>3.5</v>
      </c>
      <c r="N641" s="19">
        <f>N640+'data'!$G$21*(M640-N640)/60*C640</f>
        <v>3.49811216865977</v>
      </c>
      <c r="O641" s="20">
        <f>IF(N641&lt;='data'!$G$22,1.89,1.47)</f>
        <v>1.47</v>
      </c>
      <c r="P641" s="19">
        <f>$A641</f>
        <v>3185</v>
      </c>
      <c r="Q641" s="20">
        <f>'data'!$G$23-'data'!$G$23*(1-('data'!$G$22^O641)/('data'!$G$22^O641+N641^O641))</f>
        <v>41.0889040149879</v>
      </c>
      <c r="R641" s="20">
        <f>VLOOKUP(IF(P641-'data'!$G$24&lt;0,0,P641-'data'!$G$24),P2:Q1104,2)</f>
        <v>41.0897862387585</v>
      </c>
    </row>
    <row r="642" ht="20.05" customHeight="1">
      <c r="A642" s="17">
        <f>$A641+C641</f>
        <v>3190</v>
      </c>
      <c r="B642" s="18">
        <v>3.5</v>
      </c>
      <c r="C642" s="19">
        <v>5</v>
      </c>
      <c r="D642" t="b" s="20">
        <v>0</v>
      </c>
      <c r="E642" s="21"/>
      <c r="F642" s="22">
        <f>3600*(B642*'data'!$C$15/1000-H642-I641)/C642</f>
        <v>624.726893566369</v>
      </c>
      <c r="G642" s="22">
        <f>IF(F642&gt;'data'!$H$28,'data'!$H$28,IF(F642&lt;0,0,F642))</f>
        <v>624.726893566369</v>
      </c>
      <c r="H642" s="22">
        <f>(J642*'data'!$C$16+K642*OFFSET('data'!$C$17,0,D642)-I641*(OFFSET('data'!$C$18,0,D642)+'data'!$C$19+OFFSET('data'!$C$20,0,D642)))*$C642/60</f>
        <v>-0.867676241064416</v>
      </c>
      <c r="I642" s="22">
        <f>(G642/60)*$C642/60+H642+I641</f>
        <v>22.9087323943552</v>
      </c>
      <c r="J642" s="22">
        <f>J641+('data'!$C$19*I641-'data'!$C$16*J641)*$C642/60</f>
        <v>92.12211046961821</v>
      </c>
      <c r="K642" s="22">
        <f>K641+(OFFSET('data'!$C$20,0,D642)*I641-OFFSET('data'!$C$17,0,D642)*K641)*$C642/60</f>
        <v>196.966288690535</v>
      </c>
      <c r="L642" s="23">
        <f>$A642/60</f>
        <v>53.1666666666667</v>
      </c>
      <c r="M642" s="19">
        <f>I642/'data'!$C$15*1000</f>
        <v>3.5</v>
      </c>
      <c r="N642" s="19">
        <f>N641+'data'!$G$21*(M641-N641)/60*C641</f>
        <v>3.49813438317368</v>
      </c>
      <c r="O642" s="20">
        <f>IF(N642&lt;='data'!$G$22,1.89,1.47)</f>
        <v>1.47</v>
      </c>
      <c r="P642" s="19">
        <f>$A642</f>
        <v>3190</v>
      </c>
      <c r="Q642" s="20">
        <f>'data'!$G$23-'data'!$G$23*(1-('data'!$G$22^O642)/('data'!$G$22^O642+N642^O642))</f>
        <v>41.0886899130441</v>
      </c>
      <c r="R642" s="20">
        <f>VLOOKUP(IF(P642-'data'!$G$24&lt;0,0,P642-'data'!$G$24),P2:Q1104,2)</f>
        <v>41.0895617488588</v>
      </c>
    </row>
    <row r="643" ht="20.05" customHeight="1">
      <c r="A643" s="17">
        <f>$A642+C642</f>
        <v>3195</v>
      </c>
      <c r="B643" s="18">
        <v>3.5</v>
      </c>
      <c r="C643" s="19">
        <v>5</v>
      </c>
      <c r="D643" t="b" s="20">
        <v>0</v>
      </c>
      <c r="E643" s="21"/>
      <c r="F643" s="22">
        <f>3600*(B643*'data'!$C$15/1000-H643-I642)/C643</f>
        <v>624.604965090756</v>
      </c>
      <c r="G643" s="22">
        <f>IF(F643&gt;'data'!$H$28,'data'!$H$28,IF(F643&lt;0,0,F643))</f>
        <v>624.604965090756</v>
      </c>
      <c r="H643" s="22">
        <f>(J643*'data'!$C$16+K643*OFFSET('data'!$C$17,0,D643)-I642*(OFFSET('data'!$C$18,0,D643)+'data'!$C$19+OFFSET('data'!$C$20,0,D643)))*$C643/60</f>
        <v>-0.867506895959399</v>
      </c>
      <c r="I643" s="22">
        <f>(G643/60)*$C643/60+H643+I642</f>
        <v>22.9087323943552</v>
      </c>
      <c r="J643" s="22">
        <f>J642+('data'!$C$19*I642-'data'!$C$16*J642)*$C643/60</f>
        <v>92.1351632285276</v>
      </c>
      <c r="K643" s="22">
        <f>K642+(OFFSET('data'!$C$20,0,D643)*I642-OFFSET('data'!$C$17,0,D643)*K642)*$C643/60</f>
        <v>197.243835140644</v>
      </c>
      <c r="L643" s="23">
        <f>$A643/60</f>
        <v>53.25</v>
      </c>
      <c r="M643" s="19">
        <f>I643/'data'!$C$15*1000</f>
        <v>3.5</v>
      </c>
      <c r="N643" s="19">
        <f>N642+'data'!$G$21*(M642-N642)/60*C642</f>
        <v>3.49815633628467</v>
      </c>
      <c r="O643" s="20">
        <f>IF(N643&lt;='data'!$G$22,1.89,1.47)</f>
        <v>1.47</v>
      </c>
      <c r="P643" s="19">
        <f>$A643</f>
        <v>3195</v>
      </c>
      <c r="Q643" s="20">
        <f>'data'!$G$23-'data'!$G$23*(1-('data'!$G$22^O643)/('data'!$G$22^O643+N643^O643))</f>
        <v>41.0884783320478</v>
      </c>
      <c r="R643" s="20">
        <f>VLOOKUP(IF(P643-'data'!$G$24&lt;0,0,P643-'data'!$G$24),P2:Q1104,2)</f>
        <v>41.0893399022992</v>
      </c>
    </row>
    <row r="644" ht="20.05" customHeight="1">
      <c r="A644" s="17">
        <f>$A643+C643</f>
        <v>3200</v>
      </c>
      <c r="B644" s="18">
        <v>3.5</v>
      </c>
      <c r="C644" s="19">
        <v>5</v>
      </c>
      <c r="D644" t="b" s="20">
        <v>0</v>
      </c>
      <c r="E644" s="21"/>
      <c r="F644" s="22">
        <f>3600*(B644*'data'!$C$15/1000-H644-I643)/C644</f>
        <v>624.483382574336</v>
      </c>
      <c r="G644" s="22">
        <f>IF(F644&gt;'data'!$H$28,'data'!$H$28,IF(F644&lt;0,0,F644))</f>
        <v>624.483382574336</v>
      </c>
      <c r="H644" s="22">
        <f>(J644*'data'!$C$16+K644*OFFSET('data'!$C$17,0,D644)-I643*(OFFSET('data'!$C$18,0,D644)+'data'!$C$19+OFFSET('data'!$C$20,0,D644)))*$C644/60</f>
        <v>-0.86733803135326</v>
      </c>
      <c r="I644" s="22">
        <f>(G644/60)*$C644/60+H644+I643</f>
        <v>22.9087323943552</v>
      </c>
      <c r="J644" s="22">
        <f>J643+('data'!$C$19*I643-'data'!$C$16*J643)*$C644/60</f>
        <v>92.14813938918149</v>
      </c>
      <c r="K644" s="22">
        <f>K643+(OFFSET('data'!$C$20,0,D644)*I643-OFFSET('data'!$C$17,0,D644)*K643)*$C644/60</f>
        <v>197.521288843903</v>
      </c>
      <c r="L644" s="23">
        <f>$A644/60</f>
        <v>53.3333333333333</v>
      </c>
      <c r="M644" s="19">
        <f>I644/'data'!$C$15*1000</f>
        <v>3.5</v>
      </c>
      <c r="N644" s="19">
        <f>N643+'data'!$G$21*(M643-N643)/60*C643</f>
        <v>3.49817803106872</v>
      </c>
      <c r="O644" s="20">
        <f>IF(N644&lt;='data'!$G$22,1.89,1.47)</f>
        <v>1.47</v>
      </c>
      <c r="P644" s="19">
        <f>$A644</f>
        <v>3200</v>
      </c>
      <c r="Q644" s="20">
        <f>'data'!$G$23-'data'!$G$23*(1-('data'!$G$22^O644)/('data'!$G$22^O644+N644^O644))</f>
        <v>41.0882692422978</v>
      </c>
      <c r="R644" s="20">
        <f>VLOOKUP(IF(P644-'data'!$G$24&lt;0,0,P644-'data'!$G$24),P2:Q1104,2)</f>
        <v>41.0891206679347</v>
      </c>
    </row>
    <row r="645" ht="20.05" customHeight="1">
      <c r="A645" s="17">
        <f>$A644+C644</f>
        <v>3205</v>
      </c>
      <c r="B645" s="18">
        <v>3.5</v>
      </c>
      <c r="C645" s="19">
        <v>5</v>
      </c>
      <c r="D645" t="b" s="20">
        <v>0</v>
      </c>
      <c r="E645" s="21"/>
      <c r="F645" s="22">
        <f>3600*(B645*'data'!$C$15/1000-H645-I644)/C645</f>
        <v>624.362144110392</v>
      </c>
      <c r="G645" s="22">
        <f>IF(F645&gt;'data'!$H$28,'data'!$H$28,IF(F645&lt;0,0,F645))</f>
        <v>624.362144110392</v>
      </c>
      <c r="H645" s="22">
        <f>(J645*'data'!$C$16+K645*OFFSET('data'!$C$17,0,D645)-I644*(OFFSET('data'!$C$18,0,D645)+'data'!$C$19+OFFSET('data'!$C$20,0,D645)))*$C645/60</f>
        <v>-0.867169644597781</v>
      </c>
      <c r="I645" s="22">
        <f>(G645/60)*$C645/60+H645+I644</f>
        <v>22.9087323943552</v>
      </c>
      <c r="J645" s="22">
        <f>J644+('data'!$C$19*I644-'data'!$C$16*J644)*$C645/60</f>
        <v>92.1610394010859</v>
      </c>
      <c r="K645" s="22">
        <f>K644+(OFFSET('data'!$C$20,0,D645)*I644-OFFSET('data'!$C$17,0,D645)*K644)*$C645/60</f>
        <v>197.798649831305</v>
      </c>
      <c r="L645" s="23">
        <f>$A645/60</f>
        <v>53.4166666666667</v>
      </c>
      <c r="M645" s="19">
        <f>I645/'data'!$C$15*1000</f>
        <v>3.5</v>
      </c>
      <c r="N645" s="19">
        <f>N644+'data'!$G$21*(M644-N644)/60*C644</f>
        <v>3.49819947056562</v>
      </c>
      <c r="O645" s="20">
        <f>IF(N645&lt;='data'!$G$22,1.89,1.47)</f>
        <v>1.47</v>
      </c>
      <c r="P645" s="19">
        <f>$A645</f>
        <v>3205</v>
      </c>
      <c r="Q645" s="20">
        <f>'data'!$G$23-'data'!$G$23*(1-('data'!$G$22^O645)/('data'!$G$22^O645+N645^O645))</f>
        <v>41.0880626144434</v>
      </c>
      <c r="R645" s="20">
        <f>VLOOKUP(IF(P645-'data'!$G$24&lt;0,0,P645-'data'!$G$24),P2:Q1104,2)</f>
        <v>41.0889040149879</v>
      </c>
    </row>
    <row r="646" ht="20.05" customHeight="1">
      <c r="A646" s="17">
        <f>$A645+C645</f>
        <v>3210</v>
      </c>
      <c r="B646" s="18">
        <v>3.5</v>
      </c>
      <c r="C646" s="19">
        <v>5</v>
      </c>
      <c r="D646" t="b" s="20">
        <v>0</v>
      </c>
      <c r="E646" s="21"/>
      <c r="F646" s="22">
        <f>3600*(B646*'data'!$C$15/1000-H646-I645)/C646</f>
        <v>624.241247803350</v>
      </c>
      <c r="G646" s="22">
        <f>IF(F646&gt;'data'!$H$28,'data'!$H$28,IF(F646&lt;0,0,F646))</f>
        <v>624.241247803350</v>
      </c>
      <c r="H646" s="22">
        <f>(J646*'data'!$C$16+K646*OFFSET('data'!$C$17,0,D646)-I645*(OFFSET('data'!$C$18,0,D646)+'data'!$C$19+OFFSET('data'!$C$20,0,D646)))*$C646/60</f>
        <v>-0.867001733060224</v>
      </c>
      <c r="I646" s="22">
        <f>(G646/60)*$C646/60+H646+I645</f>
        <v>22.9087323943552</v>
      </c>
      <c r="J646" s="22">
        <f>J645+('data'!$C$19*I645-'data'!$C$16*J645)*$C646/60</f>
        <v>92.17386371110889</v>
      </c>
      <c r="K646" s="22">
        <f>K645+(OFFSET('data'!$C$20,0,D646)*I645-OFFSET('data'!$C$17,0,D646)*K645)*$C646/60</f>
        <v>198.075918133833</v>
      </c>
      <c r="L646" s="23">
        <f>$A646/60</f>
        <v>53.5</v>
      </c>
      <c r="M646" s="19">
        <f>I646/'data'!$C$15*1000</f>
        <v>3.5</v>
      </c>
      <c r="N646" s="19">
        <f>N645+'data'!$G$21*(M645-N645)/60*C645</f>
        <v>3.49822065777939</v>
      </c>
      <c r="O646" s="20">
        <f>IF(N646&lt;='data'!$G$22,1.89,1.47)</f>
        <v>1.47</v>
      </c>
      <c r="P646" s="19">
        <f>$A646</f>
        <v>3210</v>
      </c>
      <c r="Q646" s="20">
        <f>'data'!$G$23-'data'!$G$23*(1-('data'!$G$22^O646)/('data'!$G$22^O646+N646^O646))</f>
        <v>41.0878584194799</v>
      </c>
      <c r="R646" s="20">
        <f>VLOOKUP(IF(P646-'data'!$G$24&lt;0,0,P646-'data'!$G$24),P2:Q1104,2)</f>
        <v>41.0886899130441</v>
      </c>
    </row>
    <row r="647" ht="20.05" customHeight="1">
      <c r="A647" s="17">
        <f>$A646+C646</f>
        <v>3215</v>
      </c>
      <c r="B647" s="18">
        <v>3.5</v>
      </c>
      <c r="C647" s="19">
        <v>5</v>
      </c>
      <c r="D647" t="b" s="20">
        <v>0</v>
      </c>
      <c r="E647" s="21"/>
      <c r="F647" s="22">
        <f>3600*(B647*'data'!$C$15/1000-H647-I646)/C647</f>
        <v>624.120691768728</v>
      </c>
      <c r="G647" s="22">
        <f>IF(F647&gt;'data'!$H$28,'data'!$H$28,IF(F647&lt;0,0,F647))</f>
        <v>624.120691768728</v>
      </c>
      <c r="H647" s="22">
        <f>(J647*'data'!$C$16+K647*OFFSET('data'!$C$17,0,D647)-I646*(OFFSET('data'!$C$18,0,D647)+'data'!$C$19+OFFSET('data'!$C$20,0,D647)))*$C647/60</f>
        <v>-0.866834294123249</v>
      </c>
      <c r="I647" s="22">
        <f>(G647/60)*$C647/60+H647+I646</f>
        <v>22.9087323943552</v>
      </c>
      <c r="J647" s="22">
        <f>J646+('data'!$C$19*I646-'data'!$C$16*J646)*$C647/60</f>
        <v>92.1866127634962</v>
      </c>
      <c r="K647" s="22">
        <f>K646+(OFFSET('data'!$C$20,0,D647)*I646-OFFSET('data'!$C$17,0,D647)*K646)*$C647/60</f>
        <v>198.353093782459</v>
      </c>
      <c r="L647" s="23">
        <f>$A647/60</f>
        <v>53.5833333333333</v>
      </c>
      <c r="M647" s="19">
        <f>I647/'data'!$C$15*1000</f>
        <v>3.5</v>
      </c>
      <c r="N647" s="19">
        <f>N646+'data'!$G$21*(M646-N646)/60*C646</f>
        <v>3.4982415956787</v>
      </c>
      <c r="O647" s="20">
        <f>IF(N647&lt;='data'!$G$22,1.89,1.47)</f>
        <v>1.47</v>
      </c>
      <c r="P647" s="19">
        <f>$A647</f>
        <v>3215</v>
      </c>
      <c r="Q647" s="20">
        <f>'data'!$G$23-'data'!$G$23*(1-('data'!$G$22^O647)/('data'!$G$22^O647+N647^O647))</f>
        <v>41.0876566287449</v>
      </c>
      <c r="R647" s="20">
        <f>VLOOKUP(IF(P647-'data'!$G$24&lt;0,0,P647-'data'!$G$24),P2:Q1104,2)</f>
        <v>41.0884783320478</v>
      </c>
    </row>
    <row r="648" ht="20.05" customHeight="1">
      <c r="A648" s="17">
        <f>$A647+C647</f>
        <v>3220</v>
      </c>
      <c r="B648" s="18">
        <v>3.5</v>
      </c>
      <c r="C648" s="19">
        <v>5</v>
      </c>
      <c r="D648" t="b" s="20">
        <v>0</v>
      </c>
      <c r="E648" s="21"/>
      <c r="F648" s="22">
        <f>3600*(B648*'data'!$C$15/1000-H648-I647)/C648</f>
        <v>624.0004741330559</v>
      </c>
      <c r="G648" s="22">
        <f>IF(F648&gt;'data'!$H$28,'data'!$H$28,IF(F648&lt;0,0,F648))</f>
        <v>624.0004741330559</v>
      </c>
      <c r="H648" s="22">
        <f>(J648*'data'!$C$16+K648*OFFSET('data'!$C$17,0,D648)-I647*(OFFSET('data'!$C$18,0,D648)+'data'!$C$19+OFFSET('data'!$C$20,0,D648)))*$C648/60</f>
        <v>-0.866667325184815</v>
      </c>
      <c r="I648" s="22">
        <f>(G648/60)*$C648/60+H648+I647</f>
        <v>22.9087323943552</v>
      </c>
      <c r="J648" s="22">
        <f>J647+('data'!$C$19*I647-'data'!$C$16*J647)*$C648/60</f>
        <v>92.1992869998865</v>
      </c>
      <c r="K648" s="22">
        <f>K647+(OFFSET('data'!$C$20,0,D648)*I647-OFFSET('data'!$C$17,0,D648)*K647)*$C648/60</f>
        <v>198.630176808145</v>
      </c>
      <c r="L648" s="23">
        <f>$A648/60</f>
        <v>53.6666666666667</v>
      </c>
      <c r="M648" s="19">
        <f>I648/'data'!$C$15*1000</f>
        <v>3.5</v>
      </c>
      <c r="N648" s="19">
        <f>N647+'data'!$G$21*(M647-N647)/60*C647</f>
        <v>3.49826228719728</v>
      </c>
      <c r="O648" s="20">
        <f>IF(N648&lt;='data'!$G$22,1.89,1.47)</f>
        <v>1.47</v>
      </c>
      <c r="P648" s="19">
        <f>$A648</f>
        <v>3220</v>
      </c>
      <c r="Q648" s="20">
        <f>'data'!$G$23-'data'!$G$23*(1-('data'!$G$22^O648)/('data'!$G$22^O648+N648^O648))</f>
        <v>41.0874572139141</v>
      </c>
      <c r="R648" s="20">
        <f>VLOOKUP(IF(P648-'data'!$G$24&lt;0,0,P648-'data'!$G$24),P2:Q1104,2)</f>
        <v>41.0882692422978</v>
      </c>
    </row>
    <row r="649" ht="20.05" customHeight="1">
      <c r="A649" s="17">
        <f>$A648+C648</f>
        <v>3225</v>
      </c>
      <c r="B649" s="18">
        <v>3.5</v>
      </c>
      <c r="C649" s="19">
        <v>5</v>
      </c>
      <c r="D649" t="b" s="20">
        <v>0</v>
      </c>
      <c r="E649" s="21"/>
      <c r="F649" s="22">
        <f>3600*(B649*'data'!$C$15/1000-H649-I648)/C649</f>
        <v>623.880593033817</v>
      </c>
      <c r="G649" s="22">
        <f>IF(F649&gt;'data'!$H$28,'data'!$H$28,IF(F649&lt;0,0,F649))</f>
        <v>623.880593033817</v>
      </c>
      <c r="H649" s="22">
        <f>(J649*'data'!$C$16+K649*OFFSET('data'!$C$17,0,D649)-I648*(OFFSET('data'!$C$18,0,D649)+'data'!$C$19+OFFSET('data'!$C$20,0,D649)))*$C649/60</f>
        <v>-0.866500823658094</v>
      </c>
      <c r="I649" s="22">
        <f>(G649/60)*$C649/60+H649+I648</f>
        <v>22.9087323943552</v>
      </c>
      <c r="J649" s="22">
        <f>J648+('data'!$C$19*I648-'data'!$C$16*J648)*$C649/60</f>
        <v>92.2118868593268</v>
      </c>
      <c r="K649" s="22">
        <f>K648+(OFFSET('data'!$C$20,0,D649)*I648-OFFSET('data'!$C$17,0,D649)*K648)*$C649/60</f>
        <v>198.907167241843</v>
      </c>
      <c r="L649" s="23">
        <f>$A649/60</f>
        <v>53.75</v>
      </c>
      <c r="M649" s="19">
        <f>I649/'data'!$C$15*1000</f>
        <v>3.5</v>
      </c>
      <c r="N649" s="19">
        <f>N648+'data'!$G$21*(M648-N648)/60*C648</f>
        <v>3.49828273523435</v>
      </c>
      <c r="O649" s="20">
        <f>IF(N649&lt;='data'!$G$22,1.89,1.47)</f>
        <v>1.47</v>
      </c>
      <c r="P649" s="19">
        <f>$A649</f>
        <v>3225</v>
      </c>
      <c r="Q649" s="20">
        <f>'data'!$G$23-'data'!$G$23*(1-('data'!$G$22^O649)/('data'!$G$22^O649+N649^O649))</f>
        <v>41.0872601469971</v>
      </c>
      <c r="R649" s="20">
        <f>VLOOKUP(IF(P649-'data'!$G$24&lt;0,0,P649-'data'!$G$24),P2:Q1104,2)</f>
        <v>41.0880626144434</v>
      </c>
    </row>
    <row r="650" ht="20.05" customHeight="1">
      <c r="A650" s="17">
        <f>$A649+C649</f>
        <v>3230</v>
      </c>
      <c r="B650" s="18">
        <v>3.5</v>
      </c>
      <c r="C650" s="19">
        <v>5</v>
      </c>
      <c r="D650" t="b" s="20">
        <v>0</v>
      </c>
      <c r="E650" s="21"/>
      <c r="F650" s="22">
        <f>3600*(B650*'data'!$C$15/1000-H650-I649)/C650</f>
        <v>623.761046619384</v>
      </c>
      <c r="G650" s="22">
        <f>IF(F650&gt;'data'!$H$28,'data'!$H$28,IF(F650&lt;0,0,F650))</f>
        <v>623.761046619384</v>
      </c>
      <c r="H650" s="22">
        <f>(J650*'data'!$C$16+K650*OFFSET('data'!$C$17,0,D650)-I649*(OFFSET('data'!$C$18,0,D650)+'data'!$C$19+OFFSET('data'!$C$20,0,D650)))*$C650/60</f>
        <v>-0.866334786971381</v>
      </c>
      <c r="I650" s="22">
        <f>(G650/60)*$C650/60+H650+I649</f>
        <v>22.9087323943552</v>
      </c>
      <c r="J650" s="22">
        <f>J649+('data'!$C$19*I649-'data'!$C$16*J649)*$C650/60</f>
        <v>92.2244127782877</v>
      </c>
      <c r="K650" s="22">
        <f>K649+(OFFSET('data'!$C$20,0,D650)*I649-OFFSET('data'!$C$17,0,D650)*K649)*$C650/60</f>
        <v>199.184065114494</v>
      </c>
      <c r="L650" s="23">
        <f>$A650/60</f>
        <v>53.8333333333333</v>
      </c>
      <c r="M650" s="19">
        <f>I650/'data'!$C$15*1000</f>
        <v>3.5</v>
      </c>
      <c r="N650" s="19">
        <f>N649+'data'!$G$21*(M649-N649)/60*C649</f>
        <v>3.49830294265501</v>
      </c>
      <c r="O650" s="20">
        <f>IF(N650&lt;='data'!$G$22,1.89,1.47)</f>
        <v>1.47</v>
      </c>
      <c r="P650" s="19">
        <f>$A650</f>
        <v>3230</v>
      </c>
      <c r="Q650" s="20">
        <f>'data'!$G$23-'data'!$G$23*(1-('data'!$G$22^O650)/('data'!$G$22^O650+N650^O650))</f>
        <v>41.0870654003338</v>
      </c>
      <c r="R650" s="20">
        <f>VLOOKUP(IF(P650-'data'!$G$24&lt;0,0,P650-'data'!$G$24),P2:Q1104,2)</f>
        <v>41.0878584194799</v>
      </c>
    </row>
    <row r="651" ht="20.05" customHeight="1">
      <c r="A651" s="17">
        <f>$A650+C650</f>
        <v>3235</v>
      </c>
      <c r="B651" s="18">
        <v>3.5</v>
      </c>
      <c r="C651" s="19">
        <v>5</v>
      </c>
      <c r="D651" t="b" s="20">
        <v>0</v>
      </c>
      <c r="E651" s="21"/>
      <c r="F651" s="22">
        <f>3600*(B651*'data'!$C$15/1000-H651-I650)/C651</f>
        <v>623.641833048954</v>
      </c>
      <c r="G651" s="22">
        <f>IF(F651&gt;'data'!$H$28,'data'!$H$28,IF(F651&lt;0,0,F651))</f>
        <v>623.641833048954</v>
      </c>
      <c r="H651" s="22">
        <f>(J651*'data'!$C$16+K651*OFFSET('data'!$C$17,0,D651)-I650*(OFFSET('data'!$C$18,0,D651)+'data'!$C$19+OFFSET('data'!$C$20,0,D651)))*$C651/60</f>
        <v>-0.8661692125680061</v>
      </c>
      <c r="I651" s="22">
        <f>(G651/60)*$C651/60+H651+I650</f>
        <v>22.9087323943552</v>
      </c>
      <c r="J651" s="22">
        <f>J650+('data'!$C$19*I650-'data'!$C$16*J650)*$C651/60</f>
        <v>92.2368651906783</v>
      </c>
      <c r="K651" s="22">
        <f>K650+(OFFSET('data'!$C$20,0,D651)*I650-OFFSET('data'!$C$17,0,D651)*K650)*$C651/60</f>
        <v>199.460870457028</v>
      </c>
      <c r="L651" s="23">
        <f>$A651/60</f>
        <v>53.9166666666667</v>
      </c>
      <c r="M651" s="19">
        <f>I651/'data'!$C$15*1000</f>
        <v>3.5</v>
      </c>
      <c r="N651" s="19">
        <f>N650+'data'!$G$21*(M650-N650)/60*C650</f>
        <v>3.49832291229064</v>
      </c>
      <c r="O651" s="20">
        <f>IF(N651&lt;='data'!$G$22,1.89,1.47)</f>
        <v>1.47</v>
      </c>
      <c r="P651" s="19">
        <f>$A651</f>
        <v>3235</v>
      </c>
      <c r="Q651" s="20">
        <f>'data'!$G$23-'data'!$G$23*(1-('data'!$G$22^O651)/('data'!$G$22^O651+N651^O651))</f>
        <v>41.0868729465903</v>
      </c>
      <c r="R651" s="20">
        <f>VLOOKUP(IF(P651-'data'!$G$24&lt;0,0,P651-'data'!$G$24),P2:Q1104,2)</f>
        <v>41.0876566287449</v>
      </c>
    </row>
    <row r="652" ht="20.05" customHeight="1">
      <c r="A652" s="17">
        <f>$A651+C651</f>
        <v>3240</v>
      </c>
      <c r="B652" s="18">
        <v>3.5</v>
      </c>
      <c r="C652" s="19">
        <v>5</v>
      </c>
      <c r="D652" t="b" s="20">
        <v>0</v>
      </c>
      <c r="E652" s="21"/>
      <c r="F652" s="22">
        <f>3600*(B652*'data'!$C$15/1000-H652-I651)/C652</f>
        <v>623.522950492487</v>
      </c>
      <c r="G652" s="22">
        <f>IF(F652&gt;'data'!$H$28,'data'!$H$28,IF(F652&lt;0,0,F652))</f>
        <v>623.522950492487</v>
      </c>
      <c r="H652" s="22">
        <f>(J652*'data'!$C$16+K652*OFFSET('data'!$C$17,0,D652)-I651*(OFFSET('data'!$C$18,0,D652)+'data'!$C$19+OFFSET('data'!$C$20,0,D652)))*$C652/60</f>
        <v>-0.866004097906247</v>
      </c>
      <c r="I652" s="22">
        <f>(G652/60)*$C652/60+H652+I651</f>
        <v>22.9087323943552</v>
      </c>
      <c r="J652" s="22">
        <f>J651+('data'!$C$19*I651-'data'!$C$16*J651)*$C652/60</f>
        <v>92.24924452786141</v>
      </c>
      <c r="K652" s="22">
        <f>K651+(OFFSET('data'!$C$20,0,D652)*I651-OFFSET('data'!$C$17,0,D652)*K651)*$C652/60</f>
        <v>199.737583300366</v>
      </c>
      <c r="L652" s="23">
        <f>$A652/60</f>
        <v>54</v>
      </c>
      <c r="M652" s="19">
        <f>I652/'data'!$C$15*1000</f>
        <v>3.5</v>
      </c>
      <c r="N652" s="19">
        <f>N651+'data'!$G$21*(M651-N651)/60*C651</f>
        <v>3.49834264693931</v>
      </c>
      <c r="O652" s="20">
        <f>IF(N652&lt;='data'!$G$22,1.89,1.47)</f>
        <v>1.47</v>
      </c>
      <c r="P652" s="19">
        <f>$A652</f>
        <v>3240</v>
      </c>
      <c r="Q652" s="20">
        <f>'data'!$G$23-'data'!$G$23*(1-('data'!$G$22^O652)/('data'!$G$22^O652+N652^O652))</f>
        <v>41.0866827587551</v>
      </c>
      <c r="R652" s="20">
        <f>VLOOKUP(IF(P652-'data'!$G$24&lt;0,0,P652-'data'!$G$24),P2:Q1104,2)</f>
        <v>41.0874572139141</v>
      </c>
    </row>
    <row r="653" ht="20.05" customHeight="1">
      <c r="A653" s="17">
        <f>$A652+C652</f>
        <v>3245</v>
      </c>
      <c r="B653" s="18">
        <v>3.5</v>
      </c>
      <c r="C653" s="19">
        <v>5</v>
      </c>
      <c r="D653" t="b" s="20">
        <v>0</v>
      </c>
      <c r="E653" s="21"/>
      <c r="F653" s="22">
        <f>3600*(B653*'data'!$C$15/1000-H653-I652)/C653</f>
        <v>623.404397130639</v>
      </c>
      <c r="G653" s="22">
        <f>IF(F653&gt;'data'!$H$28,'data'!$H$28,IF(F653&lt;0,0,F653))</f>
        <v>623.404397130639</v>
      </c>
      <c r="H653" s="22">
        <f>(J653*'data'!$C$16+K653*OFFSET('data'!$C$17,0,D653)-I652*(OFFSET('data'!$C$18,0,D653)+'data'!$C$19+OFFSET('data'!$C$20,0,D653)))*$C653/60</f>
        <v>-0.865839440459236</v>
      </c>
      <c r="I653" s="22">
        <f>(G653/60)*$C653/60+H653+I652</f>
        <v>22.9087323943552</v>
      </c>
      <c r="J653" s="22">
        <f>J652+('data'!$C$19*I652-'data'!$C$16*J652)*$C653/60</f>
        <v>92.2615512186685</v>
      </c>
      <c r="K653" s="22">
        <f>K652+(OFFSET('data'!$C$20,0,D653)*I652-OFFSET('data'!$C$17,0,D653)*K652)*$C653/60</f>
        <v>200.014203675419</v>
      </c>
      <c r="L653" s="23">
        <f>$A653/60</f>
        <v>54.0833333333333</v>
      </c>
      <c r="M653" s="19">
        <f>I653/'data'!$C$15*1000</f>
        <v>3.5</v>
      </c>
      <c r="N653" s="19">
        <f>N652+'data'!$G$21*(M652-N652)/60*C652</f>
        <v>3.49836214936616</v>
      </c>
      <c r="O653" s="20">
        <f>IF(N653&lt;='data'!$G$22,1.89,1.47)</f>
        <v>1.47</v>
      </c>
      <c r="P653" s="19">
        <f>$A653</f>
        <v>3245</v>
      </c>
      <c r="Q653" s="20">
        <f>'data'!$G$23-'data'!$G$23*(1-('data'!$G$22^O653)/('data'!$G$22^O653+N653^O653))</f>
        <v>41.086494810135</v>
      </c>
      <c r="R653" s="20">
        <f>VLOOKUP(IF(P653-'data'!$G$24&lt;0,0,P653-'data'!$G$24),P2:Q1104,2)</f>
        <v>41.0872601469971</v>
      </c>
    </row>
    <row r="654" ht="20.05" customHeight="1">
      <c r="A654" s="17">
        <f>$A653+C653</f>
        <v>3250</v>
      </c>
      <c r="B654" s="18">
        <v>3.5</v>
      </c>
      <c r="C654" s="19">
        <v>5</v>
      </c>
      <c r="D654" t="b" s="20">
        <v>0</v>
      </c>
      <c r="E654" s="21"/>
      <c r="F654" s="22">
        <f>3600*(B654*'data'!$C$15/1000-H654-I653)/C654</f>
        <v>623.286171154703</v>
      </c>
      <c r="G654" s="22">
        <f>IF(F654&gt;'data'!$H$28,'data'!$H$28,IF(F654&lt;0,0,F654))</f>
        <v>623.286171154703</v>
      </c>
      <c r="H654" s="22">
        <f>(J654*'data'!$C$16+K654*OFFSET('data'!$C$17,0,D654)-I653*(OFFSET('data'!$C$18,0,D654)+'data'!$C$19+OFFSET('data'!$C$20,0,D654)))*$C654/60</f>
        <v>-0.86567523771488</v>
      </c>
      <c r="I654" s="22">
        <f>(G654/60)*$C654/60+H654+I653</f>
        <v>22.9087323943552</v>
      </c>
      <c r="J654" s="22">
        <f>J653+('data'!$C$19*I653-'data'!$C$16*J653)*$C654/60</f>
        <v>92.2737856894145</v>
      </c>
      <c r="K654" s="22">
        <f>K653+(OFFSET('data'!$C$20,0,D654)*I653-OFFSET('data'!$C$17,0,D654)*K653)*$C654/60</f>
        <v>200.290731613086</v>
      </c>
      <c r="L654" s="23">
        <f>$A654/60</f>
        <v>54.1666666666667</v>
      </c>
      <c r="M654" s="19">
        <f>I654/'data'!$C$15*1000</f>
        <v>3.5</v>
      </c>
      <c r="N654" s="19">
        <f>N653+'data'!$G$21*(M653-N653)/60*C653</f>
        <v>3.4983814223038</v>
      </c>
      <c r="O654" s="20">
        <f>IF(N654&lt;='data'!$G$22,1.89,1.47)</f>
        <v>1.47</v>
      </c>
      <c r="P654" s="19">
        <f>$A654</f>
        <v>3250</v>
      </c>
      <c r="Q654" s="20">
        <f>'data'!$G$23-'data'!$G$23*(1-('data'!$G$22^O654)/('data'!$G$22^O654+N654^O654))</f>
        <v>41.0863090743518</v>
      </c>
      <c r="R654" s="20">
        <f>VLOOKUP(IF(P654-'data'!$G$24&lt;0,0,P654-'data'!$G$24),P2:Q1104,2)</f>
        <v>41.0870654003338</v>
      </c>
    </row>
    <row r="655" ht="20.05" customHeight="1">
      <c r="A655" s="17">
        <f>$A654+C654</f>
        <v>3255</v>
      </c>
      <c r="B655" s="18">
        <v>3.5</v>
      </c>
      <c r="C655" s="19">
        <v>5</v>
      </c>
      <c r="D655" t="b" s="20">
        <v>0</v>
      </c>
      <c r="E655" s="21"/>
      <c r="F655" s="22">
        <f>3600*(B655*'data'!$C$15/1000-H655-I654)/C655</f>
        <v>623.168270766544</v>
      </c>
      <c r="G655" s="22">
        <f>IF(F655&gt;'data'!$H$28,'data'!$H$28,IF(F655&lt;0,0,F655))</f>
        <v>623.168270766544</v>
      </c>
      <c r="H655" s="22">
        <f>(J655*'data'!$C$16+K655*OFFSET('data'!$C$17,0,D655)-I654*(OFFSET('data'!$C$18,0,D655)+'data'!$C$19+OFFSET('data'!$C$20,0,D655)))*$C655/60</f>
        <v>-0.86551148717577</v>
      </c>
      <c r="I655" s="22">
        <f>(G655/60)*$C655/60+H655+I654</f>
        <v>22.9087323943552</v>
      </c>
      <c r="J655" s="22">
        <f>J654+('data'!$C$19*I654-'data'!$C$16*J654)*$C655/60</f>
        <v>92.2859483639125</v>
      </c>
      <c r="K655" s="22">
        <f>K654+(OFFSET('data'!$C$20,0,D655)*I654-OFFSET('data'!$C$17,0,D655)*K654)*$C655/60</f>
        <v>200.567167144256</v>
      </c>
      <c r="L655" s="23">
        <f>$A655/60</f>
        <v>54.25</v>
      </c>
      <c r="M655" s="19">
        <f>I655/'data'!$C$15*1000</f>
        <v>3.5</v>
      </c>
      <c r="N655" s="19">
        <f>N654+'data'!$G$21*(M654-N654)/60*C654</f>
        <v>3.49840046845267</v>
      </c>
      <c r="O655" s="20">
        <f>IF(N655&lt;='data'!$G$22,1.89,1.47)</f>
        <v>1.47</v>
      </c>
      <c r="P655" s="19">
        <f>$A655</f>
        <v>3255</v>
      </c>
      <c r="Q655" s="20">
        <f>'data'!$G$23-'data'!$G$23*(1-('data'!$G$22^O655)/('data'!$G$22^O655+N655^O655))</f>
        <v>41.0861255253386</v>
      </c>
      <c r="R655" s="20">
        <f>VLOOKUP(IF(P655-'data'!$G$24&lt;0,0,P655-'data'!$G$24),P2:Q1104,2)</f>
        <v>41.0868729465903</v>
      </c>
    </row>
    <row r="656" ht="20.05" customHeight="1">
      <c r="A656" s="17">
        <f>$A655+C655</f>
        <v>3260</v>
      </c>
      <c r="B656" s="18">
        <v>3.5</v>
      </c>
      <c r="C656" s="19">
        <v>5</v>
      </c>
      <c r="D656" t="b" s="20">
        <v>0</v>
      </c>
      <c r="E656" s="21"/>
      <c r="F656" s="22">
        <f>3600*(B656*'data'!$C$15/1000-H656-I655)/C656</f>
        <v>623.050694178538</v>
      </c>
      <c r="G656" s="22">
        <f>IF(F656&gt;'data'!$H$28,'data'!$H$28,IF(F656&lt;0,0,F656))</f>
        <v>623.050694178538</v>
      </c>
      <c r="H656" s="22">
        <f>(J656*'data'!$C$16+K656*OFFSET('data'!$C$17,0,D656)-I655*(OFFSET('data'!$C$18,0,D656)+'data'!$C$19+OFFSET('data'!$C$20,0,D656)))*$C656/60</f>
        <v>-0.8653481863590951</v>
      </c>
      <c r="I656" s="22">
        <f>(G656/60)*$C656/60+H656+I655</f>
        <v>22.9087323943552</v>
      </c>
      <c r="J656" s="22">
        <f>J655+('data'!$C$19*I655-'data'!$C$16*J655)*$C656/60</f>
        <v>92.29803966348859</v>
      </c>
      <c r="K656" s="22">
        <f>K655+(OFFSET('data'!$C$20,0,D656)*I655-OFFSET('data'!$C$17,0,D656)*K655)*$C656/60</f>
        <v>200.843510299809</v>
      </c>
      <c r="L656" s="23">
        <f>$A656/60</f>
        <v>54.3333333333333</v>
      </c>
      <c r="M656" s="19">
        <f>I656/'data'!$C$15*1000</f>
        <v>3.5</v>
      </c>
      <c r="N656" s="19">
        <f>N655+'data'!$G$21*(M655-N655)/60*C655</f>
        <v>3.49841929048144</v>
      </c>
      <c r="O656" s="20">
        <f>IF(N656&lt;='data'!$G$22,1.89,1.47)</f>
        <v>1.47</v>
      </c>
      <c r="P656" s="19">
        <f>$A656</f>
        <v>3260</v>
      </c>
      <c r="Q656" s="20">
        <f>'data'!$G$23-'data'!$G$23*(1-('data'!$G$22^O656)/('data'!$G$22^O656+N656^O656))</f>
        <v>41.0859441373354</v>
      </c>
      <c r="R656" s="20">
        <f>VLOOKUP(IF(P656-'data'!$G$24&lt;0,0,P656-'data'!$G$24),P2:Q1104,2)</f>
        <v>41.0866827587551</v>
      </c>
    </row>
    <row r="657" ht="20.05" customHeight="1">
      <c r="A657" s="17">
        <f>$A656+C656</f>
        <v>3265</v>
      </c>
      <c r="B657" s="18">
        <v>3.5</v>
      </c>
      <c r="C657" s="19">
        <v>5</v>
      </c>
      <c r="D657" t="b" s="20">
        <v>0</v>
      </c>
      <c r="E657" s="21"/>
      <c r="F657" s="22">
        <f>3600*(B657*'data'!$C$15/1000-H657-I656)/C657</f>
        <v>622.933439613511</v>
      </c>
      <c r="G657" s="22">
        <f>IF(F657&gt;'data'!$H$28,'data'!$H$28,IF(F657&lt;0,0,F657))</f>
        <v>622.933439613511</v>
      </c>
      <c r="H657" s="22">
        <f>(J657*'data'!$C$16+K657*OFFSET('data'!$C$17,0,D657)-I656*(OFFSET('data'!$C$18,0,D657)+'data'!$C$19+OFFSET('data'!$C$20,0,D657)))*$C657/60</f>
        <v>-0.865185332796558</v>
      </c>
      <c r="I657" s="22">
        <f>(G657/60)*$C657/60+H657+I656</f>
        <v>22.9087323943552</v>
      </c>
      <c r="J657" s="22">
        <f>J656+('data'!$C$19*I656-'data'!$C$16*J656)*$C657/60</f>
        <v>92.3100600069963</v>
      </c>
      <c r="K657" s="22">
        <f>K656+(OFFSET('data'!$C$20,0,D657)*I656-OFFSET('data'!$C$17,0,D657)*K656)*$C657/60</f>
        <v>201.119761110614</v>
      </c>
      <c r="L657" s="23">
        <f>$A657/60</f>
        <v>54.4166666666667</v>
      </c>
      <c r="M657" s="19">
        <f>I657/'data'!$C$15*1000</f>
        <v>3.5</v>
      </c>
      <c r="N657" s="19">
        <f>N656+'data'!$G$21*(M656-N656)/60*C656</f>
        <v>3.49843789102739</v>
      </c>
      <c r="O657" s="20">
        <f>IF(N657&lt;='data'!$G$22,1.89,1.47)</f>
        <v>1.47</v>
      </c>
      <c r="P657" s="19">
        <f>$A657</f>
        <v>3265</v>
      </c>
      <c r="Q657" s="20">
        <f>'data'!$G$23-'data'!$G$23*(1-('data'!$G$22^O657)/('data'!$G$22^O657+N657^O657))</f>
        <v>41.0857648848864</v>
      </c>
      <c r="R657" s="20">
        <f>VLOOKUP(IF(P657-'data'!$G$24&lt;0,0,P657-'data'!$G$24),P2:Q1104,2)</f>
        <v>41.086494810135</v>
      </c>
    </row>
    <row r="658" ht="20.05" customHeight="1">
      <c r="A658" s="17">
        <f>$A657+C657</f>
        <v>3270</v>
      </c>
      <c r="B658" s="18">
        <v>3.5</v>
      </c>
      <c r="C658" s="19">
        <v>5</v>
      </c>
      <c r="D658" t="b" s="20">
        <v>0</v>
      </c>
      <c r="E658" s="21"/>
      <c r="F658" s="22">
        <f>3600*(B658*'data'!$C$15/1000-H658-I657)/C658</f>
        <v>622.816505304677</v>
      </c>
      <c r="G658" s="22">
        <f>IF(F658&gt;'data'!$H$28,'data'!$H$28,IF(F658&lt;0,0,F658))</f>
        <v>622.816505304677</v>
      </c>
      <c r="H658" s="22">
        <f>(J658*'data'!$C$16+K658*OFFSET('data'!$C$17,0,D658)-I657*(OFFSET('data'!$C$18,0,D658)+'data'!$C$19+OFFSET('data'!$C$20,0,D658)))*$C658/60</f>
        <v>-0.865022924034288</v>
      </c>
      <c r="I658" s="22">
        <f>(G658/60)*$C658/60+H658+I657</f>
        <v>22.9087323943552</v>
      </c>
      <c r="J658" s="22">
        <f>J657+('data'!$C$19*I657-'data'!$C$16*J657)*$C658/60</f>
        <v>92.3220098108313</v>
      </c>
      <c r="K658" s="22">
        <f>K657+(OFFSET('data'!$C$20,0,D658)*I657-OFFSET('data'!$C$17,0,D658)*K657)*$C658/60</f>
        <v>201.395919607529</v>
      </c>
      <c r="L658" s="23">
        <f>$A658/60</f>
        <v>54.5</v>
      </c>
      <c r="M658" s="19">
        <f>I658/'data'!$C$15*1000</f>
        <v>3.5</v>
      </c>
      <c r="N658" s="19">
        <f>N657+'data'!$G$21*(M657-N657)/60*C657</f>
        <v>3.49845627269675</v>
      </c>
      <c r="O658" s="20">
        <f>IF(N658&lt;='data'!$G$22,1.89,1.47)</f>
        <v>1.47</v>
      </c>
      <c r="P658" s="19">
        <f>$A658</f>
        <v>3270</v>
      </c>
      <c r="Q658" s="20">
        <f>'data'!$G$23-'data'!$G$23*(1-('data'!$G$22^O658)/('data'!$G$22^O658+N658^O658))</f>
        <v>41.0855877428357</v>
      </c>
      <c r="R658" s="20">
        <f>VLOOKUP(IF(P658-'data'!$G$24&lt;0,0,P658-'data'!$G$24),P2:Q1104,2)</f>
        <v>41.0863090743518</v>
      </c>
    </row>
    <row r="659" ht="20.05" customHeight="1">
      <c r="A659" s="17">
        <f>$A658+C658</f>
        <v>3275</v>
      </c>
      <c r="B659" s="18">
        <v>3.5</v>
      </c>
      <c r="C659" s="19">
        <v>5</v>
      </c>
      <c r="D659" t="b" s="20">
        <v>0</v>
      </c>
      <c r="E659" s="21"/>
      <c r="F659" s="22">
        <f>3600*(B659*'data'!$C$15/1000-H659-I658)/C659</f>
        <v>622.699889495575</v>
      </c>
      <c r="G659" s="22">
        <f>IF(F659&gt;'data'!$H$28,'data'!$H$28,IF(F659&lt;0,0,F659))</f>
        <v>622.699889495575</v>
      </c>
      <c r="H659" s="22">
        <f>(J659*'data'!$C$16+K659*OFFSET('data'!$C$17,0,D659)-I658*(OFFSET('data'!$C$18,0,D659)+'data'!$C$19+OFFSET('data'!$C$20,0,D659)))*$C659/60</f>
        <v>-0.8648609576327581</v>
      </c>
      <c r="I659" s="22">
        <f>(G659/60)*$C659/60+H659+I658</f>
        <v>22.9087323943552</v>
      </c>
      <c r="J659" s="22">
        <f>J658+('data'!$C$19*I658-'data'!$C$16*J658)*$C659/60</f>
        <v>92.3338894889455</v>
      </c>
      <c r="K659" s="22">
        <f>K658+(OFFSET('data'!$C$20,0,D659)*I658-OFFSET('data'!$C$17,0,D659)*K658)*$C659/60</f>
        <v>201.671985821403</v>
      </c>
      <c r="L659" s="23">
        <f>$A659/60</f>
        <v>54.5833333333333</v>
      </c>
      <c r="M659" s="19">
        <f>I659/'data'!$C$15*1000</f>
        <v>3.5</v>
      </c>
      <c r="N659" s="19">
        <f>N658+'data'!$G$21*(M658-N658)/60*C658</f>
        <v>3.49847443806509</v>
      </c>
      <c r="O659" s="20">
        <f>IF(N659&lt;='data'!$G$22,1.89,1.47)</f>
        <v>1.47</v>
      </c>
      <c r="P659" s="19">
        <f>$A659</f>
        <v>3275</v>
      </c>
      <c r="Q659" s="20">
        <f>'data'!$G$23-'data'!$G$23*(1-('data'!$G$22^O659)/('data'!$G$22^O659+N659^O659))</f>
        <v>41.0854126863242</v>
      </c>
      <c r="R659" s="20">
        <f>VLOOKUP(IF(P659-'data'!$G$24&lt;0,0,P659-'data'!$G$24),P2:Q1104,2)</f>
        <v>41.0861255253386</v>
      </c>
    </row>
    <row r="660" ht="20.05" customHeight="1">
      <c r="A660" s="17">
        <f>$A659+C659</f>
        <v>3280</v>
      </c>
      <c r="B660" s="18">
        <v>3.5</v>
      </c>
      <c r="C660" s="19">
        <v>5</v>
      </c>
      <c r="D660" t="b" s="20">
        <v>0</v>
      </c>
      <c r="E660" s="21"/>
      <c r="F660" s="22">
        <f>3600*(B660*'data'!$C$15/1000-H660-I659)/C660</f>
        <v>622.5835904400139</v>
      </c>
      <c r="G660" s="22">
        <f>IF(F660&gt;'data'!$H$28,'data'!$H$28,IF(F660&lt;0,0,F660))</f>
        <v>622.5835904400139</v>
      </c>
      <c r="H660" s="22">
        <f>(J660*'data'!$C$16+K660*OFFSET('data'!$C$17,0,D660)-I659*(OFFSET('data'!$C$18,0,D660)+'data'!$C$19+OFFSET('data'!$C$20,0,D660)))*$C660/60</f>
        <v>-0.864699431166701</v>
      </c>
      <c r="I660" s="22">
        <f>(G660/60)*$C660/60+H660+I659</f>
        <v>22.9087323943552</v>
      </c>
      <c r="J660" s="22">
        <f>J659+('data'!$C$19*I659-'data'!$C$16*J659)*$C660/60</f>
        <v>92.34569945286169</v>
      </c>
      <c r="K660" s="22">
        <f>K659+(OFFSET('data'!$C$20,0,D660)*I659-OFFSET('data'!$C$17,0,D660)*K659)*$C660/60</f>
        <v>201.947959783073</v>
      </c>
      <c r="L660" s="23">
        <f>$A660/60</f>
        <v>54.6666666666667</v>
      </c>
      <c r="M660" s="19">
        <f>I660/'data'!$C$15*1000</f>
        <v>3.5</v>
      </c>
      <c r="N660" s="19">
        <f>N659+'data'!$G$21*(M659-N659)/60*C659</f>
        <v>3.49849238967766</v>
      </c>
      <c r="O660" s="20">
        <f>IF(N660&lt;='data'!$G$22,1.89,1.47)</f>
        <v>1.47</v>
      </c>
      <c r="P660" s="19">
        <f>$A660</f>
        <v>3280</v>
      </c>
      <c r="Q660" s="20">
        <f>'data'!$G$23-'data'!$G$23*(1-('data'!$G$22^O660)/('data'!$G$22^O660+N660^O660))</f>
        <v>41.0852396907858</v>
      </c>
      <c r="R660" s="20">
        <f>VLOOKUP(IF(P660-'data'!$G$24&lt;0,0,P660-'data'!$G$24),P2:Q1104,2)</f>
        <v>41.0859441373354</v>
      </c>
    </row>
    <row r="661" ht="20.05" customHeight="1">
      <c r="A661" s="17">
        <f>$A660+C660</f>
        <v>3285</v>
      </c>
      <c r="B661" s="18">
        <v>3.5</v>
      </c>
      <c r="C661" s="19">
        <v>5</v>
      </c>
      <c r="D661" t="b" s="20">
        <v>0</v>
      </c>
      <c r="E661" s="21"/>
      <c r="F661" s="22">
        <f>3600*(B661*'data'!$C$15/1000-H661-I660)/C661</f>
        <v>622.467606402006</v>
      </c>
      <c r="G661" s="22">
        <f>IF(F661&gt;'data'!$H$28,'data'!$H$28,IF(F661&lt;0,0,F661))</f>
        <v>622.467606402006</v>
      </c>
      <c r="H661" s="22">
        <f>(J661*'data'!$C$16+K661*OFFSET('data'!$C$17,0,D661)-I660*(OFFSET('data'!$C$18,0,D661)+'data'!$C$19+OFFSET('data'!$C$20,0,D661)))*$C661/60</f>
        <v>-0.864538342225024</v>
      </c>
      <c r="I661" s="22">
        <f>(G661/60)*$C661/60+H661+I660</f>
        <v>22.9087323943552</v>
      </c>
      <c r="J661" s="22">
        <f>J660+('data'!$C$19*I660-'data'!$C$16*J660)*$C661/60</f>
        <v>92.35744011168779</v>
      </c>
      <c r="K661" s="22">
        <f>K660+(OFFSET('data'!$C$20,0,D661)*I660-OFFSET('data'!$C$17,0,D661)*K660)*$C661/60</f>
        <v>202.223841523367</v>
      </c>
      <c r="L661" s="23">
        <f>$A661/60</f>
        <v>54.75</v>
      </c>
      <c r="M661" s="19">
        <f>I661/'data'!$C$15*1000</f>
        <v>3.5</v>
      </c>
      <c r="N661" s="19">
        <f>N660+'data'!$G$21*(M660-N660)/60*C660</f>
        <v>3.49851013004978</v>
      </c>
      <c r="O661" s="20">
        <f>IF(N661&lt;='data'!$G$22,1.89,1.47)</f>
        <v>1.47</v>
      </c>
      <c r="P661" s="19">
        <f>$A661</f>
        <v>3285</v>
      </c>
      <c r="Q661" s="20">
        <f>'data'!$G$23-'data'!$G$23*(1-('data'!$G$22^O661)/('data'!$G$22^O661+N661^O661))</f>
        <v>41.0850687319441</v>
      </c>
      <c r="R661" s="20">
        <f>VLOOKUP(IF(P661-'data'!$G$24&lt;0,0,P661-'data'!$G$24),P2:Q1104,2)</f>
        <v>41.0857648848864</v>
      </c>
    </row>
    <row r="662" ht="20.05" customHeight="1">
      <c r="A662" s="17">
        <f>$A661+C661</f>
        <v>3290</v>
      </c>
      <c r="B662" s="18">
        <v>3.5</v>
      </c>
      <c r="C662" s="19">
        <v>5</v>
      </c>
      <c r="D662" t="b" s="20">
        <v>0</v>
      </c>
      <c r="E662" s="21"/>
      <c r="F662" s="22">
        <f>3600*(B662*'data'!$C$15/1000-H662-I661)/C662</f>
        <v>622.3519356557121</v>
      </c>
      <c r="G662" s="22">
        <f>IF(F662&gt;'data'!$H$28,'data'!$H$28,IF(F662&lt;0,0,F662))</f>
        <v>622.3519356557121</v>
      </c>
      <c r="H662" s="22">
        <f>(J662*'data'!$C$16+K662*OFFSET('data'!$C$17,0,D662)-I661*(OFFSET('data'!$C$18,0,D662)+'data'!$C$19+OFFSET('data'!$C$20,0,D662)))*$C662/60</f>
        <v>-0.864377688410726</v>
      </c>
      <c r="I662" s="22">
        <f>(G662/60)*$C662/60+H662+I661</f>
        <v>22.9087323943552</v>
      </c>
      <c r="J662" s="22">
        <f>J661+('data'!$C$19*I661-'data'!$C$16*J661)*$C662/60</f>
        <v>92.3691118721308</v>
      </c>
      <c r="K662" s="22">
        <f>K661+(OFFSET('data'!$C$20,0,D662)*I661-OFFSET('data'!$C$17,0,D662)*K661)*$C662/60</f>
        <v>202.499631073103</v>
      </c>
      <c r="L662" s="23">
        <f>$A662/60</f>
        <v>54.8333333333333</v>
      </c>
      <c r="M662" s="19">
        <f>I662/'data'!$C$15*1000</f>
        <v>3.5</v>
      </c>
      <c r="N662" s="19">
        <f>N661+'data'!$G$21*(M661-N661)/60*C661</f>
        <v>3.49852766166716</v>
      </c>
      <c r="O662" s="20">
        <f>IF(N662&lt;='data'!$G$22,1.89,1.47)</f>
        <v>1.47</v>
      </c>
      <c r="P662" s="19">
        <f>$A662</f>
        <v>3290</v>
      </c>
      <c r="Q662" s="20">
        <f>'data'!$G$23-'data'!$G$23*(1-('data'!$G$22^O662)/('data'!$G$22^O662+N662^O662))</f>
        <v>41.0848997858091</v>
      </c>
      <c r="R662" s="20">
        <f>VLOOKUP(IF(P662-'data'!$G$24&lt;0,0,P662-'data'!$G$24),P2:Q1104,2)</f>
        <v>41.0855877428357</v>
      </c>
    </row>
    <row r="663" ht="20.05" customHeight="1">
      <c r="A663" s="17">
        <f>$A662+C662</f>
        <v>3295</v>
      </c>
      <c r="B663" s="18">
        <v>3.5</v>
      </c>
      <c r="C663" s="19">
        <v>5</v>
      </c>
      <c r="D663" t="b" s="20">
        <v>0</v>
      </c>
      <c r="E663" s="21"/>
      <c r="F663" s="22">
        <f>3600*(B663*'data'!$C$15/1000-H663-I662)/C663</f>
        <v>622.236576485377</v>
      </c>
      <c r="G663" s="22">
        <f>IF(F663&gt;'data'!$H$28,'data'!$H$28,IF(F663&lt;0,0,F663))</f>
        <v>622.236576485377</v>
      </c>
      <c r="H663" s="22">
        <f>(J663*'data'!$C$16+K663*OFFSET('data'!$C$17,0,D663)-I662*(OFFSET('data'!$C$18,0,D663)+'data'!$C$19+OFFSET('data'!$C$20,0,D663)))*$C663/60</f>
        <v>-0.8642174673408169</v>
      </c>
      <c r="I663" s="22">
        <f>(G663/60)*$C663/60+H663+I662</f>
        <v>22.9087323943552</v>
      </c>
      <c r="J663" s="22">
        <f>J662+('data'!$C$19*I662-'data'!$C$16*J662)*$C663/60</f>
        <v>92.38071513851099</v>
      </c>
      <c r="K663" s="22">
        <f>K662+(OFFSET('data'!$C$20,0,D663)*I662-OFFSET('data'!$C$17,0,D663)*K662)*$C663/60</f>
        <v>202.775328463087</v>
      </c>
      <c r="L663" s="23">
        <f>$A663/60</f>
        <v>54.9166666666667</v>
      </c>
      <c r="M663" s="19">
        <f>I663/'data'!$C$15*1000</f>
        <v>3.5</v>
      </c>
      <c r="N663" s="19">
        <f>N662+'data'!$G$21*(M662-N662)/60*C662</f>
        <v>3.49854498698626</v>
      </c>
      <c r="O663" s="20">
        <f>IF(N663&lt;='data'!$G$22,1.89,1.47)</f>
        <v>1.47</v>
      </c>
      <c r="P663" s="19">
        <f>$A663</f>
        <v>3295</v>
      </c>
      <c r="Q663" s="20">
        <f>'data'!$G$23-'data'!$G$23*(1-('data'!$G$22^O663)/('data'!$G$22^O663+N663^O663))</f>
        <v>41.0847328286733</v>
      </c>
      <c r="R663" s="20">
        <f>VLOOKUP(IF(P663-'data'!$G$24&lt;0,0,P663-'data'!$G$24),P2:Q1104,2)</f>
        <v>41.0854126863242</v>
      </c>
    </row>
    <row r="664" ht="20.05" customHeight="1">
      <c r="A664" s="17">
        <f>$A663+C663</f>
        <v>3300</v>
      </c>
      <c r="B664" s="18">
        <v>3.5</v>
      </c>
      <c r="C664" s="19">
        <v>5</v>
      </c>
      <c r="D664" t="b" s="20">
        <v>0</v>
      </c>
      <c r="E664" s="21"/>
      <c r="F664" s="22">
        <f>3600*(B664*'data'!$C$15/1000-H664-I663)/C664</f>
        <v>622.121527185277</v>
      </c>
      <c r="G664" s="22">
        <f>IF(F664&gt;'data'!$H$28,'data'!$H$28,IF(F664&lt;0,0,F664))</f>
        <v>622.121527185277</v>
      </c>
      <c r="H664" s="22">
        <f>(J664*'data'!$C$16+K664*OFFSET('data'!$C$17,0,D664)-I663*(OFFSET('data'!$C$18,0,D664)+'data'!$C$19+OFFSET('data'!$C$20,0,D664)))*$C664/60</f>
        <v>-0.864057676646233</v>
      </c>
      <c r="I664" s="22">
        <f>(G664/60)*$C664/60+H664+I663</f>
        <v>22.9087323943552</v>
      </c>
      <c r="J664" s="22">
        <f>J663+('data'!$C$19*I663-'data'!$C$16*J663)*$C664/60</f>
        <v>92.3922503127761</v>
      </c>
      <c r="K664" s="22">
        <f>K663+(OFFSET('data'!$C$20,0,D664)*I663-OFFSET('data'!$C$17,0,D664)*K663)*$C664/60</f>
        <v>203.050933724116</v>
      </c>
      <c r="L664" s="23">
        <f>$A664/60</f>
        <v>55</v>
      </c>
      <c r="M664" s="19">
        <f>I664/'data'!$C$15*1000</f>
        <v>3.5</v>
      </c>
      <c r="N664" s="19">
        <f>N663+'data'!$G$21*(M663-N663)/60*C663</f>
        <v>3.49856210843464</v>
      </c>
      <c r="O664" s="20">
        <f>IF(N664&lt;='data'!$G$22,1.89,1.47)</f>
        <v>1.47</v>
      </c>
      <c r="P664" s="19">
        <f>$A664</f>
        <v>3300</v>
      </c>
      <c r="Q664" s="20">
        <f>'data'!$G$23-'data'!$G$23*(1-('data'!$G$22^O664)/('data'!$G$22^O664+N664^O664))</f>
        <v>41.084567837109</v>
      </c>
      <c r="R664" s="20">
        <f>VLOOKUP(IF(P664-'data'!$G$24&lt;0,0,P664-'data'!$G$24),P2:Q1104,2)</f>
        <v>41.0852396907858</v>
      </c>
    </row>
    <row r="665" ht="20.05" customHeight="1">
      <c r="A665" s="17">
        <f>$A664+C664</f>
        <v>3305</v>
      </c>
      <c r="B665" s="18">
        <v>3.5</v>
      </c>
      <c r="C665" s="19">
        <v>5</v>
      </c>
      <c r="D665" t="b" s="20">
        <v>0</v>
      </c>
      <c r="E665" s="21"/>
      <c r="F665" s="22">
        <f>3600*(B665*'data'!$C$15/1000-H665-I664)/C665</f>
        <v>622.006786059654</v>
      </c>
      <c r="G665" s="22">
        <f>IF(F665&gt;'data'!$H$28,'data'!$H$28,IF(F665&lt;0,0,F665))</f>
        <v>622.006786059654</v>
      </c>
      <c r="H665" s="22">
        <f>(J665*'data'!$C$16+K665*OFFSET('data'!$C$17,0,D665)-I664*(OFFSET('data'!$C$18,0,D665)+'data'!$C$19+OFFSET('data'!$C$20,0,D665)))*$C665/60</f>
        <v>-0.863898313971756</v>
      </c>
      <c r="I665" s="22">
        <f>(G665/60)*$C665/60+H665+I664</f>
        <v>22.9087323943552</v>
      </c>
      <c r="J665" s="22">
        <f>J664+('data'!$C$19*I664-'data'!$C$16*J664)*$C665/60</f>
        <v>92.403717794515</v>
      </c>
      <c r="K665" s="22">
        <f>K664+(OFFSET('data'!$C$20,0,D665)*I664-OFFSET('data'!$C$17,0,D665)*K664)*$C665/60</f>
        <v>203.326446886977</v>
      </c>
      <c r="L665" s="23">
        <f>$A665/60</f>
        <v>55.0833333333333</v>
      </c>
      <c r="M665" s="19">
        <f>I665/'data'!$C$15*1000</f>
        <v>3.5</v>
      </c>
      <c r="N665" s="19">
        <f>N664+'data'!$G$21*(M664-N664)/60*C664</f>
        <v>3.49857902841128</v>
      </c>
      <c r="O665" s="20">
        <f>IF(N665&lt;='data'!$G$22,1.89,1.47)</f>
        <v>1.47</v>
      </c>
      <c r="P665" s="19">
        <f>$A665</f>
        <v>3305</v>
      </c>
      <c r="Q665" s="20">
        <f>'data'!$G$23-'data'!$G$23*(1-('data'!$G$22^O665)/('data'!$G$22^O665+N665^O665))</f>
        <v>41.0844047879647</v>
      </c>
      <c r="R665" s="20">
        <f>VLOOKUP(IF(P665-'data'!$G$24&lt;0,0,P665-'data'!$G$24),P2:Q1104,2)</f>
        <v>41.0850687319441</v>
      </c>
    </row>
    <row r="666" ht="20.05" customHeight="1">
      <c r="A666" s="17">
        <f>$A665+C665</f>
        <v>3310</v>
      </c>
      <c r="B666" s="18">
        <v>3.5</v>
      </c>
      <c r="C666" s="19">
        <v>5</v>
      </c>
      <c r="D666" t="b" s="20">
        <v>0</v>
      </c>
      <c r="E666" s="21"/>
      <c r="F666" s="22">
        <f>3600*(B666*'data'!$C$15/1000-H666-I665)/C666</f>
        <v>621.892351422660</v>
      </c>
      <c r="G666" s="22">
        <f>IF(F666&gt;'data'!$H$28,'data'!$H$28,IF(F666&lt;0,0,F666))</f>
        <v>621.892351422660</v>
      </c>
      <c r="H666" s="22">
        <f>(J666*'data'!$C$16+K666*OFFSET('data'!$C$17,0,D666)-I665*(OFFSET('data'!$C$18,0,D666)+'data'!$C$19+OFFSET('data'!$C$20,0,D666)))*$C666/60</f>
        <v>-0.863739376975931</v>
      </c>
      <c r="I666" s="22">
        <f>(G666/60)*$C666/60+H666+I665</f>
        <v>22.9087323943552</v>
      </c>
      <c r="J666" s="22">
        <f>J665+('data'!$C$19*I665-'data'!$C$16*J665)*$C666/60</f>
        <v>92.4151179809716</v>
      </c>
      <c r="K666" s="22">
        <f>K665+(OFFSET('data'!$C$20,0,D666)*I665-OFFSET('data'!$C$17,0,D666)*K665)*$C666/60</f>
        <v>203.601867982446</v>
      </c>
      <c r="L666" s="23">
        <f>$A666/60</f>
        <v>55.1666666666667</v>
      </c>
      <c r="M666" s="19">
        <f>I666/'data'!$C$15*1000</f>
        <v>3.5</v>
      </c>
      <c r="N666" s="19">
        <f>N665+'data'!$G$21*(M665-N665)/60*C665</f>
        <v>3.49859574928695</v>
      </c>
      <c r="O666" s="20">
        <f>IF(N666&lt;='data'!$G$22,1.89,1.47)</f>
        <v>1.47</v>
      </c>
      <c r="P666" s="19">
        <f>$A666</f>
        <v>3310</v>
      </c>
      <c r="Q666" s="20">
        <f>'data'!$G$23-'data'!$G$23*(1-('data'!$G$22^O666)/('data'!$G$22^O666+N666^O666))</f>
        <v>41.0842436583618</v>
      </c>
      <c r="R666" s="20">
        <f>VLOOKUP(IF(P666-'data'!$G$24&lt;0,0,P666-'data'!$G$24),P2:Q1104,2)</f>
        <v>41.0848997858091</v>
      </c>
    </row>
    <row r="667" ht="20.05" customHeight="1">
      <c r="A667" s="17">
        <f>$A666+C666</f>
        <v>3315</v>
      </c>
      <c r="B667" s="18">
        <v>3.5</v>
      </c>
      <c r="C667" s="19">
        <v>5</v>
      </c>
      <c r="D667" t="b" s="20">
        <v>0</v>
      </c>
      <c r="E667" s="21"/>
      <c r="F667" s="22">
        <f>3600*(B667*'data'!$C$15/1000-H667-I666)/C667</f>
        <v>621.778221598301</v>
      </c>
      <c r="G667" s="22">
        <f>IF(F667&gt;'data'!$H$28,'data'!$H$28,IF(F667&lt;0,0,F667))</f>
        <v>621.778221598301</v>
      </c>
      <c r="H667" s="22">
        <f>(J667*'data'!$C$16+K667*OFFSET('data'!$C$17,0,D667)-I666*(OFFSET('data'!$C$18,0,D667)+'data'!$C$19+OFFSET('data'!$C$20,0,D667)))*$C667/60</f>
        <v>-0.863580863330989</v>
      </c>
      <c r="I667" s="22">
        <f>(G667/60)*$C667/60+H667+I666</f>
        <v>22.9087323943552</v>
      </c>
      <c r="J667" s="22">
        <f>J666+('data'!$C$19*I666-'data'!$C$16*J666)*$C667/60</f>
        <v>92.4264512670586</v>
      </c>
      <c r="K667" s="22">
        <f>K666+(OFFSET('data'!$C$20,0,D667)*I666-OFFSET('data'!$C$17,0,D667)*K666)*$C667/60</f>
        <v>203.877197041288</v>
      </c>
      <c r="L667" s="23">
        <f>$A667/60</f>
        <v>55.25</v>
      </c>
      <c r="M667" s="19">
        <f>I667/'data'!$C$15*1000</f>
        <v>3.5</v>
      </c>
      <c r="N667" s="19">
        <f>N666+'data'!$G$21*(M666-N666)/60*C666</f>
        <v>3.49861227340451</v>
      </c>
      <c r="O667" s="20">
        <f>IF(N667&lt;='data'!$G$22,1.89,1.47)</f>
        <v>1.47</v>
      </c>
      <c r="P667" s="19">
        <f>$A667</f>
        <v>3315</v>
      </c>
      <c r="Q667" s="20">
        <f>'data'!$G$23-'data'!$G$23*(1-('data'!$G$22^O667)/('data'!$G$22^O667+N667^O667))</f>
        <v>41.0840844256913</v>
      </c>
      <c r="R667" s="20">
        <f>VLOOKUP(IF(P667-'data'!$G$24&lt;0,0,P667-'data'!$G$24),P2:Q1104,2)</f>
        <v>41.0847328286733</v>
      </c>
    </row>
    <row r="668" ht="20.05" customHeight="1">
      <c r="A668" s="17">
        <f>$A667+C667</f>
        <v>3320</v>
      </c>
      <c r="B668" s="18">
        <v>3.5</v>
      </c>
      <c r="C668" s="19">
        <v>5</v>
      </c>
      <c r="D668" t="b" s="20">
        <v>0</v>
      </c>
      <c r="E668" s="21"/>
      <c r="F668" s="22">
        <f>3600*(B668*'data'!$C$15/1000-H668-I667)/C668</f>
        <v>621.664394920379</v>
      </c>
      <c r="G668" s="22">
        <f>IF(F668&gt;'data'!$H$28,'data'!$H$28,IF(F668&lt;0,0,F668))</f>
        <v>621.664394920379</v>
      </c>
      <c r="H668" s="22">
        <f>(J668*'data'!$C$16+K668*OFFSET('data'!$C$17,0,D668)-I667*(OFFSET('data'!$C$18,0,D668)+'data'!$C$19+OFFSET('data'!$C$20,0,D668)))*$C668/60</f>
        <v>-0.863422770722763</v>
      </c>
      <c r="I668" s="22">
        <f>(G668/60)*$C668/60+H668+I667</f>
        <v>22.9087323943552</v>
      </c>
      <c r="J668" s="22">
        <f>J667+('data'!$C$19*I667-'data'!$C$16*J667)*$C668/60</f>
        <v>92.4377180453714</v>
      </c>
      <c r="K668" s="22">
        <f>K667+(OFFSET('data'!$C$20,0,D668)*I667-OFFSET('data'!$C$17,0,D668)*K667)*$C668/60</f>
        <v>204.152434094260</v>
      </c>
      <c r="L668" s="23">
        <f>$A668/60</f>
        <v>55.3333333333333</v>
      </c>
      <c r="M668" s="19">
        <f>I668/'data'!$C$15*1000</f>
        <v>3.5</v>
      </c>
      <c r="N668" s="19">
        <f>N667+'data'!$G$21*(M667-N667)/60*C667</f>
        <v>3.49862860307925</v>
      </c>
      <c r="O668" s="20">
        <f>IF(N668&lt;='data'!$G$22,1.89,1.47)</f>
        <v>1.47</v>
      </c>
      <c r="P668" s="19">
        <f>$A668</f>
        <v>3320</v>
      </c>
      <c r="Q668" s="20">
        <f>'data'!$G$23-'data'!$G$23*(1-('data'!$G$22^O668)/('data'!$G$22^O668+N668^O668))</f>
        <v>41.0839270676111</v>
      </c>
      <c r="R668" s="20">
        <f>VLOOKUP(IF(P668-'data'!$G$24&lt;0,0,P668-'data'!$G$24),P2:Q1104,2)</f>
        <v>41.084567837109</v>
      </c>
    </row>
    <row r="669" ht="20.05" customHeight="1">
      <c r="A669" s="17">
        <f>$A668+C668</f>
        <v>3325</v>
      </c>
      <c r="B669" s="18">
        <v>3.5</v>
      </c>
      <c r="C669" s="19">
        <v>5</v>
      </c>
      <c r="D669" t="b" s="20">
        <v>0</v>
      </c>
      <c r="E669" s="21"/>
      <c r="F669" s="22">
        <f>3600*(B669*'data'!$C$15/1000-H669-I668)/C669</f>
        <v>621.550869732427</v>
      </c>
      <c r="G669" s="22">
        <f>IF(F669&gt;'data'!$H$28,'data'!$H$28,IF(F669&lt;0,0,F669))</f>
        <v>621.550869732427</v>
      </c>
      <c r="H669" s="22">
        <f>(J669*'data'!$C$16+K669*OFFSET('data'!$C$17,0,D669)-I668*(OFFSET('data'!$C$18,0,D669)+'data'!$C$19+OFFSET('data'!$C$20,0,D669)))*$C669/60</f>
        <v>-0.863265096850608</v>
      </c>
      <c r="I669" s="22">
        <f>(G669/60)*$C669/60+H669+I668</f>
        <v>22.9087323943552</v>
      </c>
      <c r="J669" s="22">
        <f>J668+('data'!$C$19*I668-'data'!$C$16*J668)*$C669/60</f>
        <v>92.4489187062014</v>
      </c>
      <c r="K669" s="22">
        <f>K668+(OFFSET('data'!$C$20,0,D669)*I668-OFFSET('data'!$C$17,0,D669)*K668)*$C669/60</f>
        <v>204.427579172106</v>
      </c>
      <c r="L669" s="23">
        <f>$A669/60</f>
        <v>55.4166666666667</v>
      </c>
      <c r="M669" s="19">
        <f>I669/'data'!$C$15*1000</f>
        <v>3.5</v>
      </c>
      <c r="N669" s="19">
        <f>N668+'data'!$G$21*(M668-N668)/60*C668</f>
        <v>3.49864474059923</v>
      </c>
      <c r="O669" s="20">
        <f>IF(N669&lt;='data'!$G$22,1.89,1.47)</f>
        <v>1.47</v>
      </c>
      <c r="P669" s="19">
        <f>$A669</f>
        <v>3325</v>
      </c>
      <c r="Q669" s="20">
        <f>'data'!$G$23-'data'!$G$23*(1-('data'!$G$22^O669)/('data'!$G$22^O669+N669^O669))</f>
        <v>41.0837715620419</v>
      </c>
      <c r="R669" s="20">
        <f>VLOOKUP(IF(P669-'data'!$G$24&lt;0,0,P669-'data'!$G$24),P2:Q1104,2)</f>
        <v>41.0844047879647</v>
      </c>
    </row>
    <row r="670" ht="20.05" customHeight="1">
      <c r="A670" s="17">
        <f>$A669+C669</f>
        <v>3330</v>
      </c>
      <c r="B670" s="18">
        <v>3.5</v>
      </c>
      <c r="C670" s="19">
        <v>5</v>
      </c>
      <c r="D670" t="b" s="20">
        <v>0</v>
      </c>
      <c r="E670" s="21"/>
      <c r="F670" s="22">
        <f>3600*(B670*'data'!$C$15/1000-H670-I669)/C670</f>
        <v>621.437644387664</v>
      </c>
      <c r="G670" s="22">
        <f>IF(F670&gt;'data'!$H$28,'data'!$H$28,IF(F670&lt;0,0,F670))</f>
        <v>621.437644387664</v>
      </c>
      <c r="H670" s="22">
        <f>(J670*'data'!$C$16+K670*OFFSET('data'!$C$17,0,D670)-I669*(OFFSET('data'!$C$18,0,D670)+'data'!$C$19+OFFSET('data'!$C$20,0,D670)))*$C670/60</f>
        <v>-0.8631078394273261</v>
      </c>
      <c r="I670" s="22">
        <f>(G670/60)*$C670/60+H670+I669</f>
        <v>22.9087323943552</v>
      </c>
      <c r="J670" s="22">
        <f>J669+('data'!$C$19*I669-'data'!$C$16*J669)*$C670/60</f>
        <v>92.46005363754961</v>
      </c>
      <c r="K670" s="22">
        <f>K669+(OFFSET('data'!$C$20,0,D670)*I669-OFFSET('data'!$C$17,0,D670)*K669)*$C670/60</f>
        <v>204.702632305562</v>
      </c>
      <c r="L670" s="23">
        <f>$A670/60</f>
        <v>55.5</v>
      </c>
      <c r="M670" s="19">
        <f>I670/'data'!$C$15*1000</f>
        <v>3.5</v>
      </c>
      <c r="N670" s="19">
        <f>N669+'data'!$G$21*(M669-N669)/60*C669</f>
        <v>3.49866068822557</v>
      </c>
      <c r="O670" s="20">
        <f>IF(N670&lt;='data'!$G$22,1.89,1.47)</f>
        <v>1.47</v>
      </c>
      <c r="P670" s="19">
        <f>$A670</f>
        <v>3330</v>
      </c>
      <c r="Q670" s="20">
        <f>'data'!$G$23-'data'!$G$23*(1-('data'!$G$22^O670)/('data'!$G$22^O670+N670^O670))</f>
        <v>41.0836178871653</v>
      </c>
      <c r="R670" s="20">
        <f>VLOOKUP(IF(P670-'data'!$G$24&lt;0,0,P670-'data'!$G$24),P2:Q1104,2)</f>
        <v>41.0842436583618</v>
      </c>
    </row>
    <row r="671" ht="20.05" customHeight="1">
      <c r="A671" s="17">
        <f>$A670+C670</f>
        <v>3335</v>
      </c>
      <c r="B671" s="18">
        <v>3.5</v>
      </c>
      <c r="C671" s="19">
        <v>5</v>
      </c>
      <c r="D671" t="b" s="20">
        <v>0</v>
      </c>
      <c r="E671" s="21"/>
      <c r="F671" s="22">
        <f>3600*(B671*'data'!$C$15/1000-H671-I670)/C671</f>
        <v>621.324717248929</v>
      </c>
      <c r="G671" s="22">
        <f>IF(F671&gt;'data'!$H$28,'data'!$H$28,IF(F671&lt;0,0,F671))</f>
        <v>621.324717248929</v>
      </c>
      <c r="H671" s="22">
        <f>(J671*'data'!$C$16+K671*OFFSET('data'!$C$17,0,D671)-I670*(OFFSET('data'!$C$18,0,D671)+'data'!$C$19+OFFSET('data'!$C$20,0,D671)))*$C671/60</f>
        <v>-0.862950996179083</v>
      </c>
      <c r="I671" s="22">
        <f>(G671/60)*$C671/60+H671+I670</f>
        <v>22.9087323943552</v>
      </c>
      <c r="J671" s="22">
        <f>J670+('data'!$C$19*I670-'data'!$C$16*J670)*$C671/60</f>
        <v>92.471123225140</v>
      </c>
      <c r="K671" s="22">
        <f>K670+(OFFSET('data'!$C$20,0,D671)*I670-OFFSET('data'!$C$17,0,D671)*K670)*$C671/60</f>
        <v>204.977593525352</v>
      </c>
      <c r="L671" s="23">
        <f>$A671/60</f>
        <v>55.5833333333333</v>
      </c>
      <c r="M671" s="19">
        <f>I671/'data'!$C$15*1000</f>
        <v>3.5</v>
      </c>
      <c r="N671" s="19">
        <f>N670+'data'!$G$21*(M670-N670)/60*C670</f>
        <v>3.49867644819279</v>
      </c>
      <c r="O671" s="20">
        <f>IF(N671&lt;='data'!$G$22,1.89,1.47)</f>
        <v>1.47</v>
      </c>
      <c r="P671" s="19">
        <f>$A671</f>
        <v>3335</v>
      </c>
      <c r="Q671" s="20">
        <f>'data'!$G$23-'data'!$G$23*(1-('data'!$G$22^O671)/('data'!$G$22^O671+N671^O671))</f>
        <v>41.0834660214196</v>
      </c>
      <c r="R671" s="20">
        <f>VLOOKUP(IF(P671-'data'!$G$24&lt;0,0,P671-'data'!$G$24),P2:Q1104,2)</f>
        <v>41.0840844256913</v>
      </c>
    </row>
    <row r="672" ht="20.05" customHeight="1">
      <c r="A672" s="17">
        <f>$A671+C671</f>
        <v>3340</v>
      </c>
      <c r="B672" s="18">
        <v>3.5</v>
      </c>
      <c r="C672" s="19">
        <v>5</v>
      </c>
      <c r="D672" t="b" s="20">
        <v>0</v>
      </c>
      <c r="E672" s="21"/>
      <c r="F672" s="22">
        <f>3600*(B672*'data'!$C$15/1000-H672-I671)/C672</f>
        <v>621.212086688628</v>
      </c>
      <c r="G672" s="22">
        <f>IF(F672&gt;'data'!$H$28,'data'!$H$28,IF(F672&lt;0,0,F672))</f>
        <v>621.212086688628</v>
      </c>
      <c r="H672" s="22">
        <f>(J672*'data'!$C$16+K672*OFFSET('data'!$C$17,0,D672)-I671*(OFFSET('data'!$C$18,0,D672)+'data'!$C$19+OFFSET('data'!$C$20,0,D672)))*$C672/60</f>
        <v>-0.862794564845332</v>
      </c>
      <c r="I672" s="22">
        <f>(G672/60)*$C672/60+H672+I671</f>
        <v>22.9087323943552</v>
      </c>
      <c r="J672" s="22">
        <f>J671+('data'!$C$19*I671-'data'!$C$16*J671)*$C672/60</f>
        <v>92.48212785243319</v>
      </c>
      <c r="K672" s="22">
        <f>K671+(OFFSET('data'!$C$20,0,D672)*I671-OFFSET('data'!$C$17,0,D672)*K671)*$C672/60</f>
        <v>205.252462862191</v>
      </c>
      <c r="L672" s="23">
        <f>$A672/60</f>
        <v>55.6666666666667</v>
      </c>
      <c r="M672" s="19">
        <f>I672/'data'!$C$15*1000</f>
        <v>3.5</v>
      </c>
      <c r="N672" s="19">
        <f>N671+'data'!$G$21*(M671-N671)/60*C671</f>
        <v>3.49869202270912</v>
      </c>
      <c r="O672" s="20">
        <f>IF(N672&lt;='data'!$G$22,1.89,1.47)</f>
        <v>1.47</v>
      </c>
      <c r="P672" s="19">
        <f>$A672</f>
        <v>3340</v>
      </c>
      <c r="Q672" s="20">
        <f>'data'!$G$23-'data'!$G$23*(1-('data'!$G$22^O672)/('data'!$G$22^O672+N672^O672))</f>
        <v>41.0833159434977</v>
      </c>
      <c r="R672" s="20">
        <f>VLOOKUP(IF(P672-'data'!$G$24&lt;0,0,P672-'data'!$G$24),P2:Q1104,2)</f>
        <v>41.0839270676111</v>
      </c>
    </row>
    <row r="673" ht="20.05" customHeight="1">
      <c r="A673" s="17">
        <f>$A672+C672</f>
        <v>3345</v>
      </c>
      <c r="B673" s="18">
        <v>3.5</v>
      </c>
      <c r="C673" s="19">
        <v>5</v>
      </c>
      <c r="D673" t="b" s="20">
        <v>0</v>
      </c>
      <c r="E673" s="21"/>
      <c r="F673" s="22">
        <f>3600*(B673*'data'!$C$15/1000-H673-I672)/C673</f>
        <v>621.099751088677</v>
      </c>
      <c r="G673" s="22">
        <f>IF(F673&gt;'data'!$H$28,'data'!$H$28,IF(F673&lt;0,0,F673))</f>
        <v>621.099751088677</v>
      </c>
      <c r="H673" s="22">
        <f>(J673*'data'!$C$16+K673*OFFSET('data'!$C$17,0,D673)-I672*(OFFSET('data'!$C$18,0,D673)+'data'!$C$19+OFFSET('data'!$C$20,0,D673)))*$C673/60</f>
        <v>-0.862638543178733</v>
      </c>
      <c r="I673" s="22">
        <f>(G673/60)*$C673/60+H673+I672</f>
        <v>22.9087323943552</v>
      </c>
      <c r="J673" s="22">
        <f>J672+('data'!$C$19*I672-'data'!$C$16*J672)*$C673/60</f>
        <v>92.4930679006395</v>
      </c>
      <c r="K673" s="22">
        <f>K672+(OFFSET('data'!$C$20,0,D673)*I672-OFFSET('data'!$C$17,0,D673)*K672)*$C673/60</f>
        <v>205.527240346784</v>
      </c>
      <c r="L673" s="23">
        <f>$A673/60</f>
        <v>55.75</v>
      </c>
      <c r="M673" s="19">
        <f>I673/'data'!$C$15*1000</f>
        <v>3.5</v>
      </c>
      <c r="N673" s="19">
        <f>N672+'data'!$G$21*(M672-N672)/60*C672</f>
        <v>3.49870741395679</v>
      </c>
      <c r="O673" s="20">
        <f>IF(N673&lt;='data'!$G$22,1.89,1.47)</f>
        <v>1.47</v>
      </c>
      <c r="P673" s="19">
        <f>$A673</f>
        <v>3345</v>
      </c>
      <c r="Q673" s="20">
        <f>'data'!$G$23-'data'!$G$23*(1-('data'!$G$22^O673)/('data'!$G$22^O673+N673^O673))</f>
        <v>41.0831676323435</v>
      </c>
      <c r="R673" s="20">
        <f>VLOOKUP(IF(P673-'data'!$G$24&lt;0,0,P673-'data'!$G$24),P2:Q1104,2)</f>
        <v>41.0837715620419</v>
      </c>
    </row>
    <row r="674" ht="20.05" customHeight="1">
      <c r="A674" s="17">
        <f>$A673+C673</f>
        <v>3350</v>
      </c>
      <c r="B674" s="18">
        <v>3.5</v>
      </c>
      <c r="C674" s="19">
        <v>5</v>
      </c>
      <c r="D674" t="b" s="20">
        <v>0</v>
      </c>
      <c r="E674" s="21"/>
      <c r="F674" s="22">
        <f>3600*(B674*'data'!$C$15/1000-H674-I673)/C674</f>
        <v>620.987708840447</v>
      </c>
      <c r="G674" s="22">
        <f>IF(F674&gt;'data'!$H$28,'data'!$H$28,IF(F674&lt;0,0,F674))</f>
        <v>620.987708840447</v>
      </c>
      <c r="H674" s="22">
        <f>(J674*'data'!$C$16+K674*OFFSET('data'!$C$17,0,D674)-I673*(OFFSET('data'!$C$18,0,D674)+'data'!$C$19+OFFSET('data'!$C$20,0,D674)))*$C674/60</f>
        <v>-0.8624829289450801</v>
      </c>
      <c r="I674" s="22">
        <f>(G674/60)*$C674/60+H674+I673</f>
        <v>22.9087323943552</v>
      </c>
      <c r="J674" s="22">
        <f>J673+('data'!$C$19*I673-'data'!$C$16*J673)*$C674/60</f>
        <v>92.503943748732</v>
      </c>
      <c r="K674" s="22">
        <f>K673+(OFFSET('data'!$C$20,0,D674)*I673-OFFSET('data'!$C$17,0,D674)*K673)*$C674/60</f>
        <v>205.801926009824</v>
      </c>
      <c r="L674" s="23">
        <f>$A674/60</f>
        <v>55.8333333333333</v>
      </c>
      <c r="M674" s="19">
        <f>I674/'data'!$C$15*1000</f>
        <v>3.5</v>
      </c>
      <c r="N674" s="19">
        <f>N673+'data'!$G$21*(M673-N673)/60*C673</f>
        <v>3.49872262409237</v>
      </c>
      <c r="O674" s="20">
        <f>IF(N674&lt;='data'!$G$22,1.89,1.47)</f>
        <v>1.47</v>
      </c>
      <c r="P674" s="19">
        <f>$A674</f>
        <v>3350</v>
      </c>
      <c r="Q674" s="20">
        <f>'data'!$G$23-'data'!$G$23*(1-('data'!$G$22^O674)/('data'!$G$22^O674+N674^O674))</f>
        <v>41.083021067149</v>
      </c>
      <c r="R674" s="20">
        <f>VLOOKUP(IF(P674-'data'!$G$24&lt;0,0,P674-'data'!$G$24),P2:Q1104,2)</f>
        <v>41.0836178871653</v>
      </c>
    </row>
    <row r="675" ht="20.05" customHeight="1">
      <c r="A675" s="17">
        <f>$A674+C674</f>
        <v>3355</v>
      </c>
      <c r="B675" s="18">
        <v>3.5</v>
      </c>
      <c r="C675" s="19">
        <v>5</v>
      </c>
      <c r="D675" t="b" s="20">
        <v>0</v>
      </c>
      <c r="E675" s="21"/>
      <c r="F675" s="22">
        <f>3600*(B675*'data'!$C$15/1000-H675-I674)/C675</f>
        <v>620.875958344708</v>
      </c>
      <c r="G675" s="22">
        <f>IF(F675&gt;'data'!$H$28,'data'!$H$28,IF(F675&lt;0,0,F675))</f>
        <v>620.875958344708</v>
      </c>
      <c r="H675" s="22">
        <f>(J675*'data'!$C$16+K675*OFFSET('data'!$C$17,0,D675)-I674*(OFFSET('data'!$C$18,0,D675)+'data'!$C$19+OFFSET('data'!$C$20,0,D675)))*$C675/60</f>
        <v>-0.862327719923221</v>
      </c>
      <c r="I675" s="22">
        <f>(G675/60)*$C675/60+H675+I674</f>
        <v>22.9087323943552</v>
      </c>
      <c r="J675" s="22">
        <f>J674+('data'!$C$19*I674-'data'!$C$16*J674)*$C675/60</f>
        <v>92.514755773460</v>
      </c>
      <c r="K675" s="22">
        <f>K674+(OFFSET('data'!$C$20,0,D675)*I674-OFFSET('data'!$C$17,0,D675)*K674)*$C675/60</f>
        <v>206.076519881995</v>
      </c>
      <c r="L675" s="23">
        <f>$A675/60</f>
        <v>55.9166666666667</v>
      </c>
      <c r="M675" s="19">
        <f>I675/'data'!$C$15*1000</f>
        <v>3.5</v>
      </c>
      <c r="N675" s="19">
        <f>N674+'data'!$G$21*(M674-N674)/60*C674</f>
        <v>3.49873765524704</v>
      </c>
      <c r="O675" s="20">
        <f>IF(N675&lt;='data'!$G$22,1.89,1.47)</f>
        <v>1.47</v>
      </c>
      <c r="P675" s="19">
        <f>$A675</f>
        <v>3355</v>
      </c>
      <c r="Q675" s="20">
        <f>'data'!$G$23-'data'!$G$23*(1-('data'!$G$22^O675)/('data'!$G$22^O675+N675^O675))</f>
        <v>41.0828762273515</v>
      </c>
      <c r="R675" s="20">
        <f>VLOOKUP(IF(P675-'data'!$G$24&lt;0,0,P675-'data'!$G$24),P2:Q1104,2)</f>
        <v>41.0834660214196</v>
      </c>
    </row>
    <row r="676" ht="20.05" customHeight="1">
      <c r="A676" s="17">
        <f>$A675+C675</f>
        <v>3360</v>
      </c>
      <c r="B676" s="18">
        <v>3.5</v>
      </c>
      <c r="C676" s="19">
        <v>5</v>
      </c>
      <c r="D676" t="b" s="20">
        <v>0</v>
      </c>
      <c r="E676" s="21"/>
      <c r="F676" s="22">
        <f>3600*(B676*'data'!$C$15/1000-H676-I675)/C676</f>
        <v>620.764498011575</v>
      </c>
      <c r="G676" s="22">
        <f>IF(F676&gt;'data'!$H$28,'data'!$H$28,IF(F676&lt;0,0,F676))</f>
        <v>620.764498011575</v>
      </c>
      <c r="H676" s="22">
        <f>(J676*'data'!$C$16+K676*OFFSET('data'!$C$17,0,D676)-I675*(OFFSET('data'!$C$18,0,D676)+'data'!$C$19+OFFSET('data'!$C$20,0,D676)))*$C676/60</f>
        <v>-0.86217291390498</v>
      </c>
      <c r="I676" s="22">
        <f>(G676/60)*$C676/60+H676+I675</f>
        <v>22.9087323943552</v>
      </c>
      <c r="J676" s="22">
        <f>J675+('data'!$C$19*I675-'data'!$C$16*J675)*$C676/60</f>
        <v>92.5255043493617</v>
      </c>
      <c r="K676" s="22">
        <f>K675+(OFFSET('data'!$C$20,0,D676)*I675-OFFSET('data'!$C$17,0,D676)*K675)*$C676/60</f>
        <v>206.351021993970</v>
      </c>
      <c r="L676" s="23">
        <f>$A676/60</f>
        <v>56</v>
      </c>
      <c r="M676" s="19">
        <f>I676/'data'!$C$15*1000</f>
        <v>3.5</v>
      </c>
      <c r="N676" s="19">
        <f>N675+'data'!$G$21*(M675-N675)/60*C675</f>
        <v>3.49875250952691</v>
      </c>
      <c r="O676" s="20">
        <f>IF(N676&lt;='data'!$G$22,1.89,1.47)</f>
        <v>1.47</v>
      </c>
      <c r="P676" s="19">
        <f>$A676</f>
        <v>3360</v>
      </c>
      <c r="Q676" s="20">
        <f>'data'!$G$23-'data'!$G$23*(1-('data'!$G$22^O676)/('data'!$G$22^O676+N676^O676))</f>
        <v>41.0827330926308</v>
      </c>
      <c r="R676" s="20">
        <f>VLOOKUP(IF(P676-'data'!$G$24&lt;0,0,P676-'data'!$G$24),P2:Q1104,2)</f>
        <v>41.0833159434977</v>
      </c>
    </row>
    <row r="677" ht="20.05" customHeight="1">
      <c r="A677" s="17">
        <f>$A676+C676</f>
        <v>3365</v>
      </c>
      <c r="B677" s="18">
        <v>3.5</v>
      </c>
      <c r="C677" s="19">
        <v>5</v>
      </c>
      <c r="D677" t="b" s="20">
        <v>0</v>
      </c>
      <c r="E677" s="21"/>
      <c r="F677" s="22">
        <f>3600*(B677*'data'!$C$15/1000-H677-I676)/C677</f>
        <v>620.6533262604499</v>
      </c>
      <c r="G677" s="22">
        <f>IF(F677&gt;'data'!$H$28,'data'!$H$28,IF(F677&lt;0,0,F677))</f>
        <v>620.6533262604499</v>
      </c>
      <c r="H677" s="22">
        <f>(J677*'data'!$C$16+K677*OFFSET('data'!$C$17,0,D677)-I676*(OFFSET('data'!$C$18,0,D677)+'data'!$C$19+OFFSET('data'!$C$20,0,D677)))*$C677/60</f>
        <v>-0.862018508695085</v>
      </c>
      <c r="I677" s="22">
        <f>(G677/60)*$C677/60+H677+I676</f>
        <v>22.9087323943552</v>
      </c>
      <c r="J677" s="22">
        <f>J676+('data'!$C$19*I676-'data'!$C$16*J676)*$C677/60</f>
        <v>92.5361898487776</v>
      </c>
      <c r="K677" s="22">
        <f>K676+(OFFSET('data'!$C$20,0,D677)*I676-OFFSET('data'!$C$17,0,D677)*K676)*$C677/60</f>
        <v>206.625432376413</v>
      </c>
      <c r="L677" s="23">
        <f>$A677/60</f>
        <v>56.0833333333333</v>
      </c>
      <c r="M677" s="19">
        <f>I677/'data'!$C$15*1000</f>
        <v>3.5</v>
      </c>
      <c r="N677" s="19">
        <f>N676+'data'!$G$21*(M676-N676)/60*C676</f>
        <v>3.4987671890133</v>
      </c>
      <c r="O677" s="20">
        <f>IF(N677&lt;='data'!$G$22,1.89,1.47)</f>
        <v>1.47</v>
      </c>
      <c r="P677" s="19">
        <f>$A677</f>
        <v>3365</v>
      </c>
      <c r="Q677" s="20">
        <f>'data'!$G$23-'data'!$G$23*(1-('data'!$G$22^O677)/('data'!$G$22^O677+N677^O677))</f>
        <v>41.0825916429061</v>
      </c>
      <c r="R677" s="20">
        <f>VLOOKUP(IF(P677-'data'!$G$24&lt;0,0,P677-'data'!$G$24),P2:Q1104,2)</f>
        <v>41.0831676323435</v>
      </c>
    </row>
    <row r="678" ht="20.05" customHeight="1">
      <c r="A678" s="17">
        <f>$A677+C677</f>
        <v>3370</v>
      </c>
      <c r="B678" s="18">
        <v>3.5</v>
      </c>
      <c r="C678" s="19">
        <v>5</v>
      </c>
      <c r="D678" t="b" s="20">
        <v>0</v>
      </c>
      <c r="E678" s="21"/>
      <c r="F678" s="22">
        <f>3600*(B678*'data'!$C$15/1000-H678-I677)/C678</f>
        <v>620.542441519973</v>
      </c>
      <c r="G678" s="22">
        <f>IF(F678&gt;'data'!$H$28,'data'!$H$28,IF(F678&lt;0,0,F678))</f>
        <v>620.542441519973</v>
      </c>
      <c r="H678" s="22">
        <f>(J678*'data'!$C$16+K678*OFFSET('data'!$C$17,0,D678)-I677*(OFFSET('data'!$C$18,0,D678)+'data'!$C$19+OFFSET('data'!$C$20,0,D678)))*$C678/60</f>
        <v>-0.861864502111088</v>
      </c>
      <c r="I678" s="22">
        <f>(G678/60)*$C678/60+H678+I677</f>
        <v>22.9087323943552</v>
      </c>
      <c r="J678" s="22">
        <f>J677+('data'!$C$19*I677-'data'!$C$16*J677)*$C678/60</f>
        <v>92.546812641863</v>
      </c>
      <c r="K678" s="22">
        <f>K677+(OFFSET('data'!$C$20,0,D678)*I677-OFFSET('data'!$C$17,0,D678)*K677)*$C678/60</f>
        <v>206.899751059976</v>
      </c>
      <c r="L678" s="23">
        <f>$A678/60</f>
        <v>56.1666666666667</v>
      </c>
      <c r="M678" s="19">
        <f>I678/'data'!$C$15*1000</f>
        <v>3.5</v>
      </c>
      <c r="N678" s="19">
        <f>N677+'data'!$G$21*(M677-N677)/60*C677</f>
        <v>3.49878169576304</v>
      </c>
      <c r="O678" s="20">
        <f>IF(N678&lt;='data'!$G$22,1.89,1.47)</f>
        <v>1.47</v>
      </c>
      <c r="P678" s="19">
        <f>$A678</f>
        <v>3370</v>
      </c>
      <c r="Q678" s="20">
        <f>'data'!$G$23-'data'!$G$23*(1-('data'!$G$22^O678)/('data'!$G$22^O678+N678^O678))</f>
        <v>41.0824518583334</v>
      </c>
      <c r="R678" s="20">
        <f>VLOOKUP(IF(P678-'data'!$G$24&lt;0,0,P678-'data'!$G$24),P2:Q1104,2)</f>
        <v>41.083021067149</v>
      </c>
    </row>
    <row r="679" ht="20.05" customHeight="1">
      <c r="A679" s="17">
        <f>$A678+C678</f>
        <v>3375</v>
      </c>
      <c r="B679" s="18">
        <v>3.5</v>
      </c>
      <c r="C679" s="19">
        <v>5</v>
      </c>
      <c r="D679" t="b" s="20">
        <v>0</v>
      </c>
      <c r="E679" s="21"/>
      <c r="F679" s="22">
        <f>3600*(B679*'data'!$C$15/1000-H679-I678)/C679</f>
        <v>620.431842227960</v>
      </c>
      <c r="G679" s="22">
        <f>IF(F679&gt;'data'!$H$28,'data'!$H$28,IF(F679&lt;0,0,F679))</f>
        <v>620.431842227960</v>
      </c>
      <c r="H679" s="22">
        <f>(J679*'data'!$C$16+K679*OFFSET('data'!$C$17,0,D679)-I678*(OFFSET('data'!$C$18,0,D679)+'data'!$C$19+OFFSET('data'!$C$20,0,D679)))*$C679/60</f>
        <v>-0.861710891983293</v>
      </c>
      <c r="I679" s="22">
        <f>(G679/60)*$C679/60+H679+I678</f>
        <v>22.9087323943552</v>
      </c>
      <c r="J679" s="22">
        <f>J678+('data'!$C$19*I678-'data'!$C$16*J678)*$C679/60</f>
        <v>92.5573730966011</v>
      </c>
      <c r="K679" s="22">
        <f>K678+(OFFSET('data'!$C$20,0,D679)*I678-OFFSET('data'!$C$17,0,D679)*K678)*$C679/60</f>
        <v>207.173978075302</v>
      </c>
      <c r="L679" s="23">
        <f>$A679/60</f>
        <v>56.25</v>
      </c>
      <c r="M679" s="19">
        <f>I679/'data'!$C$15*1000</f>
        <v>3.5</v>
      </c>
      <c r="N679" s="19">
        <f>N678+'data'!$G$21*(M678-N678)/60*C678</f>
        <v>3.49879603180877</v>
      </c>
      <c r="O679" s="20">
        <f>IF(N679&lt;='data'!$G$22,1.89,1.47)</f>
        <v>1.47</v>
      </c>
      <c r="P679" s="19">
        <f>$A679</f>
        <v>3375</v>
      </c>
      <c r="Q679" s="20">
        <f>'data'!$G$23-'data'!$G$23*(1-('data'!$G$22^O679)/('data'!$G$22^O679+N679^O679))</f>
        <v>41.0823137193024</v>
      </c>
      <c r="R679" s="20">
        <f>VLOOKUP(IF(P679-'data'!$G$24&lt;0,0,P679-'data'!$G$24),P2:Q1104,2)</f>
        <v>41.0828762273515</v>
      </c>
    </row>
    <row r="680" ht="20.05" customHeight="1">
      <c r="A680" s="17">
        <f>$A679+C679</f>
        <v>3380</v>
      </c>
      <c r="B680" s="18">
        <v>3.5</v>
      </c>
      <c r="C680" s="19">
        <v>5</v>
      </c>
      <c r="D680" t="b" s="20">
        <v>0</v>
      </c>
      <c r="E680" s="21"/>
      <c r="F680" s="22">
        <f>3600*(B680*'data'!$C$15/1000-H680-I679)/C680</f>
        <v>620.321526831358</v>
      </c>
      <c r="G680" s="22">
        <f>IF(F680&gt;'data'!$H$28,'data'!$H$28,IF(F680&lt;0,0,F680))</f>
        <v>620.321526831358</v>
      </c>
      <c r="H680" s="22">
        <f>(J680*'data'!$C$16+K680*OFFSET('data'!$C$17,0,D680)-I679*(OFFSET('data'!$C$18,0,D680)+'data'!$C$19+OFFSET('data'!$C$20,0,D680)))*$C680/60</f>
        <v>-0.861557676154679</v>
      </c>
      <c r="I680" s="22">
        <f>(G680/60)*$C680/60+H680+I679</f>
        <v>22.9087323943552</v>
      </c>
      <c r="J680" s="22">
        <f>J679+('data'!$C$19*I679-'data'!$C$16*J679)*$C680/60</f>
        <v>92.5678715788156</v>
      </c>
      <c r="K680" s="22">
        <f>K679+(OFFSET('data'!$C$20,0,D680)*I679-OFFSET('data'!$C$17,0,D680)*K679)*$C680/60</f>
        <v>207.448113453024</v>
      </c>
      <c r="L680" s="23">
        <f>$A680/60</f>
        <v>56.3333333333333</v>
      </c>
      <c r="M680" s="19">
        <f>I680/'data'!$C$15*1000</f>
        <v>3.5</v>
      </c>
      <c r="N680" s="19">
        <f>N679+'data'!$G$21*(M679-N679)/60*C679</f>
        <v>3.49881019915919</v>
      </c>
      <c r="O680" s="20">
        <f>IF(N680&lt;='data'!$G$22,1.89,1.47)</f>
        <v>1.47</v>
      </c>
      <c r="P680" s="19">
        <f>$A680</f>
        <v>3380</v>
      </c>
      <c r="Q680" s="20">
        <f>'data'!$G$23-'data'!$G$23*(1-('data'!$G$22^O680)/('data'!$G$22^O680+N680^O680))</f>
        <v>41.0821772064342</v>
      </c>
      <c r="R680" s="20">
        <f>VLOOKUP(IF(P680-'data'!$G$24&lt;0,0,P680-'data'!$G$24),P2:Q1104,2)</f>
        <v>41.0827330926308</v>
      </c>
    </row>
    <row r="681" ht="20.05" customHeight="1">
      <c r="A681" s="17">
        <f>$A680+C680</f>
        <v>3385</v>
      </c>
      <c r="B681" s="18">
        <v>3.5</v>
      </c>
      <c r="C681" s="19">
        <v>5</v>
      </c>
      <c r="D681" t="b" s="20">
        <v>0</v>
      </c>
      <c r="E681" s="21"/>
      <c r="F681" s="22">
        <f>3600*(B681*'data'!$C$15/1000-H681-I680)/C681</f>
        <v>620.211493786185</v>
      </c>
      <c r="G681" s="22">
        <f>IF(F681&gt;'data'!$H$28,'data'!$H$28,IF(F681&lt;0,0,F681))</f>
        <v>620.211493786185</v>
      </c>
      <c r="H681" s="22">
        <f>(J681*'data'!$C$16+K681*OFFSET('data'!$C$17,0,D681)-I680*(OFFSET('data'!$C$18,0,D681)+'data'!$C$19+OFFSET('data'!$C$20,0,D681)))*$C681/60</f>
        <v>-0.861404852480827</v>
      </c>
      <c r="I681" s="22">
        <f>(G681/60)*$C681/60+H681+I680</f>
        <v>22.9087323943552</v>
      </c>
      <c r="J681" s="22">
        <f>J680+('data'!$C$19*I680-'data'!$C$16*J680)*$C681/60</f>
        <v>92.57830845218341</v>
      </c>
      <c r="K681" s="22">
        <f>K680+(OFFSET('data'!$C$20,0,D681)*I680-OFFSET('data'!$C$17,0,D681)*K680)*$C681/60</f>
        <v>207.722157223764</v>
      </c>
      <c r="L681" s="23">
        <f>$A681/60</f>
        <v>56.4166666666667</v>
      </c>
      <c r="M681" s="19">
        <f>I681/'data'!$C$15*1000</f>
        <v>3.5</v>
      </c>
      <c r="N681" s="19">
        <f>N680+'data'!$G$21*(M680-N680)/60*C680</f>
        <v>3.49882419979938</v>
      </c>
      <c r="O681" s="20">
        <f>IF(N681&lt;='data'!$G$22,1.89,1.47)</f>
        <v>1.47</v>
      </c>
      <c r="P681" s="19">
        <f>$A681</f>
        <v>3385</v>
      </c>
      <c r="Q681" s="20">
        <f>'data'!$G$23-'data'!$G$23*(1-('data'!$G$22^O681)/('data'!$G$22^O681+N681^O681))</f>
        <v>41.082042300578</v>
      </c>
      <c r="R681" s="20">
        <f>VLOOKUP(IF(P681-'data'!$G$24&lt;0,0,P681-'data'!$G$24),P2:Q1104,2)</f>
        <v>41.0825916429061</v>
      </c>
    </row>
    <row r="682" ht="20.05" customHeight="1">
      <c r="A682" s="17">
        <f>$A681+C681</f>
        <v>3390</v>
      </c>
      <c r="B682" s="18">
        <v>3.5</v>
      </c>
      <c r="C682" s="19">
        <v>5</v>
      </c>
      <c r="D682" t="b" s="20">
        <v>0</v>
      </c>
      <c r="E682" s="21"/>
      <c r="F682" s="22">
        <f>3600*(B682*'data'!$C$15/1000-H682-I681)/C682</f>
        <v>620.101741557478</v>
      </c>
      <c r="G682" s="22">
        <f>IF(F682&gt;'data'!$H$28,'data'!$H$28,IF(F682&lt;0,0,F682))</f>
        <v>620.101741557478</v>
      </c>
      <c r="H682" s="22">
        <f>(J682*'data'!$C$16+K682*OFFSET('data'!$C$17,0,D682)-I681*(OFFSET('data'!$C$18,0,D682)+'data'!$C$19+OFFSET('data'!$C$20,0,D682)))*$C682/60</f>
        <v>-0.861252418829846</v>
      </c>
      <c r="I682" s="22">
        <f>(G682/60)*$C682/60+H682+I681</f>
        <v>22.9087323943552</v>
      </c>
      <c r="J682" s="22">
        <f>J681+('data'!$C$19*I681-'data'!$C$16*J681)*$C682/60</f>
        <v>92.5886840782473</v>
      </c>
      <c r="K682" s="22">
        <f>K681+(OFFSET('data'!$C$20,0,D682)*I681-OFFSET('data'!$C$17,0,D682)*K681)*$C682/60</f>
        <v>207.996109418134</v>
      </c>
      <c r="L682" s="23">
        <f>$A682/60</f>
        <v>56.5</v>
      </c>
      <c r="M682" s="19">
        <f>I682/'data'!$C$15*1000</f>
        <v>3.5</v>
      </c>
      <c r="N682" s="19">
        <f>N681+'data'!$G$21*(M681-N681)/60*C681</f>
        <v>3.49883803569105</v>
      </c>
      <c r="O682" s="20">
        <f>IF(N682&lt;='data'!$G$22,1.89,1.47)</f>
        <v>1.47</v>
      </c>
      <c r="P682" s="19">
        <f>$A682</f>
        <v>3390</v>
      </c>
      <c r="Q682" s="20">
        <f>'data'!$G$23-'data'!$G$23*(1-('data'!$G$22^O682)/('data'!$G$22^O682+N682^O682))</f>
        <v>41.081908982809</v>
      </c>
      <c r="R682" s="20">
        <f>VLOOKUP(IF(P682-'data'!$G$24&lt;0,0,P682-'data'!$G$24),P2:Q1104,2)</f>
        <v>41.0824518583334</v>
      </c>
    </row>
    <row r="683" ht="20.05" customHeight="1">
      <c r="A683" s="17">
        <f>$A682+C682</f>
        <v>3395</v>
      </c>
      <c r="B683" s="18">
        <v>3.5</v>
      </c>
      <c r="C683" s="19">
        <v>5</v>
      </c>
      <c r="D683" t="b" s="20">
        <v>0</v>
      </c>
      <c r="E683" s="21"/>
      <c r="F683" s="22">
        <f>3600*(B683*'data'!$C$15/1000-H683-I682)/C683</f>
        <v>619.992268619243</v>
      </c>
      <c r="G683" s="22">
        <f>IF(F683&gt;'data'!$H$28,'data'!$H$28,IF(F683&lt;0,0,F683))</f>
        <v>619.992268619243</v>
      </c>
      <c r="H683" s="22">
        <f>(J683*'data'!$C$16+K683*OFFSET('data'!$C$17,0,D683)-I682*(OFFSET('data'!$C$18,0,D683)+'data'!$C$19+OFFSET('data'!$C$20,0,D683)))*$C683/60</f>
        <v>-0.861100373082297</v>
      </c>
      <c r="I683" s="22">
        <f>(G683/60)*$C683/60+H683+I682</f>
        <v>22.9087323943552</v>
      </c>
      <c r="J683" s="22">
        <f>J682+('data'!$C$19*I682-'data'!$C$16*J682)*$C683/60</f>
        <v>92.59899881642831</v>
      </c>
      <c r="K683" s="22">
        <f>K682+(OFFSET('data'!$C$20,0,D683)*I682-OFFSET('data'!$C$17,0,D683)*K682)*$C683/60</f>
        <v>208.269970066736</v>
      </c>
      <c r="L683" s="23">
        <f>$A683/60</f>
        <v>56.5833333333333</v>
      </c>
      <c r="M683" s="19">
        <f>I683/'data'!$C$15*1000</f>
        <v>3.5</v>
      </c>
      <c r="N683" s="19">
        <f>N682+'data'!$G$21*(M682-N682)/60*C682</f>
        <v>3.49885170877283</v>
      </c>
      <c r="O683" s="20">
        <f>IF(N683&lt;='data'!$G$22,1.89,1.47)</f>
        <v>1.47</v>
      </c>
      <c r="P683" s="19">
        <f>$A683</f>
        <v>3395</v>
      </c>
      <c r="Q683" s="20">
        <f>'data'!$G$23-'data'!$G$23*(1-('data'!$G$22^O683)/('data'!$G$22^O683+N683^O683))</f>
        <v>41.0817772344253</v>
      </c>
      <c r="R683" s="20">
        <f>VLOOKUP(IF(P683-'data'!$G$24&lt;0,0,P683-'data'!$G$24),P2:Q1104,2)</f>
        <v>41.0823137193024</v>
      </c>
    </row>
    <row r="684" ht="20.05" customHeight="1">
      <c r="A684" s="17">
        <f>$A683+C683</f>
        <v>3400</v>
      </c>
      <c r="B684" s="18">
        <v>3.5</v>
      </c>
      <c r="C684" s="19">
        <v>5</v>
      </c>
      <c r="D684" t="b" s="20">
        <v>0</v>
      </c>
      <c r="E684" s="21"/>
      <c r="F684" s="22">
        <f>3600*(B684*'data'!$C$15/1000-H684-I683)/C684</f>
        <v>619.883073454399</v>
      </c>
      <c r="G684" s="22">
        <f>IF(F684&gt;'data'!$H$28,'data'!$H$28,IF(F684&lt;0,0,F684))</f>
        <v>619.883073454399</v>
      </c>
      <c r="H684" s="22">
        <f>(J684*'data'!$C$16+K684*OFFSET('data'!$C$17,0,D684)-I683*(OFFSET('data'!$C$18,0,D684)+'data'!$C$19+OFFSET('data'!$C$20,0,D684)))*$C684/60</f>
        <v>-0.860948713131125</v>
      </c>
      <c r="I684" s="22">
        <f>(G684/60)*$C684/60+H684+I683</f>
        <v>22.9087323943552</v>
      </c>
      <c r="J684" s="22">
        <f>J683+('data'!$C$19*I683-'data'!$C$16*J683)*$C684/60</f>
        <v>92.6092530240383</v>
      </c>
      <c r="K684" s="22">
        <f>K683+(OFFSET('data'!$C$20,0,D684)*I683-OFFSET('data'!$C$17,0,D684)*K683)*$C684/60</f>
        <v>208.543739200162</v>
      </c>
      <c r="L684" s="23">
        <f>$A684/60</f>
        <v>56.6666666666667</v>
      </c>
      <c r="M684" s="19">
        <f>I684/'data'!$C$15*1000</f>
        <v>3.5</v>
      </c>
      <c r="N684" s="19">
        <f>N683+'data'!$G$21*(M683-N683)/60*C683</f>
        <v>3.49886522096054</v>
      </c>
      <c r="O684" s="20">
        <f>IF(N684&lt;='data'!$G$22,1.89,1.47)</f>
        <v>1.47</v>
      </c>
      <c r="P684" s="19">
        <f>$A684</f>
        <v>3400</v>
      </c>
      <c r="Q684" s="20">
        <f>'data'!$G$23-'data'!$G$23*(1-('data'!$G$22^O684)/('data'!$G$22^O684+N684^O684))</f>
        <v>41.0816470369453</v>
      </c>
      <c r="R684" s="20">
        <f>VLOOKUP(IF(P684-'data'!$G$24&lt;0,0,P684-'data'!$G$24),P2:Q1104,2)</f>
        <v>41.0821772064342</v>
      </c>
    </row>
    <row r="685" ht="20.05" customHeight="1">
      <c r="A685" s="17">
        <f>$A684+C684</f>
        <v>3405</v>
      </c>
      <c r="B685" s="18">
        <v>3.5</v>
      </c>
      <c r="C685" s="19">
        <v>5</v>
      </c>
      <c r="D685" t="b" s="20">
        <v>0</v>
      </c>
      <c r="E685" s="21"/>
      <c r="F685" s="22">
        <f>3600*(B685*'data'!$C$15/1000-H685-I684)/C685</f>
        <v>619.7741545547281</v>
      </c>
      <c r="G685" s="22">
        <f>IF(F685&gt;'data'!$H$28,'data'!$H$28,IF(F685&lt;0,0,F685))</f>
        <v>619.7741545547281</v>
      </c>
      <c r="H685" s="22">
        <f>(J685*'data'!$C$16+K685*OFFSET('data'!$C$17,0,D685)-I684*(OFFSET('data'!$C$18,0,D685)+'data'!$C$19+OFFSET('data'!$C$20,0,D685)))*$C685/60</f>
        <v>-0.8607974368815809</v>
      </c>
      <c r="I685" s="22">
        <f>(G685/60)*$C685/60+H685+I684</f>
        <v>22.9087323943552</v>
      </c>
      <c r="J685" s="22">
        <f>J684+('data'!$C$19*I684-'data'!$C$16*J684)*$C685/60</f>
        <v>92.6194470562923</v>
      </c>
      <c r="K685" s="22">
        <f>K684+(OFFSET('data'!$C$20,0,D685)*I684-OFFSET('data'!$C$17,0,D685)*K684)*$C685/60</f>
        <v>208.817416848993</v>
      </c>
      <c r="L685" s="23">
        <f>$A685/60</f>
        <v>56.75</v>
      </c>
      <c r="M685" s="19">
        <f>I685/'data'!$C$15*1000</f>
        <v>3.5</v>
      </c>
      <c r="N685" s="19">
        <f>N684+'data'!$G$21*(M684-N684)/60*C684</f>
        <v>3.49887857414746</v>
      </c>
      <c r="O685" s="20">
        <f>IF(N685&lt;='data'!$G$22,1.89,1.47)</f>
        <v>1.47</v>
      </c>
      <c r="P685" s="19">
        <f>$A685</f>
        <v>3405</v>
      </c>
      <c r="Q685" s="20">
        <f>'data'!$G$23-'data'!$G$23*(1-('data'!$G$22^O685)/('data'!$G$22^O685+N685^O685))</f>
        <v>41.0815183721054</v>
      </c>
      <c r="R685" s="20">
        <f>VLOOKUP(IF(P685-'data'!$G$24&lt;0,0,P685-'data'!$G$24),P2:Q1104,2)</f>
        <v>41.082042300578</v>
      </c>
    </row>
    <row r="686" ht="20.05" customHeight="1">
      <c r="A686" s="17">
        <f>$A685+C685</f>
        <v>3410</v>
      </c>
      <c r="B686" s="18">
        <v>3.5</v>
      </c>
      <c r="C686" s="19">
        <v>5</v>
      </c>
      <c r="D686" t="b" s="20">
        <v>0</v>
      </c>
      <c r="E686" s="21"/>
      <c r="F686" s="22">
        <f>3600*(B686*'data'!$C$15/1000-H686-I685)/C686</f>
        <v>619.665510420819</v>
      </c>
      <c r="G686" s="22">
        <f>IF(F686&gt;'data'!$H$28,'data'!$H$28,IF(F686&lt;0,0,F686))</f>
        <v>619.665510420819</v>
      </c>
      <c r="H686" s="22">
        <f>(J686*'data'!$C$16+K686*OFFSET('data'!$C$17,0,D686)-I685*(OFFSET('data'!$C$18,0,D686)+'data'!$C$19+OFFSET('data'!$C$20,0,D686)))*$C686/60</f>
        <v>-0.860646542251153</v>
      </c>
      <c r="I686" s="22">
        <f>(G686/60)*$C686/60+H686+I685</f>
        <v>22.9087323943552</v>
      </c>
      <c r="J686" s="22">
        <f>J685+('data'!$C$19*I685-'data'!$C$16*J685)*$C686/60</f>
        <v>92.6295812663208</v>
      </c>
      <c r="K686" s="22">
        <f>K685+(OFFSET('data'!$C$20,0,D686)*I685-OFFSET('data'!$C$17,0,D686)*K685)*$C686/60</f>
        <v>209.0910030438</v>
      </c>
      <c r="L686" s="23">
        <f>$A686/60</f>
        <v>56.8333333333333</v>
      </c>
      <c r="M686" s="19">
        <f>I686/'data'!$C$15*1000</f>
        <v>3.5</v>
      </c>
      <c r="N686" s="19">
        <f>N685+'data'!$G$21*(M685-N685)/60*C685</f>
        <v>3.49889177020458</v>
      </c>
      <c r="O686" s="20">
        <f>IF(N686&lt;='data'!$G$22,1.89,1.47)</f>
        <v>1.47</v>
      </c>
      <c r="P686" s="19">
        <f>$A686</f>
        <v>3410</v>
      </c>
      <c r="Q686" s="20">
        <f>'data'!$G$23-'data'!$G$23*(1-('data'!$G$22^O686)/('data'!$G$22^O686+N686^O686))</f>
        <v>41.0813912218571</v>
      </c>
      <c r="R686" s="20">
        <f>VLOOKUP(IF(P686-'data'!$G$24&lt;0,0,P686-'data'!$G$24),P2:Q1104,2)</f>
        <v>41.081908982809</v>
      </c>
    </row>
    <row r="687" ht="20.05" customHeight="1">
      <c r="A687" s="17">
        <f>$A686+C686</f>
        <v>3415</v>
      </c>
      <c r="B687" s="18">
        <v>3.5</v>
      </c>
      <c r="C687" s="19">
        <v>5</v>
      </c>
      <c r="D687" t="b" s="20">
        <v>0</v>
      </c>
      <c r="E687" s="21"/>
      <c r="F687" s="22">
        <f>3600*(B687*'data'!$C$15/1000-H687-I686)/C687</f>
        <v>619.557139562026</v>
      </c>
      <c r="G687" s="22">
        <f>IF(F687&gt;'data'!$H$28,'data'!$H$28,IF(F687&lt;0,0,F687))</f>
        <v>619.557139562026</v>
      </c>
      <c r="H687" s="22">
        <f>(J687*'data'!$C$16+K687*OFFSET('data'!$C$17,0,D687)-I686*(OFFSET('data'!$C$18,0,D687)+'data'!$C$19+OFFSET('data'!$C$20,0,D687)))*$C687/60</f>
        <v>-0.860496027169495</v>
      </c>
      <c r="I687" s="22">
        <f>(G687/60)*$C687/60+H687+I686</f>
        <v>22.9087323943552</v>
      </c>
      <c r="J687" s="22">
        <f>J686+('data'!$C$19*I686-'data'!$C$16*J686)*$C687/60</f>
        <v>92.6396560051821</v>
      </c>
      <c r="K687" s="22">
        <f>K686+(OFFSET('data'!$C$20,0,D687)*I686-OFFSET('data'!$C$17,0,D687)*K686)*$C687/60</f>
        <v>209.364497815143</v>
      </c>
      <c r="L687" s="23">
        <f>$A687/60</f>
        <v>56.9166666666667</v>
      </c>
      <c r="M687" s="19">
        <f>I687/'data'!$C$15*1000</f>
        <v>3.5</v>
      </c>
      <c r="N687" s="19">
        <f>N686+'data'!$G$21*(M686-N686)/60*C686</f>
        <v>3.49890481098088</v>
      </c>
      <c r="O687" s="20">
        <f>IF(N687&lt;='data'!$G$22,1.89,1.47)</f>
        <v>1.47</v>
      </c>
      <c r="P687" s="19">
        <f>$A687</f>
        <v>3415</v>
      </c>
      <c r="Q687" s="20">
        <f>'data'!$G$23-'data'!$G$23*(1-('data'!$G$22^O687)/('data'!$G$22^O687+N687^O687))</f>
        <v>41.0812655683648</v>
      </c>
      <c r="R687" s="20">
        <f>VLOOKUP(IF(P687-'data'!$G$24&lt;0,0,P687-'data'!$G$24),P2:Q1104,2)</f>
        <v>41.0817772344253</v>
      </c>
    </row>
    <row r="688" ht="20.05" customHeight="1">
      <c r="A688" s="17">
        <f>$A687+C687</f>
        <v>3420</v>
      </c>
      <c r="B688" s="18">
        <v>3.5</v>
      </c>
      <c r="C688" s="19">
        <v>5</v>
      </c>
      <c r="D688" t="b" s="20">
        <v>0</v>
      </c>
      <c r="E688" s="21"/>
      <c r="F688" s="22">
        <f>3600*(B688*'data'!$C$15/1000-H688-I687)/C688</f>
        <v>619.4490404964019</v>
      </c>
      <c r="G688" s="22">
        <f>IF(F688&gt;'data'!$H$28,'data'!$H$28,IF(F688&lt;0,0,F688))</f>
        <v>619.4490404964019</v>
      </c>
      <c r="H688" s="22">
        <f>(J688*'data'!$C$16+K688*OFFSET('data'!$C$17,0,D688)-I687*(OFFSET('data'!$C$18,0,D688)+'data'!$C$19+OFFSET('data'!$C$20,0,D688)))*$C688/60</f>
        <v>-0.860345889578351</v>
      </c>
      <c r="I688" s="22">
        <f>(G688/60)*$C688/60+H688+I687</f>
        <v>22.9087323943552</v>
      </c>
      <c r="J688" s="22">
        <f>J687+('data'!$C$19*I687-'data'!$C$16*J687)*$C688/60</f>
        <v>92.64967162187421</v>
      </c>
      <c r="K688" s="22">
        <f>K687+(OFFSET('data'!$C$20,0,D688)*I687-OFFSET('data'!$C$17,0,D688)*K687)*$C688/60</f>
        <v>209.637901193574</v>
      </c>
      <c r="L688" s="23">
        <f>$A688/60</f>
        <v>57</v>
      </c>
      <c r="M688" s="19">
        <f>I688/'data'!$C$15*1000</f>
        <v>3.5</v>
      </c>
      <c r="N688" s="19">
        <f>N687+'data'!$G$21*(M687-N687)/60*C687</f>
        <v>3.49891769830359</v>
      </c>
      <c r="O688" s="20">
        <f>IF(N688&lt;='data'!$G$22,1.89,1.47)</f>
        <v>1.47</v>
      </c>
      <c r="P688" s="19">
        <f>$A688</f>
        <v>3420</v>
      </c>
      <c r="Q688" s="20">
        <f>'data'!$G$23-'data'!$G$23*(1-('data'!$G$22^O688)/('data'!$G$22^O688+N688^O688))</f>
        <v>41.0811413940028</v>
      </c>
      <c r="R688" s="20">
        <f>VLOOKUP(IF(P688-'data'!$G$24&lt;0,0,P688-'data'!$G$24),P2:Q1104,2)</f>
        <v>41.0816470369453</v>
      </c>
    </row>
    <row r="689" ht="20.05" customHeight="1">
      <c r="A689" s="17">
        <f>$A688+C688</f>
        <v>3425</v>
      </c>
      <c r="B689" s="18">
        <v>3.5</v>
      </c>
      <c r="C689" s="19">
        <v>5</v>
      </c>
      <c r="D689" t="b" s="20">
        <v>0</v>
      </c>
      <c r="E689" s="21"/>
      <c r="F689" s="22">
        <f>3600*(B689*'data'!$C$15/1000-H689-I688)/C689</f>
        <v>619.341211750661</v>
      </c>
      <c r="G689" s="22">
        <f>IF(F689&gt;'data'!$H$28,'data'!$H$28,IF(F689&lt;0,0,F689))</f>
        <v>619.341211750661</v>
      </c>
      <c r="H689" s="22">
        <f>(J689*'data'!$C$16+K689*OFFSET('data'!$C$17,0,D689)-I688*(OFFSET('data'!$C$18,0,D689)+'data'!$C$19+OFFSET('data'!$C$20,0,D689)))*$C689/60</f>
        <v>-0.860196127431489</v>
      </c>
      <c r="I689" s="22">
        <f>(G689/60)*$C689/60+H689+I688</f>
        <v>22.9087323943552</v>
      </c>
      <c r="J689" s="22">
        <f>J688+('data'!$C$19*I688-'data'!$C$16*J688)*$C689/60</f>
        <v>92.6596284633471</v>
      </c>
      <c r="K689" s="22">
        <f>K688+(OFFSET('data'!$C$20,0,D689)*I688-OFFSET('data'!$C$17,0,D689)*K688)*$C689/60</f>
        <v>209.911213209633</v>
      </c>
      <c r="L689" s="23">
        <f>$A689/60</f>
        <v>57.0833333333333</v>
      </c>
      <c r="M689" s="19">
        <f>I689/'data'!$C$15*1000</f>
        <v>3.5</v>
      </c>
      <c r="N689" s="19">
        <f>N688+'data'!$G$21*(M688-N688)/60*C688</f>
        <v>3.49893043397842</v>
      </c>
      <c r="O689" s="20">
        <f>IF(N689&lt;='data'!$G$22,1.89,1.47)</f>
        <v>1.47</v>
      </c>
      <c r="P689" s="19">
        <f>$A689</f>
        <v>3425</v>
      </c>
      <c r="Q689" s="20">
        <f>'data'!$G$23-'data'!$G$23*(1-('data'!$G$22^O689)/('data'!$G$22^O689+N689^O689))</f>
        <v>41.0810186813533</v>
      </c>
      <c r="R689" s="20">
        <f>VLOOKUP(IF(P689-'data'!$G$24&lt;0,0,P689-'data'!$G$24),P2:Q1104,2)</f>
        <v>41.0815183721054</v>
      </c>
    </row>
    <row r="690" ht="20.05" customHeight="1">
      <c r="A690" s="17">
        <f>$A689+C689</f>
        <v>3430</v>
      </c>
      <c r="B690" s="18">
        <v>3.5</v>
      </c>
      <c r="C690" s="19">
        <v>5</v>
      </c>
      <c r="D690" t="b" s="20">
        <v>0</v>
      </c>
      <c r="E690" s="21"/>
      <c r="F690" s="22">
        <f>3600*(B690*'data'!$C$15/1000-H690-I689)/C690</f>
        <v>619.233651860122</v>
      </c>
      <c r="G690" s="22">
        <f>IF(F690&gt;'data'!$H$28,'data'!$H$28,IF(F690&lt;0,0,F690))</f>
        <v>619.233651860122</v>
      </c>
      <c r="H690" s="22">
        <f>(J690*'data'!$C$16+K690*OFFSET('data'!$C$17,0,D690)-I689*(OFFSET('data'!$C$18,0,D690)+'data'!$C$19+OFFSET('data'!$C$20,0,D690)))*$C690/60</f>
        <v>-0.860046738694629</v>
      </c>
      <c r="I690" s="22">
        <f>(G690/60)*$C690/60+H690+I689</f>
        <v>22.9087323943552</v>
      </c>
      <c r="J690" s="22">
        <f>J689+('data'!$C$19*I689-'data'!$C$16*J689)*$C690/60</f>
        <v>92.6695268745148</v>
      </c>
      <c r="K690" s="22">
        <f>K689+(OFFSET('data'!$C$20,0,D690)*I689-OFFSET('data'!$C$17,0,D690)*K689)*$C690/60</f>
        <v>210.184433893850</v>
      </c>
      <c r="L690" s="23">
        <f>$A690/60</f>
        <v>57.1666666666667</v>
      </c>
      <c r="M690" s="19">
        <f>I690/'data'!$C$15*1000</f>
        <v>3.5</v>
      </c>
      <c r="N690" s="19">
        <f>N689+'data'!$G$21*(M689-N689)/60*C689</f>
        <v>3.49894301978985</v>
      </c>
      <c r="O690" s="20">
        <f>IF(N690&lt;='data'!$G$22,1.89,1.47)</f>
        <v>1.47</v>
      </c>
      <c r="P690" s="19">
        <f>$A690</f>
        <v>3430</v>
      </c>
      <c r="Q690" s="20">
        <f>'data'!$G$23-'data'!$G$23*(1-('data'!$G$22^O690)/('data'!$G$22^O690+N690^O690))</f>
        <v>41.0808974132036</v>
      </c>
      <c r="R690" s="20">
        <f>VLOOKUP(IF(P690-'data'!$G$24&lt;0,0,P690-'data'!$G$24),P2:Q1104,2)</f>
        <v>41.0813912218571</v>
      </c>
    </row>
    <row r="691" ht="20.05" customHeight="1">
      <c r="A691" s="17">
        <f>$A690+C690</f>
        <v>3435</v>
      </c>
      <c r="B691" s="18">
        <v>3.5</v>
      </c>
      <c r="C691" s="19">
        <v>5</v>
      </c>
      <c r="D691" t="b" s="20">
        <v>0</v>
      </c>
      <c r="E691" s="21"/>
      <c r="F691" s="22">
        <f>3600*(B691*'data'!$C$15/1000-H691-I690)/C691</f>
        <v>619.126359368656</v>
      </c>
      <c r="G691" s="22">
        <f>IF(F691&gt;'data'!$H$28,'data'!$H$28,IF(F691&lt;0,0,F691))</f>
        <v>619.126359368656</v>
      </c>
      <c r="H691" s="22">
        <f>(J691*'data'!$C$16+K691*OFFSET('data'!$C$17,0,D691)-I690*(OFFSET('data'!$C$18,0,D691)+'data'!$C$19+OFFSET('data'!$C$20,0,D691)))*$C691/60</f>
        <v>-0.859897721345371</v>
      </c>
      <c r="I691" s="22">
        <f>(G691/60)*$C691/60+H691+I690</f>
        <v>22.9087323943552</v>
      </c>
      <c r="J691" s="22">
        <f>J690+('data'!$C$19*I690-'data'!$C$16*J690)*$C691/60</f>
        <v>92.6793671982672</v>
      </c>
      <c r="K691" s="22">
        <f>K690+(OFFSET('data'!$C$20,0,D691)*I690-OFFSET('data'!$C$17,0,D691)*K690)*$C691/60</f>
        <v>210.457563276746</v>
      </c>
      <c r="L691" s="23">
        <f>$A691/60</f>
        <v>57.25</v>
      </c>
      <c r="M691" s="19">
        <f>I691/'data'!$C$15*1000</f>
        <v>3.5</v>
      </c>
      <c r="N691" s="19">
        <f>N690+'data'!$G$21*(M690-N690)/60*C690</f>
        <v>3.49895545750136</v>
      </c>
      <c r="O691" s="20">
        <f>IF(N691&lt;='data'!$G$22,1.89,1.47)</f>
        <v>1.47</v>
      </c>
      <c r="P691" s="19">
        <f>$A691</f>
        <v>3435</v>
      </c>
      <c r="Q691" s="20">
        <f>'data'!$G$23-'data'!$G$23*(1-('data'!$G$22^O691)/('data'!$G$22^O691+N691^O691))</f>
        <v>41.0807775725441</v>
      </c>
      <c r="R691" s="20">
        <f>VLOOKUP(IF(P691-'data'!$G$24&lt;0,0,P691-'data'!$G$24),P2:Q1104,2)</f>
        <v>41.0812655683648</v>
      </c>
    </row>
    <row r="692" ht="20.05" customHeight="1">
      <c r="A692" s="17">
        <f>$A691+C691</f>
        <v>3440</v>
      </c>
      <c r="B692" s="18">
        <v>3.5</v>
      </c>
      <c r="C692" s="19">
        <v>5</v>
      </c>
      <c r="D692" t="b" s="20">
        <v>0</v>
      </c>
      <c r="E692" s="21"/>
      <c r="F692" s="22">
        <f>3600*(B692*'data'!$C$15/1000-H692-I691)/C692</f>
        <v>619.019332828641</v>
      </c>
      <c r="G692" s="22">
        <f>IF(F692&gt;'data'!$H$28,'data'!$H$28,IF(F692&lt;0,0,F692))</f>
        <v>619.019332828641</v>
      </c>
      <c r="H692" s="22">
        <f>(J692*'data'!$C$16+K692*OFFSET('data'!$C$17,0,D692)-I691*(OFFSET('data'!$C$18,0,D692)+'data'!$C$19+OFFSET('data'!$C$20,0,D692)))*$C692/60</f>
        <v>-0.859749073373127</v>
      </c>
      <c r="I692" s="22">
        <f>(G692/60)*$C692/60+H692+I691</f>
        <v>22.9087323943552</v>
      </c>
      <c r="J692" s="22">
        <f>J691+('data'!$C$19*I691-'data'!$C$16*J691)*$C692/60</f>
        <v>92.68914977548209</v>
      </c>
      <c r="K692" s="22">
        <f>K691+(OFFSET('data'!$C$20,0,D692)*I691-OFFSET('data'!$C$17,0,D692)*K691)*$C692/60</f>
        <v>210.730601388830</v>
      </c>
      <c r="L692" s="23">
        <f>$A692/60</f>
        <v>57.3333333333333</v>
      </c>
      <c r="M692" s="19">
        <f>I692/'data'!$C$15*1000</f>
        <v>3.5</v>
      </c>
      <c r="N692" s="19">
        <f>N691+'data'!$G$21*(M691-N691)/60*C691</f>
        <v>3.49896774885566</v>
      </c>
      <c r="O692" s="20">
        <f>IF(N692&lt;='data'!$G$22,1.89,1.47)</f>
        <v>1.47</v>
      </c>
      <c r="P692" s="19">
        <f>$A692</f>
        <v>3440</v>
      </c>
      <c r="Q692" s="20">
        <f>'data'!$G$23-'data'!$G$23*(1-('data'!$G$22^O692)/('data'!$G$22^O692+N692^O692))</f>
        <v>41.0806591425654</v>
      </c>
      <c r="R692" s="20">
        <f>VLOOKUP(IF(P692-'data'!$G$24&lt;0,0,P692-'data'!$G$24),P2:Q1104,2)</f>
        <v>41.0811413940028</v>
      </c>
    </row>
    <row r="693" ht="20.05" customHeight="1">
      <c r="A693" s="17">
        <f>$A692+C692</f>
        <v>3445</v>
      </c>
      <c r="B693" s="18">
        <v>3.5</v>
      </c>
      <c r="C693" s="19">
        <v>5</v>
      </c>
      <c r="D693" t="b" s="20">
        <v>0</v>
      </c>
      <c r="E693" s="21"/>
      <c r="F693" s="22">
        <f>3600*(B693*'data'!$C$15/1000-H693-I692)/C693</f>
        <v>618.912570800907</v>
      </c>
      <c r="G693" s="22">
        <f>IF(F693&gt;'data'!$H$28,'data'!$H$28,IF(F693&lt;0,0,F693))</f>
        <v>618.912570800907</v>
      </c>
      <c r="H693" s="22">
        <f>(J693*'data'!$C$16+K693*OFFSET('data'!$C$17,0,D693)-I692*(OFFSET('data'!$C$18,0,D693)+'data'!$C$19+OFFSET('data'!$C$20,0,D693)))*$C693/60</f>
        <v>-0.859600792779052</v>
      </c>
      <c r="I693" s="22">
        <f>(G693/60)*$C693/60+H693+I692</f>
        <v>22.9087323943552</v>
      </c>
      <c r="J693" s="22">
        <f>J692+('data'!$C$19*I692-'data'!$C$16*J692)*$C693/60</f>
        <v>92.69887494503681</v>
      </c>
      <c r="K693" s="22">
        <f>K692+(OFFSET('data'!$C$20,0,D693)*I692-OFFSET('data'!$C$17,0,D693)*K692)*$C693/60</f>
        <v>211.003548260602</v>
      </c>
      <c r="L693" s="23">
        <f>$A693/60</f>
        <v>57.4166666666667</v>
      </c>
      <c r="M693" s="19">
        <f>I693/'data'!$C$15*1000</f>
        <v>3.5</v>
      </c>
      <c r="N693" s="19">
        <f>N692+'data'!$G$21*(M692-N692)/60*C692</f>
        <v>3.49897989557498</v>
      </c>
      <c r="O693" s="20">
        <f>IF(N693&lt;='data'!$G$22,1.89,1.47)</f>
        <v>1.47</v>
      </c>
      <c r="P693" s="19">
        <f>$A693</f>
        <v>3445</v>
      </c>
      <c r="Q693" s="20">
        <f>'data'!$G$23-'data'!$G$23*(1-('data'!$G$22^O693)/('data'!$G$22^O693+N693^O693))</f>
        <v>41.0805421066561</v>
      </c>
      <c r="R693" s="20">
        <f>VLOOKUP(IF(P693-'data'!$G$24&lt;0,0,P693-'data'!$G$24),P2:Q1104,2)</f>
        <v>41.0810186813533</v>
      </c>
    </row>
    <row r="694" ht="20.05" customHeight="1">
      <c r="A694" s="17">
        <f>$A693+C693</f>
        <v>3450</v>
      </c>
      <c r="B694" s="18">
        <v>3.5</v>
      </c>
      <c r="C694" s="19">
        <v>5</v>
      </c>
      <c r="D694" t="b" s="20">
        <v>0</v>
      </c>
      <c r="E694" s="21"/>
      <c r="F694" s="22">
        <f>3600*(B694*'data'!$C$15/1000-H694-I693)/C694</f>
        <v>618.806071854690</v>
      </c>
      <c r="G694" s="22">
        <f>IF(F694&gt;'data'!$H$28,'data'!$H$28,IF(F694&lt;0,0,F694))</f>
        <v>618.806071854690</v>
      </c>
      <c r="H694" s="22">
        <f>(J694*'data'!$C$16+K694*OFFSET('data'!$C$17,0,D694)-I693*(OFFSET('data'!$C$18,0,D694)+'data'!$C$19+OFFSET('data'!$C$20,0,D694)))*$C694/60</f>
        <v>-0.859452877575974</v>
      </c>
      <c r="I694" s="22">
        <f>(G694/60)*$C694/60+H694+I693</f>
        <v>22.9087323943552</v>
      </c>
      <c r="J694" s="22">
        <f>J693+('data'!$C$19*I693-'data'!$C$16*J693)*$C694/60</f>
        <v>92.7085430438199</v>
      </c>
      <c r="K694" s="22">
        <f>K693+(OFFSET('data'!$C$20,0,D694)*I693-OFFSET('data'!$C$17,0,D694)*K693)*$C694/60</f>
        <v>211.276403922551</v>
      </c>
      <c r="L694" s="23">
        <f>$A694/60</f>
        <v>57.5</v>
      </c>
      <c r="M694" s="19">
        <f>I694/'data'!$C$15*1000</f>
        <v>3.5</v>
      </c>
      <c r="N694" s="19">
        <f>N693+'data'!$G$21*(M693-N693)/60*C693</f>
        <v>3.49899189936126</v>
      </c>
      <c r="O694" s="20">
        <f>IF(N694&lt;='data'!$G$22,1.89,1.47)</f>
        <v>1.47</v>
      </c>
      <c r="P694" s="19">
        <f>$A694</f>
        <v>3450</v>
      </c>
      <c r="Q694" s="20">
        <f>'data'!$G$23-'data'!$G$23*(1-('data'!$G$22^O694)/('data'!$G$22^O694+N694^O694))</f>
        <v>41.080426448401</v>
      </c>
      <c r="R694" s="20">
        <f>VLOOKUP(IF(P694-'data'!$G$24&lt;0,0,P694-'data'!$G$24),P2:Q1104,2)</f>
        <v>41.0808974132036</v>
      </c>
    </row>
    <row r="695" ht="20.05" customHeight="1">
      <c r="A695" s="17">
        <f>$A694+C694</f>
        <v>3455</v>
      </c>
      <c r="B695" s="18">
        <v>3.5</v>
      </c>
      <c r="C695" s="19">
        <v>5</v>
      </c>
      <c r="D695" t="b" s="20">
        <v>0</v>
      </c>
      <c r="E695" s="21"/>
      <c r="F695" s="22">
        <f>3600*(B695*'data'!$C$15/1000-H695-I694)/C695</f>
        <v>618.699834567585</v>
      </c>
      <c r="G695" s="22">
        <f>IF(F695&gt;'data'!$H$28,'data'!$H$28,IF(F695&lt;0,0,F695))</f>
        <v>618.699834567585</v>
      </c>
      <c r="H695" s="22">
        <f>(J695*'data'!$C$16+K695*OFFSET('data'!$C$17,0,D695)-I694*(OFFSET('data'!$C$18,0,D695)+'data'!$C$19+OFFSET('data'!$C$20,0,D695)))*$C695/60</f>
        <v>-0.859305325788327</v>
      </c>
      <c r="I695" s="22">
        <f>(G695/60)*$C695/60+H695+I694</f>
        <v>22.9087323943552</v>
      </c>
      <c r="J695" s="22">
        <f>J694+('data'!$C$19*I694-'data'!$C$16*J694)*$C695/60</f>
        <v>92.7181544067432</v>
      </c>
      <c r="K695" s="22">
        <f>K694+(OFFSET('data'!$C$20,0,D695)*I694-OFFSET('data'!$C$17,0,D695)*K694)*$C695/60</f>
        <v>211.549168405157</v>
      </c>
      <c r="L695" s="23">
        <f>$A695/60</f>
        <v>57.5833333333333</v>
      </c>
      <c r="M695" s="19">
        <f>I695/'data'!$C$15*1000</f>
        <v>3.5</v>
      </c>
      <c r="N695" s="19">
        <f>N694+'data'!$G$21*(M694-N694)/60*C694</f>
        <v>3.49900376189643</v>
      </c>
      <c r="O695" s="20">
        <f>IF(N695&lt;='data'!$G$22,1.89,1.47)</f>
        <v>1.47</v>
      </c>
      <c r="P695" s="19">
        <f>$A695</f>
        <v>3455</v>
      </c>
      <c r="Q695" s="20">
        <f>'data'!$G$23-'data'!$G$23*(1-('data'!$G$22^O695)/('data'!$G$22^O695+N695^O695))</f>
        <v>41.0803121515777</v>
      </c>
      <c r="R695" s="20">
        <f>VLOOKUP(IF(P695-'data'!$G$24&lt;0,0,P695-'data'!$G$24),P2:Q1104,2)</f>
        <v>41.0807775725441</v>
      </c>
    </row>
    <row r="696" ht="20.05" customHeight="1">
      <c r="A696" s="17">
        <f>$A695+C695</f>
        <v>3460</v>
      </c>
      <c r="B696" s="18">
        <v>3.5</v>
      </c>
      <c r="C696" s="19">
        <v>5</v>
      </c>
      <c r="D696" t="b" s="20">
        <v>0</v>
      </c>
      <c r="E696" s="21"/>
      <c r="F696" s="22">
        <f>3600*(B696*'data'!$C$15/1000-H696-I695)/C696</f>
        <v>618.593857525487</v>
      </c>
      <c r="G696" s="22">
        <f>IF(F696&gt;'data'!$H$28,'data'!$H$28,IF(F696&lt;0,0,F696))</f>
        <v>618.593857525487</v>
      </c>
      <c r="H696" s="22">
        <f>(J696*'data'!$C$16+K696*OFFSET('data'!$C$17,0,D696)-I695*(OFFSET('data'!$C$18,0,D696)+'data'!$C$19+OFFSET('data'!$C$20,0,D696)))*$C696/60</f>
        <v>-0.85915813545208</v>
      </c>
      <c r="I696" s="22">
        <f>(G696/60)*$C696/60+H696+I695</f>
        <v>22.9087323943552</v>
      </c>
      <c r="J696" s="22">
        <f>J695+('data'!$C$19*I695-'data'!$C$16*J695)*$C696/60</f>
        <v>92.7277093667529</v>
      </c>
      <c r="K696" s="22">
        <f>K695+(OFFSET('data'!$C$20,0,D696)*I695-OFFSET('data'!$C$17,0,D696)*K695)*$C696/60</f>
        <v>211.821841738889</v>
      </c>
      <c r="L696" s="23">
        <f>$A696/60</f>
        <v>57.6666666666667</v>
      </c>
      <c r="M696" s="19">
        <f>I696/'data'!$C$15*1000</f>
        <v>3.5</v>
      </c>
      <c r="N696" s="19">
        <f>N695+'data'!$G$21*(M695-N695)/60*C695</f>
        <v>3.49901548484262</v>
      </c>
      <c r="O696" s="20">
        <f>IF(N696&lt;='data'!$G$22,1.89,1.47)</f>
        <v>1.47</v>
      </c>
      <c r="P696" s="19">
        <f>$A696</f>
        <v>3460</v>
      </c>
      <c r="Q696" s="20">
        <f>'data'!$G$23-'data'!$G$23*(1-('data'!$G$22^O696)/('data'!$G$22^O696+N696^O696))</f>
        <v>41.0801992001555</v>
      </c>
      <c r="R696" s="20">
        <f>VLOOKUP(IF(P696-'data'!$G$24&lt;0,0,P696-'data'!$G$24),P2:Q1104,2)</f>
        <v>41.0806591425654</v>
      </c>
    </row>
    <row r="697" ht="20.05" customHeight="1">
      <c r="A697" s="17">
        <f>$A696+C696</f>
        <v>3465</v>
      </c>
      <c r="B697" s="18">
        <v>3.5</v>
      </c>
      <c r="C697" s="19">
        <v>5</v>
      </c>
      <c r="D697" t="b" s="20">
        <v>0</v>
      </c>
      <c r="E697" s="21"/>
      <c r="F697" s="22">
        <f>3600*(B697*'data'!$C$15/1000-H697-I696)/C697</f>
        <v>618.488139322554</v>
      </c>
      <c r="G697" s="22">
        <f>IF(F697&gt;'data'!$H$28,'data'!$H$28,IF(F697&lt;0,0,F697))</f>
        <v>618.488139322554</v>
      </c>
      <c r="H697" s="22">
        <f>(J697*'data'!$C$16+K697*OFFSET('data'!$C$17,0,D697)-I696*(OFFSET('data'!$C$18,0,D697)+'data'!$C$19+OFFSET('data'!$C$20,0,D697)))*$C697/60</f>
        <v>-0.859011304614674</v>
      </c>
      <c r="I697" s="22">
        <f>(G697/60)*$C697/60+H697+I696</f>
        <v>22.9087323943552</v>
      </c>
      <c r="J697" s="22">
        <f>J696+('data'!$C$19*I696-'data'!$C$16*J696)*$C697/60</f>
        <v>92.73720825484151</v>
      </c>
      <c r="K697" s="22">
        <f>K696+(OFFSET('data'!$C$20,0,D697)*I696-OFFSET('data'!$C$17,0,D697)*K696)*$C697/60</f>
        <v>212.094423954206</v>
      </c>
      <c r="L697" s="23">
        <f>$A697/60</f>
        <v>57.75</v>
      </c>
      <c r="M697" s="19">
        <f>I697/'data'!$C$15*1000</f>
        <v>3.5</v>
      </c>
      <c r="N697" s="19">
        <f>N696+'data'!$G$21*(M696-N696)/60*C696</f>
        <v>3.4990270698424</v>
      </c>
      <c r="O697" s="20">
        <f>IF(N697&lt;='data'!$G$22,1.89,1.47)</f>
        <v>1.47</v>
      </c>
      <c r="P697" s="19">
        <f>$A697</f>
        <v>3465</v>
      </c>
      <c r="Q697" s="20">
        <f>'data'!$G$23-'data'!$G$23*(1-('data'!$G$22^O697)/('data'!$G$22^O697+N697^O697))</f>
        <v>41.0800875782922</v>
      </c>
      <c r="R697" s="20">
        <f>VLOOKUP(IF(P697-'data'!$G$24&lt;0,0,P697-'data'!$G$24),P2:Q1104,2)</f>
        <v>41.0805421066561</v>
      </c>
    </row>
    <row r="698" ht="20.05" customHeight="1">
      <c r="A698" s="17">
        <f>$A697+C697</f>
        <v>3470</v>
      </c>
      <c r="B698" s="18">
        <v>3.5</v>
      </c>
      <c r="C698" s="19">
        <v>5</v>
      </c>
      <c r="D698" t="b" s="20">
        <v>0</v>
      </c>
      <c r="E698" s="21"/>
      <c r="F698" s="22">
        <f>3600*(B698*'data'!$C$15/1000-H698-I697)/C698</f>
        <v>618.3826785611531</v>
      </c>
      <c r="G698" s="22">
        <f>IF(F698&gt;'data'!$H$28,'data'!$H$28,IF(F698&lt;0,0,F698))</f>
        <v>618.3826785611531</v>
      </c>
      <c r="H698" s="22">
        <f>(J698*'data'!$C$16+K698*OFFSET('data'!$C$17,0,D698)-I697*(OFFSET('data'!$C$18,0,D698)+'data'!$C$19+OFFSET('data'!$C$20,0,D698)))*$C698/60</f>
        <v>-0.85886483133495</v>
      </c>
      <c r="I698" s="22">
        <f>(G698/60)*$C698/60+H698+I697</f>
        <v>22.9087323943552</v>
      </c>
      <c r="J698" s="22">
        <f>J697+('data'!$C$19*I697-'data'!$C$16*J697)*$C698/60</f>
        <v>92.74665140005909</v>
      </c>
      <c r="K698" s="22">
        <f>K697+(OFFSET('data'!$C$20,0,D698)*I697-OFFSET('data'!$C$17,0,D698)*K697)*$C698/60</f>
        <v>212.366915081557</v>
      </c>
      <c r="L698" s="23">
        <f>$A698/60</f>
        <v>57.8333333333333</v>
      </c>
      <c r="M698" s="19">
        <f>I698/'data'!$C$15*1000</f>
        <v>3.5</v>
      </c>
      <c r="N698" s="19">
        <f>N697+'data'!$G$21*(M697-N697)/60*C697</f>
        <v>3.49903851851902</v>
      </c>
      <c r="O698" s="20">
        <f>IF(N698&lt;='data'!$G$22,1.89,1.47)</f>
        <v>1.47</v>
      </c>
      <c r="P698" s="19">
        <f>$A698</f>
        <v>3470</v>
      </c>
      <c r="Q698" s="20">
        <f>'data'!$G$23-'data'!$G$23*(1-('data'!$G$22^O698)/('data'!$G$22^O698+N698^O698))</f>
        <v>41.0799772703324</v>
      </c>
      <c r="R698" s="20">
        <f>VLOOKUP(IF(P698-'data'!$G$24&lt;0,0,P698-'data'!$G$24),P2:Q1104,2)</f>
        <v>41.080426448401</v>
      </c>
    </row>
    <row r="699" ht="20.05" customHeight="1">
      <c r="A699" s="17">
        <f>$A698+C698</f>
        <v>3475</v>
      </c>
      <c r="B699" s="18">
        <v>3.5</v>
      </c>
      <c r="C699" s="19">
        <v>5</v>
      </c>
      <c r="D699" t="b" s="20">
        <v>0</v>
      </c>
      <c r="E699" s="21"/>
      <c r="F699" s="22">
        <f>3600*(B699*'data'!$C$15/1000-H699-I698)/C699</f>
        <v>618.277473851810</v>
      </c>
      <c r="G699" s="22">
        <f>IF(F699&gt;'data'!$H$28,'data'!$H$28,IF(F699&lt;0,0,F699))</f>
        <v>618.277473851810</v>
      </c>
      <c r="H699" s="22">
        <f>(J699*'data'!$C$16+K699*OFFSET('data'!$C$17,0,D699)-I698*(OFFSET('data'!$C$18,0,D699)+'data'!$C$19+OFFSET('data'!$C$20,0,D699)))*$C699/60</f>
        <v>-0.8587187136830839</v>
      </c>
      <c r="I699" s="22">
        <f>(G699/60)*$C699/60+H699+I698</f>
        <v>22.9087323943552</v>
      </c>
      <c r="J699" s="22">
        <f>J698+('data'!$C$19*I698-'data'!$C$16*J698)*$C699/60</f>
        <v>92.75603912952479</v>
      </c>
      <c r="K699" s="22">
        <f>K698+(OFFSET('data'!$C$20,0,D699)*I698-OFFSET('data'!$C$17,0,D699)*K698)*$C699/60</f>
        <v>212.639315151380</v>
      </c>
      <c r="L699" s="23">
        <f>$A699/60</f>
        <v>57.9166666666667</v>
      </c>
      <c r="M699" s="19">
        <f>I699/'data'!$C$15*1000</f>
        <v>3.5</v>
      </c>
      <c r="N699" s="19">
        <f>N698+'data'!$G$21*(M698-N698)/60*C698</f>
        <v>3.49904983247662</v>
      </c>
      <c r="O699" s="20">
        <f>IF(N699&lt;='data'!$G$22,1.89,1.47)</f>
        <v>1.47</v>
      </c>
      <c r="P699" s="19">
        <f>$A699</f>
        <v>3475</v>
      </c>
      <c r="Q699" s="20">
        <f>'data'!$G$23-'data'!$G$23*(1-('data'!$G$22^O699)/('data'!$G$22^O699+N699^O699))</f>
        <v>41.0798682608053</v>
      </c>
      <c r="R699" s="20">
        <f>VLOOKUP(IF(P699-'data'!$G$24&lt;0,0,P699-'data'!$G$24),P2:Q1104,2)</f>
        <v>41.0803121515777</v>
      </c>
    </row>
    <row r="700" ht="20.05" customHeight="1">
      <c r="A700" s="17">
        <f>$A699+C699</f>
        <v>3480</v>
      </c>
      <c r="B700" s="18">
        <v>3.5</v>
      </c>
      <c r="C700" s="19">
        <v>5</v>
      </c>
      <c r="D700" t="b" s="20">
        <v>0</v>
      </c>
      <c r="E700" s="21"/>
      <c r="F700" s="22">
        <f>3600*(B700*'data'!$C$15/1000-H700-I699)/C700</f>
        <v>618.172523813165</v>
      </c>
      <c r="G700" s="22">
        <f>IF(F700&gt;'data'!$H$28,'data'!$H$28,IF(F700&lt;0,0,F700))</f>
        <v>618.172523813165</v>
      </c>
      <c r="H700" s="22">
        <f>(J700*'data'!$C$16+K700*OFFSET('data'!$C$17,0,D700)-I699*(OFFSET('data'!$C$18,0,D700)+'data'!$C$19+OFFSET('data'!$C$20,0,D700)))*$C700/60</f>
        <v>-0.858572949740522</v>
      </c>
      <c r="I700" s="22">
        <f>(G700/60)*$C700/60+H700+I699</f>
        <v>22.9087323943552</v>
      </c>
      <c r="J700" s="22">
        <f>J699+('data'!$C$19*I699-'data'!$C$16*J699)*$C700/60</f>
        <v>92.765371768438</v>
      </c>
      <c r="K700" s="22">
        <f>K699+(OFFSET('data'!$C$20,0,D700)*I699-OFFSET('data'!$C$17,0,D700)*K699)*$C700/60</f>
        <v>212.911624194103</v>
      </c>
      <c r="L700" s="23">
        <f>$A700/60</f>
        <v>58</v>
      </c>
      <c r="M700" s="19">
        <f>I700/'data'!$C$15*1000</f>
        <v>3.5</v>
      </c>
      <c r="N700" s="19">
        <f>N699+'data'!$G$21*(M699-N699)/60*C699</f>
        <v>3.49906101330047</v>
      </c>
      <c r="O700" s="20">
        <f>IF(N700&lt;='data'!$G$22,1.89,1.47)</f>
        <v>1.47</v>
      </c>
      <c r="P700" s="19">
        <f>$A700</f>
        <v>3480</v>
      </c>
      <c r="Q700" s="20">
        <f>'data'!$G$23-'data'!$G$23*(1-('data'!$G$22^O700)/('data'!$G$22^O700+N700^O700))</f>
        <v>41.0797605344221</v>
      </c>
      <c r="R700" s="20">
        <f>VLOOKUP(IF(P700-'data'!$G$24&lt;0,0,P700-'data'!$G$24),P2:Q1104,2)</f>
        <v>41.0801992001555</v>
      </c>
    </row>
    <row r="701" ht="20.05" customHeight="1">
      <c r="A701" s="17">
        <f>$A700+C700</f>
        <v>3485</v>
      </c>
      <c r="B701" s="18">
        <v>3.5</v>
      </c>
      <c r="C701" s="19">
        <v>5</v>
      </c>
      <c r="D701" t="b" s="20">
        <v>0</v>
      </c>
      <c r="E701" s="21"/>
      <c r="F701" s="22">
        <f>3600*(B701*'data'!$C$15/1000-H701-I700)/C701</f>
        <v>618.067827071925</v>
      </c>
      <c r="G701" s="22">
        <f>IF(F701&gt;'data'!$H$28,'data'!$H$28,IF(F701&lt;0,0,F701))</f>
        <v>618.067827071925</v>
      </c>
      <c r="H701" s="22">
        <f>(J701*'data'!$C$16+K701*OFFSET('data'!$C$17,0,D701)-I700*(OFFSET('data'!$C$18,0,D701)+'data'!$C$19+OFFSET('data'!$C$20,0,D701)))*$C701/60</f>
        <v>-0.858427537599911</v>
      </c>
      <c r="I701" s="22">
        <f>(G701/60)*$C701/60+H701+I700</f>
        <v>22.9087323943552</v>
      </c>
      <c r="J701" s="22">
        <f>J700+('data'!$C$19*I700-'data'!$C$16*J700)*$C701/60</f>
        <v>92.77464964008981</v>
      </c>
      <c r="K701" s="22">
        <f>K700+(OFFSET('data'!$C$20,0,D701)*I700-OFFSET('data'!$C$17,0,D701)*K700)*$C701/60</f>
        <v>213.183842240145</v>
      </c>
      <c r="L701" s="23">
        <f>$A701/60</f>
        <v>58.0833333333333</v>
      </c>
      <c r="M701" s="19">
        <f>I701/'data'!$C$15*1000</f>
        <v>3.5</v>
      </c>
      <c r="N701" s="19">
        <f>N700+'data'!$G$21*(M700-N700)/60*C700</f>
        <v>3.49907206255718</v>
      </c>
      <c r="O701" s="20">
        <f>IF(N701&lt;='data'!$G$22,1.89,1.47)</f>
        <v>1.47</v>
      </c>
      <c r="P701" s="19">
        <f>$A701</f>
        <v>3485</v>
      </c>
      <c r="Q701" s="20">
        <f>'data'!$G$23-'data'!$G$23*(1-('data'!$G$22^O701)/('data'!$G$22^O701+N701^O701))</f>
        <v>41.0796540760743</v>
      </c>
      <c r="R701" s="20">
        <f>VLOOKUP(IF(P701-'data'!$G$24&lt;0,0,P701-'data'!$G$24),P2:Q1104,2)</f>
        <v>41.0800875782922</v>
      </c>
    </row>
    <row r="702" ht="20.05" customHeight="1">
      <c r="A702" s="17">
        <f>$A701+C701</f>
        <v>3490</v>
      </c>
      <c r="B702" s="18">
        <v>3.5</v>
      </c>
      <c r="C702" s="19">
        <v>5</v>
      </c>
      <c r="D702" t="b" s="20">
        <v>0</v>
      </c>
      <c r="E702" s="21"/>
      <c r="F702" s="22">
        <f>3600*(B702*'data'!$C$15/1000-H702-I701)/C702</f>
        <v>617.963382262816</v>
      </c>
      <c r="G702" s="22">
        <f>IF(F702&gt;'data'!$H$28,'data'!$H$28,IF(F702&lt;0,0,F702))</f>
        <v>617.963382262816</v>
      </c>
      <c r="H702" s="22">
        <f>(J702*'data'!$C$16+K702*OFFSET('data'!$C$17,0,D702)-I701*(OFFSET('data'!$C$18,0,D702)+'data'!$C$19+OFFSET('data'!$C$20,0,D702)))*$C702/60</f>
        <v>-0.858282475365037</v>
      </c>
      <c r="I702" s="22">
        <f>(G702/60)*$C702/60+H702+I701</f>
        <v>22.9087323943552</v>
      </c>
      <c r="J702" s="22">
        <f>J701+('data'!$C$19*I701-'data'!$C$16*J701)*$C702/60</f>
        <v>92.783873065874</v>
      </c>
      <c r="K702" s="22">
        <f>K701+(OFFSET('data'!$C$20,0,D702)*I701-OFFSET('data'!$C$17,0,D702)*K701)*$C702/60</f>
        <v>213.455969319914</v>
      </c>
      <c r="L702" s="23">
        <f>$A702/60</f>
        <v>58.1666666666667</v>
      </c>
      <c r="M702" s="19">
        <f>I702/'data'!$C$15*1000</f>
        <v>3.5</v>
      </c>
      <c r="N702" s="19">
        <f>N701+'data'!$G$21*(M701-N701)/60*C701</f>
        <v>3.49908298179493</v>
      </c>
      <c r="O702" s="20">
        <f>IF(N702&lt;='data'!$G$22,1.89,1.47)</f>
        <v>1.47</v>
      </c>
      <c r="P702" s="19">
        <f>$A702</f>
        <v>3490</v>
      </c>
      <c r="Q702" s="20">
        <f>'data'!$G$23-'data'!$G$23*(1-('data'!$G$22^O702)/('data'!$G$22^O702+N702^O702))</f>
        <v>41.0795488708315</v>
      </c>
      <c r="R702" s="20">
        <f>VLOOKUP(IF(P702-'data'!$G$24&lt;0,0,P702-'data'!$G$24),P2:Q1104,2)</f>
        <v>41.0799772703324</v>
      </c>
    </row>
    <row r="703" ht="20.05" customHeight="1">
      <c r="A703" s="17">
        <f>$A702+C702</f>
        <v>3495</v>
      </c>
      <c r="B703" s="18">
        <v>3.5</v>
      </c>
      <c r="C703" s="19">
        <v>5</v>
      </c>
      <c r="D703" t="b" s="20">
        <v>0</v>
      </c>
      <c r="E703" s="21"/>
      <c r="F703" s="22">
        <f>3600*(B703*'data'!$C$15/1000-H703-I702)/C703</f>
        <v>617.859188028532</v>
      </c>
      <c r="G703" s="22">
        <f>IF(F703&gt;'data'!$H$28,'data'!$H$28,IF(F703&lt;0,0,F703))</f>
        <v>617.859188028532</v>
      </c>
      <c r="H703" s="22">
        <f>(J703*'data'!$C$16+K703*OFFSET('data'!$C$17,0,D703)-I702*(OFFSET('data'!$C$18,0,D703)+'data'!$C$19+OFFSET('data'!$C$20,0,D703)))*$C703/60</f>
        <v>-0.858137761150754</v>
      </c>
      <c r="I703" s="22">
        <f>(G703/60)*$C703/60+H703+I702</f>
        <v>22.9087323943552</v>
      </c>
      <c r="J703" s="22">
        <f>J702+('data'!$C$19*I702-'data'!$C$16*J702)*$C703/60</f>
        <v>92.7930423652985</v>
      </c>
      <c r="K703" s="22">
        <f>K702+(OFFSET('data'!$C$20,0,D703)*I702-OFFSET('data'!$C$17,0,D703)*K702)*$C703/60</f>
        <v>213.728005463808</v>
      </c>
      <c r="L703" s="23">
        <f>$A703/60</f>
        <v>58.25</v>
      </c>
      <c r="M703" s="19">
        <f>I703/'data'!$C$15*1000</f>
        <v>3.5</v>
      </c>
      <c r="N703" s="19">
        <f>N702+'data'!$G$21*(M702-N702)/60*C702</f>
        <v>3.49909377254368</v>
      </c>
      <c r="O703" s="20">
        <f>IF(N703&lt;='data'!$G$22,1.89,1.47)</f>
        <v>1.47</v>
      </c>
      <c r="P703" s="19">
        <f>$A703</f>
        <v>3495</v>
      </c>
      <c r="Q703" s="20">
        <f>'data'!$G$23-'data'!$G$23*(1-('data'!$G$22^O703)/('data'!$G$22^O703+N703^O703))</f>
        <v>41.079444903939</v>
      </c>
      <c r="R703" s="20">
        <f>VLOOKUP(IF(P703-'data'!$G$24&lt;0,0,P703-'data'!$G$24),P2:Q1104,2)</f>
        <v>41.0798682608053</v>
      </c>
    </row>
    <row r="704" ht="20.05" customHeight="1">
      <c r="A704" s="17">
        <f>$A703+C703</f>
        <v>3500</v>
      </c>
      <c r="B704" s="18">
        <v>3.5</v>
      </c>
      <c r="C704" s="19">
        <v>5</v>
      </c>
      <c r="D704" t="b" s="20">
        <v>0</v>
      </c>
      <c r="E704" s="21"/>
      <c r="F704" s="22">
        <f>3600*(B704*'data'!$C$15/1000-H704-I703)/C704</f>
        <v>617.755243019696</v>
      </c>
      <c r="G704" s="22">
        <f>IF(F704&gt;'data'!$H$28,'data'!$H$28,IF(F704&lt;0,0,F704))</f>
        <v>617.755243019696</v>
      </c>
      <c r="H704" s="22">
        <f>(J704*'data'!$C$16+K704*OFFSET('data'!$C$17,0,D704)-I703*(OFFSET('data'!$C$18,0,D704)+'data'!$C$19+OFFSET('data'!$C$20,0,D704)))*$C704/60</f>
        <v>-0.857993393082926</v>
      </c>
      <c r="I704" s="22">
        <f>(G704/60)*$C704/60+H704+I703</f>
        <v>22.9087323943552</v>
      </c>
      <c r="J704" s="22">
        <f>J703+('data'!$C$19*I703-'data'!$C$16*J703)*$C704/60</f>
        <v>92.8021578559961</v>
      </c>
      <c r="K704" s="22">
        <f>K703+(OFFSET('data'!$C$20,0,D704)*I703-OFFSET('data'!$C$17,0,D704)*K703)*$C704/60</f>
        <v>213.999950702215</v>
      </c>
      <c r="L704" s="23">
        <f>$A704/60</f>
        <v>58.3333333333333</v>
      </c>
      <c r="M704" s="19">
        <f>I704/'data'!$C$15*1000</f>
        <v>3.5</v>
      </c>
      <c r="N704" s="19">
        <f>N703+'data'!$G$21*(M703-N703)/60*C703</f>
        <v>3.49910443631539</v>
      </c>
      <c r="O704" s="20">
        <f>IF(N704&lt;='data'!$G$22,1.89,1.47)</f>
        <v>1.47</v>
      </c>
      <c r="P704" s="19">
        <f>$A704</f>
        <v>3500</v>
      </c>
      <c r="Q704" s="20">
        <f>'data'!$G$23-'data'!$G$23*(1-('data'!$G$22^O704)/('data'!$G$22^O704+N704^O704))</f>
        <v>41.0793421608161</v>
      </c>
      <c r="R704" s="20">
        <f>VLOOKUP(IF(P704-'data'!$G$24&lt;0,0,P704-'data'!$G$24),P2:Q1104,2)</f>
        <v>41.0797605344221</v>
      </c>
    </row>
    <row r="705" ht="20.05" customHeight="1">
      <c r="A705" s="17">
        <f>$A704+C704</f>
        <v>3505</v>
      </c>
      <c r="B705" s="18">
        <v>3.5</v>
      </c>
      <c r="C705" s="19">
        <v>5</v>
      </c>
      <c r="D705" t="b" s="20">
        <v>0</v>
      </c>
      <c r="E705" s="21"/>
      <c r="F705" s="22">
        <f>3600*(B705*'data'!$C$15/1000-H705-I704)/C705</f>
        <v>617.651545894806</v>
      </c>
      <c r="G705" s="22">
        <f>IF(F705&gt;'data'!$H$28,'data'!$H$28,IF(F705&lt;0,0,F705))</f>
        <v>617.651545894806</v>
      </c>
      <c r="H705" s="22">
        <f>(J705*'data'!$C$16+K705*OFFSET('data'!$C$17,0,D705)-I704*(OFFSET('data'!$C$18,0,D705)+'data'!$C$19+OFFSET('data'!$C$20,0,D705)))*$C705/60</f>
        <v>-0.857849369298356</v>
      </c>
      <c r="I705" s="22">
        <f>(G705/60)*$C705/60+H705+I704</f>
        <v>22.9087323943552</v>
      </c>
      <c r="J705" s="22">
        <f>J704+('data'!$C$19*I704-'data'!$C$16*J704)*$C705/60</f>
        <v>92.81121985373559</v>
      </c>
      <c r="K705" s="22">
        <f>K704+(OFFSET('data'!$C$20,0,D705)*I704-OFFSET('data'!$C$17,0,D705)*K704)*$C705/60</f>
        <v>214.271805065512</v>
      </c>
      <c r="L705" s="23">
        <f>$A705/60</f>
        <v>58.4166666666667</v>
      </c>
      <c r="M705" s="19">
        <f>I705/'data'!$C$15*1000</f>
        <v>3.5</v>
      </c>
      <c r="N705" s="19">
        <f>N704+'data'!$G$21*(M704-N704)/60*C704</f>
        <v>3.49911497460422</v>
      </c>
      <c r="O705" s="20">
        <f>IF(N705&lt;='data'!$G$22,1.89,1.47)</f>
        <v>1.47</v>
      </c>
      <c r="P705" s="19">
        <f>$A705</f>
        <v>3505</v>
      </c>
      <c r="Q705" s="20">
        <f>'data'!$G$23-'data'!$G$23*(1-('data'!$G$22^O705)/('data'!$G$22^O705+N705^O705))</f>
        <v>41.0792406270538</v>
      </c>
      <c r="R705" s="20">
        <f>VLOOKUP(IF(P705-'data'!$G$24&lt;0,0,P705-'data'!$G$24),P2:Q1104,2)</f>
        <v>41.0796540760743</v>
      </c>
    </row>
    <row r="706" ht="20.05" customHeight="1">
      <c r="A706" s="17">
        <f>$A705+C705</f>
        <v>3510</v>
      </c>
      <c r="B706" s="18">
        <v>3.5</v>
      </c>
      <c r="C706" s="19">
        <v>5</v>
      </c>
      <c r="D706" t="b" s="20">
        <v>0</v>
      </c>
      <c r="E706" s="21"/>
      <c r="F706" s="22">
        <f>3600*(B706*'data'!$C$15/1000-H706-I705)/C706</f>
        <v>617.5480953201931</v>
      </c>
      <c r="G706" s="22">
        <f>IF(F706&gt;'data'!$H$28,'data'!$H$28,IF(F706&lt;0,0,F706))</f>
        <v>617.5480953201931</v>
      </c>
      <c r="H706" s="22">
        <f>(J706*'data'!$C$16+K706*OFFSET('data'!$C$17,0,D706)-I705*(OFFSET('data'!$C$18,0,D706)+'data'!$C$19+OFFSET('data'!$C$20,0,D706)))*$C706/60</f>
        <v>-0.857705687944727</v>
      </c>
      <c r="I706" s="22">
        <f>(G706/60)*$C706/60+H706+I705</f>
        <v>22.9087323943552</v>
      </c>
      <c r="J706" s="22">
        <f>J705+('data'!$C$19*I705-'data'!$C$16*J705)*$C706/60</f>
        <v>92.8202286724329</v>
      </c>
      <c r="K706" s="22">
        <f>K705+(OFFSET('data'!$C$20,0,D706)*I705-OFFSET('data'!$C$17,0,D706)*K705)*$C706/60</f>
        <v>214.543568584067</v>
      </c>
      <c r="L706" s="23">
        <f>$A706/60</f>
        <v>58.5</v>
      </c>
      <c r="M706" s="19">
        <f>I706/'data'!$C$15*1000</f>
        <v>3.5</v>
      </c>
      <c r="N706" s="19">
        <f>N705+'data'!$G$21*(M705-N705)/60*C705</f>
        <v>3.49912538888676</v>
      </c>
      <c r="O706" s="20">
        <f>IF(N706&lt;='data'!$G$22,1.89,1.47)</f>
        <v>1.47</v>
      </c>
      <c r="P706" s="19">
        <f>$A706</f>
        <v>3510</v>
      </c>
      <c r="Q706" s="20">
        <f>'data'!$G$23-'data'!$G$23*(1-('data'!$G$22^O706)/('data'!$G$22^O706+N706^O706))</f>
        <v>41.0791402884127</v>
      </c>
      <c r="R706" s="20">
        <f>VLOOKUP(IF(P706-'data'!$G$24&lt;0,0,P706-'data'!$G$24),P2:Q1104,2)</f>
        <v>41.0795488708315</v>
      </c>
    </row>
    <row r="707" ht="20.05" customHeight="1">
      <c r="A707" s="17">
        <f>$A706+C706</f>
        <v>3515</v>
      </c>
      <c r="B707" s="18">
        <v>3.5</v>
      </c>
      <c r="C707" s="19">
        <v>5</v>
      </c>
      <c r="D707" t="b" s="20">
        <v>0</v>
      </c>
      <c r="E707" s="21"/>
      <c r="F707" s="22">
        <f>3600*(B707*'data'!$C$15/1000-H707-I706)/C707</f>
        <v>617.444889969974</v>
      </c>
      <c r="G707" s="22">
        <f>IF(F707&gt;'data'!$H$28,'data'!$H$28,IF(F707&lt;0,0,F707))</f>
        <v>617.444889969974</v>
      </c>
      <c r="H707" s="22">
        <f>(J707*'data'!$C$16+K707*OFFSET('data'!$C$17,0,D707)-I706*(OFFSET('data'!$C$18,0,D707)+'data'!$C$19+OFFSET('data'!$C$20,0,D707)))*$C707/60</f>
        <v>-0.857562347180535</v>
      </c>
      <c r="I707" s="22">
        <f>(G707/60)*$C707/60+H707+I706</f>
        <v>22.9087323943552</v>
      </c>
      <c r="J707" s="22">
        <f>J706+('data'!$C$19*I706-'data'!$C$16*J706)*$C707/60</f>
        <v>92.8291846241615</v>
      </c>
      <c r="K707" s="22">
        <f>K706+(OFFSET('data'!$C$20,0,D707)*I706-OFFSET('data'!$C$17,0,D707)*K706)*$C707/60</f>
        <v>214.815241288237</v>
      </c>
      <c r="L707" s="23">
        <f>$A707/60</f>
        <v>58.5833333333333</v>
      </c>
      <c r="M707" s="19">
        <f>I707/'data'!$C$15*1000</f>
        <v>3.5</v>
      </c>
      <c r="N707" s="19">
        <f>N706+'data'!$G$21*(M706-N706)/60*C706</f>
        <v>3.49913568062222</v>
      </c>
      <c r="O707" s="20">
        <f>IF(N707&lt;='data'!$G$22,1.89,1.47)</f>
        <v>1.47</v>
      </c>
      <c r="P707" s="19">
        <f>$A707</f>
        <v>3515</v>
      </c>
      <c r="Q707" s="20">
        <f>'data'!$G$23-'data'!$G$23*(1-('data'!$G$22^O707)/('data'!$G$22^O707+N707^O707))</f>
        <v>41.0790411308215</v>
      </c>
      <c r="R707" s="20">
        <f>VLOOKUP(IF(P707-'data'!$G$24&lt;0,0,P707-'data'!$G$24),P2:Q1104,2)</f>
        <v>41.079444903939</v>
      </c>
    </row>
    <row r="708" ht="20.05" customHeight="1">
      <c r="A708" s="17">
        <f>$A707+C707</f>
        <v>3520</v>
      </c>
      <c r="B708" s="18">
        <v>3.5</v>
      </c>
      <c r="C708" s="19">
        <v>5</v>
      </c>
      <c r="D708" t="b" s="20">
        <v>0</v>
      </c>
      <c r="E708" s="21"/>
      <c r="F708" s="22">
        <f>3600*(B708*'data'!$C$15/1000-H708-I707)/C708</f>
        <v>617.341928526008</v>
      </c>
      <c r="G708" s="22">
        <f>IF(F708&gt;'data'!$H$28,'data'!$H$28,IF(F708&lt;0,0,F708))</f>
        <v>617.341928526008</v>
      </c>
      <c r="H708" s="22">
        <f>(J708*'data'!$C$16+K708*OFFSET('data'!$C$17,0,D708)-I707*(OFFSET('data'!$C$18,0,D708)+'data'!$C$19+OFFSET('data'!$C$20,0,D708)))*$C708/60</f>
        <v>-0.857419345175026</v>
      </c>
      <c r="I708" s="22">
        <f>(G708/60)*$C708/60+H708+I707</f>
        <v>22.9087323943552</v>
      </c>
      <c r="J708" s="22">
        <f>J707+('data'!$C$19*I707-'data'!$C$16*J707)*$C708/60</f>
        <v>92.83808801916381</v>
      </c>
      <c r="K708" s="22">
        <f>K707+(OFFSET('data'!$C$20,0,D708)*I707-OFFSET('data'!$C$17,0,D708)*K707)*$C708/60</f>
        <v>215.086823208369</v>
      </c>
      <c r="L708" s="23">
        <f>$A708/60</f>
        <v>58.6666666666667</v>
      </c>
      <c r="M708" s="19">
        <f>I708/'data'!$C$15*1000</f>
        <v>3.5</v>
      </c>
      <c r="N708" s="19">
        <f>N707+'data'!$G$21*(M707-N707)/60*C707</f>
        <v>3.49914585125263</v>
      </c>
      <c r="O708" s="20">
        <f>IF(N708&lt;='data'!$G$22,1.89,1.47)</f>
        <v>1.47</v>
      </c>
      <c r="P708" s="19">
        <f>$A708</f>
        <v>3520</v>
      </c>
      <c r="Q708" s="20">
        <f>'data'!$G$23-'data'!$G$23*(1-('data'!$G$22^O708)/('data'!$G$22^O708+N708^O708))</f>
        <v>41.0789431403745</v>
      </c>
      <c r="R708" s="20">
        <f>VLOOKUP(IF(P708-'data'!$G$24&lt;0,0,P708-'data'!$G$24),P2:Q1104,2)</f>
        <v>41.0793421608161</v>
      </c>
    </row>
    <row r="709" ht="20.05" customHeight="1">
      <c r="A709" s="17">
        <f>$A708+C708</f>
        <v>3525</v>
      </c>
      <c r="B709" s="18">
        <v>3.5</v>
      </c>
      <c r="C709" s="19">
        <v>5</v>
      </c>
      <c r="D709" t="b" s="20">
        <v>0</v>
      </c>
      <c r="E709" s="21"/>
      <c r="F709" s="22">
        <f>3600*(B709*'data'!$C$15/1000-H709-I708)/C709</f>
        <v>617.239209677846</v>
      </c>
      <c r="G709" s="22">
        <f>IF(F709&gt;'data'!$H$28,'data'!$H$28,IF(F709&lt;0,0,F709))</f>
        <v>617.239209677846</v>
      </c>
      <c r="H709" s="22">
        <f>(J709*'data'!$C$16+K709*OFFSET('data'!$C$17,0,D709)-I708*(OFFSET('data'!$C$18,0,D709)+'data'!$C$19+OFFSET('data'!$C$20,0,D709)))*$C709/60</f>
        <v>-0.857276680108134</v>
      </c>
      <c r="I709" s="22">
        <f>(G709/60)*$C709/60+H709+I708</f>
        <v>22.9087323943552</v>
      </c>
      <c r="J709" s="22">
        <f>J708+('data'!$C$19*I708-'data'!$C$16*J708)*$C709/60</f>
        <v>92.8469391658614</v>
      </c>
      <c r="K709" s="22">
        <f>K708+(OFFSET('data'!$C$20,0,D709)*I708-OFFSET('data'!$C$17,0,D709)*K708)*$C709/60</f>
        <v>215.3583143748</v>
      </c>
      <c r="L709" s="23">
        <f>$A709/60</f>
        <v>58.75</v>
      </c>
      <c r="M709" s="19">
        <f>I709/'data'!$C$15*1000</f>
        <v>3.5</v>
      </c>
      <c r="N709" s="19">
        <f>N708+'data'!$G$21*(M708-N708)/60*C708</f>
        <v>3.49915590220306</v>
      </c>
      <c r="O709" s="20">
        <f>IF(N709&lt;='data'!$G$22,1.89,1.47)</f>
        <v>1.47</v>
      </c>
      <c r="P709" s="19">
        <f>$A709</f>
        <v>3525</v>
      </c>
      <c r="Q709" s="20">
        <f>'data'!$G$23-'data'!$G$23*(1-('data'!$G$22^O709)/('data'!$G$22^O709+N709^O709))</f>
        <v>41.0788463033297</v>
      </c>
      <c r="R709" s="20">
        <f>VLOOKUP(IF(P709-'data'!$G$24&lt;0,0,P709-'data'!$G$24),P2:Q1104,2)</f>
        <v>41.0792406270538</v>
      </c>
    </row>
    <row r="710" ht="20.05" customHeight="1">
      <c r="A710" s="17">
        <f>$A709+C709</f>
        <v>3530</v>
      </c>
      <c r="B710" s="18">
        <v>3.5</v>
      </c>
      <c r="C710" s="19">
        <v>5</v>
      </c>
      <c r="D710" t="b" s="20">
        <v>0</v>
      </c>
      <c r="E710" s="21"/>
      <c r="F710" s="22">
        <f>3600*(B710*'data'!$C$15/1000-H710-I709)/C710</f>
        <v>617.136732122690</v>
      </c>
      <c r="G710" s="22">
        <f>IF(F710&gt;'data'!$H$28,'data'!$H$28,IF(F710&lt;0,0,F710))</f>
        <v>617.136732122690</v>
      </c>
      <c r="H710" s="22">
        <f>(J710*'data'!$C$16+K710*OFFSET('data'!$C$17,0,D710)-I709*(OFFSET('data'!$C$18,0,D710)+'data'!$C$19+OFFSET('data'!$C$20,0,D710)))*$C710/60</f>
        <v>-0.8571343501704179</v>
      </c>
      <c r="I710" s="22">
        <f>(G710/60)*$C710/60+H710+I709</f>
        <v>22.9087323943552</v>
      </c>
      <c r="J710" s="22">
        <f>J709+('data'!$C$19*I709-'data'!$C$16*J709)*$C710/60</f>
        <v>92.85573837086601</v>
      </c>
      <c r="K710" s="22">
        <f>K709+(OFFSET('data'!$C$20,0,D710)*I709-OFFSET('data'!$C$17,0,D710)*K709)*$C710/60</f>
        <v>215.629714817857</v>
      </c>
      <c r="L710" s="23">
        <f>$A710/60</f>
        <v>58.8333333333333</v>
      </c>
      <c r="M710" s="19">
        <f>I710/'data'!$C$15*1000</f>
        <v>3.5</v>
      </c>
      <c r="N710" s="19">
        <f>N709+'data'!$G$21*(M709-N709)/60*C709</f>
        <v>3.49916583488182</v>
      </c>
      <c r="O710" s="20">
        <f>IF(N710&lt;='data'!$G$22,1.89,1.47)</f>
        <v>1.47</v>
      </c>
      <c r="P710" s="19">
        <f>$A710</f>
        <v>3530</v>
      </c>
      <c r="Q710" s="20">
        <f>'data'!$G$23-'data'!$G$23*(1-('data'!$G$22^O710)/('data'!$G$22^O710+N710^O710))</f>
        <v>41.0787506061071</v>
      </c>
      <c r="R710" s="20">
        <f>VLOOKUP(IF(P710-'data'!$G$24&lt;0,0,P710-'data'!$G$24),P2:Q1104,2)</f>
        <v>41.0791402884127</v>
      </c>
    </row>
    <row r="711" ht="20.05" customHeight="1">
      <c r="A711" s="17">
        <f>$A710+C710</f>
        <v>3535</v>
      </c>
      <c r="B711" s="18">
        <v>3.5</v>
      </c>
      <c r="C711" s="19">
        <v>5</v>
      </c>
      <c r="D711" t="b" s="20">
        <v>0</v>
      </c>
      <c r="E711" s="21"/>
      <c r="F711" s="22">
        <f>3600*(B711*'data'!$C$15/1000-H711-I710)/C711</f>
        <v>617.034494565348</v>
      </c>
      <c r="G711" s="22">
        <f>IF(F711&gt;'data'!$H$28,'data'!$H$28,IF(F711&lt;0,0,F711))</f>
        <v>617.034494565348</v>
      </c>
      <c r="H711" s="22">
        <f>(J711*'data'!$C$16+K711*OFFSET('data'!$C$17,0,D711)-I710*(OFFSET('data'!$C$18,0,D711)+'data'!$C$19+OFFSET('data'!$C$20,0,D711)))*$C711/60</f>
        <v>-0.856992353562998</v>
      </c>
      <c r="I711" s="22">
        <f>(G711/60)*$C711/60+H711+I710</f>
        <v>22.9087323943552</v>
      </c>
      <c r="J711" s="22">
        <f>J710+('data'!$C$19*I710-'data'!$C$16*J710)*$C711/60</f>
        <v>92.8644859389901</v>
      </c>
      <c r="K711" s="22">
        <f>K710+(OFFSET('data'!$C$20,0,D711)*I710-OFFSET('data'!$C$17,0,D711)*K710)*$C711/60</f>
        <v>215.901024567857</v>
      </c>
      <c r="L711" s="23">
        <f>$A711/60</f>
        <v>58.9166666666667</v>
      </c>
      <c r="M711" s="19">
        <f>I711/'data'!$C$15*1000</f>
        <v>3.5</v>
      </c>
      <c r="N711" s="19">
        <f>N710+'data'!$G$21*(M710-N710)/60*C710</f>
        <v>3.49917565068063</v>
      </c>
      <c r="O711" s="20">
        <f>IF(N711&lt;='data'!$G$22,1.89,1.47)</f>
        <v>1.47</v>
      </c>
      <c r="P711" s="19">
        <f>$A711</f>
        <v>3535</v>
      </c>
      <c r="Q711" s="20">
        <f>'data'!$G$23-'data'!$G$23*(1-('data'!$G$22^O711)/('data'!$G$22^O711+N711^O711))</f>
        <v>41.0786560352868</v>
      </c>
      <c r="R711" s="20">
        <f>VLOOKUP(IF(P711-'data'!$G$24&lt;0,0,P711-'data'!$G$24),P2:Q1104,2)</f>
        <v>41.0790411308215</v>
      </c>
    </row>
    <row r="712" ht="20.05" customHeight="1">
      <c r="A712" s="17">
        <f>$A711+C711</f>
        <v>3540</v>
      </c>
      <c r="B712" s="18">
        <v>3.5</v>
      </c>
      <c r="C712" s="19">
        <v>5</v>
      </c>
      <c r="D712" t="b" s="20">
        <v>0</v>
      </c>
      <c r="E712" s="21"/>
      <c r="F712" s="22">
        <f>3600*(B712*'data'!$C$15/1000-H712-I711)/C712</f>
        <v>616.932495718186</v>
      </c>
      <c r="G712" s="22">
        <f>IF(F712&gt;'data'!$H$28,'data'!$H$28,IF(F712&lt;0,0,F712))</f>
        <v>616.932495718186</v>
      </c>
      <c r="H712" s="22">
        <f>(J712*'data'!$C$16+K712*OFFSET('data'!$C$17,0,D712)-I711*(OFFSET('data'!$C$18,0,D712)+'data'!$C$19+OFFSET('data'!$C$20,0,D712)))*$C712/60</f>
        <v>-0.856850688497495</v>
      </c>
      <c r="I712" s="22">
        <f>(G712/60)*$C712/60+H712+I711</f>
        <v>22.9087323943552</v>
      </c>
      <c r="J712" s="22">
        <f>J711+('data'!$C$19*I711-'data'!$C$16*J711)*$C712/60</f>
        <v>92.87318217325731</v>
      </c>
      <c r="K712" s="22">
        <f>K711+(OFFSET('data'!$C$20,0,D712)*I711-OFFSET('data'!$C$17,0,D712)*K711)*$C712/60</f>
        <v>216.172243655106</v>
      </c>
      <c r="L712" s="23">
        <f>$A712/60</f>
        <v>59</v>
      </c>
      <c r="M712" s="19">
        <f>I712/'data'!$C$15*1000</f>
        <v>3.5</v>
      </c>
      <c r="N712" s="19">
        <f>N711+'data'!$G$21*(M711-N711)/60*C711</f>
        <v>3.49918535097484</v>
      </c>
      <c r="O712" s="20">
        <f>IF(N712&lt;='data'!$G$22,1.89,1.47)</f>
        <v>1.47</v>
      </c>
      <c r="P712" s="19">
        <f>$A712</f>
        <v>3540</v>
      </c>
      <c r="Q712" s="20">
        <f>'data'!$G$23-'data'!$G$23*(1-('data'!$G$22^O712)/('data'!$G$22^O712+N712^O712))</f>
        <v>41.0785625776068</v>
      </c>
      <c r="R712" s="20">
        <f>VLOOKUP(IF(P712-'data'!$G$24&lt;0,0,P712-'data'!$G$24),P2:Q1104,2)</f>
        <v>41.0789431403745</v>
      </c>
    </row>
    <row r="713" ht="20.05" customHeight="1">
      <c r="A713" s="17">
        <f>$A712+C712</f>
        <v>3545</v>
      </c>
      <c r="B713" s="18">
        <v>3.5</v>
      </c>
      <c r="C713" s="19">
        <v>5</v>
      </c>
      <c r="D713" t="b" s="20">
        <v>0</v>
      </c>
      <c r="E713" s="21"/>
      <c r="F713" s="22">
        <f>3600*(B713*'data'!$C$15/1000-H713-I712)/C713</f>
        <v>616.830734301088</v>
      </c>
      <c r="G713" s="22">
        <f>IF(F713&gt;'data'!$H$28,'data'!$H$28,IF(F713&lt;0,0,F713))</f>
        <v>616.830734301088</v>
      </c>
      <c r="H713" s="22">
        <f>(J713*'data'!$C$16+K713*OFFSET('data'!$C$17,0,D713)-I712*(OFFSET('data'!$C$18,0,D713)+'data'!$C$19+OFFSET('data'!$C$20,0,D713)))*$C713/60</f>
        <v>-0.856709353195971</v>
      </c>
      <c r="I713" s="22">
        <f>(G713/60)*$C713/60+H713+I712</f>
        <v>22.9087323943552</v>
      </c>
      <c r="J713" s="22">
        <f>J712+('data'!$C$19*I712-'data'!$C$16*J712)*$C713/60</f>
        <v>92.881827374913</v>
      </c>
      <c r="K713" s="22">
        <f>K712+(OFFSET('data'!$C$20,0,D713)*I712-OFFSET('data'!$C$17,0,D713)*K712)*$C713/60</f>
        <v>216.443372109901</v>
      </c>
      <c r="L713" s="23">
        <f>$A713/60</f>
        <v>59.0833333333333</v>
      </c>
      <c r="M713" s="19">
        <f>I713/'data'!$C$15*1000</f>
        <v>3.5</v>
      </c>
      <c r="N713" s="19">
        <f>N712+'data'!$G$21*(M712-N712)/60*C712</f>
        <v>3.49919493712362</v>
      </c>
      <c r="O713" s="20">
        <f>IF(N713&lt;='data'!$G$22,1.89,1.47)</f>
        <v>1.47</v>
      </c>
      <c r="P713" s="19">
        <f>$A713</f>
        <v>3545</v>
      </c>
      <c r="Q713" s="20">
        <f>'data'!$G$23-'data'!$G$23*(1-('data'!$G$22^O713)/('data'!$G$22^O713+N713^O713))</f>
        <v>41.0784702199614</v>
      </c>
      <c r="R713" s="20">
        <f>VLOOKUP(IF(P713-'data'!$G$24&lt;0,0,P713-'data'!$G$24),P2:Q1104,2)</f>
        <v>41.0788463033297</v>
      </c>
    </row>
    <row r="714" ht="20.05" customHeight="1">
      <c r="A714" s="17">
        <f>$A713+C713</f>
        <v>3550</v>
      </c>
      <c r="B714" s="18">
        <v>3.5</v>
      </c>
      <c r="C714" s="19">
        <v>5</v>
      </c>
      <c r="D714" t="b" s="20">
        <v>0</v>
      </c>
      <c r="E714" s="21"/>
      <c r="F714" s="22">
        <f>3600*(B714*'data'!$C$15/1000-H714-I713)/C714</f>
        <v>616.7292090414099</v>
      </c>
      <c r="G714" s="22">
        <f>IF(F714&gt;'data'!$H$28,'data'!$H$28,IF(F714&lt;0,0,F714))</f>
        <v>616.7292090414099</v>
      </c>
      <c r="H714" s="22">
        <f>(J714*'data'!$C$16+K714*OFFSET('data'!$C$17,0,D714)-I713*(OFFSET('data'!$C$18,0,D714)+'data'!$C$19+OFFSET('data'!$C$20,0,D714)))*$C714/60</f>
        <v>-0.8565683458908619</v>
      </c>
      <c r="I714" s="22">
        <f>(G714/60)*$C714/60+H714+I713</f>
        <v>22.9087323943552</v>
      </c>
      <c r="J714" s="22">
        <f>J713+('data'!$C$19*I713-'data'!$C$16*J713)*$C714/60</f>
        <v>92.89042184343489</v>
      </c>
      <c r="K714" s="22">
        <f>K713+(OFFSET('data'!$C$20,0,D714)*I713-OFFSET('data'!$C$17,0,D714)*K713)*$C714/60</f>
        <v>216.714409962529</v>
      </c>
      <c r="L714" s="23">
        <f>$A714/60</f>
        <v>59.1666666666667</v>
      </c>
      <c r="M714" s="19">
        <f>I714/'data'!$C$15*1000</f>
        <v>3.5</v>
      </c>
      <c r="N714" s="19">
        <f>N713+'data'!$G$21*(M713-N713)/60*C713</f>
        <v>3.49920441047014</v>
      </c>
      <c r="O714" s="20">
        <f>IF(N714&lt;='data'!$G$22,1.89,1.47)</f>
        <v>1.47</v>
      </c>
      <c r="P714" s="19">
        <f>$A714</f>
        <v>3550</v>
      </c>
      <c r="Q714" s="20">
        <f>'data'!$G$23-'data'!$G$23*(1-('data'!$G$22^O714)/('data'!$G$22^O714+N714^O714))</f>
        <v>41.0783789493992</v>
      </c>
      <c r="R714" s="20">
        <f>VLOOKUP(IF(P714-'data'!$G$24&lt;0,0,P714-'data'!$G$24),P2:Q1104,2)</f>
        <v>41.0787506061071</v>
      </c>
    </row>
    <row r="715" ht="20.05" customHeight="1">
      <c r="A715" s="17">
        <f>$A714+C714</f>
        <v>3555</v>
      </c>
      <c r="B715" s="18">
        <v>3.5</v>
      </c>
      <c r="C715" s="19">
        <v>5</v>
      </c>
      <c r="D715" t="b" s="20">
        <v>0</v>
      </c>
      <c r="E715" s="21"/>
      <c r="F715" s="22">
        <f>3600*(B715*'data'!$C$15/1000-H715-I714)/C715</f>
        <v>616.627918673933</v>
      </c>
      <c r="G715" s="22">
        <f>IF(F715&gt;'data'!$H$28,'data'!$H$28,IF(F715&lt;0,0,F715))</f>
        <v>616.627918673933</v>
      </c>
      <c r="H715" s="22">
        <f>(J715*'data'!$C$16+K715*OFFSET('data'!$C$17,0,D715)-I714*(OFFSET('data'!$C$18,0,D715)+'data'!$C$19+OFFSET('data'!$C$20,0,D715)))*$C715/60</f>
        <v>-0.8564276648249221</v>
      </c>
      <c r="I715" s="22">
        <f>(G715/60)*$C715/60+H715+I714</f>
        <v>22.9087323943552</v>
      </c>
      <c r="J715" s="22">
        <f>J714+('data'!$C$19*I714-'data'!$C$16*J714)*$C715/60</f>
        <v>92.8989658765431</v>
      </c>
      <c r="K715" s="22">
        <f>K714+(OFFSET('data'!$C$20,0,D715)*I714-OFFSET('data'!$C$17,0,D715)*K714)*$C715/60</f>
        <v>216.985357243265</v>
      </c>
      <c r="L715" s="23">
        <f>$A715/60</f>
        <v>59.25</v>
      </c>
      <c r="M715" s="19">
        <f>I715/'data'!$C$15*1000</f>
        <v>3.5</v>
      </c>
      <c r="N715" s="19">
        <f>N714+'data'!$G$21*(M714-N714)/60*C714</f>
        <v>3.49921377234178</v>
      </c>
      <c r="O715" s="20">
        <f>IF(N715&lt;='data'!$G$22,1.89,1.47)</f>
        <v>1.47</v>
      </c>
      <c r="P715" s="19">
        <f>$A715</f>
        <v>3555</v>
      </c>
      <c r="Q715" s="20">
        <f>'data'!$G$23-'data'!$G$23*(1-('data'!$G$22^O715)/('data'!$G$22^O715+N715^O715))</f>
        <v>41.0782887531216</v>
      </c>
      <c r="R715" s="20">
        <f>VLOOKUP(IF(P715-'data'!$G$24&lt;0,0,P715-'data'!$G$24),P2:Q1104,2)</f>
        <v>41.0786560352868</v>
      </c>
    </row>
    <row r="716" ht="20.05" customHeight="1">
      <c r="A716" s="17">
        <f>$A715+C715</f>
        <v>3560</v>
      </c>
      <c r="B716" s="18">
        <v>3.5</v>
      </c>
      <c r="C716" s="19">
        <v>5</v>
      </c>
      <c r="D716" t="b" s="20">
        <v>0</v>
      </c>
      <c r="E716" s="21"/>
      <c r="F716" s="22">
        <f>3600*(B716*'data'!$C$15/1000-H716-I715)/C716</f>
        <v>616.526861940827</v>
      </c>
      <c r="G716" s="22">
        <f>IF(F716&gt;'data'!$H$28,'data'!$H$28,IF(F716&lt;0,0,F716))</f>
        <v>616.526861940827</v>
      </c>
      <c r="H716" s="22">
        <f>(J716*'data'!$C$16+K716*OFFSET('data'!$C$17,0,D716)-I715*(OFFSET('data'!$C$18,0,D716)+'data'!$C$19+OFFSET('data'!$C$20,0,D716)))*$C716/60</f>
        <v>-0.8562873082511629</v>
      </c>
      <c r="I716" s="22">
        <f>(G716/60)*$C716/60+H716+I715</f>
        <v>22.9087323943552</v>
      </c>
      <c r="J716" s="22">
        <f>J715+('data'!$C$19*I715-'data'!$C$16*J715)*$C716/60</f>
        <v>92.90745977021071</v>
      </c>
      <c r="K716" s="22">
        <f>K715+(OFFSET('data'!$C$20,0,D716)*I715-OFFSET('data'!$C$17,0,D716)*K715)*$C716/60</f>
        <v>217.256213982376</v>
      </c>
      <c r="L716" s="23">
        <f>$A716/60</f>
        <v>59.3333333333333</v>
      </c>
      <c r="M716" s="19">
        <f>I716/'data'!$C$15*1000</f>
        <v>3.5</v>
      </c>
      <c r="N716" s="19">
        <f>N715+'data'!$G$21*(M715-N715)/60*C715</f>
        <v>3.49922302405028</v>
      </c>
      <c r="O716" s="20">
        <f>IF(N716&lt;='data'!$G$22,1.89,1.47)</f>
        <v>1.47</v>
      </c>
      <c r="P716" s="19">
        <f>$A716</f>
        <v>3560</v>
      </c>
      <c r="Q716" s="20">
        <f>'data'!$G$23-'data'!$G$23*(1-('data'!$G$22^O716)/('data'!$G$22^O716+N716^O716))</f>
        <v>41.0781996184804</v>
      </c>
      <c r="R716" s="20">
        <f>VLOOKUP(IF(P716-'data'!$G$24&lt;0,0,P716-'data'!$G$24),P2:Q1104,2)</f>
        <v>41.0785625776068</v>
      </c>
    </row>
    <row r="717" ht="20.05" customHeight="1">
      <c r="A717" s="17">
        <f>$A716+C716</f>
        <v>3565</v>
      </c>
      <c r="B717" s="18">
        <v>3.5</v>
      </c>
      <c r="C717" s="19">
        <v>5</v>
      </c>
      <c r="D717" t="b" s="20">
        <v>0</v>
      </c>
      <c r="E717" s="21"/>
      <c r="F717" s="22">
        <f>3600*(B717*'data'!$C$15/1000-H717-I716)/C717</f>
        <v>616.4260375915979</v>
      </c>
      <c r="G717" s="22">
        <f>IF(F717&gt;'data'!$H$28,'data'!$H$28,IF(F717&lt;0,0,F717))</f>
        <v>616.4260375915979</v>
      </c>
      <c r="H717" s="22">
        <f>(J717*'data'!$C$16+K717*OFFSET('data'!$C$17,0,D717)-I716*(OFFSET('data'!$C$18,0,D717)+'data'!$C$19+OFFSET('data'!$C$20,0,D717)))*$C717/60</f>
        <v>-0.85614727443279</v>
      </c>
      <c r="I717" s="22">
        <f>(G717/60)*$C717/60+H717+I716</f>
        <v>22.9087323943552</v>
      </c>
      <c r="J717" s="22">
        <f>J716+('data'!$C$19*I716-'data'!$C$16*J716)*$C717/60</f>
        <v>92.9159038186738</v>
      </c>
      <c r="K717" s="22">
        <f>K716+(OFFSET('data'!$C$20,0,D717)*I716-OFFSET('data'!$C$17,0,D717)*K716)*$C717/60</f>
        <v>217.526980210118</v>
      </c>
      <c r="L717" s="23">
        <f>$A717/60</f>
        <v>59.4166666666667</v>
      </c>
      <c r="M717" s="19">
        <f>I717/'data'!$C$15*1000</f>
        <v>3.5</v>
      </c>
      <c r="N717" s="19">
        <f>N716+'data'!$G$21*(M716-N716)/60*C716</f>
        <v>3.49923216689195</v>
      </c>
      <c r="O717" s="20">
        <f>IF(N717&lt;='data'!$G$22,1.89,1.47)</f>
        <v>1.47</v>
      </c>
      <c r="P717" s="19">
        <f>$A717</f>
        <v>3565</v>
      </c>
      <c r="Q717" s="20">
        <f>'data'!$G$23-'data'!$G$23*(1-('data'!$G$22^O717)/('data'!$G$22^O717+N717^O717))</f>
        <v>41.0781115329768</v>
      </c>
      <c r="R717" s="20">
        <f>VLOOKUP(IF(P717-'data'!$G$24&lt;0,0,P717-'data'!$G$24),P2:Q1104,2)</f>
        <v>41.0784702199614</v>
      </c>
    </row>
    <row r="718" ht="20.05" customHeight="1">
      <c r="A718" s="17">
        <f>$A717+C717</f>
        <v>3570</v>
      </c>
      <c r="B718" s="18">
        <v>3.5</v>
      </c>
      <c r="C718" s="19">
        <v>5</v>
      </c>
      <c r="D718" t="b" s="20">
        <v>0</v>
      </c>
      <c r="E718" s="21"/>
      <c r="F718" s="22">
        <f>3600*(B718*'data'!$C$15/1000-H718-I717)/C718</f>
        <v>616.325444383054</v>
      </c>
      <c r="G718" s="22">
        <f>IF(F718&gt;'data'!$H$28,'data'!$H$28,IF(F718&lt;0,0,F718))</f>
        <v>616.325444383054</v>
      </c>
      <c r="H718" s="22">
        <f>(J718*'data'!$C$16+K718*OFFSET('data'!$C$17,0,D718)-I717*(OFFSET('data'!$C$18,0,D718)+'data'!$C$19+OFFSET('data'!$C$20,0,D718)))*$C718/60</f>
        <v>-0.856007561643146</v>
      </c>
      <c r="I718" s="22">
        <f>(G718/60)*$C718/60+H718+I717</f>
        <v>22.9087323943552</v>
      </c>
      <c r="J718" s="22">
        <f>J717+('data'!$C$19*I717-'data'!$C$16*J717)*$C718/60</f>
        <v>92.9242983144419</v>
      </c>
      <c r="K718" s="22">
        <f>K717+(OFFSET('data'!$C$20,0,D718)*I717-OFFSET('data'!$C$17,0,D718)*K717)*$C718/60</f>
        <v>217.797655956736</v>
      </c>
      <c r="L718" s="23">
        <f>$A718/60</f>
        <v>59.5</v>
      </c>
      <c r="M718" s="19">
        <f>I718/'data'!$C$15*1000</f>
        <v>3.5</v>
      </c>
      <c r="N718" s="19">
        <f>N717+'data'!$G$21*(M717-N717)/60*C717</f>
        <v>3.49924120214785</v>
      </c>
      <c r="O718" s="20">
        <f>IF(N718&lt;='data'!$G$22,1.89,1.47)</f>
        <v>1.47</v>
      </c>
      <c r="P718" s="19">
        <f>$A718</f>
        <v>3570</v>
      </c>
      <c r="Q718" s="20">
        <f>'data'!$G$23-'data'!$G$23*(1-('data'!$G$22^O718)/('data'!$G$22^O718+N718^O718))</f>
        <v>41.0780244842591</v>
      </c>
      <c r="R718" s="20">
        <f>VLOOKUP(IF(P718-'data'!$G$24&lt;0,0,P718-'data'!$G$24),P2:Q1104,2)</f>
        <v>41.0783789493992</v>
      </c>
    </row>
    <row r="719" ht="20.05" customHeight="1">
      <c r="A719" s="17">
        <f>$A718+C718</f>
        <v>3575</v>
      </c>
      <c r="B719" s="18">
        <v>3.5</v>
      </c>
      <c r="C719" s="19">
        <v>5</v>
      </c>
      <c r="D719" t="b" s="20">
        <v>0</v>
      </c>
      <c r="E719" s="21"/>
      <c r="F719" s="22">
        <f>3600*(B719*'data'!$C$15/1000-H719-I718)/C719</f>
        <v>616.225081079258</v>
      </c>
      <c r="G719" s="22">
        <f>IF(F719&gt;'data'!$H$28,'data'!$H$28,IF(F719&lt;0,0,F719))</f>
        <v>616.225081079258</v>
      </c>
      <c r="H719" s="22">
        <f>(J719*'data'!$C$16+K719*OFFSET('data'!$C$17,0,D719)-I718*(OFFSET('data'!$C$18,0,D719)+'data'!$C$19+OFFSET('data'!$C$20,0,D719)))*$C719/60</f>
        <v>-0.855868168165651</v>
      </c>
      <c r="I719" s="22">
        <f>(G719/60)*$C719/60+H719+I718</f>
        <v>22.9087323943552</v>
      </c>
      <c r="J719" s="22">
        <f>J718+('data'!$C$19*I718-'data'!$C$16*J718)*$C719/60</f>
        <v>92.93264354830789</v>
      </c>
      <c r="K719" s="22">
        <f>K718+(OFFSET('data'!$C$20,0,D719)*I718-OFFSET('data'!$C$17,0,D719)*K718)*$C719/60</f>
        <v>218.068241252467</v>
      </c>
      <c r="L719" s="23">
        <f>$A719/60</f>
        <v>59.5833333333333</v>
      </c>
      <c r="M719" s="19">
        <f>I719/'data'!$C$15*1000</f>
        <v>3.5</v>
      </c>
      <c r="N719" s="19">
        <f>N718+'data'!$G$21*(M718-N718)/60*C718</f>
        <v>3.49925013108397</v>
      </c>
      <c r="O719" s="20">
        <f>IF(N719&lt;='data'!$G$22,1.89,1.47)</f>
        <v>1.47</v>
      </c>
      <c r="P719" s="19">
        <f>$A719</f>
        <v>3575</v>
      </c>
      <c r="Q719" s="20">
        <f>'data'!$G$23-'data'!$G$23*(1-('data'!$G$22^O719)/('data'!$G$22^O719+N719^O719))</f>
        <v>41.0779384601207</v>
      </c>
      <c r="R719" s="20">
        <f>VLOOKUP(IF(P719-'data'!$G$24&lt;0,0,P719-'data'!$G$24),P2:Q1104,2)</f>
        <v>41.0782887531216</v>
      </c>
    </row>
    <row r="720" ht="20.05" customHeight="1">
      <c r="A720" s="17">
        <f>$A719+C719</f>
        <v>3580</v>
      </c>
      <c r="B720" s="18">
        <v>3.5</v>
      </c>
      <c r="C720" s="19">
        <v>5</v>
      </c>
      <c r="D720" t="b" s="20">
        <v>0</v>
      </c>
      <c r="E720" s="21"/>
      <c r="F720" s="22">
        <f>3600*(B720*'data'!$C$15/1000-H720-I719)/C720</f>
        <v>616.124946451483</v>
      </c>
      <c r="G720" s="22">
        <f>IF(F720&gt;'data'!$H$28,'data'!$H$28,IF(F720&lt;0,0,F720))</f>
        <v>616.124946451483</v>
      </c>
      <c r="H720" s="22">
        <f>(J720*'data'!$C$16+K720*OFFSET('data'!$C$17,0,D720)-I719*(OFFSET('data'!$C$18,0,D720)+'data'!$C$19+OFFSET('data'!$C$20,0,D720)))*$C720/60</f>
        <v>-0.8557290922937421</v>
      </c>
      <c r="I720" s="22">
        <f>(G720/60)*$C720/60+H720+I719</f>
        <v>22.9087323943552</v>
      </c>
      <c r="J720" s="22">
        <f>J719+('data'!$C$19*I719-'data'!$C$16*J719)*$C720/60</f>
        <v>92.9409398093583</v>
      </c>
      <c r="K720" s="22">
        <f>K719+(OFFSET('data'!$C$20,0,D720)*I719-OFFSET('data'!$C$17,0,D720)*K719)*$C720/60</f>
        <v>218.338736127536</v>
      </c>
      <c r="L720" s="23">
        <f>$A720/60</f>
        <v>59.6666666666667</v>
      </c>
      <c r="M720" s="19">
        <f>I720/'data'!$C$15*1000</f>
        <v>3.5</v>
      </c>
      <c r="N720" s="19">
        <f>N719+'data'!$G$21*(M719-N719)/60*C719</f>
        <v>3.49925895495139</v>
      </c>
      <c r="O720" s="20">
        <f>IF(N720&lt;='data'!$G$22,1.89,1.47)</f>
        <v>1.47</v>
      </c>
      <c r="P720" s="19">
        <f>$A720</f>
        <v>3580</v>
      </c>
      <c r="Q720" s="20">
        <f>'data'!$G$23-'data'!$G$23*(1-('data'!$G$22^O720)/('data'!$G$22^O720+N720^O720))</f>
        <v>41.0778534484994</v>
      </c>
      <c r="R720" s="20">
        <f>VLOOKUP(IF(P720-'data'!$G$24&lt;0,0,P720-'data'!$G$24),P2:Q1104,2)</f>
        <v>41.0781996184804</v>
      </c>
    </row>
    <row r="721" ht="20.05" customHeight="1">
      <c r="A721" s="17">
        <f>$A720+C720</f>
        <v>3585</v>
      </c>
      <c r="B721" s="18">
        <v>3.5</v>
      </c>
      <c r="C721" s="19">
        <v>5</v>
      </c>
      <c r="D721" t="b" s="20">
        <v>0</v>
      </c>
      <c r="E721" s="21"/>
      <c r="F721" s="22">
        <f>3600*(B721*'data'!$C$15/1000-H721-I720)/C721</f>
        <v>616.025039278175</v>
      </c>
      <c r="G721" s="22">
        <f>IF(F721&gt;'data'!$H$28,'data'!$H$28,IF(F721&lt;0,0,F721))</f>
        <v>616.025039278175</v>
      </c>
      <c r="H721" s="22">
        <f>(J721*'data'!$C$16+K721*OFFSET('data'!$C$17,0,D721)-I720*(OFFSET('data'!$C$18,0,D721)+'data'!$C$19+OFFSET('data'!$C$20,0,D721)))*$C721/60</f>
        <v>-0.8555903323308141</v>
      </c>
      <c r="I721" s="22">
        <f>(G721/60)*$C721/60+H721+I720</f>
        <v>22.9087323943552</v>
      </c>
      <c r="J721" s="22">
        <f>J720+('data'!$C$19*I720-'data'!$C$16*J720)*$C721/60</f>
        <v>92.94918738498311</v>
      </c>
      <c r="K721" s="22">
        <f>K720+(OFFSET('data'!$C$20,0,D721)*I720-OFFSET('data'!$C$17,0,D721)*K720)*$C721/60</f>
        <v>218.609140612158</v>
      </c>
      <c r="L721" s="23">
        <f>$A721/60</f>
        <v>59.75</v>
      </c>
      <c r="M721" s="19">
        <f>I721/'data'!$C$15*1000</f>
        <v>3.5</v>
      </c>
      <c r="N721" s="19">
        <f>N720+'data'!$G$21*(M720-N720)/60*C720</f>
        <v>3.49926767498649</v>
      </c>
      <c r="O721" s="20">
        <f>IF(N721&lt;='data'!$G$22,1.89,1.47)</f>
        <v>1.47</v>
      </c>
      <c r="P721" s="19">
        <f>$A721</f>
        <v>3585</v>
      </c>
      <c r="Q721" s="20">
        <f>'data'!$G$23-'data'!$G$23*(1-('data'!$G$22^O721)/('data'!$G$22^O721+N721^O721))</f>
        <v>41.0777694374746</v>
      </c>
      <c r="R721" s="20">
        <f>VLOOKUP(IF(P721-'data'!$G$24&lt;0,0,P721-'data'!$G$24),P2:Q1104,2)</f>
        <v>41.0781115329768</v>
      </c>
    </row>
    <row r="722" ht="20.05" customHeight="1">
      <c r="A722" s="17">
        <f>$A721+C721</f>
        <v>3590</v>
      </c>
      <c r="B722" s="18">
        <v>3.5</v>
      </c>
      <c r="C722" s="19">
        <v>5</v>
      </c>
      <c r="D722" t="b" s="20">
        <v>0</v>
      </c>
      <c r="E722" s="21"/>
      <c r="F722" s="22">
        <f>3600*(B722*'data'!$C$15/1000-H722-I721)/C722</f>
        <v>615.925358344907</v>
      </c>
      <c r="G722" s="22">
        <f>IF(F722&gt;'data'!$H$28,'data'!$H$28,IF(F722&lt;0,0,F722))</f>
        <v>615.925358344907</v>
      </c>
      <c r="H722" s="22">
        <f>(J722*'data'!$C$16+K722*OFFSET('data'!$C$17,0,D722)-I721*(OFFSET('data'!$C$18,0,D722)+'data'!$C$19+OFFSET('data'!$C$20,0,D722)))*$C722/60</f>
        <v>-0.855451886590163</v>
      </c>
      <c r="I722" s="22">
        <f>(G722/60)*$C722/60+H722+I721</f>
        <v>22.9087323943552</v>
      </c>
      <c r="J722" s="22">
        <f>J721+('data'!$C$19*I721-'data'!$C$16*J721)*$C722/60</f>
        <v>92.95738656088569</v>
      </c>
      <c r="K722" s="22">
        <f>K721+(OFFSET('data'!$C$20,0,D722)*I721-OFFSET('data'!$C$17,0,D722)*K721)*$C722/60</f>
        <v>218.879454736540</v>
      </c>
      <c r="L722" s="23">
        <f>$A722/60</f>
        <v>59.8333333333333</v>
      </c>
      <c r="M722" s="19">
        <f>I722/'data'!$C$15*1000</f>
        <v>3.5</v>
      </c>
      <c r="N722" s="19">
        <f>N721+'data'!$G$21*(M721-N721)/60*C721</f>
        <v>3.49927629241107</v>
      </c>
      <c r="O722" s="20">
        <f>IF(N722&lt;='data'!$G$22,1.89,1.47)</f>
        <v>1.47</v>
      </c>
      <c r="P722" s="19">
        <f>$A722</f>
        <v>3590</v>
      </c>
      <c r="Q722" s="20">
        <f>'data'!$G$23-'data'!$G$23*(1-('data'!$G$22^O722)/('data'!$G$22^O722+N722^O722))</f>
        <v>41.0776864152664</v>
      </c>
      <c r="R722" s="20">
        <f>VLOOKUP(IF(P722-'data'!$G$24&lt;0,0,P722-'data'!$G$24),P2:Q1104,2)</f>
        <v>41.0780244842591</v>
      </c>
    </row>
    <row r="723" ht="20.05" customHeight="1">
      <c r="A723" s="24">
        <f>$A722+C722</f>
        <v>3595</v>
      </c>
      <c r="B723" s="18">
        <v>3.5</v>
      </c>
      <c r="C723" s="19">
        <v>5</v>
      </c>
      <c r="D723" t="b" s="20">
        <v>0</v>
      </c>
      <c r="E723" s="21"/>
      <c r="F723" s="22">
        <f>3600*(B723*'data'!$C$15/1000-H723-I722)/C723</f>
        <v>615.825902444338</v>
      </c>
      <c r="G723" s="22">
        <f>IF(F723&gt;'data'!$H$28,'data'!$H$28,IF(F723&lt;0,0,F723))</f>
        <v>615.825902444338</v>
      </c>
      <c r="H723" s="22">
        <f>(J723*'data'!$C$16+K723*OFFSET('data'!$C$17,0,D723)-I722*(OFFSET('data'!$C$18,0,D723)+'data'!$C$19+OFFSET('data'!$C$20,0,D723)))*$C723/60</f>
        <v>-0.855313753394929</v>
      </c>
      <c r="I723" s="22">
        <f>(G723/60)*$C723/60+H723+I722</f>
        <v>22.9087323943552</v>
      </c>
      <c r="J723" s="22">
        <f>J722+('data'!$C$19*I722-'data'!$C$16*J722)*$C723/60</f>
        <v>92.96553762109301</v>
      </c>
      <c r="K723" s="22">
        <f>K722+(OFFSET('data'!$C$20,0,D723)*I722-OFFSET('data'!$C$17,0,D723)*K722)*$C723/60</f>
        <v>219.149678530876</v>
      </c>
      <c r="L723" s="23">
        <f>$A723/60</f>
        <v>59.9166666666667</v>
      </c>
      <c r="M723" s="19">
        <f>I723/'data'!$C$15*1000</f>
        <v>3.5</v>
      </c>
      <c r="N723" s="19">
        <f>N722+'data'!$G$21*(M722-N722)/60*C722</f>
        <v>3.49928480843258</v>
      </c>
      <c r="O723" s="20">
        <f>IF(N723&lt;='data'!$G$22,1.89,1.47)</f>
        <v>1.47</v>
      </c>
      <c r="P723" s="19">
        <f>$A723</f>
        <v>3595</v>
      </c>
      <c r="Q723" s="20">
        <f>'data'!$G$23-'data'!$G$23*(1-('data'!$G$22^O723)/('data'!$G$22^O723+N723^O723))</f>
        <v>41.0776043702336</v>
      </c>
      <c r="R723" s="20">
        <f>VLOOKUP(IF(P723-'data'!$G$24&lt;0,0,P723-'data'!$G$24),P2:Q1104,2)</f>
        <v>41.0779384601207</v>
      </c>
    </row>
    <row r="724" ht="20.1" customHeight="1">
      <c r="A724" s="33">
        <f>$A723+C723</f>
        <v>3600</v>
      </c>
      <c r="B724" s="18">
        <v>3.5</v>
      </c>
      <c r="C724" s="34">
        <v>5</v>
      </c>
      <c r="D724" t="b" s="20">
        <v>0</v>
      </c>
      <c r="E724" s="35"/>
      <c r="F724" s="22">
        <f>3600*(B724*'data'!$C$15/1000-H724-I723)/C724</f>
        <v>615.726670376173</v>
      </c>
      <c r="G724" s="22">
        <f>IF(F724&gt;'data'!$H$28,'data'!$H$28,IF(F724&lt;0,0,F724))</f>
        <v>615.726670376173</v>
      </c>
      <c r="H724" s="22">
        <f>(J724*'data'!$C$16+K724*OFFSET('data'!$C$17,0,D724)-I723*(OFFSET('data'!$C$18,0,D724)+'data'!$C$19+OFFSET('data'!$C$20,0,D724)))*$C724/60</f>
        <v>-0.855175931078033</v>
      </c>
      <c r="I724" s="22">
        <f>(G724/60)*$C724/60+H724+I723</f>
        <v>22.9087323943552</v>
      </c>
      <c r="J724" s="22">
        <f>J723+('data'!$C$19*I723-'data'!$C$16*J723)*$C724/60</f>
        <v>92.9736408479652</v>
      </c>
      <c r="K724" s="22">
        <f>K723+(OFFSET('data'!$C$20,0,D724)*I723-OFFSET('data'!$C$17,0,D724)*K723)*$C724/60</f>
        <v>219.419812025352</v>
      </c>
      <c r="L724" s="36">
        <f>$A724/60</f>
        <v>60</v>
      </c>
      <c r="M724" s="34">
        <f>I724/'data'!$C$15*1000</f>
        <v>3.5</v>
      </c>
      <c r="N724" s="34">
        <f>N723+'data'!$G$21*(M723-N723)/60*C723</f>
        <v>3.49929322424425</v>
      </c>
      <c r="O724" s="20">
        <f>IF(N724&lt;='data'!$G$22,1.89,1.47)</f>
        <v>1.47</v>
      </c>
      <c r="P724" s="19">
        <f>$A724</f>
        <v>3600</v>
      </c>
      <c r="Q724" s="20">
        <f>'data'!$G$23-'data'!$G$23*(1-('data'!$G$22^O724)/('data'!$G$22^O724+N724^O724))</f>
        <v>41.0775232908719</v>
      </c>
      <c r="R724" s="20">
        <f>VLOOKUP(IF(P724-'data'!$G$24&lt;0,0,P724-'data'!$G$24),P2:Q1104,2)</f>
        <v>41.0778534484994</v>
      </c>
    </row>
    <row r="725" ht="20.1" customHeight="1">
      <c r="A725" s="37">
        <f>$A724+C724</f>
        <v>3605</v>
      </c>
      <c r="B725" s="18">
        <v>3.5</v>
      </c>
      <c r="C725" s="38">
        <v>5</v>
      </c>
      <c r="D725" t="b" s="20">
        <v>0</v>
      </c>
      <c r="E725" s="39"/>
      <c r="F725" s="22">
        <f>3600*(B725*'data'!$C$15/1000-H725-I724)/C725</f>
        <v>615.627660947120</v>
      </c>
      <c r="G725" s="22">
        <f>IF(F725&gt;'data'!$H$28,'data'!$H$28,IF(F725&lt;0,0,F725))</f>
        <v>615.627660947120</v>
      </c>
      <c r="H725" s="22">
        <f>(J725*'data'!$C$16+K725*OFFSET('data'!$C$17,0,D725)-I724*(OFFSET('data'!$C$18,0,D725)+'data'!$C$19+OFFSET('data'!$C$20,0,D725)))*$C725/60</f>
        <v>-0.855038417982126</v>
      </c>
      <c r="I725" s="22">
        <f>(G725/60)*$C725/60+H725+I724</f>
        <v>22.9087323943552</v>
      </c>
      <c r="J725" s="22">
        <f>J724+('data'!$C$19*I724-'data'!$C$16*J724)*$C725/60</f>
        <v>92.9816965222053</v>
      </c>
      <c r="K725" s="22">
        <f>K724+(OFFSET('data'!$C$20,0,D725)*I724-OFFSET('data'!$C$17,0,D725)*K724)*$C725/60</f>
        <v>219.689855250143</v>
      </c>
      <c r="L725" s="40">
        <f>$A725/60</f>
        <v>60.0833333333333</v>
      </c>
      <c r="M725" s="38">
        <f>I725/'data'!$C$15*1000</f>
        <v>3.5</v>
      </c>
      <c r="N725" s="38">
        <f>N724+'data'!$G$21*(M724-N724)/60*C724</f>
        <v>3.49930154102527</v>
      </c>
      <c r="O725" s="20">
        <f>IF(N725&lt;='data'!$G$22,1.89,1.47)</f>
        <v>1.47</v>
      </c>
      <c r="P725" s="19">
        <f>$A725</f>
        <v>3605</v>
      </c>
      <c r="Q725" s="20">
        <f>'data'!$G$23-'data'!$G$23*(1-('data'!$G$22^O725)/('data'!$G$22^O725+N725^O725))</f>
        <v>41.0774431658127</v>
      </c>
      <c r="R725" s="20">
        <f>VLOOKUP(IF(P725-'data'!$G$24&lt;0,0,P725-'data'!$G$24),P2:Q1104,2)</f>
        <v>41.0777694374746</v>
      </c>
    </row>
    <row r="726" ht="20.05" customHeight="1">
      <c r="A726" s="17">
        <f>$A725+C725</f>
        <v>3610</v>
      </c>
      <c r="B726" s="18">
        <v>3.5</v>
      </c>
      <c r="C726" s="19">
        <v>5</v>
      </c>
      <c r="D726" t="b" s="20">
        <v>0</v>
      </c>
      <c r="E726" s="21"/>
      <c r="F726" s="22">
        <f>3600*(B726*'data'!$C$15/1000-H726-I725)/C726</f>
        <v>615.528872970850</v>
      </c>
      <c r="G726" s="22">
        <f>IF(F726&gt;'data'!$H$28,'data'!$H$28,IF(F726&lt;0,0,F726))</f>
        <v>615.528872970850</v>
      </c>
      <c r="H726" s="22">
        <f>(J726*'data'!$C$16+K726*OFFSET('data'!$C$17,0,D726)-I725*(OFFSET('data'!$C$18,0,D726)+'data'!$C$19+OFFSET('data'!$C$20,0,D726)))*$C726/60</f>
        <v>-0.854901212459529</v>
      </c>
      <c r="I726" s="22">
        <f>(G726/60)*$C726/60+H726+I725</f>
        <v>22.9087323943552</v>
      </c>
      <c r="J726" s="22">
        <f>J725+('data'!$C$19*I725-'data'!$C$16*J725)*$C726/60</f>
        <v>92.98970492286919</v>
      </c>
      <c r="K726" s="22">
        <f>K725+(OFFSET('data'!$C$20,0,D726)*I725-OFFSET('data'!$C$17,0,D726)*K725)*$C726/60</f>
        <v>219.959808235415</v>
      </c>
      <c r="L726" s="23">
        <f>$A726/60</f>
        <v>60.1666666666667</v>
      </c>
      <c r="M726" s="19">
        <f>I726/'data'!$C$15*1000</f>
        <v>3.5</v>
      </c>
      <c r="N726" s="19">
        <f>N725+'data'!$G$21*(M725-N725)/60*C725</f>
        <v>3.49930975994095</v>
      </c>
      <c r="O726" s="20">
        <f>IF(N726&lt;='data'!$G$22,1.89,1.47)</f>
        <v>1.47</v>
      </c>
      <c r="P726" s="19">
        <f>$A726</f>
        <v>3610</v>
      </c>
      <c r="Q726" s="20">
        <f>'data'!$G$23-'data'!$G$23*(1-('data'!$G$22^O726)/('data'!$G$22^O726+N726^O726))</f>
        <v>41.0773639838214</v>
      </c>
      <c r="R726" s="20">
        <f>VLOOKUP(IF(P726-'data'!$G$24&lt;0,0,P726-'data'!$G$24),P2:Q1104,2)</f>
        <v>41.0776864152664</v>
      </c>
    </row>
    <row r="727" ht="20.05" customHeight="1">
      <c r="A727" s="17">
        <f>$A726+C726</f>
        <v>3615</v>
      </c>
      <c r="B727" s="18">
        <v>3.5</v>
      </c>
      <c r="C727" s="19">
        <v>5</v>
      </c>
      <c r="D727" t="b" s="20">
        <v>0</v>
      </c>
      <c r="E727" s="21"/>
      <c r="F727" s="22">
        <f>3600*(B727*'data'!$C$15/1000-H727-I726)/C727</f>
        <v>615.430305267955</v>
      </c>
      <c r="G727" s="22">
        <f>IF(F727&gt;'data'!$H$28,'data'!$H$28,IF(F727&lt;0,0,F727))</f>
        <v>615.430305267955</v>
      </c>
      <c r="H727" s="22">
        <f>(J727*'data'!$C$16+K727*OFFSET('data'!$C$17,0,D727)-I726*(OFFSET('data'!$C$18,0,D727)+'data'!$C$19+OFFSET('data'!$C$20,0,D727)))*$C727/60</f>
        <v>-0.854764312872175</v>
      </c>
      <c r="I727" s="22">
        <f>(G727/60)*$C727/60+H727+I726</f>
        <v>22.9087323943552</v>
      </c>
      <c r="J727" s="22">
        <f>J726+('data'!$C$19*I726-'data'!$C$16*J726)*$C727/60</f>
        <v>92.9976663273751</v>
      </c>
      <c r="K727" s="22">
        <f>K726+(OFFSET('data'!$C$20,0,D727)*I726-OFFSET('data'!$C$17,0,D727)*K726)*$C727/60</f>
        <v>220.229671011322</v>
      </c>
      <c r="L727" s="23">
        <f>$A727/60</f>
        <v>60.25</v>
      </c>
      <c r="M727" s="19">
        <f>I727/'data'!$C$15*1000</f>
        <v>3.5</v>
      </c>
      <c r="N727" s="19">
        <f>N726+'data'!$G$21*(M726-N726)/60*C726</f>
        <v>3.4993178821429</v>
      </c>
      <c r="O727" s="20">
        <f>IF(N727&lt;='data'!$G$22,1.89,1.47)</f>
        <v>1.47</v>
      </c>
      <c r="P727" s="19">
        <f>$A727</f>
        <v>3615</v>
      </c>
      <c r="Q727" s="20">
        <f>'data'!$G$23-'data'!$G$23*(1-('data'!$G$22^O727)/('data'!$G$22^O727+N727^O727))</f>
        <v>41.0772857337954</v>
      </c>
      <c r="R727" s="20">
        <f>VLOOKUP(IF(P727-'data'!$G$24&lt;0,0,P727-'data'!$G$24),P2:Q1104,2)</f>
        <v>41.0776043702336</v>
      </c>
    </row>
    <row r="728" ht="20.05" customHeight="1">
      <c r="A728" s="17">
        <f>$A727+C727</f>
        <v>3620</v>
      </c>
      <c r="B728" s="18">
        <v>3.5</v>
      </c>
      <c r="C728" s="19">
        <v>5</v>
      </c>
      <c r="D728" t="b" s="20">
        <v>0</v>
      </c>
      <c r="E728" s="21"/>
      <c r="F728" s="22">
        <f>3600*(B728*'data'!$C$15/1000-H728-I727)/C728</f>
        <v>615.331956665910</v>
      </c>
      <c r="G728" s="22">
        <f>IF(F728&gt;'data'!$H$28,'data'!$H$28,IF(F728&lt;0,0,F728))</f>
        <v>615.331956665910</v>
      </c>
      <c r="H728" s="22">
        <f>(J728*'data'!$C$16+K728*OFFSET('data'!$C$17,0,D728)-I727*(OFFSET('data'!$C$18,0,D728)+'data'!$C$19+OFFSET('data'!$C$20,0,D728)))*$C728/60</f>
        <v>-0.854627717591556</v>
      </c>
      <c r="I728" s="22">
        <f>(G728/60)*$C728/60+H728+I727</f>
        <v>22.9087323943552</v>
      </c>
      <c r="J728" s="22">
        <f>J727+('data'!$C$19*I727-'data'!$C$16*J727)*$C728/60</f>
        <v>93.0055810115133</v>
      </c>
      <c r="K728" s="22">
        <f>K727+(OFFSET('data'!$C$20,0,D728)*I727-OFFSET('data'!$C$17,0,D728)*K727)*$C728/60</f>
        <v>220.499443608009</v>
      </c>
      <c r="L728" s="23">
        <f>$A728/60</f>
        <v>60.3333333333333</v>
      </c>
      <c r="M728" s="19">
        <f>I728/'data'!$C$15*1000</f>
        <v>3.5</v>
      </c>
      <c r="N728" s="19">
        <f>N727+'data'!$G$21*(M727-N727)/60*C727</f>
        <v>3.49932590876917</v>
      </c>
      <c r="O728" s="20">
        <f>IF(N728&lt;='data'!$G$22,1.89,1.47)</f>
        <v>1.47</v>
      </c>
      <c r="P728" s="19">
        <f>$A728</f>
        <v>3620</v>
      </c>
      <c r="Q728" s="20">
        <f>'data'!$G$23-'data'!$G$23*(1-('data'!$G$22^O728)/('data'!$G$22^O728+N728^O728))</f>
        <v>41.0772084047632</v>
      </c>
      <c r="R728" s="20">
        <f>VLOOKUP(IF(P728-'data'!$G$24&lt;0,0,P728-'data'!$G$24),P2:Q1104,2)</f>
        <v>41.0775232908719</v>
      </c>
    </row>
    <row r="729" ht="20.05" customHeight="1">
      <c r="A729" s="17">
        <f>$A728+C728</f>
        <v>3625</v>
      </c>
      <c r="B729" s="18">
        <v>3.5</v>
      </c>
      <c r="C729" s="19">
        <v>5</v>
      </c>
      <c r="D729" t="b" s="20">
        <v>0</v>
      </c>
      <c r="E729" s="21"/>
      <c r="F729" s="22">
        <f>3600*(B729*'data'!$C$15/1000-H729-I728)/C729</f>
        <v>615.233825999025</v>
      </c>
      <c r="G729" s="22">
        <f>IF(F729&gt;'data'!$H$28,'data'!$H$28,IF(F729&lt;0,0,F729))</f>
        <v>615.233825999025</v>
      </c>
      <c r="H729" s="22">
        <f>(J729*'data'!$C$16+K729*OFFSET('data'!$C$17,0,D729)-I728*(OFFSET('data'!$C$18,0,D729)+'data'!$C$19+OFFSET('data'!$C$20,0,D729)))*$C729/60</f>
        <v>-0.854491424998661</v>
      </c>
      <c r="I729" s="22">
        <f>(G729/60)*$C729/60+H729+I728</f>
        <v>22.9087323943552</v>
      </c>
      <c r="J729" s="22">
        <f>J728+('data'!$C$19*I728-'data'!$C$16*J728)*$C729/60</f>
        <v>93.0134492494556</v>
      </c>
      <c r="K729" s="22">
        <f>K728+(OFFSET('data'!$C$20,0,D729)*I728-OFFSET('data'!$C$17,0,D729)*K728)*$C729/60</f>
        <v>220.769126055612</v>
      </c>
      <c r="L729" s="23">
        <f>$A729/60</f>
        <v>60.4166666666667</v>
      </c>
      <c r="M729" s="19">
        <f>I729/'data'!$C$15*1000</f>
        <v>3.5</v>
      </c>
      <c r="N729" s="19">
        <f>N728+'data'!$G$21*(M728-N728)/60*C728</f>
        <v>3.49933384094442</v>
      </c>
      <c r="O729" s="20">
        <f>IF(N729&lt;='data'!$G$22,1.89,1.47)</f>
        <v>1.47</v>
      </c>
      <c r="P729" s="19">
        <f>$A729</f>
        <v>3625</v>
      </c>
      <c r="Q729" s="20">
        <f>'data'!$G$23-'data'!$G$23*(1-('data'!$G$22^O729)/('data'!$G$22^O729+N729^O729))</f>
        <v>41.0771319858823</v>
      </c>
      <c r="R729" s="20">
        <f>VLOOKUP(IF(P729-'data'!$G$24&lt;0,0,P729-'data'!$G$24),P2:Q1104,2)</f>
        <v>41.0774431658127</v>
      </c>
    </row>
    <row r="730" ht="20.05" customHeight="1">
      <c r="A730" s="17">
        <f>$A729+C729</f>
        <v>3630</v>
      </c>
      <c r="B730" s="18">
        <v>3.5</v>
      </c>
      <c r="C730" s="19">
        <v>5</v>
      </c>
      <c r="D730" t="b" s="20">
        <v>0</v>
      </c>
      <c r="E730" s="21"/>
      <c r="F730" s="22">
        <f>3600*(B730*'data'!$C$15/1000-H730-I729)/C730</f>
        <v>615.135912108418</v>
      </c>
      <c r="G730" s="22">
        <f>IF(F730&gt;'data'!$H$28,'data'!$H$28,IF(F730&lt;0,0,F730))</f>
        <v>615.135912108418</v>
      </c>
      <c r="H730" s="22">
        <f>(J730*'data'!$C$16+K730*OFFSET('data'!$C$17,0,D730)-I729*(OFFSET('data'!$C$18,0,D730)+'data'!$C$19+OFFSET('data'!$C$20,0,D730)))*$C730/60</f>
        <v>-0.8543554334839289</v>
      </c>
      <c r="I730" s="22">
        <f>(G730/60)*$C730/60+H730+I729</f>
        <v>22.9087323943552</v>
      </c>
      <c r="J730" s="22">
        <f>J729+('data'!$C$19*I729-'data'!$C$16*J729)*$C730/60</f>
        <v>93.0212713137649</v>
      </c>
      <c r="K730" s="22">
        <f>K729+(OFFSET('data'!$C$20,0,D730)*I729-OFFSET('data'!$C$17,0,D730)*K729)*$C730/60</f>
        <v>221.038718384255</v>
      </c>
      <c r="L730" s="23">
        <f>$A730/60</f>
        <v>60.5</v>
      </c>
      <c r="M730" s="19">
        <f>I730/'data'!$C$15*1000</f>
        <v>3.5</v>
      </c>
      <c r="N730" s="19">
        <f>N729+'data'!$G$21*(M729-N729)/60*C729</f>
        <v>3.49934167978007</v>
      </c>
      <c r="O730" s="20">
        <f>IF(N730&lt;='data'!$G$22,1.89,1.47)</f>
        <v>1.47</v>
      </c>
      <c r="P730" s="19">
        <f>$A730</f>
        <v>3630</v>
      </c>
      <c r="Q730" s="20">
        <f>'data'!$G$23-'data'!$G$23*(1-('data'!$G$22^O730)/('data'!$G$22^O730+N730^O730))</f>
        <v>41.077056466438</v>
      </c>
      <c r="R730" s="20">
        <f>VLOOKUP(IF(P730-'data'!$G$24&lt;0,0,P730-'data'!$G$24),P2:Q1104,2)</f>
        <v>41.0773639838214</v>
      </c>
    </row>
    <row r="731" ht="20.05" customHeight="1">
      <c r="A731" s="17">
        <f>$A730+C730</f>
        <v>3635</v>
      </c>
      <c r="B731" s="18">
        <v>3.5</v>
      </c>
      <c r="C731" s="19">
        <v>5</v>
      </c>
      <c r="D731" t="b" s="20">
        <v>0</v>
      </c>
      <c r="E731" s="21"/>
      <c r="F731" s="22">
        <f>3600*(B731*'data'!$C$15/1000-H731-I730)/C731</f>
        <v>615.038213841964</v>
      </c>
      <c r="G731" s="22">
        <f>IF(F731&gt;'data'!$H$28,'data'!$H$28,IF(F731&lt;0,0,F731))</f>
        <v>615.038213841964</v>
      </c>
      <c r="H731" s="22">
        <f>(J731*'data'!$C$16+K731*OFFSET('data'!$C$17,0,D731)-I730*(OFFSET('data'!$C$18,0,D731)+'data'!$C$19+OFFSET('data'!$C$20,0,D731)))*$C731/60</f>
        <v>-0.854219741447187</v>
      </c>
      <c r="I731" s="22">
        <f>(G731/60)*$C731/60+H731+I730</f>
        <v>22.9087323943552</v>
      </c>
      <c r="J731" s="22">
        <f>J730+('data'!$C$19*I730-'data'!$C$16*J730)*$C731/60</f>
        <v>93.0290474754045</v>
      </c>
      <c r="K731" s="22">
        <f>K730+(OFFSET('data'!$C$20,0,D731)*I730-OFFSET('data'!$C$17,0,D731)*K730)*$C731/60</f>
        <v>221.308220624053</v>
      </c>
      <c r="L731" s="23">
        <f>$A731/60</f>
        <v>60.5833333333333</v>
      </c>
      <c r="M731" s="19">
        <f>I731/'data'!$C$15*1000</f>
        <v>3.5</v>
      </c>
      <c r="N731" s="19">
        <f>N730+'data'!$G$21*(M730-N730)/60*C730</f>
        <v>3.49934942637447</v>
      </c>
      <c r="O731" s="20">
        <f>IF(N731&lt;='data'!$G$22,1.89,1.47)</f>
        <v>1.47</v>
      </c>
      <c r="P731" s="19">
        <f>$A731</f>
        <v>3635</v>
      </c>
      <c r="Q731" s="20">
        <f>'data'!$G$23-'data'!$G$23*(1-('data'!$G$22^O731)/('data'!$G$22^O731+N731^O731))</f>
        <v>41.0769818358419</v>
      </c>
      <c r="R731" s="20">
        <f>VLOOKUP(IF(P731-'data'!$G$24&lt;0,0,P731-'data'!$G$24),P2:Q1104,2)</f>
        <v>41.0772857337954</v>
      </c>
    </row>
    <row r="732" ht="20.05" customHeight="1">
      <c r="A732" s="17">
        <f>$A731+C731</f>
        <v>3640</v>
      </c>
      <c r="B732" s="18">
        <v>3.5</v>
      </c>
      <c r="C732" s="19">
        <v>5</v>
      </c>
      <c r="D732" t="b" s="20">
        <v>0</v>
      </c>
      <c r="E732" s="21"/>
      <c r="F732" s="22">
        <f>3600*(B732*'data'!$C$15/1000-H732-I731)/C732</f>
        <v>614.940730054258</v>
      </c>
      <c r="G732" s="22">
        <f>IF(F732&gt;'data'!$H$28,'data'!$H$28,IF(F732&lt;0,0,F732))</f>
        <v>614.940730054258</v>
      </c>
      <c r="H732" s="22">
        <f>(J732*'data'!$C$16+K732*OFFSET('data'!$C$17,0,D732)-I731*(OFFSET('data'!$C$18,0,D732)+'data'!$C$19+OFFSET('data'!$C$20,0,D732)))*$C732/60</f>
        <v>-0.854084347297595</v>
      </c>
      <c r="I732" s="22">
        <f>(G732/60)*$C732/60+H732+I731</f>
        <v>22.9087323943552</v>
      </c>
      <c r="J732" s="22">
        <f>J731+('data'!$C$19*I731-'data'!$C$16*J731)*$C732/60</f>
        <v>93.0367780037478</v>
      </c>
      <c r="K732" s="22">
        <f>K731+(OFFSET('data'!$C$20,0,D732)*I731-OFFSET('data'!$C$17,0,D732)*K731)*$C732/60</f>
        <v>221.577632805110</v>
      </c>
      <c r="L732" s="23">
        <f>$A732/60</f>
        <v>60.6666666666667</v>
      </c>
      <c r="M732" s="19">
        <f>I732/'data'!$C$15*1000</f>
        <v>3.5</v>
      </c>
      <c r="N732" s="19">
        <f>N731+'data'!$G$21*(M731-N731)/60*C731</f>
        <v>3.49935708181304</v>
      </c>
      <c r="O732" s="20">
        <f>IF(N732&lt;='data'!$G$22,1.89,1.47)</f>
        <v>1.47</v>
      </c>
      <c r="P732" s="19">
        <f>$A732</f>
        <v>3640</v>
      </c>
      <c r="Q732" s="20">
        <f>'data'!$G$23-'data'!$G$23*(1-('data'!$G$22^O732)/('data'!$G$22^O732+N732^O732))</f>
        <v>41.076908083630</v>
      </c>
      <c r="R732" s="20">
        <f>VLOOKUP(IF(P732-'data'!$G$24&lt;0,0,P732-'data'!$G$24),P2:Q1104,2)</f>
        <v>41.0772084047632</v>
      </c>
    </row>
    <row r="733" ht="20.05" customHeight="1">
      <c r="A733" s="17">
        <f>$A732+C732</f>
        <v>3645</v>
      </c>
      <c r="B733" s="18">
        <v>3.5</v>
      </c>
      <c r="C733" s="19">
        <v>5</v>
      </c>
      <c r="D733" t="b" s="20">
        <v>0</v>
      </c>
      <c r="E733" s="21"/>
      <c r="F733" s="22">
        <f>3600*(B733*'data'!$C$15/1000-H733-I732)/C733</f>
        <v>614.843459606578</v>
      </c>
      <c r="G733" s="22">
        <f>IF(F733&gt;'data'!$H$28,'data'!$H$28,IF(F733&lt;0,0,F733))</f>
        <v>614.843459606578</v>
      </c>
      <c r="H733" s="22">
        <f>(J733*'data'!$C$16+K733*OFFSET('data'!$C$17,0,D733)-I732*(OFFSET('data'!$C$18,0,D733)+'data'!$C$19+OFFSET('data'!$C$20,0,D733)))*$C733/60</f>
        <v>-0.853949249453595</v>
      </c>
      <c r="I733" s="22">
        <f>(G733/60)*$C733/60+H733+I732</f>
        <v>22.9087323943552</v>
      </c>
      <c r="J733" s="22">
        <f>J732+('data'!$C$19*I732-'data'!$C$16*J732)*$C733/60</f>
        <v>93.04446316658721</v>
      </c>
      <c r="K733" s="22">
        <f>K732+(OFFSET('data'!$C$20,0,D733)*I732-OFFSET('data'!$C$17,0,D733)*K732)*$C733/60</f>
        <v>221.846954957522</v>
      </c>
      <c r="L733" s="23">
        <f>$A733/60</f>
        <v>60.75</v>
      </c>
      <c r="M733" s="19">
        <f>I733/'data'!$C$15*1000</f>
        <v>3.5</v>
      </c>
      <c r="N733" s="19">
        <f>N732+'data'!$G$21*(M732-N732)/60*C732</f>
        <v>3.49936464716843</v>
      </c>
      <c r="O733" s="20">
        <f>IF(N733&lt;='data'!$G$22,1.89,1.47)</f>
        <v>1.47</v>
      </c>
      <c r="P733" s="19">
        <f>$A733</f>
        <v>3645</v>
      </c>
      <c r="Q733" s="20">
        <f>'data'!$G$23-'data'!$G$23*(1-('data'!$G$22^O733)/('data'!$G$22^O733+N733^O733))</f>
        <v>41.0768351994618</v>
      </c>
      <c r="R733" s="20">
        <f>VLOOKUP(IF(P733-'data'!$G$24&lt;0,0,P733-'data'!$G$24),P2:Q1104,2)</f>
        <v>41.0771319858823</v>
      </c>
    </row>
    <row r="734" ht="20.05" customHeight="1">
      <c r="A734" s="17">
        <f>$A733+C733</f>
        <v>3650</v>
      </c>
      <c r="B734" s="18">
        <v>3.5</v>
      </c>
      <c r="C734" s="19">
        <v>5</v>
      </c>
      <c r="D734" t="b" s="20">
        <v>0</v>
      </c>
      <c r="E734" s="21"/>
      <c r="F734" s="22">
        <f>3600*(B734*'data'!$C$15/1000-H734-I733)/C734</f>
        <v>614.746401366843</v>
      </c>
      <c r="G734" s="22">
        <f>IF(F734&gt;'data'!$H$28,'data'!$H$28,IF(F734&lt;0,0,F734))</f>
        <v>614.746401366843</v>
      </c>
      <c r="H734" s="22">
        <f>(J734*'data'!$C$16+K734*OFFSET('data'!$C$17,0,D734)-I733*(OFFSET('data'!$C$18,0,D734)+'data'!$C$19+OFFSET('data'!$C$20,0,D734)))*$C734/60</f>
        <v>-0.853814446342853</v>
      </c>
      <c r="I734" s="22">
        <f>(G734/60)*$C734/60+H734+I733</f>
        <v>22.9087323943552</v>
      </c>
      <c r="J734" s="22">
        <f>J733+('data'!$C$19*I733-'data'!$C$16*J733)*$C734/60</f>
        <v>93.0521032301437</v>
      </c>
      <c r="K734" s="22">
        <f>K733+(OFFSET('data'!$C$20,0,D734)*I733-OFFSET('data'!$C$17,0,D734)*K733)*$C734/60</f>
        <v>222.116187111373</v>
      </c>
      <c r="L734" s="23">
        <f>$A734/60</f>
        <v>60.8333333333333</v>
      </c>
      <c r="M734" s="19">
        <f>I734/'data'!$C$15*1000</f>
        <v>3.5</v>
      </c>
      <c r="N734" s="19">
        <f>N733+'data'!$G$21*(M733-N733)/60*C733</f>
        <v>3.49937212350067</v>
      </c>
      <c r="O734" s="20">
        <f>IF(N734&lt;='data'!$G$22,1.89,1.47)</f>
        <v>1.47</v>
      </c>
      <c r="P734" s="19">
        <f>$A734</f>
        <v>3650</v>
      </c>
      <c r="Q734" s="20">
        <f>'data'!$G$23-'data'!$G$23*(1-('data'!$G$22^O734)/('data'!$G$22^O734+N734^O734))</f>
        <v>41.0767631731185</v>
      </c>
      <c r="R734" s="20">
        <f>VLOOKUP(IF(P734-'data'!$G$24&lt;0,0,P734-'data'!$G$24),P2:Q1104,2)</f>
        <v>41.077056466438</v>
      </c>
    </row>
    <row r="735" ht="20.05" customHeight="1">
      <c r="A735" s="17">
        <f>$A734+C734</f>
        <v>3655</v>
      </c>
      <c r="B735" s="18">
        <v>3.5</v>
      </c>
      <c r="C735" s="19">
        <v>5</v>
      </c>
      <c r="D735" t="b" s="20">
        <v>0</v>
      </c>
      <c r="E735" s="21"/>
      <c r="F735" s="22">
        <f>3600*(B735*'data'!$C$15/1000-H735-I734)/C735</f>
        <v>614.649554209579</v>
      </c>
      <c r="G735" s="22">
        <f>IF(F735&gt;'data'!$H$28,'data'!$H$28,IF(F735&lt;0,0,F735))</f>
        <v>614.649554209579</v>
      </c>
      <c r="H735" s="22">
        <f>(J735*'data'!$C$16+K735*OFFSET('data'!$C$17,0,D735)-I734*(OFFSET('data'!$C$18,0,D735)+'data'!$C$19+OFFSET('data'!$C$20,0,D735)))*$C735/60</f>
        <v>-0.853679936402208</v>
      </c>
      <c r="I735" s="22">
        <f>(G735/60)*$C735/60+H735+I734</f>
        <v>22.9087323943552</v>
      </c>
      <c r="J735" s="22">
        <f>J734+('data'!$C$19*I734-'data'!$C$16*J734)*$C735/60</f>
        <v>93.0596984590761</v>
      </c>
      <c r="K735" s="22">
        <f>K734+(OFFSET('data'!$C$20,0,D735)*I734-OFFSET('data'!$C$17,0,D735)*K734)*$C735/60</f>
        <v>222.385329296737</v>
      </c>
      <c r="L735" s="23">
        <f>$A735/60</f>
        <v>60.9166666666667</v>
      </c>
      <c r="M735" s="19">
        <f>I735/'data'!$C$15*1000</f>
        <v>3.5</v>
      </c>
      <c r="N735" s="19">
        <f>N734+'data'!$G$21*(M734-N734)/60*C734</f>
        <v>3.49937951185732</v>
      </c>
      <c r="O735" s="20">
        <f>IF(N735&lt;='data'!$G$22,1.89,1.47)</f>
        <v>1.47</v>
      </c>
      <c r="P735" s="19">
        <f>$A735</f>
        <v>3655</v>
      </c>
      <c r="Q735" s="20">
        <f>'data'!$G$23-'data'!$G$23*(1-('data'!$G$22^O735)/('data'!$G$22^O735+N735^O735))</f>
        <v>41.0766919945016</v>
      </c>
      <c r="R735" s="20">
        <f>VLOOKUP(IF(P735-'data'!$G$24&lt;0,0,P735-'data'!$G$24),P2:Q1104,2)</f>
        <v>41.0769818358419</v>
      </c>
    </row>
    <row r="736" ht="20.05" customHeight="1">
      <c r="A736" s="17">
        <f>$A735+C735</f>
        <v>3660</v>
      </c>
      <c r="B736" s="18">
        <v>3.5</v>
      </c>
      <c r="C736" s="19">
        <v>5</v>
      </c>
      <c r="D736" t="b" s="20">
        <v>0</v>
      </c>
      <c r="E736" s="21"/>
      <c r="F736" s="22">
        <f>3600*(B736*'data'!$C$15/1000-H736-I735)/C736</f>
        <v>614.552917015872</v>
      </c>
      <c r="G736" s="22">
        <f>IF(F736&gt;'data'!$H$28,'data'!$H$28,IF(F736&lt;0,0,F736))</f>
        <v>614.552917015872</v>
      </c>
      <c r="H736" s="22">
        <f>(J736*'data'!$C$16+K736*OFFSET('data'!$C$17,0,D736)-I735*(OFFSET('data'!$C$18,0,D736)+'data'!$C$19+OFFSET('data'!$C$20,0,D736)))*$C736/60</f>
        <v>-0.853545718077615</v>
      </c>
      <c r="I736" s="22">
        <f>(G736/60)*$C736/60+H736+I735</f>
        <v>22.9087323943552</v>
      </c>
      <c r="J736" s="22">
        <f>J735+('data'!$C$19*I735-'data'!$C$16*J735)*$C736/60</f>
        <v>93.0672491164899</v>
      </c>
      <c r="K736" s="22">
        <f>K735+(OFFSET('data'!$C$20,0,D736)*I735-OFFSET('data'!$C$17,0,D736)*K735)*$C736/60</f>
        <v>222.654381543679</v>
      </c>
      <c r="L736" s="23">
        <f>$A736/60</f>
        <v>61</v>
      </c>
      <c r="M736" s="19">
        <f>I736/'data'!$C$15*1000</f>
        <v>3.5</v>
      </c>
      <c r="N736" s="19">
        <f>N735+'data'!$G$21*(M735-N735)/60*C735</f>
        <v>3.4993868132736</v>
      </c>
      <c r="O736" s="20">
        <f>IF(N736&lt;='data'!$G$22,1.89,1.47)</f>
        <v>1.47</v>
      </c>
      <c r="P736" s="19">
        <f>$A736</f>
        <v>3660</v>
      </c>
      <c r="Q736" s="20">
        <f>'data'!$G$23-'data'!$G$23*(1-('data'!$G$22^O736)/('data'!$G$22^O736+N736^O736))</f>
        <v>41.0766216536316</v>
      </c>
      <c r="R736" s="20">
        <f>VLOOKUP(IF(P736-'data'!$G$24&lt;0,0,P736-'data'!$G$24),P2:Q1104,2)</f>
        <v>41.076908083630</v>
      </c>
    </row>
    <row r="737" ht="20.05" customHeight="1">
      <c r="A737" s="17">
        <f>$A736+C736</f>
        <v>3665</v>
      </c>
      <c r="B737" s="18">
        <v>3.5</v>
      </c>
      <c r="C737" s="19">
        <v>5</v>
      </c>
      <c r="D737" t="b" s="20">
        <v>0</v>
      </c>
      <c r="E737" s="21"/>
      <c r="F737" s="22">
        <f>3600*(B737*'data'!$C$15/1000-H737-I736)/C737</f>
        <v>614.456488673337</v>
      </c>
      <c r="G737" s="22">
        <f>IF(F737&gt;'data'!$H$28,'data'!$H$28,IF(F737&lt;0,0,F737))</f>
        <v>614.456488673337</v>
      </c>
      <c r="H737" s="22">
        <f>(J737*'data'!$C$16+K737*OFFSET('data'!$C$17,0,D737)-I736*(OFFSET('data'!$C$18,0,D737)+'data'!$C$19+OFFSET('data'!$C$20,0,D737)))*$C737/60</f>
        <v>-0.853411789824094</v>
      </c>
      <c r="I737" s="22">
        <f>(G737/60)*$C737/60+H737+I736</f>
        <v>22.9087323943552</v>
      </c>
      <c r="J737" s="22">
        <f>J736+('data'!$C$19*I736-'data'!$C$16*J736)*$C737/60</f>
        <v>93.0747554639468</v>
      </c>
      <c r="K737" s="22">
        <f>K736+(OFFSET('data'!$C$20,0,D737)*I736-OFFSET('data'!$C$17,0,D737)*K736)*$C737/60</f>
        <v>222.923343882253</v>
      </c>
      <c r="L737" s="23">
        <f>$A737/60</f>
        <v>61.0833333333333</v>
      </c>
      <c r="M737" s="19">
        <f>I737/'data'!$C$15*1000</f>
        <v>3.5</v>
      </c>
      <c r="N737" s="19">
        <f>N736+'data'!$G$21*(M736-N736)/60*C736</f>
        <v>3.49939402877256</v>
      </c>
      <c r="O737" s="20">
        <f>IF(N737&lt;='data'!$G$22,1.89,1.47)</f>
        <v>1.47</v>
      </c>
      <c r="P737" s="19">
        <f>$A737</f>
        <v>3665</v>
      </c>
      <c r="Q737" s="20">
        <f>'data'!$G$23-'data'!$G$23*(1-('data'!$G$22^O737)/('data'!$G$22^O737+N737^O737))</f>
        <v>41.0765521406466</v>
      </c>
      <c r="R737" s="20">
        <f>VLOOKUP(IF(P737-'data'!$G$24&lt;0,0,P737-'data'!$G$24),P2:Q1104,2)</f>
        <v>41.0768351994618</v>
      </c>
    </row>
    <row r="738" ht="20.05" customHeight="1">
      <c r="A738" s="17">
        <f>$A737+C737</f>
        <v>3670</v>
      </c>
      <c r="B738" s="18">
        <v>3.5</v>
      </c>
      <c r="C738" s="19">
        <v>5</v>
      </c>
      <c r="D738" t="b" s="20">
        <v>0</v>
      </c>
      <c r="E738" s="21"/>
      <c r="F738" s="22">
        <f>3600*(B738*'data'!$C$15/1000-H738-I737)/C738</f>
        <v>614.360268076076</v>
      </c>
      <c r="G738" s="22">
        <f>IF(F738&gt;'data'!$H$28,'data'!$H$28,IF(F738&lt;0,0,F738))</f>
        <v>614.360268076076</v>
      </c>
      <c r="H738" s="22">
        <f>(J738*'data'!$C$16+K738*OFFSET('data'!$C$17,0,D738)-I737*(OFFSET('data'!$C$18,0,D738)+'data'!$C$19+OFFSET('data'!$C$20,0,D738)))*$C738/60</f>
        <v>-0.853278150105676</v>
      </c>
      <c r="I738" s="22">
        <f>(G738/60)*$C738/60+H738+I737</f>
        <v>22.9087323943552</v>
      </c>
      <c r="J738" s="22">
        <f>J737+('data'!$C$19*I737-'data'!$C$16*J737)*$C738/60</f>
        <v>93.0822177614734</v>
      </c>
      <c r="K738" s="22">
        <f>K737+(OFFSET('data'!$C$20,0,D738)*I737-OFFSET('data'!$C$17,0,D738)*K737)*$C738/60</f>
        <v>223.192216342504</v>
      </c>
      <c r="L738" s="23">
        <f>$A738/60</f>
        <v>61.1666666666667</v>
      </c>
      <c r="M738" s="19">
        <f>I738/'data'!$C$15*1000</f>
        <v>3.5</v>
      </c>
      <c r="N738" s="19">
        <f>N737+'data'!$G$21*(M737-N737)/60*C737</f>
        <v>3.4994011593652</v>
      </c>
      <c r="O738" s="20">
        <f>IF(N738&lt;='data'!$G$22,1.89,1.47)</f>
        <v>1.47</v>
      </c>
      <c r="P738" s="19">
        <f>$A738</f>
        <v>3670</v>
      </c>
      <c r="Q738" s="20">
        <f>'data'!$G$23-'data'!$G$23*(1-('data'!$G$22^O738)/('data'!$G$22^O738+N738^O738))</f>
        <v>41.0764834458006</v>
      </c>
      <c r="R738" s="20">
        <f>VLOOKUP(IF(P738-'data'!$G$24&lt;0,0,P738-'data'!$G$24),P2:Q1104,2)</f>
        <v>41.0767631731185</v>
      </c>
    </row>
    <row r="739" ht="20.05" customHeight="1">
      <c r="A739" s="17">
        <f>$A738+C738</f>
        <v>3675</v>
      </c>
      <c r="B739" s="18">
        <v>3.5</v>
      </c>
      <c r="C739" s="19">
        <v>5</v>
      </c>
      <c r="D739" t="b" s="20">
        <v>0</v>
      </c>
      <c r="E739" s="21"/>
      <c r="F739" s="22">
        <f>3600*(B739*'data'!$C$15/1000-H739-I738)/C739</f>
        <v>614.264254124642</v>
      </c>
      <c r="G739" s="22">
        <f>IF(F739&gt;'data'!$H$28,'data'!$H$28,IF(F739&lt;0,0,F739))</f>
        <v>614.264254124642</v>
      </c>
      <c r="H739" s="22">
        <f>(J739*'data'!$C$16+K739*OFFSET('data'!$C$17,0,D739)-I738*(OFFSET('data'!$C$18,0,D739)+'data'!$C$19+OFFSET('data'!$C$20,0,D739)))*$C739/60</f>
        <v>-0.853144797395351</v>
      </c>
      <c r="I739" s="22">
        <f>(G739/60)*$C739/60+H739+I738</f>
        <v>22.9087323943552</v>
      </c>
      <c r="J739" s="22">
        <f>J738+('data'!$C$19*I738-'data'!$C$16*J738)*$C739/60</f>
        <v>93.0896362675704</v>
      </c>
      <c r="K739" s="22">
        <f>K738+(OFFSET('data'!$C$20,0,D739)*I738-OFFSET('data'!$C$17,0,D739)*K738)*$C739/60</f>
        <v>223.460998954466</v>
      </c>
      <c r="L739" s="23">
        <f>$A739/60</f>
        <v>61.25</v>
      </c>
      <c r="M739" s="19">
        <f>I739/'data'!$C$15*1000</f>
        <v>3.5</v>
      </c>
      <c r="N739" s="19">
        <f>N738+'data'!$G$21*(M738-N738)/60*C738</f>
        <v>3.49940820605064</v>
      </c>
      <c r="O739" s="20">
        <f>IF(N739&lt;='data'!$G$22,1.89,1.47)</f>
        <v>1.47</v>
      </c>
      <c r="P739" s="19">
        <f>$A739</f>
        <v>3675</v>
      </c>
      <c r="Q739" s="20">
        <f>'data'!$G$23-'data'!$G$23*(1-('data'!$G$22^O739)/('data'!$G$22^O739+N739^O739))</f>
        <v>41.0764155594626</v>
      </c>
      <c r="R739" s="20">
        <f>VLOOKUP(IF(P739-'data'!$G$24&lt;0,0,P739-'data'!$G$24),P2:Q1104,2)</f>
        <v>41.0766919945016</v>
      </c>
    </row>
    <row r="740" ht="20.05" customHeight="1">
      <c r="A740" s="17">
        <f>$A739+C739</f>
        <v>3680</v>
      </c>
      <c r="B740" s="18">
        <v>3.5</v>
      </c>
      <c r="C740" s="19">
        <v>5</v>
      </c>
      <c r="D740" t="b" s="20">
        <v>0</v>
      </c>
      <c r="E740" s="21"/>
      <c r="F740" s="22">
        <f>3600*(B740*'data'!$C$15/1000-H740-I739)/C740</f>
        <v>614.168445725996</v>
      </c>
      <c r="G740" s="22">
        <f>IF(F740&gt;'data'!$H$28,'data'!$H$28,IF(F740&lt;0,0,F740))</f>
        <v>614.168445725996</v>
      </c>
      <c r="H740" s="22">
        <f>(J740*'data'!$C$16+K740*OFFSET('data'!$C$17,0,D740)-I739*(OFFSET('data'!$C$18,0,D740)+'data'!$C$19+OFFSET('data'!$C$20,0,D740)))*$C740/60</f>
        <v>-0.85301173017501</v>
      </c>
      <c r="I740" s="22">
        <f>(G740/60)*$C740/60+H740+I739</f>
        <v>22.9087323943552</v>
      </c>
      <c r="J740" s="22">
        <f>J739+('data'!$C$19*I739-'data'!$C$16*J739)*$C740/60</f>
        <v>93.0970112392217</v>
      </c>
      <c r="K740" s="22">
        <f>K739+(OFFSET('data'!$C$20,0,D740)*I739-OFFSET('data'!$C$17,0,D740)*K739)*$C740/60</f>
        <v>223.729691748164</v>
      </c>
      <c r="L740" s="23">
        <f>$A740/60</f>
        <v>61.3333333333333</v>
      </c>
      <c r="M740" s="19">
        <f>I740/'data'!$C$15*1000</f>
        <v>3.5</v>
      </c>
      <c r="N740" s="19">
        <f>N739+'data'!$G$21*(M739-N739)/60*C739</f>
        <v>3.49941516981623</v>
      </c>
      <c r="O740" s="20">
        <f>IF(N740&lt;='data'!$G$22,1.89,1.47)</f>
        <v>1.47</v>
      </c>
      <c r="P740" s="19">
        <f>$A740</f>
        <v>3680</v>
      </c>
      <c r="Q740" s="20">
        <f>'data'!$G$23-'data'!$G$23*(1-('data'!$G$22^O740)/('data'!$G$22^O740+N740^O740))</f>
        <v>41.0763484721149</v>
      </c>
      <c r="R740" s="20">
        <f>VLOOKUP(IF(P740-'data'!$G$24&lt;0,0,P740-'data'!$G$24),P2:Q1104,2)</f>
        <v>41.0766216536316</v>
      </c>
    </row>
    <row r="741" ht="20.05" customHeight="1">
      <c r="A741" s="17">
        <f>$A740+C740</f>
        <v>3685</v>
      </c>
      <c r="B741" s="18">
        <v>3.5</v>
      </c>
      <c r="C741" s="19">
        <v>5</v>
      </c>
      <c r="D741" t="b" s="20">
        <v>0</v>
      </c>
      <c r="E741" s="21"/>
      <c r="F741" s="22">
        <f>3600*(B741*'data'!$C$15/1000-H741-I740)/C741</f>
        <v>614.072841793479</v>
      </c>
      <c r="G741" s="22">
        <f>IF(F741&gt;'data'!$H$28,'data'!$H$28,IF(F741&lt;0,0,F741))</f>
        <v>614.072841793479</v>
      </c>
      <c r="H741" s="22">
        <f>(J741*'data'!$C$16+K741*OFFSET('data'!$C$17,0,D741)-I740*(OFFSET('data'!$C$18,0,D741)+'data'!$C$19+OFFSET('data'!$C$20,0,D741)))*$C741/60</f>
        <v>-0.852878946935403</v>
      </c>
      <c r="I741" s="22">
        <f>(G741/60)*$C741/60+H741+I740</f>
        <v>22.9087323943552</v>
      </c>
      <c r="J741" s="22">
        <f>J740+('data'!$C$19*I740-'data'!$C$16*J740)*$C741/60</f>
        <v>93.10434293190291</v>
      </c>
      <c r="K741" s="22">
        <f>K740+(OFFSET('data'!$C$20,0,D741)*I740-OFFSET('data'!$C$17,0,D741)*K740)*$C741/60</f>
        <v>223.998294753611</v>
      </c>
      <c r="L741" s="23">
        <f>$A741/60</f>
        <v>61.4166666666667</v>
      </c>
      <c r="M741" s="19">
        <f>I741/'data'!$C$15*1000</f>
        <v>3.5</v>
      </c>
      <c r="N741" s="19">
        <f>N740+'data'!$G$21*(M740-N740)/60*C740</f>
        <v>3.4994220516377</v>
      </c>
      <c r="O741" s="20">
        <f>IF(N741&lt;='data'!$G$22,1.89,1.47)</f>
        <v>1.47</v>
      </c>
      <c r="P741" s="19">
        <f>$A741</f>
        <v>3685</v>
      </c>
      <c r="Q741" s="20">
        <f>'data'!$G$23-'data'!$G$23*(1-('data'!$G$22^O741)/('data'!$G$22^O741+N741^O741))</f>
        <v>41.0762821743521</v>
      </c>
      <c r="R741" s="20">
        <f>VLOOKUP(IF(P741-'data'!$G$24&lt;0,0,P741-'data'!$G$24),P2:Q1104,2)</f>
        <v>41.0765521406466</v>
      </c>
    </row>
    <row r="742" ht="20.05" customHeight="1">
      <c r="A742" s="17">
        <f>$A741+C741</f>
        <v>3690</v>
      </c>
      <c r="B742" s="18">
        <v>3.5</v>
      </c>
      <c r="C742" s="19">
        <v>5</v>
      </c>
      <c r="D742" t="b" s="20">
        <v>0</v>
      </c>
      <c r="E742" s="21"/>
      <c r="F742" s="22">
        <f>3600*(B742*'data'!$C$15/1000-H742-I741)/C742</f>
        <v>613.977441246765</v>
      </c>
      <c r="G742" s="22">
        <f>IF(F742&gt;'data'!$H$28,'data'!$H$28,IF(F742&lt;0,0,F742))</f>
        <v>613.977441246765</v>
      </c>
      <c r="H742" s="22">
        <f>(J742*'data'!$C$16+K742*OFFSET('data'!$C$17,0,D742)-I741*(OFFSET('data'!$C$18,0,D742)+'data'!$C$19+OFFSET('data'!$C$20,0,D742)))*$C742/60</f>
        <v>-0.852746446176078</v>
      </c>
      <c r="I742" s="22">
        <f>(G742/60)*$C742/60+H742+I741</f>
        <v>22.9087323943552</v>
      </c>
      <c r="J742" s="22">
        <f>J741+('data'!$C$19*I741-'data'!$C$16*J741)*$C742/60</f>
        <v>93.1116315995905</v>
      </c>
      <c r="K742" s="22">
        <f>K741+(OFFSET('data'!$C$20,0,D742)*I741-OFFSET('data'!$C$17,0,D742)*K741)*$C742/60</f>
        <v>224.266808000812</v>
      </c>
      <c r="L742" s="23">
        <f>$A742/60</f>
        <v>61.5</v>
      </c>
      <c r="M742" s="19">
        <f>I742/'data'!$C$15*1000</f>
        <v>3.5</v>
      </c>
      <c r="N742" s="19">
        <f>N741+'data'!$G$21*(M741-N741)/60*C741</f>
        <v>3.49942885247931</v>
      </c>
      <c r="O742" s="20">
        <f>IF(N742&lt;='data'!$G$22,1.89,1.47)</f>
        <v>1.47</v>
      </c>
      <c r="P742" s="19">
        <f>$A742</f>
        <v>3690</v>
      </c>
      <c r="Q742" s="20">
        <f>'data'!$G$23-'data'!$G$23*(1-('data'!$G$22^O742)/('data'!$G$22^O742+N742^O742))</f>
        <v>41.0762166568792</v>
      </c>
      <c r="R742" s="20">
        <f>VLOOKUP(IF(P742-'data'!$G$24&lt;0,0,P742-'data'!$G$24),P2:Q1104,2)</f>
        <v>41.0764834458006</v>
      </c>
    </row>
    <row r="743" ht="20.05" customHeight="1">
      <c r="A743" s="17">
        <f>$A742+C742</f>
        <v>3695</v>
      </c>
      <c r="B743" s="18">
        <v>3.5</v>
      </c>
      <c r="C743" s="19">
        <v>5</v>
      </c>
      <c r="D743" t="b" s="20">
        <v>0</v>
      </c>
      <c r="E743" s="21"/>
      <c r="F743" s="22">
        <f>3600*(B743*'data'!$C$15/1000-H743-I742)/C743</f>
        <v>613.882243011830</v>
      </c>
      <c r="G743" s="22">
        <f>IF(F743&gt;'data'!$H$28,'data'!$H$28,IF(F743&lt;0,0,F743))</f>
        <v>613.882243011830</v>
      </c>
      <c r="H743" s="22">
        <f>(J743*'data'!$C$16+K743*OFFSET('data'!$C$17,0,D743)-I742*(OFFSET('data'!$C$18,0,D743)+'data'!$C$19+OFFSET('data'!$C$20,0,D743)))*$C743/60</f>
        <v>-0.852614226405334</v>
      </c>
      <c r="I743" s="22">
        <f>(G743/60)*$C743/60+H743+I742</f>
        <v>22.9087323943552</v>
      </c>
      <c r="J743" s="22">
        <f>J742+('data'!$C$19*I742-'data'!$C$16*J742)*$C743/60</f>
        <v>93.1188774947705</v>
      </c>
      <c r="K743" s="22">
        <f>K742+(OFFSET('data'!$C$20,0,D743)*I742-OFFSET('data'!$C$17,0,D743)*K742)*$C743/60</f>
        <v>224.535231519762</v>
      </c>
      <c r="L743" s="23">
        <f>$A743/60</f>
        <v>61.5833333333333</v>
      </c>
      <c r="M743" s="19">
        <f>I743/'data'!$C$15*1000</f>
        <v>3.5</v>
      </c>
      <c r="N743" s="19">
        <f>N742+'data'!$G$21*(M742-N742)/60*C742</f>
        <v>3.49943557329397</v>
      </c>
      <c r="O743" s="20">
        <f>IF(N743&lt;='data'!$G$22,1.89,1.47)</f>
        <v>1.47</v>
      </c>
      <c r="P743" s="19">
        <f>$A743</f>
        <v>3695</v>
      </c>
      <c r="Q743" s="20">
        <f>'data'!$G$23-'data'!$G$23*(1-('data'!$G$22^O743)/('data'!$G$22^O743+N743^O743))</f>
        <v>41.0761519105109</v>
      </c>
      <c r="R743" s="20">
        <f>VLOOKUP(IF(P743-'data'!$G$24&lt;0,0,P743-'data'!$G$24),P2:Q1104,2)</f>
        <v>41.0764155594626</v>
      </c>
    </row>
    <row r="744" ht="20.05" customHeight="1">
      <c r="A744" s="17">
        <f>$A743+C743</f>
        <v>3700</v>
      </c>
      <c r="B744" s="18">
        <v>3.5</v>
      </c>
      <c r="C744" s="19">
        <v>5</v>
      </c>
      <c r="D744" t="b" s="20">
        <v>0</v>
      </c>
      <c r="E744" s="21"/>
      <c r="F744" s="22">
        <f>3600*(B744*'data'!$C$15/1000-H744-I743)/C744</f>
        <v>613.7872460209099</v>
      </c>
      <c r="G744" s="22">
        <f>IF(F744&gt;'data'!$H$28,'data'!$H$28,IF(F744&lt;0,0,F744))</f>
        <v>613.7872460209099</v>
      </c>
      <c r="H744" s="22">
        <f>(J744*'data'!$C$16+K744*OFFSET('data'!$C$17,0,D744)-I743*(OFFSET('data'!$C$18,0,D744)+'data'!$C$19+OFFSET('data'!$C$20,0,D744)))*$C744/60</f>
        <v>-0.852482286140168</v>
      </c>
      <c r="I744" s="22">
        <f>(G744/60)*$C744/60+H744+I743</f>
        <v>22.9087323943552</v>
      </c>
      <c r="J744" s="22">
        <f>J743+('data'!$C$19*I743-'data'!$C$16*J743)*$C744/60</f>
        <v>93.1260808684473</v>
      </c>
      <c r="K744" s="22">
        <f>K743+(OFFSET('data'!$C$20,0,D744)*I743-OFFSET('data'!$C$17,0,D744)*K743)*$C744/60</f>
        <v>224.803565340444</v>
      </c>
      <c r="L744" s="23">
        <f>$A744/60</f>
        <v>61.6666666666667</v>
      </c>
      <c r="M744" s="19">
        <f>I744/'data'!$C$15*1000</f>
        <v>3.5</v>
      </c>
      <c r="N744" s="19">
        <f>N743+'data'!$G$21*(M743-N743)/60*C743</f>
        <v>3.49944221502337</v>
      </c>
      <c r="O744" s="20">
        <f>IF(N744&lt;='data'!$G$22,1.89,1.47)</f>
        <v>1.47</v>
      </c>
      <c r="P744" s="19">
        <f>$A744</f>
        <v>3700</v>
      </c>
      <c r="Q744" s="20">
        <f>'data'!$G$23-'data'!$G$23*(1-('data'!$G$22^O744)/('data'!$G$22^O744+N744^O744))</f>
        <v>41.076087926170</v>
      </c>
      <c r="R744" s="20">
        <f>VLOOKUP(IF(P744-'data'!$G$24&lt;0,0,P744-'data'!$G$24),P2:Q1104,2)</f>
        <v>41.0763484721149</v>
      </c>
    </row>
    <row r="745" ht="20.05" customHeight="1">
      <c r="A745" s="17">
        <f>$A744+C744</f>
        <v>3705</v>
      </c>
      <c r="B745" s="18">
        <v>3.5</v>
      </c>
      <c r="C745" s="19">
        <v>5</v>
      </c>
      <c r="D745" t="b" s="20">
        <v>0</v>
      </c>
      <c r="E745" s="21"/>
      <c r="F745" s="22">
        <f>3600*(B745*'data'!$C$15/1000-H745-I744)/C745</f>
        <v>613.692449212470</v>
      </c>
      <c r="G745" s="22">
        <f>IF(F745&gt;'data'!$H$28,'data'!$H$28,IF(F745&lt;0,0,F745))</f>
        <v>613.692449212470</v>
      </c>
      <c r="H745" s="22">
        <f>(J745*'data'!$C$16+K745*OFFSET('data'!$C$17,0,D745)-I744*(OFFSET('data'!$C$18,0,D745)+'data'!$C$19+OFFSET('data'!$C$20,0,D745)))*$C745/60</f>
        <v>-0.852350623906224</v>
      </c>
      <c r="I745" s="22">
        <f>(G745/60)*$C745/60+H745+I744</f>
        <v>22.9087323943552</v>
      </c>
      <c r="J745" s="22">
        <f>J744+('data'!$C$19*I744-'data'!$C$16*J744)*$C745/60</f>
        <v>93.1332419701522</v>
      </c>
      <c r="K745" s="22">
        <f>K744+(OFFSET('data'!$C$20,0,D745)*I744-OFFSET('data'!$C$17,0,D745)*K744)*$C745/60</f>
        <v>225.071809492833</v>
      </c>
      <c r="L745" s="23">
        <f>$A745/60</f>
        <v>61.75</v>
      </c>
      <c r="M745" s="19">
        <f>I745/'data'!$C$15*1000</f>
        <v>3.5</v>
      </c>
      <c r="N745" s="19">
        <f>N744+'data'!$G$21*(M744-N744)/60*C744</f>
        <v>3.49944877859812</v>
      </c>
      <c r="O745" s="20">
        <f>IF(N745&lt;='data'!$G$22,1.89,1.47)</f>
        <v>1.47</v>
      </c>
      <c r="P745" s="19">
        <f>$A745</f>
        <v>3705</v>
      </c>
      <c r="Q745" s="20">
        <f>'data'!$G$23-'data'!$G$23*(1-('data'!$G$22^O745)/('data'!$G$22^O745+N745^O745))</f>
        <v>41.0760246948863</v>
      </c>
      <c r="R745" s="20">
        <f>VLOOKUP(IF(P745-'data'!$G$24&lt;0,0,P745-'data'!$G$24),P2:Q1104,2)</f>
        <v>41.0762821743521</v>
      </c>
    </row>
    <row r="746" ht="20.05" customHeight="1">
      <c r="A746" s="17">
        <f>$A745+C745</f>
        <v>3710</v>
      </c>
      <c r="B746" s="18">
        <v>3.5</v>
      </c>
      <c r="C746" s="19">
        <v>5</v>
      </c>
      <c r="D746" t="b" s="20">
        <v>0</v>
      </c>
      <c r="E746" s="21"/>
      <c r="F746" s="22">
        <f>3600*(B746*'data'!$C$15/1000-H746-I745)/C746</f>
        <v>613.597851531164</v>
      </c>
      <c r="G746" s="22">
        <f>IF(F746&gt;'data'!$H$28,'data'!$H$28,IF(F746&lt;0,0,F746))</f>
        <v>613.597851531164</v>
      </c>
      <c r="H746" s="22">
        <f>(J746*'data'!$C$16+K746*OFFSET('data'!$C$17,0,D746)-I745*(OFFSET('data'!$C$18,0,D746)+'data'!$C$19+OFFSET('data'!$C$20,0,D746)))*$C746/60</f>
        <v>-0.852219238237743</v>
      </c>
      <c r="I746" s="22">
        <f>(G746/60)*$C746/60+H746+I745</f>
        <v>22.9087323943552</v>
      </c>
      <c r="J746" s="22">
        <f>J745+('data'!$C$19*I745-'data'!$C$16*J745)*$C746/60</f>
        <v>93.1403610479523</v>
      </c>
      <c r="K746" s="22">
        <f>K745+(OFFSET('data'!$C$20,0,D746)*I745-OFFSET('data'!$C$17,0,D746)*K745)*$C746/60</f>
        <v>225.339964006893</v>
      </c>
      <c r="L746" s="23">
        <f>$A746/60</f>
        <v>61.8333333333333</v>
      </c>
      <c r="M746" s="19">
        <f>I746/'data'!$C$15*1000</f>
        <v>3.5</v>
      </c>
      <c r="N746" s="19">
        <f>N745+'data'!$G$21*(M745-N745)/60*C745</f>
        <v>3.49945526493789</v>
      </c>
      <c r="O746" s="20">
        <f>IF(N746&lt;='data'!$G$22,1.89,1.47)</f>
        <v>1.47</v>
      </c>
      <c r="P746" s="19">
        <f>$A746</f>
        <v>3710</v>
      </c>
      <c r="Q746" s="20">
        <f>'data'!$G$23-'data'!$G$23*(1-('data'!$G$22^O746)/('data'!$G$22^O746+N746^O746))</f>
        <v>41.0759622077951</v>
      </c>
      <c r="R746" s="20">
        <f>VLOOKUP(IF(P746-'data'!$G$24&lt;0,0,P746-'data'!$G$24),P2:Q1104,2)</f>
        <v>41.0762166568792</v>
      </c>
    </row>
    <row r="747" ht="20.05" customHeight="1">
      <c r="A747" s="17">
        <f>$A746+C746</f>
        <v>3715</v>
      </c>
      <c r="B747" s="18">
        <v>3.5</v>
      </c>
      <c r="C747" s="19">
        <v>5</v>
      </c>
      <c r="D747" t="b" s="20">
        <v>0</v>
      </c>
      <c r="E747" s="21"/>
      <c r="F747" s="22">
        <f>3600*(B747*'data'!$C$15/1000-H747-I746)/C747</f>
        <v>613.503451927798</v>
      </c>
      <c r="G747" s="22">
        <f>IF(F747&gt;'data'!$H$28,'data'!$H$28,IF(F747&lt;0,0,F747))</f>
        <v>613.503451927798</v>
      </c>
      <c r="H747" s="22">
        <f>(J747*'data'!$C$16+K747*OFFSET('data'!$C$17,0,D747)-I746*(OFFSET('data'!$C$18,0,D747)+'data'!$C$19+OFFSET('data'!$C$20,0,D747)))*$C747/60</f>
        <v>-0.852088127677512</v>
      </c>
      <c r="I747" s="22">
        <f>(G747/60)*$C747/60+H747+I746</f>
        <v>22.9087323943552</v>
      </c>
      <c r="J747" s="22">
        <f>J746+('data'!$C$19*I746-'data'!$C$16*J746)*$C747/60</f>
        <v>93.14743834845891</v>
      </c>
      <c r="K747" s="22">
        <f>K746+(OFFSET('data'!$C$20,0,D747)*I746-OFFSET('data'!$C$17,0,D747)*K746)*$C747/60</f>
        <v>225.608028912578</v>
      </c>
      <c r="L747" s="23">
        <f>$A747/60</f>
        <v>61.9166666666667</v>
      </c>
      <c r="M747" s="19">
        <f>I747/'data'!$C$15*1000</f>
        <v>3.5</v>
      </c>
      <c r="N747" s="19">
        <f>N746+'data'!$G$21*(M746-N746)/60*C746</f>
        <v>3.49946167495152</v>
      </c>
      <c r="O747" s="20">
        <f>IF(N747&lt;='data'!$G$22,1.89,1.47)</f>
        <v>1.47</v>
      </c>
      <c r="P747" s="19">
        <f>$A747</f>
        <v>3715</v>
      </c>
      <c r="Q747" s="20">
        <f>'data'!$G$23-'data'!$G$23*(1-('data'!$G$22^O747)/('data'!$G$22^O747+N747^O747))</f>
        <v>41.075900456136</v>
      </c>
      <c r="R747" s="20">
        <f>VLOOKUP(IF(P747-'data'!$G$24&lt;0,0,P747-'data'!$G$24),P2:Q1104,2)</f>
        <v>41.0761519105109</v>
      </c>
    </row>
    <row r="748" ht="20.05" customHeight="1">
      <c r="A748" s="17">
        <f>$A747+C747</f>
        <v>3720</v>
      </c>
      <c r="B748" s="18">
        <v>3.5</v>
      </c>
      <c r="C748" s="19">
        <v>5</v>
      </c>
      <c r="D748" t="b" s="20">
        <v>0</v>
      </c>
      <c r="E748" s="21"/>
      <c r="F748" s="22">
        <f>3600*(B748*'data'!$C$15/1000-H748-I747)/C748</f>
        <v>613.409249359295</v>
      </c>
      <c r="G748" s="22">
        <f>IF(F748&gt;'data'!$H$28,'data'!$H$28,IF(F748&lt;0,0,F748))</f>
        <v>613.409249359295</v>
      </c>
      <c r="H748" s="22">
        <f>(J748*'data'!$C$16+K748*OFFSET('data'!$C$17,0,D748)-I747*(OFFSET('data'!$C$18,0,D748)+'data'!$C$19+OFFSET('data'!$C$20,0,D748)))*$C748/60</f>
        <v>-0.851957290776814</v>
      </c>
      <c r="I748" s="22">
        <f>(G748/60)*$C748/60+H748+I747</f>
        <v>22.9087323943552</v>
      </c>
      <c r="J748" s="22">
        <f>J747+('data'!$C$19*I747-'data'!$C$16*J747)*$C748/60</f>
        <v>93.1544741168361</v>
      </c>
      <c r="K748" s="22">
        <f>K747+(OFFSET('data'!$C$20,0,D748)*I747-OFFSET('data'!$C$17,0,D748)*K747)*$C748/60</f>
        <v>225.876004239832</v>
      </c>
      <c r="L748" s="23">
        <f>$A748/60</f>
        <v>62</v>
      </c>
      <c r="M748" s="19">
        <f>I748/'data'!$C$15*1000</f>
        <v>3.5</v>
      </c>
      <c r="N748" s="19">
        <f>N747+'data'!$G$21*(M747-N747)/60*C747</f>
        <v>3.49946800953715</v>
      </c>
      <c r="O748" s="20">
        <f>IF(N748&lt;='data'!$G$22,1.89,1.47)</f>
        <v>1.47</v>
      </c>
      <c r="P748" s="19">
        <f>$A748</f>
        <v>3720</v>
      </c>
      <c r="Q748" s="20">
        <f>'data'!$G$23-'data'!$G$23*(1-('data'!$G$22^O748)/('data'!$G$22^O748+N748^O748))</f>
        <v>41.0758394312521</v>
      </c>
      <c r="R748" s="20">
        <f>VLOOKUP(IF(P748-'data'!$G$24&lt;0,0,P748-'data'!$G$24),P2:Q1104,2)</f>
        <v>41.076087926170</v>
      </c>
    </row>
    <row r="749" ht="20.05" customHeight="1">
      <c r="A749" s="17">
        <f>$A748+C748</f>
        <v>3725</v>
      </c>
      <c r="B749" s="18">
        <v>3.5</v>
      </c>
      <c r="C749" s="19">
        <v>5</v>
      </c>
      <c r="D749" t="b" s="20">
        <v>0</v>
      </c>
      <c r="E749" s="21"/>
      <c r="F749" s="22">
        <f>3600*(B749*'data'!$C$15/1000-H749-I748)/C749</f>
        <v>613.315242788662</v>
      </c>
      <c r="G749" s="22">
        <f>IF(F749&gt;'data'!$H$28,'data'!$H$28,IF(F749&lt;0,0,F749))</f>
        <v>613.315242788662</v>
      </c>
      <c r="H749" s="22">
        <f>(J749*'data'!$C$16+K749*OFFSET('data'!$C$17,0,D749)-I748*(OFFSET('data'!$C$18,0,D749)+'data'!$C$19+OFFSET('data'!$C$20,0,D749)))*$C749/60</f>
        <v>-0.851826726095379</v>
      </c>
      <c r="I749" s="22">
        <f>(G749/60)*$C749/60+H749+I748</f>
        <v>22.9087323943552</v>
      </c>
      <c r="J749" s="22">
        <f>J748+('data'!$C$19*I748-'data'!$C$16*J748)*$C749/60</f>
        <v>93.1614685968093</v>
      </c>
      <c r="K749" s="22">
        <f>K748+(OFFSET('data'!$C$20,0,D749)*I748-OFFSET('data'!$C$17,0,D749)*K748)*$C749/60</f>
        <v>226.143890018589</v>
      </c>
      <c r="L749" s="23">
        <f>$A749/60</f>
        <v>62.0833333333333</v>
      </c>
      <c r="M749" s="19">
        <f>I749/'data'!$C$15*1000</f>
        <v>3.5</v>
      </c>
      <c r="N749" s="19">
        <f>N748+'data'!$G$21*(M748-N748)/60*C748</f>
        <v>3.49947426958236</v>
      </c>
      <c r="O749" s="20">
        <f>IF(N749&lt;='data'!$G$22,1.89,1.47)</f>
        <v>1.47</v>
      </c>
      <c r="P749" s="19">
        <f>$A749</f>
        <v>3725</v>
      </c>
      <c r="Q749" s="20">
        <f>'data'!$G$23-'data'!$G$23*(1-('data'!$G$22^O749)/('data'!$G$22^O749+N749^O749))</f>
        <v>41.0757791245881</v>
      </c>
      <c r="R749" s="20">
        <f>VLOOKUP(IF(P749-'data'!$G$24&lt;0,0,P749-'data'!$G$24),P2:Q1104,2)</f>
        <v>41.0760246948863</v>
      </c>
    </row>
    <row r="750" ht="20.05" customHeight="1">
      <c r="A750" s="17">
        <f>$A749+C749</f>
        <v>3730</v>
      </c>
      <c r="B750" s="18">
        <v>3.5</v>
      </c>
      <c r="C750" s="19">
        <v>5</v>
      </c>
      <c r="D750" t="b" s="20">
        <v>0</v>
      </c>
      <c r="E750" s="21"/>
      <c r="F750" s="22">
        <f>3600*(B750*'data'!$C$15/1000-H750-I749)/C750</f>
        <v>613.221431184948</v>
      </c>
      <c r="G750" s="22">
        <f>IF(F750&gt;'data'!$H$28,'data'!$H$28,IF(F750&lt;0,0,F750))</f>
        <v>613.221431184948</v>
      </c>
      <c r="H750" s="22">
        <f>(J750*'data'!$C$16+K750*OFFSET('data'!$C$17,0,D750)-I749*(OFFSET('data'!$C$18,0,D750)+'data'!$C$19+OFFSET('data'!$C$20,0,D750)))*$C750/60</f>
        <v>-0.851696432201332</v>
      </c>
      <c r="I750" s="22">
        <f>(G750/60)*$C750/60+H750+I749</f>
        <v>22.9087323943552</v>
      </c>
      <c r="J750" s="22">
        <f>J749+('data'!$C$19*I749-'data'!$C$16*J749)*$C750/60</f>
        <v>93.1684220306736</v>
      </c>
      <c r="K750" s="22">
        <f>K749+(OFFSET('data'!$C$20,0,D750)*I749-OFFSET('data'!$C$17,0,D750)*K749)*$C750/60</f>
        <v>226.411686278774</v>
      </c>
      <c r="L750" s="23">
        <f>$A750/60</f>
        <v>62.1666666666667</v>
      </c>
      <c r="M750" s="19">
        <f>I750/'data'!$C$15*1000</f>
        <v>3.5</v>
      </c>
      <c r="N750" s="19">
        <f>N749+'data'!$G$21*(M749-N749)/60*C749</f>
        <v>3.49948045596428</v>
      </c>
      <c r="O750" s="20">
        <f>IF(N750&lt;='data'!$G$22,1.89,1.47)</f>
        <v>1.47</v>
      </c>
      <c r="P750" s="19">
        <f>$A750</f>
        <v>3730</v>
      </c>
      <c r="Q750" s="20">
        <f>'data'!$G$23-'data'!$G$23*(1-('data'!$G$22^O750)/('data'!$G$22^O750+N750^O750))</f>
        <v>41.0757195276898</v>
      </c>
      <c r="R750" s="20">
        <f>VLOOKUP(IF(P750-'data'!$G$24&lt;0,0,P750-'data'!$G$24),P2:Q1104,2)</f>
        <v>41.0759622077951</v>
      </c>
    </row>
    <row r="751" ht="20.05" customHeight="1">
      <c r="A751" s="17">
        <f>$A750+C750</f>
        <v>3735</v>
      </c>
      <c r="B751" s="18">
        <v>3.5</v>
      </c>
      <c r="C751" s="19">
        <v>5</v>
      </c>
      <c r="D751" t="b" s="20">
        <v>0</v>
      </c>
      <c r="E751" s="21"/>
      <c r="F751" s="22">
        <f>3600*(B751*'data'!$C$15/1000-H751-I750)/C751</f>
        <v>613.1278135232139</v>
      </c>
      <c r="G751" s="22">
        <f>IF(F751&gt;'data'!$H$28,'data'!$H$28,IF(F751&lt;0,0,F751))</f>
        <v>613.1278135232139</v>
      </c>
      <c r="H751" s="22">
        <f>(J751*'data'!$C$16+K751*OFFSET('data'!$C$17,0,D751)-I750*(OFFSET('data'!$C$18,0,D751)+'data'!$C$19+OFFSET('data'!$C$20,0,D751)))*$C751/60</f>
        <v>-0.851566407671146</v>
      </c>
      <c r="I751" s="22">
        <f>(G751/60)*$C751/60+H751+I750</f>
        <v>22.9087323943552</v>
      </c>
      <c r="J751" s="22">
        <f>J750+('data'!$C$19*I750-'data'!$C$16*J750)*$C751/60</f>
        <v>93.17533465930229</v>
      </c>
      <c r="K751" s="22">
        <f>K750+(OFFSET('data'!$C$20,0,D751)*I750-OFFSET('data'!$C$17,0,D751)*K750)*$C751/60</f>
        <v>226.6793930503</v>
      </c>
      <c r="L751" s="23">
        <f>$A751/60</f>
        <v>62.25</v>
      </c>
      <c r="M751" s="19">
        <f>I751/'data'!$C$15*1000</f>
        <v>3.5</v>
      </c>
      <c r="N751" s="19">
        <f>N750+'data'!$G$21*(M750-N750)/60*C750</f>
        <v>3.49948656954973</v>
      </c>
      <c r="O751" s="20">
        <f>IF(N751&lt;='data'!$G$22,1.89,1.47)</f>
        <v>1.47</v>
      </c>
      <c r="P751" s="19">
        <f>$A751</f>
        <v>3735</v>
      </c>
      <c r="Q751" s="20">
        <f>'data'!$G$23-'data'!$G$23*(1-('data'!$G$22^O751)/('data'!$G$22^O751+N751^O751))</f>
        <v>41.075660632202</v>
      </c>
      <c r="R751" s="20">
        <f>VLOOKUP(IF(P751-'data'!$G$24&lt;0,0,P751-'data'!$G$24),P2:Q1104,2)</f>
        <v>41.075900456136</v>
      </c>
    </row>
    <row r="752" ht="20.05" customHeight="1">
      <c r="A752" s="17">
        <f>$A751+C751</f>
        <v>3740</v>
      </c>
      <c r="B752" s="18">
        <v>3.5</v>
      </c>
      <c r="C752" s="19">
        <v>5</v>
      </c>
      <c r="D752" t="b" s="20">
        <v>0</v>
      </c>
      <c r="E752" s="21"/>
      <c r="F752" s="22">
        <f>3600*(B752*'data'!$C$15/1000-H752-I751)/C752</f>
        <v>613.034388784497</v>
      </c>
      <c r="G752" s="22">
        <f>IF(F752&gt;'data'!$H$28,'data'!$H$28,IF(F752&lt;0,0,F752))</f>
        <v>613.034388784497</v>
      </c>
      <c r="H752" s="22">
        <f>(J752*'data'!$C$16+K752*OFFSET('data'!$C$17,0,D752)-I751*(OFFSET('data'!$C$18,0,D752)+'data'!$C$19+OFFSET('data'!$C$20,0,D752)))*$C752/60</f>
        <v>-0.851436651089594</v>
      </c>
      <c r="I752" s="22">
        <f>(G752/60)*$C752/60+H752+I751</f>
        <v>22.9087323943552</v>
      </c>
      <c r="J752" s="22">
        <f>J751+('data'!$C$19*I751-'data'!$C$16*J751)*$C752/60</f>
        <v>93.182206722155</v>
      </c>
      <c r="K752" s="22">
        <f>K751+(OFFSET('data'!$C$20,0,D752)*I751-OFFSET('data'!$C$17,0,D752)*K751)*$C752/60</f>
        <v>226.947010363072</v>
      </c>
      <c r="L752" s="23">
        <f>$A752/60</f>
        <v>62.3333333333333</v>
      </c>
      <c r="M752" s="19">
        <f>I752/'data'!$C$15*1000</f>
        <v>3.5</v>
      </c>
      <c r="N752" s="19">
        <f>N751+'data'!$G$21*(M751-N751)/60*C751</f>
        <v>3.49949261119531</v>
      </c>
      <c r="O752" s="20">
        <f>IF(N752&lt;='data'!$G$22,1.89,1.47)</f>
        <v>1.47</v>
      </c>
      <c r="P752" s="19">
        <f>$A752</f>
        <v>3740</v>
      </c>
      <c r="Q752" s="20">
        <f>'data'!$G$23-'data'!$G$23*(1-('data'!$G$22^O752)/('data'!$G$22^O752+N752^O752))</f>
        <v>41.0756024298684</v>
      </c>
      <c r="R752" s="20">
        <f>VLOOKUP(IF(P752-'data'!$G$24&lt;0,0,P752-'data'!$G$24),P2:Q1104,2)</f>
        <v>41.0758394312521</v>
      </c>
    </row>
    <row r="753" ht="20.05" customHeight="1">
      <c r="A753" s="17">
        <f>$A752+C752</f>
        <v>3745</v>
      </c>
      <c r="B753" s="18">
        <v>3.5</v>
      </c>
      <c r="C753" s="19">
        <v>5</v>
      </c>
      <c r="D753" t="b" s="20">
        <v>0</v>
      </c>
      <c r="E753" s="21"/>
      <c r="F753" s="22">
        <f>3600*(B753*'data'!$C$15/1000-H753-I752)/C753</f>
        <v>612.941155955772</v>
      </c>
      <c r="G753" s="22">
        <f>IF(F753&gt;'data'!$H$28,'data'!$H$28,IF(F753&lt;0,0,F753))</f>
        <v>612.941155955772</v>
      </c>
      <c r="H753" s="22">
        <f>(J753*'data'!$C$16+K753*OFFSET('data'!$C$17,0,D753)-I752*(OFFSET('data'!$C$18,0,D753)+'data'!$C$19+OFFSET('data'!$C$20,0,D753)))*$C753/60</f>
        <v>-0.8513071610496979</v>
      </c>
      <c r="I753" s="22">
        <f>(G753/60)*$C753/60+H753+I752</f>
        <v>22.9087323943552</v>
      </c>
      <c r="J753" s="22">
        <f>J752+('data'!$C$19*I752-'data'!$C$16*J752)*$C753/60</f>
        <v>93.1890384572862</v>
      </c>
      <c r="K753" s="22">
        <f>K752+(OFFSET('data'!$C$20,0,D753)*I752-OFFSET('data'!$C$17,0,D753)*K752)*$C753/60</f>
        <v>227.214538246984</v>
      </c>
      <c r="L753" s="23">
        <f>$A753/60</f>
        <v>62.4166666666667</v>
      </c>
      <c r="M753" s="19">
        <f>I753/'data'!$C$15*1000</f>
        <v>3.5</v>
      </c>
      <c r="N753" s="19">
        <f>N752+'data'!$G$21*(M752-N752)/60*C752</f>
        <v>3.49949858174756</v>
      </c>
      <c r="O753" s="20">
        <f>IF(N753&lt;='data'!$G$22,1.89,1.47)</f>
        <v>1.47</v>
      </c>
      <c r="P753" s="19">
        <f>$A753</f>
        <v>3745</v>
      </c>
      <c r="Q753" s="20">
        <f>'data'!$G$23-'data'!$G$23*(1-('data'!$G$22^O753)/('data'!$G$22^O753+N753^O753))</f>
        <v>41.0755449125298</v>
      </c>
      <c r="R753" s="20">
        <f>VLOOKUP(IF(P753-'data'!$G$24&lt;0,0,P753-'data'!$G$24),P2:Q1104,2)</f>
        <v>41.0757791245881</v>
      </c>
    </row>
    <row r="754" ht="20.05" customHeight="1">
      <c r="A754" s="17">
        <f>$A753+C753</f>
        <v>3750</v>
      </c>
      <c r="B754" s="18">
        <v>3.5</v>
      </c>
      <c r="C754" s="19">
        <v>5</v>
      </c>
      <c r="D754" t="b" s="20">
        <v>0</v>
      </c>
      <c r="E754" s="21"/>
      <c r="F754" s="22">
        <f>3600*(B754*'data'!$C$15/1000-H754-I753)/C754</f>
        <v>612.848114029919</v>
      </c>
      <c r="G754" s="22">
        <f>IF(F754&gt;'data'!$H$28,'data'!$H$28,IF(F754&lt;0,0,F754))</f>
        <v>612.848114029919</v>
      </c>
      <c r="H754" s="22">
        <f>(J754*'data'!$C$16+K754*OFFSET('data'!$C$17,0,D754)-I753*(OFFSET('data'!$C$18,0,D754)+'data'!$C$19+OFFSET('data'!$C$20,0,D754)))*$C754/60</f>
        <v>-0.85117793615268</v>
      </c>
      <c r="I754" s="22">
        <f>(G754/60)*$C754/60+H754+I753</f>
        <v>22.9087323943552</v>
      </c>
      <c r="J754" s="22">
        <f>J753+('data'!$C$19*I753-'data'!$C$16*J753)*$C754/60</f>
        <v>93.19583010135339</v>
      </c>
      <c r="K754" s="22">
        <f>K753+(OFFSET('data'!$C$20,0,D754)*I753-OFFSET('data'!$C$17,0,D754)*K753)*$C754/60</f>
        <v>227.481976731920</v>
      </c>
      <c r="L754" s="23">
        <f>$A754/60</f>
        <v>62.5</v>
      </c>
      <c r="M754" s="19">
        <f>I754/'data'!$C$15*1000</f>
        <v>3.5</v>
      </c>
      <c r="N754" s="19">
        <f>N753+'data'!$G$21*(M753-N753)/60*C753</f>
        <v>3.49950448204305</v>
      </c>
      <c r="O754" s="20">
        <f>IF(N754&lt;='data'!$G$22,1.89,1.47)</f>
        <v>1.47</v>
      </c>
      <c r="P754" s="19">
        <f>$A754</f>
        <v>3750</v>
      </c>
      <c r="Q754" s="20">
        <f>'data'!$G$23-'data'!$G$23*(1-('data'!$G$22^O754)/('data'!$G$22^O754+N754^O754))</f>
        <v>41.0754880721229</v>
      </c>
      <c r="R754" s="20">
        <f>VLOOKUP(IF(P754-'data'!$G$24&lt;0,0,P754-'data'!$G$24),P2:Q1104,2)</f>
        <v>41.0757195276898</v>
      </c>
    </row>
    <row r="755" ht="20.05" customHeight="1">
      <c r="A755" s="17">
        <f>$A754+C754</f>
        <v>3755</v>
      </c>
      <c r="B755" s="18">
        <v>3.5</v>
      </c>
      <c r="C755" s="19">
        <v>5</v>
      </c>
      <c r="D755" t="b" s="20">
        <v>0</v>
      </c>
      <c r="E755" s="21"/>
      <c r="F755" s="22">
        <f>3600*(B755*'data'!$C$15/1000-H755-I754)/C755</f>
        <v>612.755262005688</v>
      </c>
      <c r="G755" s="22">
        <f>IF(F755&gt;'data'!$H$28,'data'!$H$28,IF(F755&lt;0,0,F755))</f>
        <v>612.755262005688</v>
      </c>
      <c r="H755" s="22">
        <f>(J755*'data'!$C$16+K755*OFFSET('data'!$C$17,0,D755)-I754*(OFFSET('data'!$C$18,0,D755)+'data'!$C$19+OFFSET('data'!$C$20,0,D755)))*$C755/60</f>
        <v>-0.851048975007915</v>
      </c>
      <c r="I755" s="22">
        <f>(G755/60)*$C755/60+H755+I754</f>
        <v>22.9087323943552</v>
      </c>
      <c r="J755" s="22">
        <f>J754+('data'!$C$19*I754-'data'!$C$16*J754)*$C755/60</f>
        <v>93.20258188962541</v>
      </c>
      <c r="K755" s="22">
        <f>K754+(OFFSET('data'!$C$20,0,D755)*I754-OFFSET('data'!$C$17,0,D755)*K754)*$C755/60</f>
        <v>227.749325847754</v>
      </c>
      <c r="L755" s="23">
        <f>$A755/60</f>
        <v>62.5833333333333</v>
      </c>
      <c r="M755" s="19">
        <f>I755/'data'!$C$15*1000</f>
        <v>3.5</v>
      </c>
      <c r="N755" s="19">
        <f>N754+'data'!$G$21*(M754-N754)/60*C754</f>
        <v>3.49951031290851</v>
      </c>
      <c r="O755" s="20">
        <f>IF(N755&lt;='data'!$G$22,1.89,1.47)</f>
        <v>1.47</v>
      </c>
      <c r="P755" s="19">
        <f>$A755</f>
        <v>3755</v>
      </c>
      <c r="Q755" s="20">
        <f>'data'!$G$23-'data'!$G$23*(1-('data'!$G$22^O755)/('data'!$G$22^O755+N755^O755))</f>
        <v>41.0754319006794</v>
      </c>
      <c r="R755" s="20">
        <f>VLOOKUP(IF(P755-'data'!$G$24&lt;0,0,P755-'data'!$G$24),P2:Q1104,2)</f>
        <v>41.075660632202</v>
      </c>
    </row>
    <row r="756" ht="20.05" customHeight="1">
      <c r="A756" s="17">
        <f>$A755+C755</f>
        <v>3760</v>
      </c>
      <c r="B756" s="18">
        <v>3.5</v>
      </c>
      <c r="C756" s="19">
        <v>5</v>
      </c>
      <c r="D756" t="b" s="20">
        <v>0</v>
      </c>
      <c r="E756" s="21"/>
      <c r="F756" s="22">
        <f>3600*(B756*'data'!$C$15/1000-H756-I755)/C756</f>
        <v>612.662598887668</v>
      </c>
      <c r="G756" s="22">
        <f>IF(F756&gt;'data'!$H$28,'data'!$H$28,IF(F756&lt;0,0,F756))</f>
        <v>612.662598887668</v>
      </c>
      <c r="H756" s="22">
        <f>(J756*'data'!$C$16+K756*OFFSET('data'!$C$17,0,D756)-I755*(OFFSET('data'!$C$18,0,D756)+'data'!$C$19+OFFSET('data'!$C$20,0,D756)))*$C756/60</f>
        <v>-0.850920276232887</v>
      </c>
      <c r="I756" s="22">
        <f>(G756/60)*$C756/60+H756+I755</f>
        <v>22.9087323943552</v>
      </c>
      <c r="J756" s="22">
        <f>J755+('data'!$C$19*I755-'data'!$C$16*J755)*$C756/60</f>
        <v>93.2092940559901</v>
      </c>
      <c r="K756" s="22">
        <f>K755+(OFFSET('data'!$C$20,0,D756)*I755-OFFSET('data'!$C$17,0,D756)*K755)*$C756/60</f>
        <v>228.016585624351</v>
      </c>
      <c r="L756" s="23">
        <f>$A756/60</f>
        <v>62.6666666666667</v>
      </c>
      <c r="M756" s="19">
        <f>I756/'data'!$C$15*1000</f>
        <v>3.5</v>
      </c>
      <c r="N756" s="19">
        <f>N755+'data'!$G$21*(M755-N755)/60*C755</f>
        <v>3.49951607516093</v>
      </c>
      <c r="O756" s="20">
        <f>IF(N756&lt;='data'!$G$22,1.89,1.47)</f>
        <v>1.47</v>
      </c>
      <c r="P756" s="19">
        <f>$A756</f>
        <v>3760</v>
      </c>
      <c r="Q756" s="20">
        <f>'data'!$G$23-'data'!$G$23*(1-('data'!$G$22^O756)/('data'!$G$22^O756+N756^O756))</f>
        <v>41.075376390325</v>
      </c>
      <c r="R756" s="20">
        <f>VLOOKUP(IF(P756-'data'!$G$24&lt;0,0,P756-'data'!$G$24),P2:Q1104,2)</f>
        <v>41.0756024298684</v>
      </c>
    </row>
    <row r="757" ht="20.05" customHeight="1">
      <c r="A757" s="17">
        <f>$A756+C756</f>
        <v>3765</v>
      </c>
      <c r="B757" s="18">
        <v>3.5</v>
      </c>
      <c r="C757" s="19">
        <v>5</v>
      </c>
      <c r="D757" t="b" s="20">
        <v>0</v>
      </c>
      <c r="E757" s="21"/>
      <c r="F757" s="22">
        <f>3600*(B757*'data'!$C$15/1000-H757-I756)/C757</f>
        <v>612.570123686246</v>
      </c>
      <c r="G757" s="22">
        <f>IF(F757&gt;'data'!$H$28,'data'!$H$28,IF(F757&lt;0,0,F757))</f>
        <v>612.570123686246</v>
      </c>
      <c r="H757" s="22">
        <f>(J757*'data'!$C$16+K757*OFFSET('data'!$C$17,0,D757)-I756*(OFFSET('data'!$C$18,0,D757)+'data'!$C$19+OFFSET('data'!$C$20,0,D757)))*$C757/60</f>
        <v>-0.850791838453135</v>
      </c>
      <c r="I757" s="22">
        <f>(G757/60)*$C757/60+H757+I756</f>
        <v>22.9087323943552</v>
      </c>
      <c r="J757" s="22">
        <f>J756+('data'!$C$19*I756-'data'!$C$16*J756)*$C757/60</f>
        <v>93.2159668329631</v>
      </c>
      <c r="K757" s="22">
        <f>K756+(OFFSET('data'!$C$20,0,D757)*I756-OFFSET('data'!$C$17,0,D757)*K756)*$C757/60</f>
        <v>228.283756091564</v>
      </c>
      <c r="L757" s="23">
        <f>$A757/60</f>
        <v>62.75</v>
      </c>
      <c r="M757" s="19">
        <f>I757/'data'!$C$15*1000</f>
        <v>3.5</v>
      </c>
      <c r="N757" s="19">
        <f>N756+'data'!$G$21*(M756-N756)/60*C756</f>
        <v>3.4995217696077</v>
      </c>
      <c r="O757" s="20">
        <f>IF(N757&lt;='data'!$G$22,1.89,1.47)</f>
        <v>1.47</v>
      </c>
      <c r="P757" s="19">
        <f>$A757</f>
        <v>3765</v>
      </c>
      <c r="Q757" s="20">
        <f>'data'!$G$23-'data'!$G$23*(1-('data'!$G$22^O757)/('data'!$G$22^O757+N757^O757))</f>
        <v>41.0753215332779</v>
      </c>
      <c r="R757" s="20">
        <f>VLOOKUP(IF(P757-'data'!$G$24&lt;0,0,P757-'data'!$G$24),P2:Q1104,2)</f>
        <v>41.0755449125298</v>
      </c>
    </row>
    <row r="758" ht="20.05" customHeight="1">
      <c r="A758" s="17">
        <f>$A757+C757</f>
        <v>3770</v>
      </c>
      <c r="B758" s="18">
        <v>3.5</v>
      </c>
      <c r="C758" s="19">
        <v>5</v>
      </c>
      <c r="D758" t="b" s="20">
        <v>0</v>
      </c>
      <c r="E758" s="21"/>
      <c r="F758" s="22">
        <f>3600*(B758*'data'!$C$15/1000-H758-I757)/C758</f>
        <v>612.477835417580</v>
      </c>
      <c r="G758" s="22">
        <f>IF(F758&gt;'data'!$H$28,'data'!$H$28,IF(F758&lt;0,0,F758))</f>
        <v>612.477835417580</v>
      </c>
      <c r="H758" s="22">
        <f>(J758*'data'!$C$16+K758*OFFSET('data'!$C$17,0,D758)-I757*(OFFSET('data'!$C$18,0,D758)+'data'!$C$19+OFFSET('data'!$C$20,0,D758)))*$C758/60</f>
        <v>-0.850663660302209</v>
      </c>
      <c r="I758" s="22">
        <f>(G758/60)*$C758/60+H758+I757</f>
        <v>22.9087323943552</v>
      </c>
      <c r="J758" s="22">
        <f>J757+('data'!$C$19*I757-'data'!$C$16*J757)*$C758/60</f>
        <v>93.2226004516954</v>
      </c>
      <c r="K758" s="22">
        <f>K757+(OFFSET('data'!$C$20,0,D758)*I757-OFFSET('data'!$C$17,0,D758)*K757)*$C758/60</f>
        <v>228.550837279238</v>
      </c>
      <c r="L758" s="23">
        <f>$A758/60</f>
        <v>62.8333333333333</v>
      </c>
      <c r="M758" s="19">
        <f>I758/'data'!$C$15*1000</f>
        <v>3.5</v>
      </c>
      <c r="N758" s="19">
        <f>N757+'data'!$G$21*(M757-N757)/60*C757</f>
        <v>3.4995273970467</v>
      </c>
      <c r="O758" s="20">
        <f>IF(N758&lt;='data'!$G$22,1.89,1.47)</f>
        <v>1.47</v>
      </c>
      <c r="P758" s="19">
        <f>$A758</f>
        <v>3770</v>
      </c>
      <c r="Q758" s="20">
        <f>'data'!$G$23-'data'!$G$23*(1-('data'!$G$22^O758)/('data'!$G$22^O758+N758^O758))</f>
        <v>41.0752673218481</v>
      </c>
      <c r="R758" s="20">
        <f>VLOOKUP(IF(P758-'data'!$G$24&lt;0,0,P758-'data'!$G$24),P2:Q1104,2)</f>
        <v>41.0754880721229</v>
      </c>
    </row>
    <row r="759" ht="20.05" customHeight="1">
      <c r="A759" s="17">
        <f>$A758+C758</f>
        <v>3775</v>
      </c>
      <c r="B759" s="18">
        <v>3.5</v>
      </c>
      <c r="C759" s="19">
        <v>5</v>
      </c>
      <c r="D759" t="b" s="20">
        <v>0</v>
      </c>
      <c r="E759" s="21"/>
      <c r="F759" s="22">
        <f>3600*(B759*'data'!$C$15/1000-H759-I758)/C759</f>
        <v>612.385733103556</v>
      </c>
      <c r="G759" s="22">
        <f>IF(F759&gt;'data'!$H$28,'data'!$H$28,IF(F759&lt;0,0,F759))</f>
        <v>612.385733103556</v>
      </c>
      <c r="H759" s="22">
        <f>(J759*'data'!$C$16+K759*OFFSET('data'!$C$17,0,D759)-I758*(OFFSET('data'!$C$18,0,D759)+'data'!$C$19+OFFSET('data'!$C$20,0,D759)))*$C759/60</f>
        <v>-0.8505357404216209</v>
      </c>
      <c r="I759" s="22">
        <f>(G759/60)*$C759/60+H759+I758</f>
        <v>22.9087323943552</v>
      </c>
      <c r="J759" s="22">
        <f>J758+('data'!$C$19*I758-'data'!$C$16*J758)*$C759/60</f>
        <v>93.22919514198161</v>
      </c>
      <c r="K759" s="22">
        <f>K758+(OFFSET('data'!$C$20,0,D759)*I758-OFFSET('data'!$C$17,0,D759)*K758)*$C759/60</f>
        <v>228.817829217208</v>
      </c>
      <c r="L759" s="23">
        <f>$A759/60</f>
        <v>62.9166666666667</v>
      </c>
      <c r="M759" s="19">
        <f>I759/'data'!$C$15*1000</f>
        <v>3.5</v>
      </c>
      <c r="N759" s="19">
        <f>N758+'data'!$G$21*(M758-N758)/60*C758</f>
        <v>3.49953295826642</v>
      </c>
      <c r="O759" s="20">
        <f>IF(N759&lt;='data'!$G$22,1.89,1.47)</f>
        <v>1.47</v>
      </c>
      <c r="P759" s="19">
        <f>$A759</f>
        <v>3775</v>
      </c>
      <c r="Q759" s="20">
        <f>'data'!$G$23-'data'!$G$23*(1-('data'!$G$22^O759)/('data'!$G$22^O759+N759^O759))</f>
        <v>41.0752137484362</v>
      </c>
      <c r="R759" s="20">
        <f>VLOOKUP(IF(P759-'data'!$G$24&lt;0,0,P759-'data'!$G$24),P2:Q1104,2)</f>
        <v>41.0754319006794</v>
      </c>
    </row>
    <row r="760" ht="20.05" customHeight="1">
      <c r="A760" s="17">
        <f>$A759+C759</f>
        <v>3780</v>
      </c>
      <c r="B760" s="18">
        <v>3.5</v>
      </c>
      <c r="C760" s="19">
        <v>5</v>
      </c>
      <c r="D760" t="b" s="20">
        <v>0</v>
      </c>
      <c r="E760" s="21"/>
      <c r="F760" s="22">
        <f>3600*(B760*'data'!$C$15/1000-H760-I759)/C760</f>
        <v>612.293815771768</v>
      </c>
      <c r="G760" s="22">
        <f>IF(F760&gt;'data'!$H$28,'data'!$H$28,IF(F760&lt;0,0,F760))</f>
        <v>612.293815771768</v>
      </c>
      <c r="H760" s="22">
        <f>(J760*'data'!$C$16+K760*OFFSET('data'!$C$17,0,D760)-I759*(OFFSET('data'!$C$18,0,D760)+'data'!$C$19+OFFSET('data'!$C$20,0,D760)))*$C760/60</f>
        <v>-0.850408077460804</v>
      </c>
      <c r="I760" s="22">
        <f>(G760/60)*$C760/60+H760+I759</f>
        <v>22.9087323943552</v>
      </c>
      <c r="J760" s="22">
        <f>J759+('data'!$C$19*I759-'data'!$C$16*J759)*$C760/60</f>
        <v>93.23575113226769</v>
      </c>
      <c r="K760" s="22">
        <f>K759+(OFFSET('data'!$C$20,0,D760)*I759-OFFSET('data'!$C$17,0,D760)*K759)*$C760/60</f>
        <v>229.084731935297</v>
      </c>
      <c r="L760" s="23">
        <f>$A760/60</f>
        <v>63</v>
      </c>
      <c r="M760" s="19">
        <f>I760/'data'!$C$15*1000</f>
        <v>3.5</v>
      </c>
      <c r="N760" s="19">
        <f>N759+'data'!$G$21*(M759-N759)/60*C759</f>
        <v>3.49953845404608</v>
      </c>
      <c r="O760" s="20">
        <f>IF(N760&lt;='data'!$G$22,1.89,1.47)</f>
        <v>1.47</v>
      </c>
      <c r="P760" s="19">
        <f>$A760</f>
        <v>3780</v>
      </c>
      <c r="Q760" s="20">
        <f>'data'!$G$23-'data'!$G$23*(1-('data'!$G$22^O760)/('data'!$G$22^O760+N760^O760))</f>
        <v>41.0751608055321</v>
      </c>
      <c r="R760" s="20">
        <f>VLOOKUP(IF(P760-'data'!$G$24&lt;0,0,P760-'data'!$G$24),P2:Q1104,2)</f>
        <v>41.075376390325</v>
      </c>
    </row>
    <row r="761" ht="20.05" customHeight="1">
      <c r="A761" s="17">
        <f>$A760+C760</f>
        <v>3785</v>
      </c>
      <c r="B761" s="18">
        <v>3.5</v>
      </c>
      <c r="C761" s="19">
        <v>5</v>
      </c>
      <c r="D761" t="b" s="20">
        <v>0</v>
      </c>
      <c r="E761" s="21"/>
      <c r="F761" s="22">
        <f>3600*(B761*'data'!$C$15/1000-H761-I760)/C761</f>
        <v>612.202082455471</v>
      </c>
      <c r="G761" s="22">
        <f>IF(F761&gt;'data'!$H$28,'data'!$H$28,IF(F761&lt;0,0,F761))</f>
        <v>612.202082455471</v>
      </c>
      <c r="H761" s="22">
        <f>(J761*'data'!$C$16+K761*OFFSET('data'!$C$17,0,D761)-I760*(OFFSET('data'!$C$18,0,D761)+'data'!$C$19+OFFSET('data'!$C$20,0,D761)))*$C761/60</f>
        <v>-0.850280670077058</v>
      </c>
      <c r="I761" s="22">
        <f>(G761/60)*$C761/60+H761+I760</f>
        <v>22.9087323943552</v>
      </c>
      <c r="J761" s="22">
        <f>J760+('data'!$C$19*I760-'data'!$C$16*J760)*$C761/60</f>
        <v>93.2422686496591</v>
      </c>
      <c r="K761" s="22">
        <f>K760+(OFFSET('data'!$C$20,0,D761)*I760-OFFSET('data'!$C$17,0,D761)*K760)*$C761/60</f>
        <v>229.351545463320</v>
      </c>
      <c r="L761" s="23">
        <f>$A761/60</f>
        <v>63.0833333333333</v>
      </c>
      <c r="M761" s="19">
        <f>I761/'data'!$C$15*1000</f>
        <v>3.5</v>
      </c>
      <c r="N761" s="19">
        <f>N760+'data'!$G$21*(M760-N760)/60*C760</f>
        <v>3.49954388515573</v>
      </c>
      <c r="O761" s="20">
        <f>IF(N761&lt;='data'!$G$22,1.89,1.47)</f>
        <v>1.47</v>
      </c>
      <c r="P761" s="19">
        <f>$A761</f>
        <v>3785</v>
      </c>
      <c r="Q761" s="20">
        <f>'data'!$G$23-'data'!$G$23*(1-('data'!$G$22^O761)/('data'!$G$22^O761+N761^O761))</f>
        <v>41.075108485714</v>
      </c>
      <c r="R761" s="20">
        <f>VLOOKUP(IF(P761-'data'!$G$24&lt;0,0,P761-'data'!$G$24),P2:Q1104,2)</f>
        <v>41.0753215332779</v>
      </c>
    </row>
    <row r="762" ht="20.05" customHeight="1">
      <c r="A762" s="17">
        <f>$A761+C761</f>
        <v>3790</v>
      </c>
      <c r="B762" s="18">
        <v>3.5</v>
      </c>
      <c r="C762" s="19">
        <v>5</v>
      </c>
      <c r="D762" t="b" s="20">
        <v>0</v>
      </c>
      <c r="E762" s="21"/>
      <c r="F762" s="22">
        <f>3600*(B762*'data'!$C$15/1000-H762-I761)/C762</f>
        <v>612.110532193556</v>
      </c>
      <c r="G762" s="22">
        <f>IF(F762&gt;'data'!$H$28,'data'!$H$28,IF(F762&lt;0,0,F762))</f>
        <v>612.110532193556</v>
      </c>
      <c r="H762" s="22">
        <f>(J762*'data'!$C$16+K762*OFFSET('data'!$C$17,0,D762)-I761*(OFFSET('data'!$C$18,0,D762)+'data'!$C$19+OFFSET('data'!$C$20,0,D762)))*$C762/60</f>
        <v>-0.85015351693551</v>
      </c>
      <c r="I762" s="22">
        <f>(G762/60)*$C762/60+H762+I761</f>
        <v>22.9087323943552</v>
      </c>
      <c r="J762" s="22">
        <f>J761+('data'!$C$19*I761-'data'!$C$16*J761)*$C762/60</f>
        <v>93.2487479199285</v>
      </c>
      <c r="K762" s="22">
        <f>K761+(OFFSET('data'!$C$20,0,D762)*I761-OFFSET('data'!$C$17,0,D762)*K761)*$C762/60</f>
        <v>229.618269831081</v>
      </c>
      <c r="L762" s="23">
        <f>$A762/60</f>
        <v>63.1666666666667</v>
      </c>
      <c r="M762" s="19">
        <f>I762/'data'!$C$15*1000</f>
        <v>3.5</v>
      </c>
      <c r="N762" s="19">
        <f>N761+'data'!$G$21*(M761-N761)/60*C761</f>
        <v>3.49954925235636</v>
      </c>
      <c r="O762" s="20">
        <f>IF(N762&lt;='data'!$G$22,1.89,1.47)</f>
        <v>1.47</v>
      </c>
      <c r="P762" s="19">
        <f>$A762</f>
        <v>3790</v>
      </c>
      <c r="Q762" s="20">
        <f>'data'!$G$23-'data'!$G$23*(1-('data'!$G$22^O762)/('data'!$G$22^O762+N762^O762))</f>
        <v>41.0750567816478</v>
      </c>
      <c r="R762" s="20">
        <f>VLOOKUP(IF(P762-'data'!$G$24&lt;0,0,P762-'data'!$G$24),P2:Q1104,2)</f>
        <v>41.0752673218481</v>
      </c>
    </row>
    <row r="763" ht="20.05" customHeight="1">
      <c r="A763" s="17">
        <f>$A762+C762</f>
        <v>3795</v>
      </c>
      <c r="B763" s="18">
        <v>3.5</v>
      </c>
      <c r="C763" s="19">
        <v>5</v>
      </c>
      <c r="D763" t="b" s="20">
        <v>0</v>
      </c>
      <c r="E763" s="21"/>
      <c r="F763" s="22">
        <f>3600*(B763*'data'!$C$15/1000-H763-I762)/C763</f>
        <v>612.019164030514</v>
      </c>
      <c r="G763" s="22">
        <f>IF(F763&gt;'data'!$H$28,'data'!$H$28,IF(F763&lt;0,0,F763))</f>
        <v>612.019164030514</v>
      </c>
      <c r="H763" s="22">
        <f>(J763*'data'!$C$16+K763*OFFSET('data'!$C$17,0,D763)-I762*(OFFSET('data'!$C$18,0,D763)+'data'!$C$19+OFFSET('data'!$C$20,0,D763)))*$C763/60</f>
        <v>-0.850026616709062</v>
      </c>
      <c r="I763" s="22">
        <f>(G763/60)*$C763/60+H763+I762</f>
        <v>22.9087323943552</v>
      </c>
      <c r="J763" s="22">
        <f>J762+('data'!$C$19*I762-'data'!$C$16*J762)*$C763/60</f>
        <v>93.2551891675237</v>
      </c>
      <c r="K763" s="22">
        <f>K762+(OFFSET('data'!$C$20,0,D763)*I762-OFFSET('data'!$C$17,0,D763)*K762)*$C763/60</f>
        <v>229.884905068375</v>
      </c>
      <c r="L763" s="23">
        <f>$A763/60</f>
        <v>63.25</v>
      </c>
      <c r="M763" s="19">
        <f>I763/'data'!$C$15*1000</f>
        <v>3.5</v>
      </c>
      <c r="N763" s="19">
        <f>N762+'data'!$G$21*(M762-N762)/60*C762</f>
        <v>3.49955455639999</v>
      </c>
      <c r="O763" s="20">
        <f>IF(N763&lt;='data'!$G$22,1.89,1.47)</f>
        <v>1.47</v>
      </c>
      <c r="P763" s="19">
        <f>$A763</f>
        <v>3795</v>
      </c>
      <c r="Q763" s="20">
        <f>'data'!$G$23-'data'!$G$23*(1-('data'!$G$22^O763)/('data'!$G$22^O763+N763^O763))</f>
        <v>41.0750056860857</v>
      </c>
      <c r="R763" s="20">
        <f>VLOOKUP(IF(P763-'data'!$G$24&lt;0,0,P763-'data'!$G$24),P2:Q1104,2)</f>
        <v>41.0752137484362</v>
      </c>
    </row>
    <row r="764" ht="20.05" customHeight="1">
      <c r="A764" s="17">
        <f>$A763+C763</f>
        <v>3800</v>
      </c>
      <c r="B764" s="18">
        <v>3.5</v>
      </c>
      <c r="C764" s="19">
        <v>5</v>
      </c>
      <c r="D764" t="b" s="20">
        <v>0</v>
      </c>
      <c r="E764" s="21"/>
      <c r="F764" s="22">
        <f>3600*(B764*'data'!$C$15/1000-H764-I763)/C764</f>
        <v>611.927977016402</v>
      </c>
      <c r="G764" s="22">
        <f>IF(F764&gt;'data'!$H$28,'data'!$H$28,IF(F764&lt;0,0,F764))</f>
        <v>611.927977016402</v>
      </c>
      <c r="H764" s="22">
        <f>(J764*'data'!$C$16+K764*OFFSET('data'!$C$17,0,D764)-I763*(OFFSET('data'!$C$18,0,D764)+'data'!$C$19+OFFSET('data'!$C$20,0,D764)))*$C764/60</f>
        <v>-0.849899968078351</v>
      </c>
      <c r="I764" s="22">
        <f>(G764/60)*$C764/60+H764+I763</f>
        <v>22.9087323943552</v>
      </c>
      <c r="J764" s="22">
        <f>J763+('data'!$C$19*I763-'data'!$C$16*J763)*$C764/60</f>
        <v>93.2615926155754</v>
      </c>
      <c r="K764" s="22">
        <f>K763+(OFFSET('data'!$C$20,0,D764)*I763-OFFSET('data'!$C$17,0,D764)*K763)*$C764/60</f>
        <v>230.151451204986</v>
      </c>
      <c r="L764" s="23">
        <f>$A764/60</f>
        <v>63.3333333333333</v>
      </c>
      <c r="M764" s="19">
        <f>I764/'data'!$C$15*1000</f>
        <v>3.5</v>
      </c>
      <c r="N764" s="19">
        <f>N763+'data'!$G$21*(M763-N763)/60*C763</f>
        <v>3.49955979802981</v>
      </c>
      <c r="O764" s="20">
        <f>IF(N764&lt;='data'!$G$22,1.89,1.47)</f>
        <v>1.47</v>
      </c>
      <c r="P764" s="19">
        <f>$A764</f>
        <v>3800</v>
      </c>
      <c r="Q764" s="20">
        <f>'data'!$G$23-'data'!$G$23*(1-('data'!$G$22^O764)/('data'!$G$22^O764+N764^O764))</f>
        <v>41.0749551918651</v>
      </c>
      <c r="R764" s="20">
        <f>VLOOKUP(IF(P764-'data'!$G$24&lt;0,0,P764-'data'!$G$24),P2:Q1104,2)</f>
        <v>41.0751608055321</v>
      </c>
    </row>
    <row r="765" ht="20.05" customHeight="1">
      <c r="A765" s="17">
        <f>$A764+C764</f>
        <v>3805</v>
      </c>
      <c r="B765" s="18">
        <v>3.5</v>
      </c>
      <c r="C765" s="19">
        <v>5</v>
      </c>
      <c r="D765" t="b" s="20">
        <v>0</v>
      </c>
      <c r="E765" s="21"/>
      <c r="F765" s="22">
        <f>3600*(B765*'data'!$C$15/1000-H765-I764)/C765</f>
        <v>611.836970206815</v>
      </c>
      <c r="G765" s="22">
        <f>IF(F765&gt;'data'!$H$28,'data'!$H$28,IF(F765&lt;0,0,F765))</f>
        <v>611.836970206815</v>
      </c>
      <c r="H765" s="22">
        <f>(J765*'data'!$C$16+K765*OFFSET('data'!$C$17,0,D765)-I764*(OFFSET('data'!$C$18,0,D765)+'data'!$C$19+OFFSET('data'!$C$20,0,D765)))*$C765/60</f>
        <v>-0.849773569731702</v>
      </c>
      <c r="I765" s="22">
        <f>(G765/60)*$C765/60+H765+I764</f>
        <v>22.9087323943552</v>
      </c>
      <c r="J765" s="22">
        <f>J764+('data'!$C$19*I764-'data'!$C$16*J764)*$C765/60</f>
        <v>93.2679584859048</v>
      </c>
      <c r="K765" s="22">
        <f>K764+(OFFSET('data'!$C$20,0,D765)*I764-OFFSET('data'!$C$17,0,D765)*K764)*$C765/60</f>
        <v>230.417908270688</v>
      </c>
      <c r="L765" s="23">
        <f>$A765/60</f>
        <v>63.4166666666667</v>
      </c>
      <c r="M765" s="19">
        <f>I765/'data'!$C$15*1000</f>
        <v>3.5</v>
      </c>
      <c r="N765" s="19">
        <f>N764+'data'!$G$21*(M764-N764)/60*C764</f>
        <v>3.49956497798025</v>
      </c>
      <c r="O765" s="20">
        <f>IF(N765&lt;='data'!$G$22,1.89,1.47)</f>
        <v>1.47</v>
      </c>
      <c r="P765" s="19">
        <f>$A765</f>
        <v>3805</v>
      </c>
      <c r="Q765" s="20">
        <f>'data'!$G$23-'data'!$G$23*(1-('data'!$G$22^O765)/('data'!$G$22^O765+N765^O765))</f>
        <v>41.0749052919079</v>
      </c>
      <c r="R765" s="20">
        <f>VLOOKUP(IF(P765-'data'!$G$24&lt;0,0,P765-'data'!$G$24),P2:Q1104,2)</f>
        <v>41.075108485714</v>
      </c>
    </row>
    <row r="766" ht="20.05" customHeight="1">
      <c r="A766" s="17">
        <f>$A765+C765</f>
        <v>3810</v>
      </c>
      <c r="B766" s="18">
        <v>3.5</v>
      </c>
      <c r="C766" s="19">
        <v>5</v>
      </c>
      <c r="D766" t="b" s="20">
        <v>0</v>
      </c>
      <c r="E766" s="21"/>
      <c r="F766" s="22">
        <f>3600*(B766*'data'!$C$15/1000-H766-I765)/C766</f>
        <v>611.746142662848</v>
      </c>
      <c r="G766" s="22">
        <f>IF(F766&gt;'data'!$H$28,'data'!$H$28,IF(F766&lt;0,0,F766))</f>
        <v>611.746142662848</v>
      </c>
      <c r="H766" s="22">
        <f>(J766*'data'!$C$16+K766*OFFSET('data'!$C$17,0,D766)-I765*(OFFSET('data'!$C$18,0,D766)+'data'!$C$19+OFFSET('data'!$C$20,0,D766)))*$C766/60</f>
        <v>-0.849647420365081</v>
      </c>
      <c r="I766" s="22">
        <f>(G766/60)*$C766/60+H766+I765</f>
        <v>22.9087323943552</v>
      </c>
      <c r="J766" s="22">
        <f>J765+('data'!$C$19*I765-'data'!$C$16*J765)*$C766/60</f>
        <v>93.2742869990314</v>
      </c>
      <c r="K766" s="22">
        <f>K765+(OFFSET('data'!$C$20,0,D766)*I765-OFFSET('data'!$C$17,0,D766)*K765)*$C766/60</f>
        <v>230.684276295247</v>
      </c>
      <c r="L766" s="23">
        <f>$A766/60</f>
        <v>63.5</v>
      </c>
      <c r="M766" s="19">
        <f>I766/'data'!$C$15*1000</f>
        <v>3.5</v>
      </c>
      <c r="N766" s="19">
        <f>N765+'data'!$G$21*(M765-N765)/60*C765</f>
        <v>3.49957009697711</v>
      </c>
      <c r="O766" s="20">
        <f>IF(N766&lt;='data'!$G$22,1.89,1.47)</f>
        <v>1.47</v>
      </c>
      <c r="P766" s="19">
        <f>$A766</f>
        <v>3810</v>
      </c>
      <c r="Q766" s="20">
        <f>'data'!$G$23-'data'!$G$23*(1-('data'!$G$22^O766)/('data'!$G$22^O766+N766^O766))</f>
        <v>41.074855979219</v>
      </c>
      <c r="R766" s="20">
        <f>VLOOKUP(IF(P766-'data'!$G$24&lt;0,0,P766-'data'!$G$24),P2:Q1104,2)</f>
        <v>41.0750567816478</v>
      </c>
    </row>
    <row r="767" ht="20.05" customHeight="1">
      <c r="A767" s="17">
        <f>$A766+C766</f>
        <v>3815</v>
      </c>
      <c r="B767" s="18">
        <v>3.5</v>
      </c>
      <c r="C767" s="19">
        <v>5</v>
      </c>
      <c r="D767" t="b" s="20">
        <v>0</v>
      </c>
      <c r="E767" s="21"/>
      <c r="F767" s="22">
        <f>3600*(B767*'data'!$C$15/1000-H767-I766)/C767</f>
        <v>611.655493451066</v>
      </c>
      <c r="G767" s="22">
        <f>IF(F767&gt;'data'!$H$28,'data'!$H$28,IF(F767&lt;0,0,F767))</f>
        <v>611.655493451066</v>
      </c>
      <c r="H767" s="22">
        <f>(J767*'data'!$C$16+K767*OFFSET('data'!$C$17,0,D767)-I766*(OFFSET('data'!$C$18,0,D767)+'data'!$C$19+OFFSET('data'!$C$20,0,D767)))*$C767/60</f>
        <v>-0.8495215186820509</v>
      </c>
      <c r="I767" s="22">
        <f>(G767/60)*$C767/60+H767+I766</f>
        <v>22.9087323943552</v>
      </c>
      <c r="J767" s="22">
        <f>J766+('data'!$C$19*I766-'data'!$C$16*J766)*$C767/60</f>
        <v>93.28057837418061</v>
      </c>
      <c r="K767" s="22">
        <f>K766+(OFFSET('data'!$C$20,0,D767)*I766-OFFSET('data'!$C$17,0,D767)*K766)*$C767/60</f>
        <v>230.950555308416</v>
      </c>
      <c r="L767" s="23">
        <f>$A767/60</f>
        <v>63.5833333333333</v>
      </c>
      <c r="M767" s="19">
        <f>I767/'data'!$C$15*1000</f>
        <v>3.5</v>
      </c>
      <c r="N767" s="19">
        <f>N766+'data'!$G$21*(M766-N766)/60*C766</f>
        <v>3.49957515573765</v>
      </c>
      <c r="O767" s="20">
        <f>IF(N767&lt;='data'!$G$22,1.89,1.47)</f>
        <v>1.47</v>
      </c>
      <c r="P767" s="19">
        <f>$A767</f>
        <v>3815</v>
      </c>
      <c r="Q767" s="20">
        <f>'data'!$G$23-'data'!$G$23*(1-('data'!$G$22^O767)/('data'!$G$22^O767+N767^O767))</f>
        <v>41.0748072468861</v>
      </c>
      <c r="R767" s="20">
        <f>VLOOKUP(IF(P767-'data'!$G$24&lt;0,0,P767-'data'!$G$24),P2:Q1104,2)</f>
        <v>41.0750056860857</v>
      </c>
    </row>
    <row r="768" ht="20.05" customHeight="1">
      <c r="A768" s="17">
        <f>$A767+C767</f>
        <v>3820</v>
      </c>
      <c r="B768" s="18">
        <v>3.5</v>
      </c>
      <c r="C768" s="19">
        <v>5</v>
      </c>
      <c r="D768" t="b" s="20">
        <v>0</v>
      </c>
      <c r="E768" s="21"/>
      <c r="F768" s="22">
        <f>3600*(B768*'data'!$C$15/1000-H768-I767)/C768</f>
        <v>611.565021643474</v>
      </c>
      <c r="G768" s="22">
        <f>IF(F768&gt;'data'!$H$28,'data'!$H$28,IF(F768&lt;0,0,F768))</f>
        <v>611.565021643474</v>
      </c>
      <c r="H768" s="22">
        <f>(J768*'data'!$C$16+K768*OFFSET('data'!$C$17,0,D768)-I767*(OFFSET('data'!$C$18,0,D768)+'data'!$C$19+OFFSET('data'!$C$20,0,D768)))*$C768/60</f>
        <v>-0.849395863393729</v>
      </c>
      <c r="I768" s="22">
        <f>(G768/60)*$C768/60+H768+I767</f>
        <v>22.9087323943552</v>
      </c>
      <c r="J768" s="22">
        <f>J767+('data'!$C$19*I767-'data'!$C$16*J767)*$C768/60</f>
        <v>93.2868328292914</v>
      </c>
      <c r="K768" s="22">
        <f>K767+(OFFSET('data'!$C$20,0,D768)*I767-OFFSET('data'!$C$17,0,D768)*K767)*$C768/60</f>
        <v>231.216745339941</v>
      </c>
      <c r="L768" s="23">
        <f>$A768/60</f>
        <v>63.6666666666667</v>
      </c>
      <c r="M768" s="19">
        <f>I768/'data'!$C$15*1000</f>
        <v>3.5</v>
      </c>
      <c r="N768" s="19">
        <f>N767+'data'!$G$21*(M767-N767)/60*C767</f>
        <v>3.49958015497067</v>
      </c>
      <c r="O768" s="20">
        <f>IF(N768&lt;='data'!$G$22,1.89,1.47)</f>
        <v>1.47</v>
      </c>
      <c r="P768" s="19">
        <f>$A768</f>
        <v>3820</v>
      </c>
      <c r="Q768" s="20">
        <f>'data'!$G$23-'data'!$G$23*(1-('data'!$G$22^O768)/('data'!$G$22^O768+N768^O768))</f>
        <v>41.074759088078</v>
      </c>
      <c r="R768" s="20">
        <f>VLOOKUP(IF(P768-'data'!$G$24&lt;0,0,P768-'data'!$G$24),P2:Q1104,2)</f>
        <v>41.0749551918651</v>
      </c>
    </row>
    <row r="769" ht="20.05" customHeight="1">
      <c r="A769" s="17">
        <f>$A768+C768</f>
        <v>3825</v>
      </c>
      <c r="B769" s="18">
        <v>3.5</v>
      </c>
      <c r="C769" s="19">
        <v>5</v>
      </c>
      <c r="D769" t="b" s="20">
        <v>0</v>
      </c>
      <c r="E769" s="21"/>
      <c r="F769" s="22">
        <f>3600*(B769*'data'!$C$15/1000-H769-I768)/C769</f>
        <v>611.474726317483</v>
      </c>
      <c r="G769" s="22">
        <f>IF(F769&gt;'data'!$H$28,'data'!$H$28,IF(F769&lt;0,0,F769))</f>
        <v>611.474726317483</v>
      </c>
      <c r="H769" s="22">
        <f>(J769*'data'!$C$16+K769*OFFSET('data'!$C$17,0,D769)-I768*(OFFSET('data'!$C$18,0,D769)+'data'!$C$19+OFFSET('data'!$C$20,0,D769)))*$C769/60</f>
        <v>-0.8492704532187419</v>
      </c>
      <c r="I769" s="22">
        <f>(G769/60)*$C769/60+H769+I768</f>
        <v>22.9087323943552</v>
      </c>
      <c r="J769" s="22">
        <f>J768+('data'!$C$19*I768-'data'!$C$16*J768)*$C769/60</f>
        <v>93.29305058102371</v>
      </c>
      <c r="K769" s="22">
        <f>K768+(OFFSET('data'!$C$20,0,D769)*I768-OFFSET('data'!$C$17,0,D769)*K768)*$C769/60</f>
        <v>231.482846419556</v>
      </c>
      <c r="L769" s="23">
        <f>$A769/60</f>
        <v>63.75</v>
      </c>
      <c r="M769" s="19">
        <f>I769/'data'!$C$15*1000</f>
        <v>3.5</v>
      </c>
      <c r="N769" s="19">
        <f>N768+'data'!$G$21*(M768-N768)/60*C768</f>
        <v>3.49958509537665</v>
      </c>
      <c r="O769" s="20">
        <f>IF(N769&lt;='data'!$G$22,1.89,1.47)</f>
        <v>1.47</v>
      </c>
      <c r="P769" s="19">
        <f>$A769</f>
        <v>3825</v>
      </c>
      <c r="Q769" s="20">
        <f>'data'!$G$23-'data'!$G$23*(1-('data'!$G$22^O769)/('data'!$G$22^O769+N769^O769))</f>
        <v>41.074711496044</v>
      </c>
      <c r="R769" s="20">
        <f>VLOOKUP(IF(P769-'data'!$G$24&lt;0,0,P769-'data'!$G$24),P2:Q1104,2)</f>
        <v>41.0749052919079</v>
      </c>
    </row>
    <row r="770" ht="20.05" customHeight="1">
      <c r="A770" s="17">
        <f>$A769+C769</f>
        <v>3830</v>
      </c>
      <c r="B770" s="18">
        <v>3.5</v>
      </c>
      <c r="C770" s="19">
        <v>5</v>
      </c>
      <c r="D770" t="b" s="20">
        <v>0</v>
      </c>
      <c r="E770" s="21"/>
      <c r="F770" s="22">
        <f>3600*(B770*'data'!$C$15/1000-H770-I769)/C770</f>
        <v>611.384606555877</v>
      </c>
      <c r="G770" s="22">
        <f>IF(F770&gt;'data'!$H$28,'data'!$H$28,IF(F770&lt;0,0,F770))</f>
        <v>611.384606555877</v>
      </c>
      <c r="H770" s="22">
        <f>(J770*'data'!$C$16+K770*OFFSET('data'!$C$17,0,D770)-I769*(OFFSET('data'!$C$18,0,D770)+'data'!$C$19+OFFSET('data'!$C$20,0,D770)))*$C770/60</f>
        <v>-0.849145286883178</v>
      </c>
      <c r="I770" s="22">
        <f>(G770/60)*$C770/60+H770+I769</f>
        <v>22.9087323943552</v>
      </c>
      <c r="J770" s="22">
        <f>J769+('data'!$C$19*I769-'data'!$C$16*J769)*$C770/60</f>
        <v>93.2992318447661</v>
      </c>
      <c r="K770" s="22">
        <f>K769+(OFFSET('data'!$C$20,0,D770)*I769-OFFSET('data'!$C$17,0,D770)*K769)*$C770/60</f>
        <v>231.748858576986</v>
      </c>
      <c r="L770" s="23">
        <f>$A770/60</f>
        <v>63.8333333333333</v>
      </c>
      <c r="M770" s="19">
        <f>I770/'data'!$C$15*1000</f>
        <v>3.5</v>
      </c>
      <c r="N770" s="19">
        <f>N769+'data'!$G$21*(M769-N769)/60*C769</f>
        <v>3.49958997764782</v>
      </c>
      <c r="O770" s="20">
        <f>IF(N770&lt;='data'!$G$22,1.89,1.47)</f>
        <v>1.47</v>
      </c>
      <c r="P770" s="19">
        <f>$A770</f>
        <v>3830</v>
      </c>
      <c r="Q770" s="20">
        <f>'data'!$G$23-'data'!$G$23*(1-('data'!$G$22^O770)/('data'!$G$22^O770+N770^O770))</f>
        <v>41.074664464113</v>
      </c>
      <c r="R770" s="20">
        <f>VLOOKUP(IF(P770-'data'!$G$24&lt;0,0,P770-'data'!$G$24),P2:Q1104,2)</f>
        <v>41.074855979219</v>
      </c>
    </row>
    <row r="771" ht="20.05" customHeight="1">
      <c r="A771" s="17">
        <f>$A770+C770</f>
        <v>3835</v>
      </c>
      <c r="B771" s="18">
        <v>3.5</v>
      </c>
      <c r="C771" s="19">
        <v>5</v>
      </c>
      <c r="D771" t="b" s="20">
        <v>0</v>
      </c>
      <c r="E771" s="21"/>
      <c r="F771" s="22">
        <f>3600*(B771*'data'!$C$15/1000-H771-I770)/C771</f>
        <v>611.2946614467839</v>
      </c>
      <c r="G771" s="22">
        <f>IF(F771&gt;'data'!$H$28,'data'!$H$28,IF(F771&lt;0,0,F771))</f>
        <v>611.2946614467839</v>
      </c>
      <c r="H771" s="22">
        <f>(J771*'data'!$C$16+K771*OFFSET('data'!$C$17,0,D771)-I770*(OFFSET('data'!$C$18,0,D771)+'data'!$C$19+OFFSET('data'!$C$20,0,D771)))*$C771/60</f>
        <v>-0.849020363120548</v>
      </c>
      <c r="I771" s="22">
        <f>(G771/60)*$C771/60+H771+I770</f>
        <v>22.9087323943552</v>
      </c>
      <c r="J771" s="22">
        <f>J770+('data'!$C$19*I770-'data'!$C$16*J770)*$C771/60</f>
        <v>93.3053768346432</v>
      </c>
      <c r="K771" s="22">
        <f>K770+(OFFSET('data'!$C$20,0,D771)*I770-OFFSET('data'!$C$17,0,D771)*K770)*$C771/60</f>
        <v>232.014781841946</v>
      </c>
      <c r="L771" s="23">
        <f>$A771/60</f>
        <v>63.9166666666667</v>
      </c>
      <c r="M771" s="19">
        <f>I771/'data'!$C$15*1000</f>
        <v>3.5</v>
      </c>
      <c r="N771" s="19">
        <f>N770+'data'!$G$21*(M770-N770)/60*C770</f>
        <v>3.49959480246826</v>
      </c>
      <c r="O771" s="20">
        <f>IF(N771&lt;='data'!$G$22,1.89,1.47)</f>
        <v>1.47</v>
      </c>
      <c r="P771" s="19">
        <f>$A771</f>
        <v>3835</v>
      </c>
      <c r="Q771" s="20">
        <f>'data'!$G$23-'data'!$G$23*(1-('data'!$G$22^O771)/('data'!$G$22^O771+N771^O771))</f>
        <v>41.0746179856923</v>
      </c>
      <c r="R771" s="20">
        <f>VLOOKUP(IF(P771-'data'!$G$24&lt;0,0,P771-'data'!$G$24),P2:Q1104,2)</f>
        <v>41.0748072468861</v>
      </c>
    </row>
    <row r="772" ht="20.05" customHeight="1">
      <c r="A772" s="17">
        <f>$A771+C771</f>
        <v>3840</v>
      </c>
      <c r="B772" s="18">
        <v>3.5</v>
      </c>
      <c r="C772" s="19">
        <v>5</v>
      </c>
      <c r="D772" t="b" s="20">
        <v>0</v>
      </c>
      <c r="E772" s="21"/>
      <c r="F772" s="22">
        <f>3600*(B772*'data'!$C$15/1000-H772-I771)/C772</f>
        <v>611.204890083643</v>
      </c>
      <c r="G772" s="22">
        <f>IF(F772&gt;'data'!$H$28,'data'!$H$28,IF(F772&lt;0,0,F772))</f>
        <v>611.204890083643</v>
      </c>
      <c r="H772" s="22">
        <f>(J772*'data'!$C$16+K772*OFFSET('data'!$C$17,0,D772)-I771*(OFFSET('data'!$C$18,0,D772)+'data'!$C$19+OFFSET('data'!$C$20,0,D772)))*$C772/60</f>
        <v>-0.848895680671741</v>
      </c>
      <c r="I772" s="22">
        <f>(G772/60)*$C772/60+H772+I771</f>
        <v>22.9087323943552</v>
      </c>
      <c r="J772" s="22">
        <f>J771+('data'!$C$19*I771-'data'!$C$16*J771)*$C772/60</f>
        <v>93.3114857635229</v>
      </c>
      <c r="K772" s="22">
        <f>K771+(OFFSET('data'!$C$20,0,D772)*I771-OFFSET('data'!$C$17,0,D772)*K771)*$C772/60</f>
        <v>232.280616244140</v>
      </c>
      <c r="L772" s="23">
        <f>$A772/60</f>
        <v>64</v>
      </c>
      <c r="M772" s="19">
        <f>I772/'data'!$C$15*1000</f>
        <v>3.5</v>
      </c>
      <c r="N772" s="19">
        <f>N771+'data'!$G$21*(M771-N771)/60*C771</f>
        <v>3.49959957051401</v>
      </c>
      <c r="O772" s="20">
        <f>IF(N772&lt;='data'!$G$22,1.89,1.47)</f>
        <v>1.47</v>
      </c>
      <c r="P772" s="19">
        <f>$A772</f>
        <v>3840</v>
      </c>
      <c r="Q772" s="20">
        <f>'data'!$G$23-'data'!$G$23*(1-('data'!$G$22^O772)/('data'!$G$22^O772+N772^O772))</f>
        <v>41.0745720542668</v>
      </c>
      <c r="R772" s="20">
        <f>VLOOKUP(IF(P772-'data'!$G$24&lt;0,0,P772-'data'!$G$24),P2:Q1104,2)</f>
        <v>41.074759088078</v>
      </c>
    </row>
    <row r="773" ht="20.05" customHeight="1">
      <c r="A773" s="17">
        <f>$A772+C772</f>
        <v>3845</v>
      </c>
      <c r="B773" s="18">
        <v>3.5</v>
      </c>
      <c r="C773" s="19">
        <v>5</v>
      </c>
      <c r="D773" t="b" s="20">
        <v>0</v>
      </c>
      <c r="E773" s="21"/>
      <c r="F773" s="22">
        <f>3600*(B773*'data'!$C$15/1000-H773-I772)/C773</f>
        <v>611.115291565173</v>
      </c>
      <c r="G773" s="22">
        <f>IF(F773&gt;'data'!$H$28,'data'!$H$28,IF(F773&lt;0,0,F773))</f>
        <v>611.115291565173</v>
      </c>
      <c r="H773" s="22">
        <f>(J773*'data'!$C$16+K773*OFFSET('data'!$C$17,0,D773)-I772*(OFFSET('data'!$C$18,0,D773)+'data'!$C$19+OFFSET('data'!$C$20,0,D773)))*$C773/60</f>
        <v>-0.848771238284978</v>
      </c>
      <c r="I773" s="22">
        <f>(G773/60)*$C773/60+H773+I772</f>
        <v>22.9087323943552</v>
      </c>
      <c r="J773" s="22">
        <f>J772+('data'!$C$19*I772-'data'!$C$16*J772)*$C773/60</f>
        <v>93.3175588430241</v>
      </c>
      <c r="K773" s="22">
        <f>K772+(OFFSET('data'!$C$20,0,D773)*I772-OFFSET('data'!$C$17,0,D773)*K772)*$C773/60</f>
        <v>232.546361813264</v>
      </c>
      <c r="L773" s="23">
        <f>$A773/60</f>
        <v>64.0833333333333</v>
      </c>
      <c r="M773" s="19">
        <f>I773/'data'!$C$15*1000</f>
        <v>3.5</v>
      </c>
      <c r="N773" s="19">
        <f>N772+'data'!$G$21*(M772-N772)/60*C772</f>
        <v>3.49960428245315</v>
      </c>
      <c r="O773" s="20">
        <f>IF(N773&lt;='data'!$G$22,1.89,1.47)</f>
        <v>1.47</v>
      </c>
      <c r="P773" s="19">
        <f>$A773</f>
        <v>3845</v>
      </c>
      <c r="Q773" s="20">
        <f>'data'!$G$23-'data'!$G$23*(1-('data'!$G$22^O773)/('data'!$G$22^O773+N773^O773))</f>
        <v>41.0745266633982</v>
      </c>
      <c r="R773" s="20">
        <f>VLOOKUP(IF(P773-'data'!$G$24&lt;0,0,P773-'data'!$G$24),P2:Q1104,2)</f>
        <v>41.074711496044</v>
      </c>
    </row>
    <row r="774" ht="20.05" customHeight="1">
      <c r="A774" s="17">
        <f>$A773+C773</f>
        <v>3850</v>
      </c>
      <c r="B774" s="18">
        <v>3.5</v>
      </c>
      <c r="C774" s="19">
        <v>5</v>
      </c>
      <c r="D774" t="b" s="20">
        <v>0</v>
      </c>
      <c r="E774" s="21"/>
      <c r="F774" s="22">
        <f>3600*(B774*'data'!$C$15/1000-H774-I773)/C774</f>
        <v>611.025864995346</v>
      </c>
      <c r="G774" s="22">
        <f>IF(F774&gt;'data'!$H$28,'data'!$H$28,IF(F774&lt;0,0,F774))</f>
        <v>611.025864995346</v>
      </c>
      <c r="H774" s="22">
        <f>(J774*'data'!$C$16+K774*OFFSET('data'!$C$17,0,D774)-I773*(OFFSET('data'!$C$18,0,D774)+'data'!$C$19+OFFSET('data'!$C$20,0,D774)))*$C774/60</f>
        <v>-0.848647034715773</v>
      </c>
      <c r="I774" s="22">
        <f>(G774/60)*$C774/60+H774+I773</f>
        <v>22.9087323943552</v>
      </c>
      <c r="J774" s="22">
        <f>J773+('data'!$C$19*I773-'data'!$C$16*J773)*$C774/60</f>
        <v>93.3235962835238</v>
      </c>
      <c r="K774" s="22">
        <f>K773+(OFFSET('data'!$C$20,0,D774)*I773-OFFSET('data'!$C$17,0,D774)*K773)*$C774/60</f>
        <v>232.812018579003</v>
      </c>
      <c r="L774" s="23">
        <f>$A774/60</f>
        <v>64.1666666666667</v>
      </c>
      <c r="M774" s="19">
        <f>I774/'data'!$C$15*1000</f>
        <v>3.5</v>
      </c>
      <c r="N774" s="19">
        <f>N773+'data'!$G$21*(M773-N773)/60*C773</f>
        <v>3.4996089389459</v>
      </c>
      <c r="O774" s="20">
        <f>IF(N774&lt;='data'!$G$22,1.89,1.47)</f>
        <v>1.47</v>
      </c>
      <c r="P774" s="19">
        <f>$A774</f>
        <v>3850</v>
      </c>
      <c r="Q774" s="20">
        <f>'data'!$G$23-'data'!$G$23*(1-('data'!$G$22^O774)/('data'!$G$22^O774+N774^O774))</f>
        <v>41.074481806724</v>
      </c>
      <c r="R774" s="20">
        <f>VLOOKUP(IF(P774-'data'!$G$24&lt;0,0,P774-'data'!$G$24),P2:Q1104,2)</f>
        <v>41.074664464113</v>
      </c>
    </row>
    <row r="775" ht="20.05" customHeight="1">
      <c r="A775" s="17">
        <f>$A774+C774</f>
        <v>3855</v>
      </c>
      <c r="B775" s="18">
        <v>3.5</v>
      </c>
      <c r="C775" s="19">
        <v>5</v>
      </c>
      <c r="D775" t="b" s="20">
        <v>0</v>
      </c>
      <c r="E775" s="21"/>
      <c r="F775" s="22">
        <f>3600*(B775*'data'!$C$15/1000-H775-I774)/C775</f>
        <v>610.936609483348</v>
      </c>
      <c r="G775" s="22">
        <f>IF(F775&gt;'data'!$H$28,'data'!$H$28,IF(F775&lt;0,0,F775))</f>
        <v>610.936609483348</v>
      </c>
      <c r="H775" s="22">
        <f>(J775*'data'!$C$16+K775*OFFSET('data'!$C$17,0,D775)-I774*(OFFSET('data'!$C$18,0,D775)+'data'!$C$19+OFFSET('data'!$C$20,0,D775)))*$C775/60</f>
        <v>-0.848523068726887</v>
      </c>
      <c r="I775" s="22">
        <f>(G775/60)*$C775/60+H775+I774</f>
        <v>22.9087323943552</v>
      </c>
      <c r="J775" s="22">
        <f>J774+('data'!$C$19*I774-'data'!$C$16*J774)*$C775/60</f>
        <v>93.3295982941643</v>
      </c>
      <c r="K775" s="22">
        <f>K774+(OFFSET('data'!$C$20,0,D775)*I774-OFFSET('data'!$C$17,0,D775)*K774)*$C775/60</f>
        <v>233.077586571032</v>
      </c>
      <c r="L775" s="23">
        <f>$A775/60</f>
        <v>64.25</v>
      </c>
      <c r="M775" s="19">
        <f>I775/'data'!$C$15*1000</f>
        <v>3.5</v>
      </c>
      <c r="N775" s="19">
        <f>N774+'data'!$G$21*(M774-N774)/60*C774</f>
        <v>3.49961354064471</v>
      </c>
      <c r="O775" s="20">
        <f>IF(N775&lt;='data'!$G$22,1.89,1.47)</f>
        <v>1.47</v>
      </c>
      <c r="P775" s="19">
        <f>$A775</f>
        <v>3855</v>
      </c>
      <c r="Q775" s="20">
        <f>'data'!$G$23-'data'!$G$23*(1-('data'!$G$22^O775)/('data'!$G$22^O775+N775^O775))</f>
        <v>41.0744374779565</v>
      </c>
      <c r="R775" s="20">
        <f>VLOOKUP(IF(P775-'data'!$G$24&lt;0,0,P775-'data'!$G$24),P2:Q1104,2)</f>
        <v>41.0746179856923</v>
      </c>
    </row>
    <row r="776" ht="20.05" customHeight="1">
      <c r="A776" s="17">
        <f>$A775+C775</f>
        <v>3860</v>
      </c>
      <c r="B776" s="18">
        <v>3.5</v>
      </c>
      <c r="C776" s="19">
        <v>5</v>
      </c>
      <c r="D776" t="b" s="20">
        <v>0</v>
      </c>
      <c r="E776" s="21"/>
      <c r="F776" s="22">
        <f>3600*(B776*'data'!$C$15/1000-H776-I775)/C776</f>
        <v>610.847524143555</v>
      </c>
      <c r="G776" s="22">
        <f>IF(F776&gt;'data'!$H$28,'data'!$H$28,IF(F776&lt;0,0,F776))</f>
        <v>610.847524143555</v>
      </c>
      <c r="H776" s="22">
        <f>(J776*'data'!$C$16+K776*OFFSET('data'!$C$17,0,D776)-I775*(OFFSET('data'!$C$18,0,D776)+'data'!$C$19+OFFSET('data'!$C$20,0,D776)))*$C776/60</f>
        <v>-0.848399339088286</v>
      </c>
      <c r="I776" s="22">
        <f>(G776/60)*$C776/60+H776+I775</f>
        <v>22.9087323943552</v>
      </c>
      <c r="J776" s="22">
        <f>J775+('data'!$C$19*I775-'data'!$C$16*J775)*$C776/60</f>
        <v>93.3355650828607</v>
      </c>
      <c r="K776" s="22">
        <f>K775+(OFFSET('data'!$C$20,0,D776)*I775-OFFSET('data'!$C$17,0,D776)*K775)*$C776/60</f>
        <v>233.343065819016</v>
      </c>
      <c r="L776" s="23">
        <f>$A776/60</f>
        <v>64.3333333333333</v>
      </c>
      <c r="M776" s="19">
        <f>I776/'data'!$C$15*1000</f>
        <v>3.5</v>
      </c>
      <c r="N776" s="19">
        <f>N775+'data'!$G$21*(M775-N775)/60*C775</f>
        <v>3.49961808819435</v>
      </c>
      <c r="O776" s="20">
        <f>IF(N776&lt;='data'!$G$22,1.89,1.47)</f>
        <v>1.47</v>
      </c>
      <c r="P776" s="19">
        <f>$A776</f>
        <v>3860</v>
      </c>
      <c r="Q776" s="20">
        <f>'data'!$G$23-'data'!$G$23*(1-('data'!$G$22^O776)/('data'!$G$22^O776+N776^O776))</f>
        <v>41.0743936708821</v>
      </c>
      <c r="R776" s="20">
        <f>VLOOKUP(IF(P776-'data'!$G$24&lt;0,0,P776-'data'!$G$24),P2:Q1104,2)</f>
        <v>41.0745720542668</v>
      </c>
    </row>
    <row r="777" ht="20.05" customHeight="1">
      <c r="A777" s="17">
        <f>$A776+C776</f>
        <v>3865</v>
      </c>
      <c r="B777" s="18">
        <v>3.5</v>
      </c>
      <c r="C777" s="19">
        <v>5</v>
      </c>
      <c r="D777" t="b" s="20">
        <v>0</v>
      </c>
      <c r="E777" s="21"/>
      <c r="F777" s="22">
        <f>3600*(B777*'data'!$C$15/1000-H777-I776)/C777</f>
        <v>610.758608095502</v>
      </c>
      <c r="G777" s="22">
        <f>IF(F777&gt;'data'!$H$28,'data'!$H$28,IF(F777&lt;0,0,F777))</f>
        <v>610.758608095502</v>
      </c>
      <c r="H777" s="22">
        <f>(J777*'data'!$C$16+K777*OFFSET('data'!$C$17,0,D777)-I776*(OFFSET('data'!$C$18,0,D777)+'data'!$C$19+OFFSET('data'!$C$20,0,D777)))*$C777/60</f>
        <v>-0.848275844577101</v>
      </c>
      <c r="I777" s="22">
        <f>(G777/60)*$C777/60+H777+I776</f>
        <v>22.9087323943552</v>
      </c>
      <c r="J777" s="22">
        <f>J776+('data'!$C$19*I776-'data'!$C$16*J776)*$C777/60</f>
        <v>93.341496856308</v>
      </c>
      <c r="K777" s="22">
        <f>K776+(OFFSET('data'!$C$20,0,D777)*I776-OFFSET('data'!$C$17,0,D777)*K776)*$C777/60</f>
        <v>233.608456352610</v>
      </c>
      <c r="L777" s="23">
        <f>$A777/60</f>
        <v>64.4166666666667</v>
      </c>
      <c r="M777" s="19">
        <f>I777/'data'!$C$15*1000</f>
        <v>3.5</v>
      </c>
      <c r="N777" s="19">
        <f>N776+'data'!$G$21*(M776-N776)/60*C776</f>
        <v>3.499622582232</v>
      </c>
      <c r="O777" s="20">
        <f>IF(N777&lt;='data'!$G$22,1.89,1.47)</f>
        <v>1.47</v>
      </c>
      <c r="P777" s="19">
        <f>$A777</f>
        <v>3865</v>
      </c>
      <c r="Q777" s="20">
        <f>'data'!$G$23-'data'!$G$23*(1-('data'!$G$22^O777)/('data'!$G$22^O777+N777^O777))</f>
        <v>41.0743503793604</v>
      </c>
      <c r="R777" s="20">
        <f>VLOOKUP(IF(P777-'data'!$G$24&lt;0,0,P777-'data'!$G$24),P2:Q1104,2)</f>
        <v>41.0745266633982</v>
      </c>
    </row>
    <row r="778" ht="20.05" customHeight="1">
      <c r="A778" s="17">
        <f>$A777+C777</f>
        <v>3870</v>
      </c>
      <c r="B778" s="18">
        <v>3.5</v>
      </c>
      <c r="C778" s="19">
        <v>5</v>
      </c>
      <c r="D778" t="b" s="20">
        <v>0</v>
      </c>
      <c r="E778" s="21"/>
      <c r="F778" s="22">
        <f>3600*(B778*'data'!$C$15/1000-H778-I777)/C778</f>
        <v>610.669860463850</v>
      </c>
      <c r="G778" s="22">
        <f>IF(F778&gt;'data'!$H$28,'data'!$H$28,IF(F778&lt;0,0,F778))</f>
        <v>610.669860463850</v>
      </c>
      <c r="H778" s="22">
        <f>(J778*'data'!$C$16+K778*OFFSET('data'!$C$17,0,D778)-I777*(OFFSET('data'!$C$18,0,D778)+'data'!$C$19+OFFSET('data'!$C$20,0,D778)))*$C778/60</f>
        <v>-0.848152583977584</v>
      </c>
      <c r="I778" s="22">
        <f>(G778/60)*$C778/60+H778+I777</f>
        <v>22.9087323943552</v>
      </c>
      <c r="J778" s="22">
        <f>J777+('data'!$C$19*I777-'data'!$C$16*J777)*$C778/60</f>
        <v>93.3473938199882</v>
      </c>
      <c r="K778" s="22">
        <f>K777+(OFFSET('data'!$C$20,0,D778)*I777-OFFSET('data'!$C$17,0,D778)*K777)*$C778/60</f>
        <v>233.873758201460</v>
      </c>
      <c r="L778" s="23">
        <f>$A778/60</f>
        <v>64.5</v>
      </c>
      <c r="M778" s="19">
        <f>I778/'data'!$C$15*1000</f>
        <v>3.5</v>
      </c>
      <c r="N778" s="19">
        <f>N777+'data'!$G$21*(M777-N777)/60*C777</f>
        <v>3.49962702338735</v>
      </c>
      <c r="O778" s="20">
        <f>IF(N778&lt;='data'!$G$22,1.89,1.47)</f>
        <v>1.47</v>
      </c>
      <c r="P778" s="19">
        <f>$A778</f>
        <v>3870</v>
      </c>
      <c r="Q778" s="20">
        <f>'data'!$G$23-'data'!$G$23*(1-('data'!$G$22^O778)/('data'!$G$22^O778+N778^O778))</f>
        <v>41.0743075973233</v>
      </c>
      <c r="R778" s="20">
        <f>VLOOKUP(IF(P778-'data'!$G$24&lt;0,0,P778-'data'!$G$24),P2:Q1104,2)</f>
        <v>41.074481806724</v>
      </c>
    </row>
    <row r="779" ht="20.05" customHeight="1">
      <c r="A779" s="17">
        <f>$A778+C778</f>
        <v>3875</v>
      </c>
      <c r="B779" s="18">
        <v>3.5</v>
      </c>
      <c r="C779" s="19">
        <v>5</v>
      </c>
      <c r="D779" t="b" s="20">
        <v>0</v>
      </c>
      <c r="E779" s="21"/>
      <c r="F779" s="22">
        <f>3600*(B779*'data'!$C$15/1000-H779-I778)/C779</f>
        <v>610.581280378356</v>
      </c>
      <c r="G779" s="22">
        <f>IF(F779&gt;'data'!$H$28,'data'!$H$28,IF(F779&lt;0,0,F779))</f>
        <v>610.581280378356</v>
      </c>
      <c r="H779" s="22">
        <f>(J779*'data'!$C$16+K779*OFFSET('data'!$C$17,0,D779)-I778*(OFFSET('data'!$C$18,0,D779)+'data'!$C$19+OFFSET('data'!$C$20,0,D779)))*$C779/60</f>
        <v>-0.848029556081065</v>
      </c>
      <c r="I779" s="22">
        <f>(G779/60)*$C779/60+H779+I778</f>
        <v>22.9087323943552</v>
      </c>
      <c r="J779" s="22">
        <f>J778+('data'!$C$19*I778-'data'!$C$16*J778)*$C779/60</f>
        <v>93.3532561781775</v>
      </c>
      <c r="K779" s="22">
        <f>K778+(OFFSET('data'!$C$20,0,D779)*I778-OFFSET('data'!$C$17,0,D779)*K778)*$C779/60</f>
        <v>234.138971395202</v>
      </c>
      <c r="L779" s="23">
        <f>$A779/60</f>
        <v>64.5833333333333</v>
      </c>
      <c r="M779" s="19">
        <f>I779/'data'!$C$15*1000</f>
        <v>3.5</v>
      </c>
      <c r="N779" s="19">
        <f>N778+'data'!$G$21*(M778-N778)/60*C778</f>
        <v>3.49963141228268</v>
      </c>
      <c r="O779" s="20">
        <f>IF(N779&lt;='data'!$G$22,1.89,1.47)</f>
        <v>1.47</v>
      </c>
      <c r="P779" s="19">
        <f>$A779</f>
        <v>3875</v>
      </c>
      <c r="Q779" s="20">
        <f>'data'!$G$23-'data'!$G$23*(1-('data'!$G$22^O779)/('data'!$G$22^O779+N779^O779))</f>
        <v>41.074265318774</v>
      </c>
      <c r="R779" s="20">
        <f>VLOOKUP(IF(P779-'data'!$G$24&lt;0,0,P779-'data'!$G$24),P2:Q1104,2)</f>
        <v>41.0744374779565</v>
      </c>
    </row>
    <row r="780" ht="20.05" customHeight="1">
      <c r="A780" s="17">
        <f>$A779+C779</f>
        <v>3880</v>
      </c>
      <c r="B780" s="18">
        <v>3.5</v>
      </c>
      <c r="C780" s="19">
        <v>5</v>
      </c>
      <c r="D780" t="b" s="20">
        <v>0</v>
      </c>
      <c r="E780" s="21"/>
      <c r="F780" s="22">
        <f>3600*(B780*'data'!$C$15/1000-H780-I779)/C780</f>
        <v>610.492866973847</v>
      </c>
      <c r="G780" s="22">
        <f>IF(F780&gt;'data'!$H$28,'data'!$H$28,IF(F780&lt;0,0,F780))</f>
        <v>610.492866973847</v>
      </c>
      <c r="H780" s="22">
        <f>(J780*'data'!$C$16+K780*OFFSET('data'!$C$17,0,D780)-I779*(OFFSET('data'!$C$18,0,D780)+'data'!$C$19+OFFSET('data'!$C$20,0,D780)))*$C780/60</f>
        <v>-0.847906759685914</v>
      </c>
      <c r="I780" s="22">
        <f>(G780/60)*$C780/60+H780+I779</f>
        <v>22.9087323943552</v>
      </c>
      <c r="J780" s="22">
        <f>J779+('data'!$C$19*I779-'data'!$C$16*J779)*$C780/60</f>
        <v>93.3590841339532</v>
      </c>
      <c r="K780" s="22">
        <f>K779+(OFFSET('data'!$C$20,0,D780)*I779-OFFSET('data'!$C$17,0,D780)*K779)*$C780/60</f>
        <v>234.404095963461</v>
      </c>
      <c r="L780" s="23">
        <f>$A780/60</f>
        <v>64.6666666666667</v>
      </c>
      <c r="M780" s="19">
        <f>I780/'data'!$C$15*1000</f>
        <v>3.5</v>
      </c>
      <c r="N780" s="19">
        <f>N779+'data'!$G$21*(M779-N779)/60*C779</f>
        <v>3.49963574953294</v>
      </c>
      <c r="O780" s="20">
        <f>IF(N780&lt;='data'!$G$22,1.89,1.47)</f>
        <v>1.47</v>
      </c>
      <c r="P780" s="19">
        <f>$A780</f>
        <v>3880</v>
      </c>
      <c r="Q780" s="20">
        <f>'data'!$G$23-'data'!$G$23*(1-('data'!$G$22^O780)/('data'!$G$22^O780+N780^O780))</f>
        <v>41.0742235377865</v>
      </c>
      <c r="R780" s="20">
        <f>VLOOKUP(IF(P780-'data'!$G$24&lt;0,0,P780-'data'!$G$24),P2:Q1104,2)</f>
        <v>41.0743936708821</v>
      </c>
    </row>
    <row r="781" ht="20.05" customHeight="1">
      <c r="A781" s="17">
        <f>$A780+C780</f>
        <v>3885</v>
      </c>
      <c r="B781" s="18">
        <v>3.5</v>
      </c>
      <c r="C781" s="19">
        <v>5</v>
      </c>
      <c r="D781" t="b" s="20">
        <v>0</v>
      </c>
      <c r="E781" s="21"/>
      <c r="F781" s="22">
        <f>3600*(B781*'data'!$C$15/1000-H781-I780)/C781</f>
        <v>610.404619390187</v>
      </c>
      <c r="G781" s="22">
        <f>IF(F781&gt;'data'!$H$28,'data'!$H$28,IF(F781&lt;0,0,F781))</f>
        <v>610.404619390187</v>
      </c>
      <c r="H781" s="22">
        <f>(J781*'data'!$C$16+K781*OFFSET('data'!$C$17,0,D781)-I780*(OFFSET('data'!$C$18,0,D781)+'data'!$C$19+OFFSET('data'!$C$20,0,D781)))*$C781/60</f>
        <v>-0.847784193597497</v>
      </c>
      <c r="I781" s="22">
        <f>(G781/60)*$C781/60+H781+I780</f>
        <v>22.9087323943552</v>
      </c>
      <c r="J781" s="22">
        <f>J780+('data'!$C$19*I780-'data'!$C$16*J780)*$C781/60</f>
        <v>93.364877889201</v>
      </c>
      <c r="K781" s="22">
        <f>K780+(OFFSET('data'!$C$20,0,D781)*I780-OFFSET('data'!$C$17,0,D781)*K780)*$C781/60</f>
        <v>234.669131935853</v>
      </c>
      <c r="L781" s="23">
        <f>$A781/60</f>
        <v>64.75</v>
      </c>
      <c r="M781" s="19">
        <f>I781/'data'!$C$15*1000</f>
        <v>3.5</v>
      </c>
      <c r="N781" s="19">
        <f>N780+'data'!$G$21*(M780-N780)/60*C780</f>
        <v>3.49964003574585</v>
      </c>
      <c r="O781" s="20">
        <f>IF(N781&lt;='data'!$G$22,1.89,1.47)</f>
        <v>1.47</v>
      </c>
      <c r="P781" s="19">
        <f>$A781</f>
        <v>3885</v>
      </c>
      <c r="Q781" s="20">
        <f>'data'!$G$23-'data'!$G$23*(1-('data'!$G$22^O781)/('data'!$G$22^O781+N781^O781))</f>
        <v>41.0741822485044</v>
      </c>
      <c r="R781" s="20">
        <f>VLOOKUP(IF(P781-'data'!$G$24&lt;0,0,P781-'data'!$G$24),P2:Q1104,2)</f>
        <v>41.0743503793604</v>
      </c>
    </row>
    <row r="782" ht="20.05" customHeight="1">
      <c r="A782" s="17">
        <f>$A781+C781</f>
        <v>3890</v>
      </c>
      <c r="B782" s="18">
        <v>3.5</v>
      </c>
      <c r="C782" s="19">
        <v>5</v>
      </c>
      <c r="D782" t="b" s="20">
        <v>0</v>
      </c>
      <c r="E782" s="21"/>
      <c r="F782" s="22">
        <f>3600*(B782*'data'!$C$15/1000-H782-I781)/C782</f>
        <v>610.316536772248</v>
      </c>
      <c r="G782" s="22">
        <f>IF(F782&gt;'data'!$H$28,'data'!$H$28,IF(F782&lt;0,0,F782))</f>
        <v>610.316536772248</v>
      </c>
      <c r="H782" s="22">
        <f>(J782*'data'!$C$16+K782*OFFSET('data'!$C$17,0,D782)-I781*(OFFSET('data'!$C$18,0,D782)+'data'!$C$19+OFFSET('data'!$C$20,0,D782)))*$C782/60</f>
        <v>-0.847661856628137</v>
      </c>
      <c r="I782" s="22">
        <f>(G782/60)*$C782/60+H782+I781</f>
        <v>22.9087323943552</v>
      </c>
      <c r="J782" s="22">
        <f>J781+('data'!$C$19*I781-'data'!$C$16*J781)*$C782/60</f>
        <v>93.37063764462189</v>
      </c>
      <c r="K782" s="22">
        <f>K781+(OFFSET('data'!$C$20,0,D782)*I781-OFFSET('data'!$C$17,0,D782)*K781)*$C782/60</f>
        <v>234.934079341983</v>
      </c>
      <c r="L782" s="23">
        <f>$A782/60</f>
        <v>64.8333333333333</v>
      </c>
      <c r="M782" s="19">
        <f>I782/'data'!$C$15*1000</f>
        <v>3.5</v>
      </c>
      <c r="N782" s="19">
        <f>N781+'data'!$G$21*(M781-N781)/60*C781</f>
        <v>3.49964427152198</v>
      </c>
      <c r="O782" s="20">
        <f>IF(N782&lt;='data'!$G$22,1.89,1.47)</f>
        <v>1.47</v>
      </c>
      <c r="P782" s="19">
        <f>$A782</f>
        <v>3890</v>
      </c>
      <c r="Q782" s="20">
        <f>'data'!$G$23-'data'!$G$23*(1-('data'!$G$22^O782)/('data'!$G$22^O782+N782^O782))</f>
        <v>41.0741414451402</v>
      </c>
      <c r="R782" s="20">
        <f>VLOOKUP(IF(P782-'data'!$G$24&lt;0,0,P782-'data'!$G$24),P2:Q1104,2)</f>
        <v>41.0743075973233</v>
      </c>
    </row>
    <row r="783" ht="20.05" customHeight="1">
      <c r="A783" s="17">
        <f>$A782+C782</f>
        <v>3895</v>
      </c>
      <c r="B783" s="18">
        <v>3.5</v>
      </c>
      <c r="C783" s="19">
        <v>5</v>
      </c>
      <c r="D783" t="b" s="20">
        <v>0</v>
      </c>
      <c r="E783" s="21"/>
      <c r="F783" s="22">
        <f>3600*(B783*'data'!$C$15/1000-H783-I782)/C783</f>
        <v>610.228618269879</v>
      </c>
      <c r="G783" s="22">
        <f>IF(F783&gt;'data'!$H$28,'data'!$H$28,IF(F783&lt;0,0,F783))</f>
        <v>610.228618269879</v>
      </c>
      <c r="H783" s="22">
        <f>(J783*'data'!$C$16+K783*OFFSET('data'!$C$17,0,D783)-I782*(OFFSET('data'!$C$18,0,D783)+'data'!$C$19+OFFSET('data'!$C$20,0,D783)))*$C783/60</f>
        <v>-0.847539747597069</v>
      </c>
      <c r="I783" s="22">
        <f>(G783/60)*$C783/60+H783+I782</f>
        <v>22.9087323943552</v>
      </c>
      <c r="J783" s="22">
        <f>J782+('data'!$C$19*I782-'data'!$C$16*J782)*$C783/60</f>
        <v>93.37636359973889</v>
      </c>
      <c r="K783" s="22">
        <f>K782+(OFFSET('data'!$C$20,0,D783)*I782-OFFSET('data'!$C$17,0,D783)*K782)*$C783/60</f>
        <v>235.198938211448</v>
      </c>
      <c r="L783" s="23">
        <f>$A783/60</f>
        <v>64.9166666666667</v>
      </c>
      <c r="M783" s="19">
        <f>I783/'data'!$C$15*1000</f>
        <v>3.5</v>
      </c>
      <c r="N783" s="19">
        <f>N782+'data'!$G$21*(M782-N782)/60*C782</f>
        <v>3.49964845745483</v>
      </c>
      <c r="O783" s="20">
        <f>IF(N783&lt;='data'!$G$22,1.89,1.47)</f>
        <v>1.47</v>
      </c>
      <c r="P783" s="19">
        <f>$A783</f>
        <v>3895</v>
      </c>
      <c r="Q783" s="20">
        <f>'data'!$G$23-'data'!$G$23*(1-('data'!$G$22^O783)/('data'!$G$22^O783+N783^O783))</f>
        <v>41.0741011219748</v>
      </c>
      <c r="R783" s="20">
        <f>VLOOKUP(IF(P783-'data'!$G$24&lt;0,0,P783-'data'!$G$24),P2:Q1104,2)</f>
        <v>41.074265318774</v>
      </c>
    </row>
    <row r="784" ht="20.05" customHeight="1">
      <c r="A784" s="17">
        <f>$A783+C783</f>
        <v>3900</v>
      </c>
      <c r="B784" s="18">
        <v>3.5</v>
      </c>
      <c r="C784" s="19">
        <v>5</v>
      </c>
      <c r="D784" t="b" s="20">
        <v>0</v>
      </c>
      <c r="E784" s="21"/>
      <c r="F784" s="22">
        <f>3600*(B784*'data'!$C$15/1000-H784-I783)/C784</f>
        <v>610.140863037882</v>
      </c>
      <c r="G784" s="22">
        <f>IF(F784&gt;'data'!$H$28,'data'!$H$28,IF(F784&lt;0,0,F784))</f>
        <v>610.140863037882</v>
      </c>
      <c r="H784" s="22">
        <f>(J784*'data'!$C$16+K784*OFFSET('data'!$C$17,0,D784)-I783*(OFFSET('data'!$C$18,0,D784)+'data'!$C$19+OFFSET('data'!$C$20,0,D784)))*$C784/60</f>
        <v>-0.847417865330407</v>
      </c>
      <c r="I784" s="22">
        <f>(G784/60)*$C784/60+H784+I783</f>
        <v>22.9087323943552</v>
      </c>
      <c r="J784" s="22">
        <f>J783+('data'!$C$19*I783-'data'!$C$16*J783)*$C784/60</f>
        <v>93.3820559529043</v>
      </c>
      <c r="K784" s="22">
        <f>K783+(OFFSET('data'!$C$20,0,D784)*I783-OFFSET('data'!$C$17,0,D784)*K783)*$C784/60</f>
        <v>235.463708573833</v>
      </c>
      <c r="L784" s="23">
        <f>$A784/60</f>
        <v>65</v>
      </c>
      <c r="M784" s="19">
        <f>I784/'data'!$C$15*1000</f>
        <v>3.5</v>
      </c>
      <c r="N784" s="19">
        <f>N783+'data'!$G$21*(M783-N783)/60*C783</f>
        <v>3.49965259413092</v>
      </c>
      <c r="O784" s="20">
        <f>IF(N784&lt;='data'!$G$22,1.89,1.47)</f>
        <v>1.47</v>
      </c>
      <c r="P784" s="19">
        <f>$A784</f>
        <v>3900</v>
      </c>
      <c r="Q784" s="20">
        <f>'data'!$G$23-'data'!$G$23*(1-('data'!$G$22^O784)/('data'!$G$22^O784+N784^O784))</f>
        <v>41.0740612733561</v>
      </c>
      <c r="R784" s="20">
        <f>VLOOKUP(IF(P784-'data'!$G$24&lt;0,0,P784-'data'!$G$24),P2:Q1104,2)</f>
        <v>41.0742235377865</v>
      </c>
    </row>
    <row r="785" ht="20.05" customHeight="1">
      <c r="A785" s="17">
        <f>$A784+C784</f>
        <v>3905</v>
      </c>
      <c r="B785" s="18">
        <v>3.5</v>
      </c>
      <c r="C785" s="19">
        <v>5</v>
      </c>
      <c r="D785" t="b" s="20">
        <v>0</v>
      </c>
      <c r="E785" s="21"/>
      <c r="F785" s="22">
        <f>3600*(B785*'data'!$C$15/1000-H785-I784)/C785</f>
        <v>610.053270235977</v>
      </c>
      <c r="G785" s="22">
        <f>IF(F785&gt;'data'!$H$28,'data'!$H$28,IF(F785&lt;0,0,F785))</f>
        <v>610.053270235977</v>
      </c>
      <c r="H785" s="22">
        <f>(J785*'data'!$C$16+K785*OFFSET('data'!$C$17,0,D785)-I784*(OFFSET('data'!$C$18,0,D785)+'data'!$C$19+OFFSET('data'!$C$20,0,D785)))*$C785/60</f>
        <v>-0.847296208661094</v>
      </c>
      <c r="I785" s="22">
        <f>(G785/60)*$C785/60+H785+I784</f>
        <v>22.9087323943552</v>
      </c>
      <c r="J785" s="22">
        <f>J784+('data'!$C$19*I784-'data'!$C$16*J784)*$C785/60</f>
        <v>93.3877149013064</v>
      </c>
      <c r="K785" s="22">
        <f>K784+(OFFSET('data'!$C$20,0,D785)*I784-OFFSET('data'!$C$17,0,D785)*K784)*$C785/60</f>
        <v>235.728390458715</v>
      </c>
      <c r="L785" s="23">
        <f>$A785/60</f>
        <v>65.0833333333333</v>
      </c>
      <c r="M785" s="19">
        <f>I785/'data'!$C$15*1000</f>
        <v>3.5</v>
      </c>
      <c r="N785" s="19">
        <f>N784+'data'!$G$21*(M784-N784)/60*C784</f>
        <v>3.49965668212986</v>
      </c>
      <c r="O785" s="20">
        <f>IF(N785&lt;='data'!$G$22,1.89,1.47)</f>
        <v>1.47</v>
      </c>
      <c r="P785" s="19">
        <f>$A785</f>
        <v>3905</v>
      </c>
      <c r="Q785" s="20">
        <f>'data'!$G$23-'data'!$G$23*(1-('data'!$G$22^O785)/('data'!$G$22^O785+N785^O785))</f>
        <v>41.0740218936989</v>
      </c>
      <c r="R785" s="20">
        <f>VLOOKUP(IF(P785-'data'!$G$24&lt;0,0,P785-'data'!$G$24),P2:Q1104,2)</f>
        <v>41.0741822485044</v>
      </c>
    </row>
    <row r="786" ht="20.05" customHeight="1">
      <c r="A786" s="17">
        <f>$A785+C785</f>
        <v>3910</v>
      </c>
      <c r="B786" s="18">
        <v>3.5</v>
      </c>
      <c r="C786" s="19">
        <v>5</v>
      </c>
      <c r="D786" t="b" s="20">
        <v>0</v>
      </c>
      <c r="E786" s="21"/>
      <c r="F786" s="22">
        <f>3600*(B786*'data'!$C$15/1000-H786-I785)/C786</f>
        <v>609.965839028776</v>
      </c>
      <c r="G786" s="22">
        <f>IF(F786&gt;'data'!$H$28,'data'!$H$28,IF(F786&lt;0,0,F786))</f>
        <v>609.965839028776</v>
      </c>
      <c r="H786" s="22">
        <f>(J786*'data'!$C$16+K786*OFFSET('data'!$C$17,0,D786)-I785*(OFFSET('data'!$C$18,0,D786)+'data'!$C$19+OFFSET('data'!$C$20,0,D786)))*$C786/60</f>
        <v>-0.84717477642887</v>
      </c>
      <c r="I786" s="22">
        <f>(G786/60)*$C786/60+H786+I785</f>
        <v>22.9087323943552</v>
      </c>
      <c r="J786" s="22">
        <f>J785+('data'!$C$19*I785-'data'!$C$16*J785)*$C786/60</f>
        <v>93.39334064097631</v>
      </c>
      <c r="K786" s="22">
        <f>K785+(OFFSET('data'!$C$20,0,D786)*I785-OFFSET('data'!$C$17,0,D786)*K785)*$C786/60</f>
        <v>235.992983895660</v>
      </c>
      <c r="L786" s="23">
        <f>$A786/60</f>
        <v>65.1666666666667</v>
      </c>
      <c r="M786" s="19">
        <f>I786/'data'!$C$15*1000</f>
        <v>3.5</v>
      </c>
      <c r="N786" s="19">
        <f>N785+'data'!$G$21*(M785-N785)/60*C785</f>
        <v>3.49966072202444</v>
      </c>
      <c r="O786" s="20">
        <f>IF(N786&lt;='data'!$G$22,1.89,1.47)</f>
        <v>1.47</v>
      </c>
      <c r="P786" s="19">
        <f>$A786</f>
        <v>3910</v>
      </c>
      <c r="Q786" s="20">
        <f>'data'!$G$23-'data'!$G$23*(1-('data'!$G$22^O786)/('data'!$G$22^O786+N786^O786))</f>
        <v>41.0739829774834</v>
      </c>
      <c r="R786" s="20">
        <f>VLOOKUP(IF(P786-'data'!$G$24&lt;0,0,P786-'data'!$G$24),P2:Q1104,2)</f>
        <v>41.0741414451402</v>
      </c>
    </row>
    <row r="787" ht="20.05" customHeight="1">
      <c r="A787" s="17">
        <f>$A786+C786</f>
        <v>3915</v>
      </c>
      <c r="B787" s="18">
        <v>3.5</v>
      </c>
      <c r="C787" s="19">
        <v>5</v>
      </c>
      <c r="D787" t="b" s="20">
        <v>0</v>
      </c>
      <c r="E787" s="21"/>
      <c r="F787" s="22">
        <f>3600*(B787*'data'!$C$15/1000-H787-I786)/C787</f>
        <v>609.878568585754</v>
      </c>
      <c r="G787" s="22">
        <f>IF(F787&gt;'data'!$H$28,'data'!$H$28,IF(F787&lt;0,0,F787))</f>
        <v>609.878568585754</v>
      </c>
      <c r="H787" s="22">
        <f>(J787*'data'!$C$16+K787*OFFSET('data'!$C$17,0,D787)-I786*(OFFSET('data'!$C$18,0,D787)+'data'!$C$19+OFFSET('data'!$C$20,0,D787)))*$C787/60</f>
        <v>-0.847053567480229</v>
      </c>
      <c r="I787" s="22">
        <f>(G787/60)*$C787/60+H787+I786</f>
        <v>22.9087323943552</v>
      </c>
      <c r="J787" s="22">
        <f>J786+('data'!$C$19*I786-'data'!$C$16*J786)*$C787/60</f>
        <v>93.39893336679469</v>
      </c>
      <c r="K787" s="22">
        <f>K786+(OFFSET('data'!$C$20,0,D787)*I786-OFFSET('data'!$C$17,0,D787)*K786)*$C787/60</f>
        <v>236.257488914224</v>
      </c>
      <c r="L787" s="23">
        <f>$A787/60</f>
        <v>65.25</v>
      </c>
      <c r="M787" s="19">
        <f>I787/'data'!$C$15*1000</f>
        <v>3.5</v>
      </c>
      <c r="N787" s="19">
        <f>N786+'data'!$G$21*(M786-N786)/60*C786</f>
        <v>3.49966471438072</v>
      </c>
      <c r="O787" s="20">
        <f>IF(N787&lt;='data'!$G$22,1.89,1.47)</f>
        <v>1.47</v>
      </c>
      <c r="P787" s="19">
        <f>$A787</f>
        <v>3915</v>
      </c>
      <c r="Q787" s="20">
        <f>'data'!$G$23-'data'!$G$23*(1-('data'!$G$22^O787)/('data'!$G$22^O787+N787^O787))</f>
        <v>41.073944519255</v>
      </c>
      <c r="R787" s="20">
        <f>VLOOKUP(IF(P787-'data'!$G$24&lt;0,0,P787-'data'!$G$24),P2:Q1104,2)</f>
        <v>41.0741011219748</v>
      </c>
    </row>
    <row r="788" ht="20.05" customHeight="1">
      <c r="A788" s="17">
        <f>$A787+C787</f>
        <v>3920</v>
      </c>
      <c r="B788" s="18">
        <v>3.5</v>
      </c>
      <c r="C788" s="19">
        <v>5</v>
      </c>
      <c r="D788" t="b" s="20">
        <v>0</v>
      </c>
      <c r="E788" s="21"/>
      <c r="F788" s="22">
        <f>3600*(B788*'data'!$C$15/1000-H788-I787)/C788</f>
        <v>609.791458081222</v>
      </c>
      <c r="G788" s="22">
        <f>IF(F788&gt;'data'!$H$28,'data'!$H$28,IF(F788&lt;0,0,F788))</f>
        <v>609.791458081222</v>
      </c>
      <c r="H788" s="22">
        <f>(J788*'data'!$C$16+K788*OFFSET('data'!$C$17,0,D788)-I787*(OFFSET('data'!$C$18,0,D788)+'data'!$C$19+OFFSET('data'!$C$20,0,D788)))*$C788/60</f>
        <v>-0.846932580668379</v>
      </c>
      <c r="I788" s="22">
        <f>(G788/60)*$C788/60+H788+I787</f>
        <v>22.9087323943552</v>
      </c>
      <c r="J788" s="22">
        <f>J787+('data'!$C$19*I787-'data'!$C$16*J787)*$C788/60</f>
        <v>93.4044932724987</v>
      </c>
      <c r="K788" s="22">
        <f>K787+(OFFSET('data'!$C$20,0,D788)*I787-OFFSET('data'!$C$17,0,D788)*K787)*$C788/60</f>
        <v>236.521905543954</v>
      </c>
      <c r="L788" s="23">
        <f>$A788/60</f>
        <v>65.3333333333333</v>
      </c>
      <c r="M788" s="19">
        <f>I788/'data'!$C$15*1000</f>
        <v>3.5</v>
      </c>
      <c r="N788" s="19">
        <f>N787+'data'!$G$21*(M787-N787)/60*C787</f>
        <v>3.49966865975809</v>
      </c>
      <c r="O788" s="20">
        <f>IF(N788&lt;='data'!$G$22,1.89,1.47)</f>
        <v>1.47</v>
      </c>
      <c r="P788" s="19">
        <f>$A788</f>
        <v>3920</v>
      </c>
      <c r="Q788" s="20">
        <f>'data'!$G$23-'data'!$G$23*(1-('data'!$G$22^O788)/('data'!$G$22^O788+N788^O788))</f>
        <v>41.0739065136234</v>
      </c>
      <c r="R788" s="20">
        <f>VLOOKUP(IF(P788-'data'!$G$24&lt;0,0,P788-'data'!$G$24),P2:Q1104,2)</f>
        <v>41.0740612733561</v>
      </c>
    </row>
    <row r="789" ht="20.05" customHeight="1">
      <c r="A789" s="17">
        <f>$A788+C788</f>
        <v>3925</v>
      </c>
      <c r="B789" s="18">
        <v>3.5</v>
      </c>
      <c r="C789" s="19">
        <v>5</v>
      </c>
      <c r="D789" t="b" s="20">
        <v>0</v>
      </c>
      <c r="E789" s="21"/>
      <c r="F789" s="22">
        <f>3600*(B789*'data'!$C$15/1000-H789-I788)/C789</f>
        <v>609.704506694295</v>
      </c>
      <c r="G789" s="22">
        <f>IF(F789&gt;'data'!$H$28,'data'!$H$28,IF(F789&lt;0,0,F789))</f>
        <v>609.704506694295</v>
      </c>
      <c r="H789" s="22">
        <f>(J789*'data'!$C$16+K789*OFFSET('data'!$C$17,0,D789)-I788*(OFFSET('data'!$C$18,0,D789)+'data'!$C$19+OFFSET('data'!$C$20,0,D789)))*$C789/60</f>
        <v>-0.846811814853203</v>
      </c>
      <c r="I789" s="22">
        <f>(G789/60)*$C789/60+H789+I788</f>
        <v>22.9087323943552</v>
      </c>
      <c r="J789" s="22">
        <f>J788+('data'!$C$19*I788-'data'!$C$16*J788)*$C789/60</f>
        <v>93.4100205506885</v>
      </c>
      <c r="K789" s="22">
        <f>K788+(OFFSET('data'!$C$20,0,D789)*I788-OFFSET('data'!$C$17,0,D789)*K788)*$C789/60</f>
        <v>236.786233814386</v>
      </c>
      <c r="L789" s="23">
        <f>$A789/60</f>
        <v>65.4166666666667</v>
      </c>
      <c r="M789" s="19">
        <f>I789/'data'!$C$15*1000</f>
        <v>3.5</v>
      </c>
      <c r="N789" s="19">
        <f>N788+'data'!$G$21*(M788-N788)/60*C788</f>
        <v>3.49967255870937</v>
      </c>
      <c r="O789" s="20">
        <f>IF(N789&lt;='data'!$G$22,1.89,1.47)</f>
        <v>1.47</v>
      </c>
      <c r="P789" s="19">
        <f>$A789</f>
        <v>3925</v>
      </c>
      <c r="Q789" s="20">
        <f>'data'!$G$23-'data'!$G$23*(1-('data'!$G$22^O789)/('data'!$G$22^O789+N789^O789))</f>
        <v>41.0738689552613</v>
      </c>
      <c r="R789" s="20">
        <f>VLOOKUP(IF(P789-'data'!$G$24&lt;0,0,P789-'data'!$G$24),P2:Q1104,2)</f>
        <v>41.0740218936989</v>
      </c>
    </row>
    <row r="790" ht="20.05" customHeight="1">
      <c r="A790" s="17">
        <f>$A789+C789</f>
        <v>3930</v>
      </c>
      <c r="B790" s="18">
        <v>3.5</v>
      </c>
      <c r="C790" s="19">
        <v>5</v>
      </c>
      <c r="D790" t="b" s="20">
        <v>0</v>
      </c>
      <c r="E790" s="21"/>
      <c r="F790" s="22">
        <f>3600*(B790*'data'!$C$15/1000-H790-I789)/C790</f>
        <v>609.617713608868</v>
      </c>
      <c r="G790" s="22">
        <f>IF(F790&gt;'data'!$H$28,'data'!$H$28,IF(F790&lt;0,0,F790))</f>
        <v>609.617713608868</v>
      </c>
      <c r="H790" s="22">
        <f>(J790*'data'!$C$16+K790*OFFSET('data'!$C$17,0,D790)-I789*(OFFSET('data'!$C$18,0,D790)+'data'!$C$19+OFFSET('data'!$C$20,0,D790)))*$C790/60</f>
        <v>-0.84669126890122</v>
      </c>
      <c r="I790" s="22">
        <f>(G790/60)*$C790/60+H790+I789</f>
        <v>22.9087323943552</v>
      </c>
      <c r="J790" s="22">
        <f>J789+('data'!$C$19*I789-'data'!$C$16*J789)*$C790/60</f>
        <v>93.4155153928339</v>
      </c>
      <c r="K790" s="22">
        <f>K789+(OFFSET('data'!$C$20,0,D790)*I789-OFFSET('data'!$C$17,0,D790)*K789)*$C790/60</f>
        <v>237.050473755047</v>
      </c>
      <c r="L790" s="23">
        <f>$A790/60</f>
        <v>65.5</v>
      </c>
      <c r="M790" s="19">
        <f>I790/'data'!$C$15*1000</f>
        <v>3.5</v>
      </c>
      <c r="N790" s="19">
        <f>N789+'data'!$G$21*(M789-N789)/60*C789</f>
        <v>3.49967641178085</v>
      </c>
      <c r="O790" s="20">
        <f>IF(N790&lt;='data'!$G$22,1.89,1.47)</f>
        <v>1.47</v>
      </c>
      <c r="P790" s="19">
        <f>$A790</f>
        <v>3930</v>
      </c>
      <c r="Q790" s="20">
        <f>'data'!$G$23-'data'!$G$23*(1-('data'!$G$22^O790)/('data'!$G$22^O790+N790^O790))</f>
        <v>41.0738318389048</v>
      </c>
      <c r="R790" s="20">
        <f>VLOOKUP(IF(P790-'data'!$G$24&lt;0,0,P790-'data'!$G$24),P2:Q1104,2)</f>
        <v>41.0739829774834</v>
      </c>
    </row>
    <row r="791" ht="20.05" customHeight="1">
      <c r="A791" s="17">
        <f>$A790+C790</f>
        <v>3935</v>
      </c>
      <c r="B791" s="18">
        <v>3.5</v>
      </c>
      <c r="C791" s="19">
        <v>5</v>
      </c>
      <c r="D791" t="b" s="20">
        <v>0</v>
      </c>
      <c r="E791" s="21"/>
      <c r="F791" s="22">
        <f>3600*(B791*'data'!$C$15/1000-H791-I790)/C791</f>
        <v>609.5310780135831</v>
      </c>
      <c r="G791" s="22">
        <f>IF(F791&gt;'data'!$H$28,'data'!$H$28,IF(F791&lt;0,0,F791))</f>
        <v>609.5310780135831</v>
      </c>
      <c r="H791" s="22">
        <f>(J791*'data'!$C$16+K791*OFFSET('data'!$C$17,0,D791)-I790*(OFFSET('data'!$C$18,0,D791)+'data'!$C$19+OFFSET('data'!$C$20,0,D791)))*$C791/60</f>
        <v>-0.846570941685547</v>
      </c>
      <c r="I791" s="22">
        <f>(G791/60)*$C791/60+H791+I790</f>
        <v>22.9087323943552</v>
      </c>
      <c r="J791" s="22">
        <f>J790+('data'!$C$19*I790-'data'!$C$16*J790)*$C791/60</f>
        <v>93.4209779892813</v>
      </c>
      <c r="K791" s="22">
        <f>K790+(OFFSET('data'!$C$20,0,D791)*I790-OFFSET('data'!$C$17,0,D791)*K790)*$C791/60</f>
        <v>237.314625395454</v>
      </c>
      <c r="L791" s="23">
        <f>$A791/60</f>
        <v>65.5833333333333</v>
      </c>
      <c r="M791" s="19">
        <f>I791/'data'!$C$15*1000</f>
        <v>3.5</v>
      </c>
      <c r="N791" s="19">
        <f>N790+'data'!$G$21*(M790-N790)/60*C790</f>
        <v>3.49968021951242</v>
      </c>
      <c r="O791" s="20">
        <f>IF(N791&lt;='data'!$G$22,1.89,1.47)</f>
        <v>1.47</v>
      </c>
      <c r="P791" s="19">
        <f>$A791</f>
        <v>3935</v>
      </c>
      <c r="Q791" s="20">
        <f>'data'!$G$23-'data'!$G$23*(1-('data'!$G$22^O791)/('data'!$G$22^O791+N791^O791))</f>
        <v>41.0737951593513</v>
      </c>
      <c r="R791" s="20">
        <f>VLOOKUP(IF(P791-'data'!$G$24&lt;0,0,P791-'data'!$G$24),P2:Q1104,2)</f>
        <v>41.073944519255</v>
      </c>
    </row>
    <row r="792" ht="20.05" customHeight="1">
      <c r="A792" s="17">
        <f>$A791+C791</f>
        <v>3940</v>
      </c>
      <c r="B792" s="18">
        <v>3.5</v>
      </c>
      <c r="C792" s="19">
        <v>5</v>
      </c>
      <c r="D792" t="b" s="20">
        <v>0</v>
      </c>
      <c r="E792" s="21"/>
      <c r="F792" s="22">
        <f>3600*(B792*'data'!$C$15/1000-H792-I791)/C792</f>
        <v>609.444599101808</v>
      </c>
      <c r="G792" s="22">
        <f>IF(F792&gt;'data'!$H$28,'data'!$H$28,IF(F792&lt;0,0,F792))</f>
        <v>609.444599101808</v>
      </c>
      <c r="H792" s="22">
        <f>(J792*'data'!$C$16+K792*OFFSET('data'!$C$17,0,D792)-I791*(OFFSET('data'!$C$18,0,D792)+'data'!$C$19+OFFSET('data'!$C$20,0,D792)))*$C792/60</f>
        <v>-0.846450832085859</v>
      </c>
      <c r="I792" s="22">
        <f>(G792/60)*$C792/60+H792+I791</f>
        <v>22.9087323943552</v>
      </c>
      <c r="J792" s="22">
        <f>J791+('data'!$C$19*I791-'data'!$C$16*J791)*$C792/60</f>
        <v>93.4264085292599</v>
      </c>
      <c r="K792" s="22">
        <f>K791+(OFFSET('data'!$C$20,0,D792)*I791-OFFSET('data'!$C$17,0,D792)*K791)*$C792/60</f>
        <v>237.578688765114</v>
      </c>
      <c r="L792" s="23">
        <f>$A792/60</f>
        <v>65.6666666666667</v>
      </c>
      <c r="M792" s="19">
        <f>I792/'data'!$C$15*1000</f>
        <v>3.5</v>
      </c>
      <c r="N792" s="19">
        <f>N791+'data'!$G$21*(M791-N791)/60*C791</f>
        <v>3.4996839824376</v>
      </c>
      <c r="O792" s="20">
        <f>IF(N792&lt;='data'!$G$22,1.89,1.47)</f>
        <v>1.47</v>
      </c>
      <c r="P792" s="19">
        <f>$A792</f>
        <v>3940</v>
      </c>
      <c r="Q792" s="20">
        <f>'data'!$G$23-'data'!$G$23*(1-('data'!$G$22^O792)/('data'!$G$22^O792+N792^O792))</f>
        <v>41.0737589114599</v>
      </c>
      <c r="R792" s="20">
        <f>VLOOKUP(IF(P792-'data'!$G$24&lt;0,0,P792-'data'!$G$24),P2:Q1104,2)</f>
        <v>41.0739065136234</v>
      </c>
    </row>
    <row r="793" ht="20.05" customHeight="1">
      <c r="A793" s="17">
        <f>$A792+C792</f>
        <v>3945</v>
      </c>
      <c r="B793" s="18">
        <v>3.5</v>
      </c>
      <c r="C793" s="19">
        <v>5</v>
      </c>
      <c r="D793" t="b" s="20">
        <v>0</v>
      </c>
      <c r="E793" s="21"/>
      <c r="F793" s="22">
        <f>3600*(B793*'data'!$C$15/1000-H793-I792)/C793</f>
        <v>609.3582760716</v>
      </c>
      <c r="G793" s="22">
        <f>IF(F793&gt;'data'!$H$28,'data'!$H$28,IF(F793&lt;0,0,F793))</f>
        <v>609.3582760716</v>
      </c>
      <c r="H793" s="22">
        <f>(J793*'data'!$C$16+K793*OFFSET('data'!$C$17,0,D793)-I792*(OFFSET('data'!$C$18,0,D793)+'data'!$C$19+OFFSET('data'!$C$20,0,D793)))*$C793/60</f>
        <v>-0.846330938988349</v>
      </c>
      <c r="I793" s="22">
        <f>(G793/60)*$C793/60+H793+I792</f>
        <v>22.9087323943552</v>
      </c>
      <c r="J793" s="22">
        <f>J792+('data'!$C$19*I792-'data'!$C$16*J792)*$C793/60</f>
        <v>93.4318072008886</v>
      </c>
      <c r="K793" s="22">
        <f>K792+(OFFSET('data'!$C$20,0,D793)*I792-OFFSET('data'!$C$17,0,D793)*K792)*$C793/60</f>
        <v>237.842663893525</v>
      </c>
      <c r="L793" s="23">
        <f>$A793/60</f>
        <v>65.75</v>
      </c>
      <c r="M793" s="19">
        <f>I793/'data'!$C$15*1000</f>
        <v>3.5</v>
      </c>
      <c r="N793" s="19">
        <f>N792+'data'!$G$21*(M792-N792)/60*C792</f>
        <v>3.49968770108364</v>
      </c>
      <c r="O793" s="20">
        <f>IF(N793&lt;='data'!$G$22,1.89,1.47)</f>
        <v>1.47</v>
      </c>
      <c r="P793" s="19">
        <f>$A793</f>
        <v>3945</v>
      </c>
      <c r="Q793" s="20">
        <f>'data'!$G$23-'data'!$G$23*(1-('data'!$G$22^O793)/('data'!$G$22^O793+N793^O793))</f>
        <v>41.073723090150</v>
      </c>
      <c r="R793" s="20">
        <f>VLOOKUP(IF(P793-'data'!$G$24&lt;0,0,P793-'data'!$G$24),P2:Q1104,2)</f>
        <v>41.0738689552613</v>
      </c>
    </row>
    <row r="794" ht="20.05" customHeight="1">
      <c r="A794" s="17">
        <f>$A793+C793</f>
        <v>3950</v>
      </c>
      <c r="B794" s="18">
        <v>3.5</v>
      </c>
      <c r="C794" s="19">
        <v>5</v>
      </c>
      <c r="D794" t="b" s="20">
        <v>0</v>
      </c>
      <c r="E794" s="21"/>
      <c r="F794" s="22">
        <f>3600*(B794*'data'!$C$15/1000-H794-I793)/C794</f>
        <v>609.272108125688</v>
      </c>
      <c r="G794" s="22">
        <f>IF(F794&gt;'data'!$H$28,'data'!$H$28,IF(F794&lt;0,0,F794))</f>
        <v>609.272108125688</v>
      </c>
      <c r="H794" s="22">
        <f>(J794*'data'!$C$16+K794*OFFSET('data'!$C$17,0,D794)-I793*(OFFSET('data'!$C$18,0,D794)+'data'!$C$19+OFFSET('data'!$C$20,0,D794)))*$C794/60</f>
        <v>-0.846211261285693</v>
      </c>
      <c r="I794" s="22">
        <f>(G794/60)*$C794/60+H794+I793</f>
        <v>22.9087323943552</v>
      </c>
      <c r="J794" s="22">
        <f>J793+('data'!$C$19*I793-'data'!$C$16*J793)*$C794/60</f>
        <v>93.43717419118229</v>
      </c>
      <c r="K794" s="22">
        <f>K793+(OFFSET('data'!$C$20,0,D794)*I793-OFFSET('data'!$C$17,0,D794)*K793)*$C794/60</f>
        <v>238.106550810173</v>
      </c>
      <c r="L794" s="23">
        <f>$A794/60</f>
        <v>65.8333333333333</v>
      </c>
      <c r="M794" s="19">
        <f>I794/'data'!$C$15*1000</f>
        <v>3.5</v>
      </c>
      <c r="N794" s="19">
        <f>N793+'data'!$G$21*(M793-N793)/60*C793</f>
        <v>3.49969137597158</v>
      </c>
      <c r="O794" s="20">
        <f>IF(N794&lt;='data'!$G$22,1.89,1.47)</f>
        <v>1.47</v>
      </c>
      <c r="P794" s="19">
        <f>$A794</f>
        <v>3950</v>
      </c>
      <c r="Q794" s="20">
        <f>'data'!$G$23-'data'!$G$23*(1-('data'!$G$22^O794)/('data'!$G$22^O794+N794^O794))</f>
        <v>41.0736876904009</v>
      </c>
      <c r="R794" s="20">
        <f>VLOOKUP(IF(P794-'data'!$G$24&lt;0,0,P794-'data'!$G$24),P2:Q1104,2)</f>
        <v>41.0738318389048</v>
      </c>
    </row>
    <row r="795" ht="20.05" customHeight="1">
      <c r="A795" s="17">
        <f>$A794+C794</f>
        <v>3955</v>
      </c>
      <c r="B795" s="18">
        <v>3.5</v>
      </c>
      <c r="C795" s="19">
        <v>5</v>
      </c>
      <c r="D795" t="b" s="20">
        <v>0</v>
      </c>
      <c r="E795" s="21"/>
      <c r="F795" s="22">
        <f>3600*(B795*'data'!$C$15/1000-H795-I794)/C795</f>
        <v>609.186094471439</v>
      </c>
      <c r="G795" s="22">
        <f>IF(F795&gt;'data'!$H$28,'data'!$H$28,IF(F795&lt;0,0,F795))</f>
        <v>609.186094471439</v>
      </c>
      <c r="H795" s="22">
        <f>(J795*'data'!$C$16+K795*OFFSET('data'!$C$17,0,D795)-I794*(OFFSET('data'!$C$18,0,D795)+'data'!$C$19+OFFSET('data'!$C$20,0,D795)))*$C795/60</f>
        <v>-0.8460917978770131</v>
      </c>
      <c r="I795" s="22">
        <f>(G795/60)*$C795/60+H795+I794</f>
        <v>22.9087323943552</v>
      </c>
      <c r="J795" s="22">
        <f>J794+('data'!$C$19*I794-'data'!$C$16*J794)*$C795/60</f>
        <v>93.4425096860583</v>
      </c>
      <c r="K795" s="22">
        <f>K794+(OFFSET('data'!$C$20,0,D795)*I794-OFFSET('data'!$C$17,0,D795)*K794)*$C795/60</f>
        <v>238.370349544536</v>
      </c>
      <c r="L795" s="23">
        <f>$A795/60</f>
        <v>65.9166666666667</v>
      </c>
      <c r="M795" s="19">
        <f>I795/'data'!$C$15*1000</f>
        <v>3.5</v>
      </c>
      <c r="N795" s="19">
        <f>N794+'data'!$G$21*(M794-N794)/60*C794</f>
        <v>3.49969500761633</v>
      </c>
      <c r="O795" s="20">
        <f>IF(N795&lt;='data'!$G$22,1.89,1.47)</f>
        <v>1.47</v>
      </c>
      <c r="P795" s="19">
        <f>$A795</f>
        <v>3955</v>
      </c>
      <c r="Q795" s="20">
        <f>'data'!$G$23-'data'!$G$23*(1-('data'!$G$22^O795)/('data'!$G$22^O795+N795^O795))</f>
        <v>41.0736527072509</v>
      </c>
      <c r="R795" s="20">
        <f>VLOOKUP(IF(P795-'data'!$G$24&lt;0,0,P795-'data'!$G$24),P2:Q1104,2)</f>
        <v>41.0737951593513</v>
      </c>
    </row>
    <row r="796" ht="20.05" customHeight="1">
      <c r="A796" s="17">
        <f>$A795+C795</f>
        <v>3960</v>
      </c>
      <c r="B796" s="18">
        <v>3.5</v>
      </c>
      <c r="C796" s="19">
        <v>5</v>
      </c>
      <c r="D796" t="b" s="20">
        <v>0</v>
      </c>
      <c r="E796" s="21"/>
      <c r="F796" s="22">
        <f>3600*(B796*'data'!$C$15/1000-H796-I795)/C796</f>
        <v>609.100234320829</v>
      </c>
      <c r="G796" s="22">
        <f>IF(F796&gt;'data'!$H$28,'data'!$H$28,IF(F796&lt;0,0,F796))</f>
        <v>609.100234320829</v>
      </c>
      <c r="H796" s="22">
        <f>(J796*'data'!$C$16+K796*OFFSET('data'!$C$17,0,D796)-I795*(OFFSET('data'!$C$18,0,D796)+'data'!$C$19+OFFSET('data'!$C$20,0,D796)))*$C796/60</f>
        <v>-0.845972547667833</v>
      </c>
      <c r="I796" s="22">
        <f>(G796/60)*$C796/60+H796+I795</f>
        <v>22.9087323943552</v>
      </c>
      <c r="J796" s="22">
        <f>J795+('data'!$C$19*I795-'data'!$C$16*J795)*$C796/60</f>
        <v>93.447813870343</v>
      </c>
      <c r="K796" s="22">
        <f>K795+(OFFSET('data'!$C$20,0,D796)*I795-OFFSET('data'!$C$17,0,D796)*K795)*$C796/60</f>
        <v>238.634060126082</v>
      </c>
      <c r="L796" s="23">
        <f>$A796/60</f>
        <v>66</v>
      </c>
      <c r="M796" s="19">
        <f>I796/'data'!$C$15*1000</f>
        <v>3.5</v>
      </c>
      <c r="N796" s="19">
        <f>N795+'data'!$G$21*(M795-N795)/60*C795</f>
        <v>3.49969859652674</v>
      </c>
      <c r="O796" s="20">
        <f>IF(N796&lt;='data'!$G$22,1.89,1.47)</f>
        <v>1.47</v>
      </c>
      <c r="P796" s="19">
        <f>$A796</f>
        <v>3960</v>
      </c>
      <c r="Q796" s="20">
        <f>'data'!$G$23-'data'!$G$23*(1-('data'!$G$22^O796)/('data'!$G$22^O796+N796^O796))</f>
        <v>41.073618135797</v>
      </c>
      <c r="R796" s="20">
        <f>VLOOKUP(IF(P796-'data'!$G$24&lt;0,0,P796-'data'!$G$24),P2:Q1104,2)</f>
        <v>41.0737589114599</v>
      </c>
    </row>
    <row r="797" ht="20.05" customHeight="1">
      <c r="A797" s="17">
        <f>$A796+C796</f>
        <v>3965</v>
      </c>
      <c r="B797" s="18">
        <v>3.5</v>
      </c>
      <c r="C797" s="19">
        <v>5</v>
      </c>
      <c r="D797" t="b" s="20">
        <v>0</v>
      </c>
      <c r="E797" s="21"/>
      <c r="F797" s="22">
        <f>3600*(B797*'data'!$C$15/1000-H797-I796)/C797</f>
        <v>609.014526890423</v>
      </c>
      <c r="G797" s="22">
        <f>IF(F797&gt;'data'!$H$28,'data'!$H$28,IF(F797&lt;0,0,F797))</f>
        <v>609.014526890423</v>
      </c>
      <c r="H797" s="22">
        <f>(J797*'data'!$C$16+K797*OFFSET('data'!$C$17,0,D797)-I796*(OFFSET('data'!$C$18,0,D797)+'data'!$C$19+OFFSET('data'!$C$20,0,D797)))*$C797/60</f>
        <v>-0.845853509570047</v>
      </c>
      <c r="I797" s="22">
        <f>(G797/60)*$C797/60+H797+I796</f>
        <v>22.9087323943552</v>
      </c>
      <c r="J797" s="22">
        <f>J796+('data'!$C$19*I796-'data'!$C$16*J796)*$C797/60</f>
        <v>93.4530869277782</v>
      </c>
      <c r="K797" s="22">
        <f>K796+(OFFSET('data'!$C$20,0,D797)*I796-OFFSET('data'!$C$17,0,D797)*K796)*$C797/60</f>
        <v>238.897682584268</v>
      </c>
      <c r="L797" s="23">
        <f>$A797/60</f>
        <v>66.0833333333333</v>
      </c>
      <c r="M797" s="19">
        <f>I797/'data'!$C$15*1000</f>
        <v>3.5</v>
      </c>
      <c r="N797" s="19">
        <f>N796+'data'!$G$21*(M796-N796)/60*C796</f>
        <v>3.49970214320568</v>
      </c>
      <c r="O797" s="20">
        <f>IF(N797&lt;='data'!$G$22,1.89,1.47)</f>
        <v>1.47</v>
      </c>
      <c r="P797" s="19">
        <f>$A797</f>
        <v>3965</v>
      </c>
      <c r="Q797" s="20">
        <f>'data'!$G$23-'data'!$G$23*(1-('data'!$G$22^O797)/('data'!$G$22^O797+N797^O797))</f>
        <v>41.0735839711935</v>
      </c>
      <c r="R797" s="20">
        <f>VLOOKUP(IF(P797-'data'!$G$24&lt;0,0,P797-'data'!$G$24),P2:Q1104,2)</f>
        <v>41.073723090150</v>
      </c>
    </row>
    <row r="798" ht="20.05" customHeight="1">
      <c r="A798" s="17">
        <f>$A797+C797</f>
        <v>3970</v>
      </c>
      <c r="B798" s="18">
        <v>3.5</v>
      </c>
      <c r="C798" s="19">
        <v>5</v>
      </c>
      <c r="D798" t="b" s="20">
        <v>0</v>
      </c>
      <c r="E798" s="21"/>
      <c r="F798" s="22">
        <f>3600*(B798*'data'!$C$15/1000-H798-I797)/C798</f>
        <v>608.928971401344</v>
      </c>
      <c r="G798" s="22">
        <f>IF(F798&gt;'data'!$H$28,'data'!$H$28,IF(F798&lt;0,0,F798))</f>
        <v>608.928971401344</v>
      </c>
      <c r="H798" s="22">
        <f>(J798*'data'!$C$16+K798*OFFSET('data'!$C$17,0,D798)-I797*(OFFSET('data'!$C$18,0,D798)+'data'!$C$19+OFFSET('data'!$C$20,0,D798)))*$C798/60</f>
        <v>-0.845734682501881</v>
      </c>
      <c r="I798" s="22">
        <f>(G798/60)*$C798/60+H798+I797</f>
        <v>22.9087323943552</v>
      </c>
      <c r="J798" s="22">
        <f>J797+('data'!$C$19*I797-'data'!$C$16*J797)*$C798/60</f>
        <v>93.4583290410273</v>
      </c>
      <c r="K798" s="22">
        <f>K797+(OFFSET('data'!$C$20,0,D798)*I797-OFFSET('data'!$C$17,0,D798)*K797)*$C798/60</f>
        <v>239.161216948542</v>
      </c>
      <c r="L798" s="23">
        <f>$A798/60</f>
        <v>66.1666666666667</v>
      </c>
      <c r="M798" s="19">
        <f>I798/'data'!$C$15*1000</f>
        <v>3.5</v>
      </c>
      <c r="N798" s="19">
        <f>N797+'data'!$G$21*(M797-N797)/60*C797</f>
        <v>3.49970564815009</v>
      </c>
      <c r="O798" s="20">
        <f>IF(N798&lt;='data'!$G$22,1.89,1.47)</f>
        <v>1.47</v>
      </c>
      <c r="P798" s="19">
        <f>$A798</f>
        <v>3970</v>
      </c>
      <c r="Q798" s="20">
        <f>'data'!$G$23-'data'!$G$23*(1-('data'!$G$22^O798)/('data'!$G$22^O798+N798^O798))</f>
        <v>41.073550208652</v>
      </c>
      <c r="R798" s="20">
        <f>VLOOKUP(IF(P798-'data'!$G$24&lt;0,0,P798-'data'!$G$24),P2:Q1104,2)</f>
        <v>41.0736876904009</v>
      </c>
    </row>
    <row r="799" ht="20.05" customHeight="1">
      <c r="A799" s="17">
        <f>$A798+C798</f>
        <v>3975</v>
      </c>
      <c r="B799" s="18">
        <v>3.5</v>
      </c>
      <c r="C799" s="19">
        <v>5</v>
      </c>
      <c r="D799" t="b" s="20">
        <v>0</v>
      </c>
      <c r="E799" s="21"/>
      <c r="F799" s="22">
        <f>3600*(B799*'data'!$C$15/1000-H799-I798)/C799</f>
        <v>608.843567079243</v>
      </c>
      <c r="G799" s="22">
        <f>IF(F799&gt;'data'!$H$28,'data'!$H$28,IF(F799&lt;0,0,F799))</f>
        <v>608.843567079243</v>
      </c>
      <c r="H799" s="22">
        <f>(J799*'data'!$C$16+K799*OFFSET('data'!$C$17,0,D799)-I798*(OFFSET('data'!$C$18,0,D799)+'data'!$C$19+OFFSET('data'!$C$20,0,D799)))*$C799/60</f>
        <v>-0.8456160653878531</v>
      </c>
      <c r="I799" s="22">
        <f>(G799/60)*$C799/60+H799+I798</f>
        <v>22.9087323943552</v>
      </c>
      <c r="J799" s="22">
        <f>J798+('data'!$C$19*I798-'data'!$C$16*J798)*$C799/60</f>
        <v>93.4635403916819</v>
      </c>
      <c r="K799" s="22">
        <f>K798+(OFFSET('data'!$C$20,0,D799)*I798-OFFSET('data'!$C$17,0,D799)*K798)*$C799/60</f>
        <v>239.424663248343</v>
      </c>
      <c r="L799" s="23">
        <f>$A799/60</f>
        <v>66.25</v>
      </c>
      <c r="M799" s="19">
        <f>I799/'data'!$C$15*1000</f>
        <v>3.5</v>
      </c>
      <c r="N799" s="19">
        <f>N798+'data'!$G$21*(M798-N798)/60*C798</f>
        <v>3.49970911185107</v>
      </c>
      <c r="O799" s="20">
        <f>IF(N799&lt;='data'!$G$22,1.89,1.47)</f>
        <v>1.47</v>
      </c>
      <c r="P799" s="19">
        <f>$A799</f>
        <v>3975</v>
      </c>
      <c r="Q799" s="20">
        <f>'data'!$G$23-'data'!$G$23*(1-('data'!$G$22^O799)/('data'!$G$22^O799+N799^O799))</f>
        <v>41.0735168434405</v>
      </c>
      <c r="R799" s="20">
        <f>VLOOKUP(IF(P799-'data'!$G$24&lt;0,0,P799-'data'!$G$24),P2:Q1104,2)</f>
        <v>41.0736527072509</v>
      </c>
    </row>
    <row r="800" ht="20.05" customHeight="1">
      <c r="A800" s="17">
        <f>$A799+C799</f>
        <v>3980</v>
      </c>
      <c r="B800" s="18">
        <v>3.5</v>
      </c>
      <c r="C800" s="19">
        <v>5</v>
      </c>
      <c r="D800" t="b" s="20">
        <v>0</v>
      </c>
      <c r="E800" s="21"/>
      <c r="F800" s="22">
        <f>3600*(B800*'data'!$C$15/1000-H800-I799)/C800</f>
        <v>608.758313154281</v>
      </c>
      <c r="G800" s="22">
        <f>IF(F800&gt;'data'!$H$28,'data'!$H$28,IF(F800&lt;0,0,F800))</f>
        <v>608.758313154281</v>
      </c>
      <c r="H800" s="22">
        <f>(J800*'data'!$C$16+K800*OFFSET('data'!$C$17,0,D800)-I799*(OFFSET('data'!$C$18,0,D800)+'data'!$C$19+OFFSET('data'!$C$20,0,D800)))*$C800/60</f>
        <v>-0.845497657158738</v>
      </c>
      <c r="I800" s="22">
        <f>(G800/60)*$C800/60+H800+I799</f>
        <v>22.9087323943552</v>
      </c>
      <c r="J800" s="22">
        <f>J799+('data'!$C$19*I799-'data'!$C$16*J799)*$C800/60</f>
        <v>93.4687211602679</v>
      </c>
      <c r="K800" s="22">
        <f>K799+(OFFSET('data'!$C$20,0,D800)*I799-OFFSET('data'!$C$17,0,D800)*K799)*$C800/60</f>
        <v>239.688021513098</v>
      </c>
      <c r="L800" s="23">
        <f>$A800/60</f>
        <v>66.3333333333333</v>
      </c>
      <c r="M800" s="19">
        <f>I800/'data'!$C$15*1000</f>
        <v>3.5</v>
      </c>
      <c r="N800" s="19">
        <f>N799+'data'!$G$21*(M799-N799)/60*C799</f>
        <v>3.49971253479394</v>
      </c>
      <c r="O800" s="20">
        <f>IF(N800&lt;='data'!$G$22,1.89,1.47)</f>
        <v>1.47</v>
      </c>
      <c r="P800" s="19">
        <f>$A800</f>
        <v>3980</v>
      </c>
      <c r="Q800" s="20">
        <f>'data'!$G$23-'data'!$G$23*(1-('data'!$G$22^O800)/('data'!$G$22^O800+N800^O800))</f>
        <v>41.0734838708826</v>
      </c>
      <c r="R800" s="20">
        <f>VLOOKUP(IF(P800-'data'!$G$24&lt;0,0,P800-'data'!$G$24),P2:Q1104,2)</f>
        <v>41.073618135797</v>
      </c>
    </row>
    <row r="801" ht="20.05" customHeight="1">
      <c r="A801" s="17">
        <f>$A800+C800</f>
        <v>3985</v>
      </c>
      <c r="B801" s="18">
        <v>3.5</v>
      </c>
      <c r="C801" s="19">
        <v>5</v>
      </c>
      <c r="D801" t="b" s="20">
        <v>0</v>
      </c>
      <c r="E801" s="21"/>
      <c r="F801" s="22">
        <f>3600*(B801*'data'!$C$15/1000-H801-I800)/C801</f>
        <v>608.6732088610941</v>
      </c>
      <c r="G801" s="22">
        <f>IF(F801&gt;'data'!$H$28,'data'!$H$28,IF(F801&lt;0,0,F801))</f>
        <v>608.6732088610941</v>
      </c>
      <c r="H801" s="22">
        <f>(J801*'data'!$C$16+K801*OFFSET('data'!$C$17,0,D801)-I800*(OFFSET('data'!$C$18,0,D801)+'data'!$C$19+OFFSET('data'!$C$20,0,D801)))*$C801/60</f>
        <v>-0.845379456751534</v>
      </c>
      <c r="I801" s="22">
        <f>(G801/60)*$C801/60+H801+I800</f>
        <v>22.9087323943552</v>
      </c>
      <c r="J801" s="22">
        <f>J800+('data'!$C$19*I800-'data'!$C$16*J800)*$C801/60</f>
        <v>93.4738715262517</v>
      </c>
      <c r="K801" s="22">
        <f>K800+(OFFSET('data'!$C$20,0,D801)*I800-OFFSET('data'!$C$17,0,D801)*K800)*$C801/60</f>
        <v>239.951291772226</v>
      </c>
      <c r="L801" s="23">
        <f>$A801/60</f>
        <v>66.4166666666667</v>
      </c>
      <c r="M801" s="19">
        <f>I801/'data'!$C$15*1000</f>
        <v>3.5</v>
      </c>
      <c r="N801" s="19">
        <f>N800+'data'!$G$21*(M800-N800)/60*C800</f>
        <v>3.49971591745831</v>
      </c>
      <c r="O801" s="20">
        <f>IF(N801&lt;='data'!$G$22,1.89,1.47)</f>
        <v>1.47</v>
      </c>
      <c r="P801" s="19">
        <f>$A801</f>
        <v>3985</v>
      </c>
      <c r="Q801" s="20">
        <f>'data'!$G$23-'data'!$G$23*(1-('data'!$G$22^O801)/('data'!$G$22^O801+N801^O801))</f>
        <v>41.0734512863569</v>
      </c>
      <c r="R801" s="20">
        <f>VLOOKUP(IF(P801-'data'!$G$24&lt;0,0,P801-'data'!$G$24),P2:Q1104,2)</f>
        <v>41.0735839711935</v>
      </c>
    </row>
    <row r="802" ht="20.05" customHeight="1">
      <c r="A802" s="17">
        <f>$A801+C801</f>
        <v>3990</v>
      </c>
      <c r="B802" s="18">
        <v>3.5</v>
      </c>
      <c r="C802" s="19">
        <v>5</v>
      </c>
      <c r="D802" t="b" s="20">
        <v>0</v>
      </c>
      <c r="E802" s="21"/>
      <c r="F802" s="22">
        <f>3600*(B802*'data'!$C$15/1000-H802-I801)/C802</f>
        <v>608.588253438769</v>
      </c>
      <c r="G802" s="22">
        <f>IF(F802&gt;'data'!$H$28,'data'!$H$28,IF(F802&lt;0,0,F802))</f>
        <v>608.588253438769</v>
      </c>
      <c r="H802" s="22">
        <f>(J802*'data'!$C$16+K802*OFFSET('data'!$C$17,0,D802)-I801*(OFFSET('data'!$C$18,0,D802)+'data'!$C$19+OFFSET('data'!$C$20,0,D802)))*$C802/60</f>
        <v>-0.845261463109417</v>
      </c>
      <c r="I802" s="22">
        <f>(G802/60)*$C802/60+H802+I801</f>
        <v>22.9087323943552</v>
      </c>
      <c r="J802" s="22">
        <f>J801+('data'!$C$19*I801-'data'!$C$16*J801)*$C802/60</f>
        <v>93.4789916680468</v>
      </c>
      <c r="K802" s="22">
        <f>K801+(OFFSET('data'!$C$20,0,D802)*I801-OFFSET('data'!$C$17,0,D802)*K801)*$C802/60</f>
        <v>240.214474055136</v>
      </c>
      <c r="L802" s="23">
        <f>$A802/60</f>
        <v>66.5</v>
      </c>
      <c r="M802" s="19">
        <f>I802/'data'!$C$15*1000</f>
        <v>3.5</v>
      </c>
      <c r="N802" s="19">
        <f>N801+'data'!$G$21*(M801-N801)/60*C801</f>
        <v>3.49971926031815</v>
      </c>
      <c r="O802" s="20">
        <f>IF(N802&lt;='data'!$G$22,1.89,1.47)</f>
        <v>1.47</v>
      </c>
      <c r="P802" s="19">
        <f>$A802</f>
        <v>3990</v>
      </c>
      <c r="Q802" s="20">
        <f>'data'!$G$23-'data'!$G$23*(1-('data'!$G$22^O802)/('data'!$G$22^O802+N802^O802))</f>
        <v>41.0734190852965</v>
      </c>
      <c r="R802" s="20">
        <f>VLOOKUP(IF(P802-'data'!$G$24&lt;0,0,P802-'data'!$G$24),P2:Q1104,2)</f>
        <v>41.073550208652</v>
      </c>
    </row>
    <row r="803" ht="20.05" customHeight="1">
      <c r="A803" s="17">
        <f>$A802+C802</f>
        <v>3995</v>
      </c>
      <c r="B803" s="18">
        <v>3.5</v>
      </c>
      <c r="C803" s="19">
        <v>5</v>
      </c>
      <c r="D803" t="b" s="20">
        <v>0</v>
      </c>
      <c r="E803" s="21"/>
      <c r="F803" s="22">
        <f>3600*(B803*'data'!$C$15/1000-H803-I802)/C803</f>
        <v>608.503446130825</v>
      </c>
      <c r="G803" s="22">
        <f>IF(F803&gt;'data'!$H$28,'data'!$H$28,IF(F803&lt;0,0,F803))</f>
        <v>608.503446130825</v>
      </c>
      <c r="H803" s="22">
        <f>(J803*'data'!$C$16+K803*OFFSET('data'!$C$17,0,D803)-I802*(OFFSET('data'!$C$18,0,D803)+'data'!$C$19+OFFSET('data'!$C$20,0,D803)))*$C803/60</f>
        <v>-0.845143675181716</v>
      </c>
      <c r="I803" s="22">
        <f>(G803/60)*$C803/60+H803+I802</f>
        <v>22.9087323943552</v>
      </c>
      <c r="J803" s="22">
        <f>J802+('data'!$C$19*I802-'data'!$C$16*J802)*$C803/60</f>
        <v>93.4840817630194</v>
      </c>
      <c r="K803" s="22">
        <f>K802+(OFFSET('data'!$C$20,0,D803)*I802-OFFSET('data'!$C$17,0,D803)*K802)*$C803/60</f>
        <v>240.477568391226</v>
      </c>
      <c r="L803" s="23">
        <f>$A803/60</f>
        <v>66.5833333333333</v>
      </c>
      <c r="M803" s="19">
        <f>I803/'data'!$C$15*1000</f>
        <v>3.5</v>
      </c>
      <c r="N803" s="19">
        <f>N802+'data'!$G$21*(M802-N802)/60*C802</f>
        <v>3.49972256384185</v>
      </c>
      <c r="O803" s="20">
        <f>IF(N803&lt;='data'!$G$22,1.89,1.47)</f>
        <v>1.47</v>
      </c>
      <c r="P803" s="19">
        <f>$A803</f>
        <v>3995</v>
      </c>
      <c r="Q803" s="20">
        <f>'data'!$G$23-'data'!$G$23*(1-('data'!$G$22^O803)/('data'!$G$22^O803+N803^O803))</f>
        <v>41.0733872631882</v>
      </c>
      <c r="R803" s="20">
        <f>VLOOKUP(IF(P803-'data'!$G$24&lt;0,0,P803-'data'!$G$24),P2:Q1104,2)</f>
        <v>41.0735168434405</v>
      </c>
    </row>
    <row r="804" ht="20.05" customHeight="1">
      <c r="A804" s="17">
        <f>$A803+C803</f>
        <v>4000</v>
      </c>
      <c r="B804" s="18">
        <v>3.5</v>
      </c>
      <c r="C804" s="19">
        <v>5</v>
      </c>
      <c r="D804" t="b" s="20">
        <v>0</v>
      </c>
      <c r="E804" s="21"/>
      <c r="F804" s="22">
        <f>3600*(B804*'data'!$C$15/1000-H804-I803)/C804</f>
        <v>608.418786185174</v>
      </c>
      <c r="G804" s="22">
        <f>IF(F804&gt;'data'!$H$28,'data'!$H$28,IF(F804&lt;0,0,F804))</f>
        <v>608.418786185174</v>
      </c>
      <c r="H804" s="22">
        <f>(J804*'data'!$C$16+K804*OFFSET('data'!$C$17,0,D804)-I803*(OFFSET('data'!$C$18,0,D804)+'data'!$C$19+OFFSET('data'!$C$20,0,D804)))*$C804/60</f>
        <v>-0.845026091923868</v>
      </c>
      <c r="I804" s="22">
        <f>(G804/60)*$C804/60+H804+I803</f>
        <v>22.9087323943552</v>
      </c>
      <c r="J804" s="22">
        <f>J803+('data'!$C$19*I803-'data'!$C$16*J803)*$C804/60</f>
        <v>93.4891419874951</v>
      </c>
      <c r="K804" s="22">
        <f>K803+(OFFSET('data'!$C$20,0,D804)*I803-OFFSET('data'!$C$17,0,D804)*K803)*$C804/60</f>
        <v>240.740574809885</v>
      </c>
      <c r="L804" s="23">
        <f>$A804/60</f>
        <v>66.6666666666667</v>
      </c>
      <c r="M804" s="19">
        <f>I804/'data'!$C$15*1000</f>
        <v>3.5</v>
      </c>
      <c r="N804" s="19">
        <f>N803+'data'!$G$21*(M803-N803)/60*C803</f>
        <v>3.49972582849228</v>
      </c>
      <c r="O804" s="20">
        <f>IF(N804&lt;='data'!$G$22,1.89,1.47)</f>
        <v>1.47</v>
      </c>
      <c r="P804" s="19">
        <f>$A804</f>
        <v>4000</v>
      </c>
      <c r="Q804" s="20">
        <f>'data'!$G$23-'data'!$G$23*(1-('data'!$G$22^O804)/('data'!$G$22^O804+N804^O804))</f>
        <v>41.073355815572</v>
      </c>
      <c r="R804" s="20">
        <f>VLOOKUP(IF(P804-'data'!$G$24&lt;0,0,P804-'data'!$G$24),P2:Q1104,2)</f>
        <v>41.0734838708826</v>
      </c>
    </row>
    <row r="805" ht="20.05" customHeight="1">
      <c r="A805" s="17">
        <f>$A804+C804</f>
        <v>4005</v>
      </c>
      <c r="B805" s="18">
        <v>3.5</v>
      </c>
      <c r="C805" s="19">
        <v>5</v>
      </c>
      <c r="D805" t="b" s="20">
        <v>0</v>
      </c>
      <c r="E805" s="21"/>
      <c r="F805" s="22">
        <f>3600*(B805*'data'!$C$15/1000-H805-I804)/C805</f>
        <v>608.334272854109</v>
      </c>
      <c r="G805" s="22">
        <f>IF(F805&gt;'data'!$H$28,'data'!$H$28,IF(F805&lt;0,0,F805))</f>
        <v>608.334272854109</v>
      </c>
      <c r="H805" s="22">
        <f>(J805*'data'!$C$16+K805*OFFSET('data'!$C$17,0,D805)-I804*(OFFSET('data'!$C$18,0,D805)+'data'!$C$19+OFFSET('data'!$C$20,0,D805)))*$C805/60</f>
        <v>-0.844908712297388</v>
      </c>
      <c r="I805" s="22">
        <f>(G805/60)*$C805/60+H805+I804</f>
        <v>22.9087323943552</v>
      </c>
      <c r="J805" s="22">
        <f>J804+('data'!$C$19*I804-'data'!$C$16*J804)*$C805/60</f>
        <v>93.49417251676461</v>
      </c>
      <c r="K805" s="22">
        <f>K804+(OFFSET('data'!$C$20,0,D805)*I804-OFFSET('data'!$C$17,0,D805)*K804)*$C805/60</f>
        <v>241.003493340493</v>
      </c>
      <c r="L805" s="23">
        <f>$A805/60</f>
        <v>66.75</v>
      </c>
      <c r="M805" s="19">
        <f>I805/'data'!$C$15*1000</f>
        <v>3.5</v>
      </c>
      <c r="N805" s="19">
        <f>N804+'data'!$G$21*(M804-N804)/60*C804</f>
        <v>3.49972905472687</v>
      </c>
      <c r="O805" s="20">
        <f>IF(N805&lt;='data'!$G$22,1.89,1.47)</f>
        <v>1.47</v>
      </c>
      <c r="P805" s="19">
        <f>$A805</f>
        <v>4005</v>
      </c>
      <c r="Q805" s="20">
        <f>'data'!$G$23-'data'!$G$23*(1-('data'!$G$22^O805)/('data'!$G$22^O805+N805^O805))</f>
        <v>41.0733247380405</v>
      </c>
      <c r="R805" s="20">
        <f>VLOOKUP(IF(P805-'data'!$G$24&lt;0,0,P805-'data'!$G$24),P2:Q1104,2)</f>
        <v>41.0734512863569</v>
      </c>
    </row>
    <row r="806" ht="20.05" customHeight="1">
      <c r="A806" s="17">
        <f>$A805+C805</f>
        <v>4010</v>
      </c>
      <c r="B806" s="18">
        <v>3.5</v>
      </c>
      <c r="C806" s="19">
        <v>5</v>
      </c>
      <c r="D806" t="b" s="20">
        <v>0</v>
      </c>
      <c r="E806" s="21"/>
      <c r="F806" s="22">
        <f>3600*(B806*'data'!$C$15/1000-H806-I805)/C806</f>
        <v>608.249905394266</v>
      </c>
      <c r="G806" s="22">
        <f>IF(F806&gt;'data'!$H$28,'data'!$H$28,IF(F806&lt;0,0,F806))</f>
        <v>608.249905394266</v>
      </c>
      <c r="H806" s="22">
        <f>(J806*'data'!$C$16+K806*OFFSET('data'!$C$17,0,D806)-I805*(OFFSET('data'!$C$18,0,D806)+'data'!$C$19+OFFSET('data'!$C$20,0,D806)))*$C806/60</f>
        <v>-0.844791535269829</v>
      </c>
      <c r="I806" s="22">
        <f>(G806/60)*$C806/60+H806+I805</f>
        <v>22.9087323943552</v>
      </c>
      <c r="J806" s="22">
        <f>J805+('data'!$C$19*I805-'data'!$C$16*J805)*$C806/60</f>
        <v>93.499173525090</v>
      </c>
      <c r="K806" s="22">
        <f>K805+(OFFSET('data'!$C$20,0,D806)*I805-OFFSET('data'!$C$17,0,D806)*K805)*$C806/60</f>
        <v>241.266324012418</v>
      </c>
      <c r="L806" s="23">
        <f>$A806/60</f>
        <v>66.8333333333333</v>
      </c>
      <c r="M806" s="19">
        <f>I806/'data'!$C$15*1000</f>
        <v>3.5</v>
      </c>
      <c r="N806" s="19">
        <f>N805+'data'!$G$21*(M805-N805)/60*C805</f>
        <v>3.49973224299767</v>
      </c>
      <c r="O806" s="20">
        <f>IF(N806&lt;='data'!$G$22,1.89,1.47)</f>
        <v>1.47</v>
      </c>
      <c r="P806" s="19">
        <f>$A806</f>
        <v>4010</v>
      </c>
      <c r="Q806" s="20">
        <f>'data'!$G$23-'data'!$G$23*(1-('data'!$G$22^O806)/('data'!$G$22^O806+N806^O806))</f>
        <v>41.0732940262378</v>
      </c>
      <c r="R806" s="20">
        <f>VLOOKUP(IF(P806-'data'!$G$24&lt;0,0,P806-'data'!$G$24),P2:Q1104,2)</f>
        <v>41.0734190852965</v>
      </c>
    </row>
    <row r="807" ht="20.05" customHeight="1">
      <c r="A807" s="17">
        <f>$A806+C806</f>
        <v>4015</v>
      </c>
      <c r="B807" s="18">
        <v>3.5</v>
      </c>
      <c r="C807" s="19">
        <v>5</v>
      </c>
      <c r="D807" t="b" s="20">
        <v>0</v>
      </c>
      <c r="E807" s="21"/>
      <c r="F807" s="22">
        <f>3600*(B807*'data'!$C$15/1000-H807-I806)/C807</f>
        <v>608.165683066608</v>
      </c>
      <c r="G807" s="22">
        <f>IF(F807&gt;'data'!$H$28,'data'!$H$28,IF(F807&lt;0,0,F807))</f>
        <v>608.165683066608</v>
      </c>
      <c r="H807" s="22">
        <f>(J807*'data'!$C$16+K807*OFFSET('data'!$C$17,0,D807)-I806*(OFFSET('data'!$C$18,0,D807)+'data'!$C$19+OFFSET('data'!$C$20,0,D807)))*$C807/60</f>
        <v>-0.844674559814748</v>
      </c>
      <c r="I807" s="22">
        <f>(G807/60)*$C807/60+H807+I806</f>
        <v>22.9087323943552</v>
      </c>
      <c r="J807" s="22">
        <f>J806+('data'!$C$19*I806-'data'!$C$16*J806)*$C807/60</f>
        <v>93.5041451857108</v>
      </c>
      <c r="K807" s="22">
        <f>K806+(OFFSET('data'!$C$20,0,D807)*I806-OFFSET('data'!$C$17,0,D807)*K806)*$C807/60</f>
        <v>241.529066855020</v>
      </c>
      <c r="L807" s="23">
        <f>$A807/60</f>
        <v>66.9166666666667</v>
      </c>
      <c r="M807" s="19">
        <f>I807/'data'!$C$15*1000</f>
        <v>3.5</v>
      </c>
      <c r="N807" s="19">
        <f>N806+'data'!$G$21*(M806-N806)/60*C806</f>
        <v>3.49973539375141</v>
      </c>
      <c r="O807" s="20">
        <f>IF(N807&lt;='data'!$G$22,1.89,1.47)</f>
        <v>1.47</v>
      </c>
      <c r="P807" s="19">
        <f>$A807</f>
        <v>4015</v>
      </c>
      <c r="Q807" s="20">
        <f>'data'!$G$23-'data'!$G$23*(1-('data'!$G$22^O807)/('data'!$G$22^O807+N807^O807))</f>
        <v>41.0732636758596</v>
      </c>
      <c r="R807" s="20">
        <f>VLOOKUP(IF(P807-'data'!$G$24&lt;0,0,P807-'data'!$G$24),P2:Q1104,2)</f>
        <v>41.0733872631882</v>
      </c>
    </row>
    <row r="808" ht="20.05" customHeight="1">
      <c r="A808" s="17">
        <f>$A807+C807</f>
        <v>4020</v>
      </c>
      <c r="B808" s="18">
        <v>3.5</v>
      </c>
      <c r="C808" s="19">
        <v>5</v>
      </c>
      <c r="D808" t="b" s="20">
        <v>0</v>
      </c>
      <c r="E808" s="21"/>
      <c r="F808" s="22">
        <f>3600*(B808*'data'!$C$15/1000-H808-I807)/C808</f>
        <v>608.081605136394</v>
      </c>
      <c r="G808" s="22">
        <f>IF(F808&gt;'data'!$H$28,'data'!$H$28,IF(F808&lt;0,0,F808))</f>
        <v>608.081605136394</v>
      </c>
      <c r="H808" s="22">
        <f>(J808*'data'!$C$16+K808*OFFSET('data'!$C$17,0,D808)-I807*(OFFSET('data'!$C$18,0,D808)+'data'!$C$19+OFFSET('data'!$C$20,0,D808)))*$C808/60</f>
        <v>-0.844557784911673</v>
      </c>
      <c r="I808" s="22">
        <f>(G808/60)*$C808/60+H808+I807</f>
        <v>22.9087323943552</v>
      </c>
      <c r="J808" s="22">
        <f>J807+('data'!$C$19*I807-'data'!$C$16*J807)*$C808/60</f>
        <v>93.50908767084979</v>
      </c>
      <c r="K808" s="22">
        <f>K807+(OFFSET('data'!$C$20,0,D808)*I807-OFFSET('data'!$C$17,0,D808)*K807)*$C808/60</f>
        <v>241.791721897649</v>
      </c>
      <c r="L808" s="23">
        <f>$A808/60</f>
        <v>67</v>
      </c>
      <c r="M808" s="19">
        <f>I808/'data'!$C$15*1000</f>
        <v>3.5</v>
      </c>
      <c r="N808" s="19">
        <f>N807+'data'!$G$21*(M807-N807)/60*C807</f>
        <v>3.49973850742956</v>
      </c>
      <c r="O808" s="20">
        <f>IF(N808&lt;='data'!$G$22,1.89,1.47)</f>
        <v>1.47</v>
      </c>
      <c r="P808" s="19">
        <f>$A808</f>
        <v>4020</v>
      </c>
      <c r="Q808" s="20">
        <f>'data'!$G$23-'data'!$G$23*(1-('data'!$G$22^O808)/('data'!$G$22^O808+N808^O808))</f>
        <v>41.0732336826523</v>
      </c>
      <c r="R808" s="20">
        <f>VLOOKUP(IF(P808-'data'!$G$24&lt;0,0,P808-'data'!$G$24),P2:Q1104,2)</f>
        <v>41.073355815572</v>
      </c>
    </row>
    <row r="809" ht="20.05" customHeight="1">
      <c r="A809" s="17">
        <f>$A808+C808</f>
        <v>4025</v>
      </c>
      <c r="B809" s="18">
        <v>3.5</v>
      </c>
      <c r="C809" s="19">
        <v>5</v>
      </c>
      <c r="D809" t="b" s="20">
        <v>0</v>
      </c>
      <c r="E809" s="21"/>
      <c r="F809" s="22">
        <f>3600*(B809*'data'!$C$15/1000-H809-I808)/C809</f>
        <v>607.9976708731569</v>
      </c>
      <c r="G809" s="22">
        <f>IF(F809&gt;'data'!$H$28,'data'!$H$28,IF(F809&lt;0,0,F809))</f>
        <v>607.9976708731569</v>
      </c>
      <c r="H809" s="22">
        <f>(J809*'data'!$C$16+K809*OFFSET('data'!$C$17,0,D809)-I808*(OFFSET('data'!$C$18,0,D809)+'data'!$C$19+OFFSET('data'!$C$20,0,D809)))*$C809/60</f>
        <v>-0.8444412095460661</v>
      </c>
      <c r="I809" s="22">
        <f>(G809/60)*$C809/60+H809+I808</f>
        <v>22.9087323943552</v>
      </c>
      <c r="J809" s="22">
        <f>J808+('data'!$C$19*I808-'data'!$C$16*J808)*$C809/60</f>
        <v>93.5140011517191</v>
      </c>
      <c r="K809" s="22">
        <f>K808+(OFFSET('data'!$C$20,0,D809)*I808-OFFSET('data'!$C$17,0,D809)*K808)*$C809/60</f>
        <v>242.054289169645</v>
      </c>
      <c r="L809" s="23">
        <f>$A809/60</f>
        <v>67.0833333333333</v>
      </c>
      <c r="M809" s="19">
        <f>I809/'data'!$C$15*1000</f>
        <v>3.5</v>
      </c>
      <c r="N809" s="19">
        <f>N808+'data'!$G$21*(M808-N808)/60*C808</f>
        <v>3.49974158446839</v>
      </c>
      <c r="O809" s="20">
        <f>IF(N809&lt;='data'!$G$22,1.89,1.47)</f>
        <v>1.47</v>
      </c>
      <c r="P809" s="19">
        <f>$A809</f>
        <v>4025</v>
      </c>
      <c r="Q809" s="20">
        <f>'data'!$G$23-'data'!$G$23*(1-('data'!$G$22^O809)/('data'!$G$22^O809+N809^O809))</f>
        <v>41.0732040424122</v>
      </c>
      <c r="R809" s="20">
        <f>VLOOKUP(IF(P809-'data'!$G$24&lt;0,0,P809-'data'!$G$24),P2:Q1104,2)</f>
        <v>41.0733247380405</v>
      </c>
    </row>
    <row r="810" ht="20.05" customHeight="1">
      <c r="A810" s="17">
        <f>$A809+C809</f>
        <v>4030</v>
      </c>
      <c r="B810" s="18">
        <v>3.5</v>
      </c>
      <c r="C810" s="19">
        <v>5</v>
      </c>
      <c r="D810" t="b" s="20">
        <v>0</v>
      </c>
      <c r="E810" s="21"/>
      <c r="F810" s="22">
        <f>3600*(B810*'data'!$C$15/1000-H810-I809)/C810</f>
        <v>607.913879550676</v>
      </c>
      <c r="G810" s="22">
        <f>IF(F810&gt;'data'!$H$28,'data'!$H$28,IF(F810&lt;0,0,F810))</f>
        <v>607.913879550676</v>
      </c>
      <c r="H810" s="22">
        <f>(J810*'data'!$C$16+K810*OFFSET('data'!$C$17,0,D810)-I809*(OFFSET('data'!$C$18,0,D810)+'data'!$C$19+OFFSET('data'!$C$20,0,D810)))*$C810/60</f>
        <v>-0.844324832709287</v>
      </c>
      <c r="I810" s="22">
        <f>(G810/60)*$C810/60+H810+I809</f>
        <v>22.9087323943552</v>
      </c>
      <c r="J810" s="22">
        <f>J809+('data'!$C$19*I809-'data'!$C$16*J809)*$C810/60</f>
        <v>93.5188857985262</v>
      </c>
      <c r="K810" s="22">
        <f>K809+(OFFSET('data'!$C$20,0,D810)*I809-OFFSET('data'!$C$17,0,D810)*K809)*$C810/60</f>
        <v>242.316768700337</v>
      </c>
      <c r="L810" s="23">
        <f>$A810/60</f>
        <v>67.1666666666667</v>
      </c>
      <c r="M810" s="19">
        <f>I810/'data'!$C$15*1000</f>
        <v>3.5</v>
      </c>
      <c r="N810" s="19">
        <f>N809+'data'!$G$21*(M809-N809)/60*C809</f>
        <v>3.49974462529905</v>
      </c>
      <c r="O810" s="20">
        <f>IF(N810&lt;='data'!$G$22,1.89,1.47)</f>
        <v>1.47</v>
      </c>
      <c r="P810" s="19">
        <f>$A810</f>
        <v>4030</v>
      </c>
      <c r="Q810" s="20">
        <f>'data'!$G$23-'data'!$G$23*(1-('data'!$G$22^O810)/('data'!$G$22^O810+N810^O810))</f>
        <v>41.0731747509851</v>
      </c>
      <c r="R810" s="20">
        <f>VLOOKUP(IF(P810-'data'!$G$24&lt;0,0,P810-'data'!$G$24),P2:Q1104,2)</f>
        <v>41.0732940262378</v>
      </c>
    </row>
    <row r="811" ht="20.05" customHeight="1">
      <c r="A811" s="17">
        <f>$A810+C810</f>
        <v>4035</v>
      </c>
      <c r="B811" s="18">
        <v>3.5</v>
      </c>
      <c r="C811" s="19">
        <v>5</v>
      </c>
      <c r="D811" t="b" s="20">
        <v>0</v>
      </c>
      <c r="E811" s="21"/>
      <c r="F811" s="22">
        <f>3600*(B811*'data'!$C$15/1000-H811-I810)/C811</f>
        <v>607.8302304469551</v>
      </c>
      <c r="G811" s="22">
        <f>IF(F811&gt;'data'!$H$28,'data'!$H$28,IF(F811&lt;0,0,F811))</f>
        <v>607.8302304469551</v>
      </c>
      <c r="H811" s="22">
        <f>(J811*'data'!$C$16+K811*OFFSET('data'!$C$17,0,D811)-I810*(OFFSET('data'!$C$18,0,D811)+'data'!$C$19+OFFSET('data'!$C$20,0,D811)))*$C811/60</f>
        <v>-0.844208653398563</v>
      </c>
      <c r="I811" s="22">
        <f>(G811/60)*$C811/60+H811+I810</f>
        <v>22.9087323943552</v>
      </c>
      <c r="J811" s="22">
        <f>J810+('data'!$C$19*I810-'data'!$C$16*J810)*$C811/60</f>
        <v>93.5237417804796</v>
      </c>
      <c r="K811" s="22">
        <f>K810+(OFFSET('data'!$C$20,0,D811)*I810-OFFSET('data'!$C$17,0,D811)*K810)*$C811/60</f>
        <v>242.579160519046</v>
      </c>
      <c r="L811" s="23">
        <f>$A811/60</f>
        <v>67.25</v>
      </c>
      <c r="M811" s="19">
        <f>I811/'data'!$C$15*1000</f>
        <v>3.5</v>
      </c>
      <c r="N811" s="19">
        <f>N810+'data'!$G$21*(M810-N810)/60*C810</f>
        <v>3.49974763034761</v>
      </c>
      <c r="O811" s="20">
        <f>IF(N811&lt;='data'!$G$22,1.89,1.47)</f>
        <v>1.47</v>
      </c>
      <c r="P811" s="19">
        <f>$A811</f>
        <v>4035</v>
      </c>
      <c r="Q811" s="20">
        <f>'data'!$G$23-'data'!$G$23*(1-('data'!$G$22^O811)/('data'!$G$22^O811+N811^O811))</f>
        <v>41.0731458042657</v>
      </c>
      <c r="R811" s="20">
        <f>VLOOKUP(IF(P811-'data'!$G$24&lt;0,0,P811-'data'!$G$24),P2:Q1104,2)</f>
        <v>41.0732636758596</v>
      </c>
    </row>
    <row r="812" ht="20.05" customHeight="1">
      <c r="A812" s="17">
        <f>$A811+C811</f>
        <v>4040</v>
      </c>
      <c r="B812" s="18">
        <v>3.5</v>
      </c>
      <c r="C812" s="19">
        <v>5</v>
      </c>
      <c r="D812" t="b" s="20">
        <v>0</v>
      </c>
      <c r="E812" s="21"/>
      <c r="F812" s="22">
        <f>3600*(B812*'data'!$C$15/1000-H812-I811)/C812</f>
        <v>607.746722844191</v>
      </c>
      <c r="G812" s="22">
        <f>IF(F812&gt;'data'!$H$28,'data'!$H$28,IF(F812&lt;0,0,F812))</f>
        <v>607.746722844191</v>
      </c>
      <c r="H812" s="22">
        <f>(J812*'data'!$C$16+K812*OFFSET('data'!$C$17,0,D812)-I811*(OFFSET('data'!$C$18,0,D812)+'data'!$C$19+OFFSET('data'!$C$20,0,D812)))*$C812/60</f>
        <v>-0.844092670616947</v>
      </c>
      <c r="I812" s="22">
        <f>(G812/60)*$C812/60+H812+I811</f>
        <v>22.9087323943552</v>
      </c>
      <c r="J812" s="22">
        <f>J811+('data'!$C$19*I811-'data'!$C$16*J811)*$C812/60</f>
        <v>93.528569265795</v>
      </c>
      <c r="K812" s="22">
        <f>K811+(OFFSET('data'!$C$20,0,D812)*I811-OFFSET('data'!$C$17,0,D812)*K811)*$C812/60</f>
        <v>242.841464655083</v>
      </c>
      <c r="L812" s="23">
        <f>$A812/60</f>
        <v>67.3333333333333</v>
      </c>
      <c r="M812" s="19">
        <f>I812/'data'!$C$15*1000</f>
        <v>3.5</v>
      </c>
      <c r="N812" s="19">
        <f>N811+'data'!$G$21*(M811-N811)/60*C811</f>
        <v>3.49975060003512</v>
      </c>
      <c r="O812" s="20">
        <f>IF(N812&lt;='data'!$G$22,1.89,1.47)</f>
        <v>1.47</v>
      </c>
      <c r="P812" s="19">
        <f>$A812</f>
        <v>4040</v>
      </c>
      <c r="Q812" s="20">
        <f>'data'!$G$23-'data'!$G$23*(1-('data'!$G$22^O812)/('data'!$G$22^O812+N812^O812))</f>
        <v>41.0731171981972</v>
      </c>
      <c r="R812" s="20">
        <f>VLOOKUP(IF(P812-'data'!$G$24&lt;0,0,P812-'data'!$G$24),P2:Q1104,2)</f>
        <v>41.0732336826523</v>
      </c>
    </row>
    <row r="813" ht="20.05" customHeight="1">
      <c r="A813" s="17">
        <f>$A812+C812</f>
        <v>4045</v>
      </c>
      <c r="B813" s="18">
        <v>3.5</v>
      </c>
      <c r="C813" s="19">
        <v>5</v>
      </c>
      <c r="D813" t="b" s="20">
        <v>0</v>
      </c>
      <c r="E813" s="21"/>
      <c r="F813" s="22">
        <f>3600*(B813*'data'!$C$15/1000-H813-I812)/C813</f>
        <v>607.663356028762</v>
      </c>
      <c r="G813" s="22">
        <f>IF(F813&gt;'data'!$H$28,'data'!$H$28,IF(F813&lt;0,0,F813))</f>
        <v>607.663356028762</v>
      </c>
      <c r="H813" s="22">
        <f>(J813*'data'!$C$16+K813*OFFSET('data'!$C$17,0,D813)-I812*(OFFSET('data'!$C$18,0,D813)+'data'!$C$19+OFFSET('data'!$C$20,0,D813)))*$C813/60</f>
        <v>-0.843976883373295</v>
      </c>
      <c r="I813" s="22">
        <f>(G813/60)*$C813/60+H813+I812</f>
        <v>22.9087323943552</v>
      </c>
      <c r="J813" s="22">
        <f>J812+('data'!$C$19*I812-'data'!$C$16*J812)*$C813/60</f>
        <v>93.5333684217008</v>
      </c>
      <c r="K813" s="22">
        <f>K812+(OFFSET('data'!$C$20,0,D813)*I812-OFFSET('data'!$C$17,0,D813)*K812)*$C813/60</f>
        <v>243.103681137748</v>
      </c>
      <c r="L813" s="23">
        <f>$A813/60</f>
        <v>67.4166666666667</v>
      </c>
      <c r="M813" s="19">
        <f>I813/'data'!$C$15*1000</f>
        <v>3.5</v>
      </c>
      <c r="N813" s="19">
        <f>N812+'data'!$G$21*(M812-N812)/60*C812</f>
        <v>3.49975353477768</v>
      </c>
      <c r="O813" s="20">
        <f>IF(N813&lt;='data'!$G$22,1.89,1.47)</f>
        <v>1.47</v>
      </c>
      <c r="P813" s="19">
        <f>$A813</f>
        <v>4045</v>
      </c>
      <c r="Q813" s="20">
        <f>'data'!$G$23-'data'!$G$23*(1-('data'!$G$22^O813)/('data'!$G$22^O813+N813^O813))</f>
        <v>41.0730889287703</v>
      </c>
      <c r="R813" s="20">
        <f>VLOOKUP(IF(P813-'data'!$G$24&lt;0,0,P813-'data'!$G$24),P2:Q1104,2)</f>
        <v>41.0732040424122</v>
      </c>
    </row>
    <row r="814" ht="20.05" customHeight="1">
      <c r="A814" s="17">
        <f>$A813+C813</f>
        <v>4050</v>
      </c>
      <c r="B814" s="18">
        <v>3.5</v>
      </c>
      <c r="C814" s="19">
        <v>5</v>
      </c>
      <c r="D814" t="b" s="20">
        <v>0</v>
      </c>
      <c r="E814" s="21"/>
      <c r="F814" s="22">
        <f>3600*(B814*'data'!$C$15/1000-H814-I813)/C814</f>
        <v>607.5801292911869</v>
      </c>
      <c r="G814" s="22">
        <f>IF(F814&gt;'data'!$H$28,'data'!$H$28,IF(F814&lt;0,0,F814))</f>
        <v>607.5801292911869</v>
      </c>
      <c r="H814" s="22">
        <f>(J814*'data'!$C$16+K814*OFFSET('data'!$C$17,0,D814)-I813*(OFFSET('data'!$C$18,0,D814)+'data'!$C$19+OFFSET('data'!$C$20,0,D814)))*$C814/60</f>
        <v>-0.843861290682219</v>
      </c>
      <c r="I814" s="22">
        <f>(G814/60)*$C814/60+H814+I813</f>
        <v>22.9087323943552</v>
      </c>
      <c r="J814" s="22">
        <f>J813+('data'!$C$19*I813-'data'!$C$16*J813)*$C814/60</f>
        <v>93.5381394144441</v>
      </c>
      <c r="K814" s="22">
        <f>K813+(OFFSET('data'!$C$20,0,D814)*I813-OFFSET('data'!$C$17,0,D814)*K813)*$C814/60</f>
        <v>243.365809996331</v>
      </c>
      <c r="L814" s="23">
        <f>$A814/60</f>
        <v>67.5</v>
      </c>
      <c r="M814" s="19">
        <f>I814/'data'!$C$15*1000</f>
        <v>3.5</v>
      </c>
      <c r="N814" s="19">
        <f>N813+'data'!$G$21*(M813-N813)/60*C813</f>
        <v>3.4997564349865</v>
      </c>
      <c r="O814" s="20">
        <f>IF(N814&lt;='data'!$G$22,1.89,1.47)</f>
        <v>1.47</v>
      </c>
      <c r="P814" s="19">
        <f>$A814</f>
        <v>4050</v>
      </c>
      <c r="Q814" s="20">
        <f>'data'!$G$23-'data'!$G$23*(1-('data'!$G$22^O814)/('data'!$G$22^O814+N814^O814))</f>
        <v>41.0730609920231</v>
      </c>
      <c r="R814" s="20">
        <f>VLOOKUP(IF(P814-'data'!$G$24&lt;0,0,P814-'data'!$G$24),P2:Q1104,2)</f>
        <v>41.0731747509851</v>
      </c>
    </row>
    <row r="815" ht="20.05" customHeight="1">
      <c r="A815" s="17">
        <f>$A814+C814</f>
        <v>4055</v>
      </c>
      <c r="B815" s="18">
        <v>3.5</v>
      </c>
      <c r="C815" s="19">
        <v>5</v>
      </c>
      <c r="D815" t="b" s="20">
        <v>0</v>
      </c>
      <c r="E815" s="21"/>
      <c r="F815" s="22">
        <f>3600*(B815*'data'!$C$15/1000-H815-I814)/C815</f>
        <v>607.497041926115</v>
      </c>
      <c r="G815" s="22">
        <f>IF(F815&gt;'data'!$H$28,'data'!$H$28,IF(F815&lt;0,0,F815))</f>
        <v>607.497041926115</v>
      </c>
      <c r="H815" s="22">
        <f>(J815*'data'!$C$16+K815*OFFSET('data'!$C$17,0,D815)-I814*(OFFSET('data'!$C$18,0,D815)+'data'!$C$19+OFFSET('data'!$C$20,0,D815)))*$C815/60</f>
        <v>-0.843745891564064</v>
      </c>
      <c r="I815" s="22">
        <f>(G815/60)*$C815/60+H815+I814</f>
        <v>22.9087323943552</v>
      </c>
      <c r="J815" s="22">
        <f>J814+('data'!$C$19*I814-'data'!$C$16*J814)*$C815/60</f>
        <v>93.5428824092965</v>
      </c>
      <c r="K815" s="22">
        <f>K814+(OFFSET('data'!$C$20,0,D815)*I814-OFFSET('data'!$C$17,0,D815)*K814)*$C815/60</f>
        <v>243.627851260114</v>
      </c>
      <c r="L815" s="23">
        <f>$A815/60</f>
        <v>67.5833333333333</v>
      </c>
      <c r="M815" s="19">
        <f>I815/'data'!$C$15*1000</f>
        <v>3.5</v>
      </c>
      <c r="N815" s="19">
        <f>N814+'data'!$G$21*(M814-N814)/60*C814</f>
        <v>3.49975930106795</v>
      </c>
      <c r="O815" s="20">
        <f>IF(N815&lt;='data'!$G$22,1.89,1.47)</f>
        <v>1.47</v>
      </c>
      <c r="P815" s="19">
        <f>$A815</f>
        <v>4055</v>
      </c>
      <c r="Q815" s="20">
        <f>'data'!$G$23-'data'!$G$23*(1-('data'!$G$22^O815)/('data'!$G$22^O815+N815^O815))</f>
        <v>41.0730333840402</v>
      </c>
      <c r="R815" s="20">
        <f>VLOOKUP(IF(P815-'data'!$G$24&lt;0,0,P815-'data'!$G$24),P2:Q1104,2)</f>
        <v>41.0731458042657</v>
      </c>
    </row>
    <row r="816" ht="20.05" customHeight="1">
      <c r="A816" s="17">
        <f>$A815+C815</f>
        <v>4060</v>
      </c>
      <c r="B816" s="18">
        <v>3.5</v>
      </c>
      <c r="C816" s="19">
        <v>5</v>
      </c>
      <c r="D816" t="b" s="20">
        <v>0</v>
      </c>
      <c r="E816" s="21"/>
      <c r="F816" s="22">
        <f>3600*(B816*'data'!$C$15/1000-H816-I815)/C816</f>
        <v>607.414093232292</v>
      </c>
      <c r="G816" s="22">
        <f>IF(F816&gt;'data'!$H$28,'data'!$H$28,IF(F816&lt;0,0,F816))</f>
        <v>607.414093232292</v>
      </c>
      <c r="H816" s="22">
        <f>(J816*'data'!$C$16+K816*OFFSET('data'!$C$17,0,D816)-I815*(OFFSET('data'!$C$18,0,D816)+'data'!$C$19+OFFSET('data'!$C$20,0,D816)))*$C816/60</f>
        <v>-0.843630685044865</v>
      </c>
      <c r="I816" s="22">
        <f>(G816/60)*$C816/60+H816+I815</f>
        <v>22.9087323943552</v>
      </c>
      <c r="J816" s="22">
        <f>J815+('data'!$C$19*I815-'data'!$C$16*J815)*$C816/60</f>
        <v>93.5475975705595</v>
      </c>
      <c r="K816" s="22">
        <f>K815+(OFFSET('data'!$C$20,0,D816)*I815-OFFSET('data'!$C$17,0,D816)*K815)*$C816/60</f>
        <v>243.889804958369</v>
      </c>
      <c r="L816" s="23">
        <f>$A816/60</f>
        <v>67.6666666666667</v>
      </c>
      <c r="M816" s="19">
        <f>I816/'data'!$C$15*1000</f>
        <v>3.5</v>
      </c>
      <c r="N816" s="19">
        <f>N815+'data'!$G$21*(M815-N815)/60*C815</f>
        <v>3.49976213342361</v>
      </c>
      <c r="O816" s="20">
        <f>IF(N816&lt;='data'!$G$22,1.89,1.47)</f>
        <v>1.47</v>
      </c>
      <c r="P816" s="19">
        <f>$A816</f>
        <v>4060</v>
      </c>
      <c r="Q816" s="20">
        <f>'data'!$G$23-'data'!$G$23*(1-('data'!$G$22^O816)/('data'!$G$22^O816+N816^O816))</f>
        <v>41.0730061009523</v>
      </c>
      <c r="R816" s="20">
        <f>VLOOKUP(IF(P816-'data'!$G$24&lt;0,0,P816-'data'!$G$24),P2:Q1104,2)</f>
        <v>41.0731171981972</v>
      </c>
    </row>
    <row r="817" ht="20.05" customHeight="1">
      <c r="A817" s="17">
        <f>$A816+C816</f>
        <v>4065</v>
      </c>
      <c r="B817" s="18">
        <v>3.5</v>
      </c>
      <c r="C817" s="19">
        <v>5</v>
      </c>
      <c r="D817" t="b" s="20">
        <v>0</v>
      </c>
      <c r="E817" s="21"/>
      <c r="F817" s="22">
        <f>3600*(B817*'data'!$C$15/1000-H817-I816)/C817</f>
        <v>607.331282512542</v>
      </c>
      <c r="G817" s="22">
        <f>IF(F817&gt;'data'!$H$28,'data'!$H$28,IF(F817&lt;0,0,F817))</f>
        <v>607.331282512542</v>
      </c>
      <c r="H817" s="22">
        <f>(J817*'data'!$C$16+K817*OFFSET('data'!$C$17,0,D817)-I816*(OFFSET('data'!$C$18,0,D817)+'data'!$C$19+OFFSET('data'!$C$20,0,D817)))*$C817/60</f>
        <v>-0.843515670156324</v>
      </c>
      <c r="I817" s="22">
        <f>(G817/60)*$C817/60+H817+I816</f>
        <v>22.9087323943552</v>
      </c>
      <c r="J817" s="22">
        <f>J816+('data'!$C$19*I816-'data'!$C$16*J816)*$C817/60</f>
        <v>93.5522850615706</v>
      </c>
      <c r="K817" s="22">
        <f>K816+(OFFSET('data'!$C$20,0,D817)*I816-OFFSET('data'!$C$17,0,D817)*K816)*$C817/60</f>
        <v>244.151671120356</v>
      </c>
      <c r="L817" s="23">
        <f>$A817/60</f>
        <v>67.75</v>
      </c>
      <c r="M817" s="19">
        <f>I817/'data'!$C$15*1000</f>
        <v>3.5</v>
      </c>
      <c r="N817" s="19">
        <f>N816+'data'!$G$21*(M816-N816)/60*C816</f>
        <v>3.49976493245033</v>
      </c>
      <c r="O817" s="20">
        <f>IF(N817&lt;='data'!$G$22,1.89,1.47)</f>
        <v>1.47</v>
      </c>
      <c r="P817" s="19">
        <f>$A817</f>
        <v>4065</v>
      </c>
      <c r="Q817" s="20">
        <f>'data'!$G$23-'data'!$G$23*(1-('data'!$G$22^O817)/('data'!$G$22^O817+N817^O817))</f>
        <v>41.0729791389357</v>
      </c>
      <c r="R817" s="20">
        <f>VLOOKUP(IF(P817-'data'!$G$24&lt;0,0,P817-'data'!$G$24),P2:Q1104,2)</f>
        <v>41.0730889287703</v>
      </c>
    </row>
    <row r="818" ht="20.05" customHeight="1">
      <c r="A818" s="17">
        <f>$A817+C817</f>
        <v>4070</v>
      </c>
      <c r="B818" s="18">
        <v>3.5</v>
      </c>
      <c r="C818" s="19">
        <v>5</v>
      </c>
      <c r="D818" t="b" s="20">
        <v>0</v>
      </c>
      <c r="E818" s="21"/>
      <c r="F818" s="22">
        <f>3600*(B818*'data'!$C$15/1000-H818-I817)/C818</f>
        <v>607.248609073741</v>
      </c>
      <c r="G818" s="22">
        <f>IF(F818&gt;'data'!$H$28,'data'!$H$28,IF(F818&lt;0,0,F818))</f>
        <v>607.248609073741</v>
      </c>
      <c r="H818" s="22">
        <f>(J818*'data'!$C$16+K818*OFFSET('data'!$C$17,0,D818)-I817*(OFFSET('data'!$C$18,0,D818)+'data'!$C$19+OFFSET('data'!$C$20,0,D818)))*$C818/60</f>
        <v>-0.843400845935767</v>
      </c>
      <c r="I818" s="22">
        <f>(G818/60)*$C818/60+H818+I817</f>
        <v>22.9087323943552</v>
      </c>
      <c r="J818" s="22">
        <f>J817+('data'!$C$19*I817-'data'!$C$16*J817)*$C818/60</f>
        <v>93.5569450447088</v>
      </c>
      <c r="K818" s="22">
        <f>K817+(OFFSET('data'!$C$20,0,D818)*I817-OFFSET('data'!$C$17,0,D818)*K817)*$C818/60</f>
        <v>244.413449775328</v>
      </c>
      <c r="L818" s="23">
        <f>$A818/60</f>
        <v>67.8333333333333</v>
      </c>
      <c r="M818" s="19">
        <f>I818/'data'!$C$15*1000</f>
        <v>3.5</v>
      </c>
      <c r="N818" s="19">
        <f>N817+'data'!$G$21*(M817-N817)/60*C817</f>
        <v>3.49976769854031</v>
      </c>
      <c r="O818" s="20">
        <f>IF(N818&lt;='data'!$G$22,1.89,1.47)</f>
        <v>1.47</v>
      </c>
      <c r="P818" s="19">
        <f>$A818</f>
        <v>4070</v>
      </c>
      <c r="Q818" s="20">
        <f>'data'!$G$23-'data'!$G$23*(1-('data'!$G$22^O818)/('data'!$G$22^O818+N818^O818))</f>
        <v>41.0729524942118</v>
      </c>
      <c r="R818" s="20">
        <f>VLOOKUP(IF(P818-'data'!$G$24&lt;0,0,P818-'data'!$G$24),P2:Q1104,2)</f>
        <v>41.0730609920231</v>
      </c>
    </row>
    <row r="819" ht="20.05" customHeight="1">
      <c r="A819" s="17">
        <f>$A818+C818</f>
        <v>4075</v>
      </c>
      <c r="B819" s="18">
        <v>3.5</v>
      </c>
      <c r="C819" s="19">
        <v>5</v>
      </c>
      <c r="D819" t="b" s="20">
        <v>0</v>
      </c>
      <c r="E819" s="21"/>
      <c r="F819" s="22">
        <f>3600*(B819*'data'!$C$15/1000-H819-I818)/C819</f>
        <v>607.1660722267929</v>
      </c>
      <c r="G819" s="22">
        <f>IF(F819&gt;'data'!$H$28,'data'!$H$28,IF(F819&lt;0,0,F819))</f>
        <v>607.1660722267929</v>
      </c>
      <c r="H819" s="22">
        <f>(J819*'data'!$C$16+K819*OFFSET('data'!$C$17,0,D819)-I818*(OFFSET('data'!$C$18,0,D819)+'data'!$C$19+OFFSET('data'!$C$20,0,D819)))*$C819/60</f>
        <v>-0.843286211426117</v>
      </c>
      <c r="I819" s="22">
        <f>(G819/60)*$C819/60+H819+I818</f>
        <v>22.9087323943552</v>
      </c>
      <c r="J819" s="22">
        <f>J818+('data'!$C$19*I818-'data'!$C$16*J818)*$C819/60</f>
        <v>93.5615776814</v>
      </c>
      <c r="K819" s="22">
        <f>K818+(OFFSET('data'!$C$20,0,D819)*I818-OFFSET('data'!$C$17,0,D819)*K818)*$C819/60</f>
        <v>244.675140952526</v>
      </c>
      <c r="L819" s="23">
        <f>$A819/60</f>
        <v>67.9166666666667</v>
      </c>
      <c r="M819" s="19">
        <f>I819/'data'!$C$15*1000</f>
        <v>3.5</v>
      </c>
      <c r="N819" s="19">
        <f>N818+'data'!$G$21*(M818-N818)/60*C818</f>
        <v>3.49977043208112</v>
      </c>
      <c r="O819" s="20">
        <f>IF(N819&lt;='data'!$G$22,1.89,1.47)</f>
        <v>1.47</v>
      </c>
      <c r="P819" s="19">
        <f>$A819</f>
        <v>4075</v>
      </c>
      <c r="Q819" s="20">
        <f>'data'!$G$23-'data'!$G$23*(1-('data'!$G$22^O819)/('data'!$G$22^O819+N819^O819))</f>
        <v>41.0729261630462</v>
      </c>
      <c r="R819" s="20">
        <f>VLOOKUP(IF(P819-'data'!$G$24&lt;0,0,P819-'data'!$G$24),P2:Q1104,2)</f>
        <v>41.0730333840402</v>
      </c>
    </row>
    <row r="820" ht="20.05" customHeight="1">
      <c r="A820" s="17">
        <f>$A819+C819</f>
        <v>4080</v>
      </c>
      <c r="B820" s="18">
        <v>3.5</v>
      </c>
      <c r="C820" s="19">
        <v>5</v>
      </c>
      <c r="D820" t="b" s="20">
        <v>0</v>
      </c>
      <c r="E820" s="21"/>
      <c r="F820" s="22">
        <f>3600*(B820*'data'!$C$15/1000-H820-I819)/C820</f>
        <v>607.083671286608</v>
      </c>
      <c r="G820" s="22">
        <f>IF(F820&gt;'data'!$H$28,'data'!$H$28,IF(F820&lt;0,0,F820))</f>
        <v>607.083671286608</v>
      </c>
      <c r="H820" s="22">
        <f>(J820*'data'!$C$16+K820*OFFSET('data'!$C$17,0,D820)-I819*(OFFSET('data'!$C$18,0,D820)+'data'!$C$19+OFFSET('data'!$C$20,0,D820)))*$C820/60</f>
        <v>-0.8431717656758601</v>
      </c>
      <c r="I820" s="22">
        <f>(G820/60)*$C820/60+H820+I819</f>
        <v>22.9087323943552</v>
      </c>
      <c r="J820" s="22">
        <f>J819+('data'!$C$19*I819-'data'!$C$16*J819)*$C820/60</f>
        <v>93.566183132123</v>
      </c>
      <c r="K820" s="22">
        <f>K819+(OFFSET('data'!$C$20,0,D820)*I819-OFFSET('data'!$C$17,0,D820)*K819)*$C820/60</f>
        <v>244.936744681183</v>
      </c>
      <c r="L820" s="23">
        <f>$A820/60</f>
        <v>68</v>
      </c>
      <c r="M820" s="19">
        <f>I820/'data'!$C$15*1000</f>
        <v>3.5</v>
      </c>
      <c r="N820" s="19">
        <f>N819+'data'!$G$21*(M819-N819)/60*C819</f>
        <v>3.49977313345577</v>
      </c>
      <c r="O820" s="20">
        <f>IF(N820&lt;='data'!$G$22,1.89,1.47)</f>
        <v>1.47</v>
      </c>
      <c r="P820" s="19">
        <f>$A820</f>
        <v>4080</v>
      </c>
      <c r="Q820" s="20">
        <f>'data'!$G$23-'data'!$G$23*(1-('data'!$G$22^O820)/('data'!$G$22^O820+N820^O820))</f>
        <v>41.0729001417488</v>
      </c>
      <c r="R820" s="20">
        <f>VLOOKUP(IF(P820-'data'!$G$24&lt;0,0,P820-'data'!$G$24),P2:Q1104,2)</f>
        <v>41.0730061009523</v>
      </c>
    </row>
    <row r="821" ht="20.05" customHeight="1">
      <c r="A821" s="17">
        <f>$A820+C820</f>
        <v>4085</v>
      </c>
      <c r="B821" s="18">
        <v>3.5</v>
      </c>
      <c r="C821" s="19">
        <v>5</v>
      </c>
      <c r="D821" t="b" s="20">
        <v>0</v>
      </c>
      <c r="E821" s="21"/>
      <c r="F821" s="22">
        <f>3600*(B821*'data'!$C$15/1000-H821-I820)/C821</f>
        <v>607.001405572075</v>
      </c>
      <c r="G821" s="22">
        <f>IF(F821&gt;'data'!$H$28,'data'!$H$28,IF(F821&lt;0,0,F821))</f>
        <v>607.001405572075</v>
      </c>
      <c r="H821" s="22">
        <f>(J821*'data'!$C$16+K821*OFFSET('data'!$C$17,0,D821)-I820*(OFFSET('data'!$C$18,0,D821)+'data'!$C$19+OFFSET('data'!$C$20,0,D821)))*$C821/60</f>
        <v>-0.843057507739008</v>
      </c>
      <c r="I821" s="22">
        <f>(G821/60)*$C821/60+H821+I820</f>
        <v>22.9087323943552</v>
      </c>
      <c r="J821" s="22">
        <f>J820+('data'!$C$19*I820-'data'!$C$16*J820)*$C821/60</f>
        <v>93.57076155641479</v>
      </c>
      <c r="K821" s="22">
        <f>K820+(OFFSET('data'!$C$20,0,D821)*I820-OFFSET('data'!$C$17,0,D821)*K820)*$C821/60</f>
        <v>245.198260990521</v>
      </c>
      <c r="L821" s="23">
        <f>$A821/60</f>
        <v>68.0833333333333</v>
      </c>
      <c r="M821" s="19">
        <f>I821/'data'!$C$15*1000</f>
        <v>3.5</v>
      </c>
      <c r="N821" s="19">
        <f>N820+'data'!$G$21*(M820-N820)/60*C820</f>
        <v>3.49977580304277</v>
      </c>
      <c r="O821" s="20">
        <f>IF(N821&lt;='data'!$G$22,1.89,1.47)</f>
        <v>1.47</v>
      </c>
      <c r="P821" s="19">
        <f>$A821</f>
        <v>4085</v>
      </c>
      <c r="Q821" s="20">
        <f>'data'!$G$23-'data'!$G$23*(1-('data'!$G$22^O821)/('data'!$G$22^O821+N821^O821))</f>
        <v>41.0728744266726</v>
      </c>
      <c r="R821" s="20">
        <f>VLOOKUP(IF(P821-'data'!$G$24&lt;0,0,P821-'data'!$G$24),P2:Q1104,2)</f>
        <v>41.0729791389357</v>
      </c>
    </row>
    <row r="822" ht="20.05" customHeight="1">
      <c r="A822" s="17">
        <f>$A821+C821</f>
        <v>4090</v>
      </c>
      <c r="B822" s="18">
        <v>3.5</v>
      </c>
      <c r="C822" s="19">
        <v>5</v>
      </c>
      <c r="D822" t="b" s="20">
        <v>0</v>
      </c>
      <c r="E822" s="21"/>
      <c r="F822" s="22">
        <f>3600*(B822*'data'!$C$15/1000-H822-I821)/C822</f>
        <v>606.919274406044</v>
      </c>
      <c r="G822" s="22">
        <f>IF(F822&gt;'data'!$H$28,'data'!$H$28,IF(F822&lt;0,0,F822))</f>
        <v>606.919274406044</v>
      </c>
      <c r="H822" s="22">
        <f>(J822*'data'!$C$16+K822*OFFSET('data'!$C$17,0,D822)-I821*(OFFSET('data'!$C$18,0,D822)+'data'!$C$19+OFFSET('data'!$C$20,0,D822)))*$C822/60</f>
        <v>-0.842943436675076</v>
      </c>
      <c r="I822" s="22">
        <f>(G822/60)*$C822/60+H822+I821</f>
        <v>22.9087323943552</v>
      </c>
      <c r="J822" s="22">
        <f>J821+('data'!$C$19*I821-'data'!$C$16*J821)*$C822/60</f>
        <v>93.5753131128762</v>
      </c>
      <c r="K822" s="22">
        <f>K821+(OFFSET('data'!$C$20,0,D822)*I821-OFFSET('data'!$C$17,0,D822)*K821)*$C822/60</f>
        <v>245.459689909752</v>
      </c>
      <c r="L822" s="23">
        <f>$A822/60</f>
        <v>68.1666666666667</v>
      </c>
      <c r="M822" s="19">
        <f>I822/'data'!$C$15*1000</f>
        <v>3.5</v>
      </c>
      <c r="N822" s="19">
        <f>N821+'data'!$G$21*(M821-N821)/60*C821</f>
        <v>3.49977844121617</v>
      </c>
      <c r="O822" s="20">
        <f>IF(N822&lt;='data'!$G$22,1.89,1.47)</f>
        <v>1.47</v>
      </c>
      <c r="P822" s="19">
        <f>$A822</f>
        <v>4090</v>
      </c>
      <c r="Q822" s="20">
        <f>'data'!$G$23-'data'!$G$23*(1-('data'!$G$22^O822)/('data'!$G$22^O822+N822^O822))</f>
        <v>41.0728490142138</v>
      </c>
      <c r="R822" s="20">
        <f>VLOOKUP(IF(P822-'data'!$G$24&lt;0,0,P822-'data'!$G$24),P2:Q1104,2)</f>
        <v>41.0729524942118</v>
      </c>
    </row>
    <row r="823" ht="20.05" customHeight="1">
      <c r="A823" s="17">
        <f>$A822+C822</f>
        <v>4095</v>
      </c>
      <c r="B823" s="18">
        <v>3.5</v>
      </c>
      <c r="C823" s="19">
        <v>5</v>
      </c>
      <c r="D823" t="b" s="20">
        <v>0</v>
      </c>
      <c r="E823" s="21"/>
      <c r="F823" s="22">
        <f>3600*(B823*'data'!$C$15/1000-H823-I822)/C823</f>
        <v>606.837277115298</v>
      </c>
      <c r="G823" s="22">
        <f>IF(F823&gt;'data'!$H$28,'data'!$H$28,IF(F823&lt;0,0,F823))</f>
        <v>606.837277115298</v>
      </c>
      <c r="H823" s="22">
        <f>(J823*'data'!$C$16+K823*OFFSET('data'!$C$17,0,D823)-I822*(OFFSET('data'!$C$18,0,D823)+'data'!$C$19+OFFSET('data'!$C$20,0,D823)))*$C823/60</f>
        <v>-0.84282955154904</v>
      </c>
      <c r="I823" s="22">
        <f>(G823/60)*$C823/60+H823+I822</f>
        <v>22.9087323943552</v>
      </c>
      <c r="J823" s="22">
        <f>J822+('data'!$C$19*I822-'data'!$C$16*J822)*$C823/60</f>
        <v>93.5798379591771</v>
      </c>
      <c r="K823" s="22">
        <f>K822+(OFFSET('data'!$C$20,0,D823)*I822-OFFSET('data'!$C$17,0,D823)*K822)*$C823/60</f>
        <v>245.721031468080</v>
      </c>
      <c r="L823" s="23">
        <f>$A823/60</f>
        <v>68.25</v>
      </c>
      <c r="M823" s="19">
        <f>I823/'data'!$C$15*1000</f>
        <v>3.5</v>
      </c>
      <c r="N823" s="19">
        <f>N822+'data'!$G$21*(M822-N822)/60*C822</f>
        <v>3.49978104834562</v>
      </c>
      <c r="O823" s="20">
        <f>IF(N823&lt;='data'!$G$22,1.89,1.47)</f>
        <v>1.47</v>
      </c>
      <c r="P823" s="19">
        <f>$A823</f>
        <v>4095</v>
      </c>
      <c r="Q823" s="20">
        <f>'data'!$G$23-'data'!$G$23*(1-('data'!$G$22^O823)/('data'!$G$22^O823+N823^O823))</f>
        <v>41.0728239008109</v>
      </c>
      <c r="R823" s="20">
        <f>VLOOKUP(IF(P823-'data'!$G$24&lt;0,0,P823-'data'!$G$24),P2:Q1104,2)</f>
        <v>41.0729261630462</v>
      </c>
    </row>
    <row r="824" ht="20.05" customHeight="1">
      <c r="A824" s="17">
        <f>$A823+C823</f>
        <v>4100</v>
      </c>
      <c r="B824" s="18">
        <v>3.5</v>
      </c>
      <c r="C824" s="19">
        <v>5</v>
      </c>
      <c r="D824" t="b" s="20">
        <v>0</v>
      </c>
      <c r="E824" s="21"/>
      <c r="F824" s="22">
        <f>3600*(B824*'data'!$C$15/1000-H824-I823)/C824</f>
        <v>606.7554130305321</v>
      </c>
      <c r="G824" s="22">
        <f>IF(F824&gt;'data'!$H$28,'data'!$H$28,IF(F824&lt;0,0,F824))</f>
        <v>606.7554130305321</v>
      </c>
      <c r="H824" s="22">
        <f>(J824*'data'!$C$16+K824*OFFSET('data'!$C$17,0,D824)-I823*(OFFSET('data'!$C$18,0,D824)+'data'!$C$19+OFFSET('data'!$C$20,0,D824)))*$C824/60</f>
        <v>-0.84271585143131</v>
      </c>
      <c r="I824" s="22">
        <f>(G824/60)*$C824/60+H824+I823</f>
        <v>22.9087323943552</v>
      </c>
      <c r="J824" s="22">
        <f>J823+('data'!$C$19*I823-'data'!$C$16*J823)*$C824/60</f>
        <v>93.5843362520624</v>
      </c>
      <c r="K824" s="22">
        <f>K823+(OFFSET('data'!$C$20,0,D824)*I823-OFFSET('data'!$C$17,0,D824)*K823)*$C824/60</f>
        <v>245.982285694697</v>
      </c>
      <c r="L824" s="23">
        <f>$A824/60</f>
        <v>68.3333333333333</v>
      </c>
      <c r="M824" s="19">
        <f>I824/'data'!$C$15*1000</f>
        <v>3.5</v>
      </c>
      <c r="N824" s="19">
        <f>N823+'data'!$G$21*(M823-N823)/60*C823</f>
        <v>3.49978362479642</v>
      </c>
      <c r="O824" s="20">
        <f>IF(N824&lt;='data'!$G$22,1.89,1.47)</f>
        <v>1.47</v>
      </c>
      <c r="P824" s="19">
        <f>$A824</f>
        <v>4100</v>
      </c>
      <c r="Q824" s="20">
        <f>'data'!$G$23-'data'!$G$23*(1-('data'!$G$22^O824)/('data'!$G$22^O824+N824^O824))</f>
        <v>41.0727990829443</v>
      </c>
      <c r="R824" s="20">
        <f>VLOOKUP(IF(P824-'data'!$G$24&lt;0,0,P824-'data'!$G$24),P2:Q1104,2)</f>
        <v>41.0729001417488</v>
      </c>
    </row>
    <row r="825" ht="20.05" customHeight="1">
      <c r="A825" s="17">
        <f>$A824+C824</f>
        <v>4105</v>
      </c>
      <c r="B825" s="18">
        <v>3.5</v>
      </c>
      <c r="C825" s="19">
        <v>5</v>
      </c>
      <c r="D825" t="b" s="20">
        <v>0</v>
      </c>
      <c r="E825" s="21"/>
      <c r="F825" s="22">
        <f>3600*(B825*'data'!$C$15/1000-H825-I824)/C825</f>
        <v>606.673681486332</v>
      </c>
      <c r="G825" s="22">
        <f>IF(F825&gt;'data'!$H$28,'data'!$H$28,IF(F825&lt;0,0,F825))</f>
        <v>606.673681486332</v>
      </c>
      <c r="H825" s="22">
        <f>(J825*'data'!$C$16+K825*OFFSET('data'!$C$17,0,D825)-I824*(OFFSET('data'!$C$18,0,D825)+'data'!$C$19+OFFSET('data'!$C$20,0,D825)))*$C825/60</f>
        <v>-0.842602335397698</v>
      </c>
      <c r="I825" s="22">
        <f>(G825/60)*$C825/60+H825+I824</f>
        <v>22.9087323943552</v>
      </c>
      <c r="J825" s="22">
        <f>J824+('data'!$C$19*I824-'data'!$C$16*J824)*$C825/60</f>
        <v>93.588808147357</v>
      </c>
      <c r="K825" s="22">
        <f>K824+(OFFSET('data'!$C$20,0,D825)*I824-OFFSET('data'!$C$17,0,D825)*K824)*$C825/60</f>
        <v>246.243452618787</v>
      </c>
      <c r="L825" s="23">
        <f>$A825/60</f>
        <v>68.4166666666667</v>
      </c>
      <c r="M825" s="19">
        <f>I825/'data'!$C$15*1000</f>
        <v>3.5</v>
      </c>
      <c r="N825" s="19">
        <f>N824+'data'!$G$21*(M824-N824)/60*C824</f>
        <v>3.49978617092958</v>
      </c>
      <c r="O825" s="20">
        <f>IF(N825&lt;='data'!$G$22,1.89,1.47)</f>
        <v>1.47</v>
      </c>
      <c r="P825" s="19">
        <f>$A825</f>
        <v>4105</v>
      </c>
      <c r="Q825" s="20">
        <f>'data'!$G$23-'data'!$G$23*(1-('data'!$G$22^O825)/('data'!$G$22^O825+N825^O825))</f>
        <v>41.0727745571358</v>
      </c>
      <c r="R825" s="20">
        <f>VLOOKUP(IF(P825-'data'!$G$24&lt;0,0,P825-'data'!$G$24),P2:Q1104,2)</f>
        <v>41.0728744266726</v>
      </c>
    </row>
    <row r="826" ht="20.05" customHeight="1">
      <c r="A826" s="17">
        <f>$A825+C825</f>
        <v>4110</v>
      </c>
      <c r="B826" s="18">
        <v>3.5</v>
      </c>
      <c r="C826" s="19">
        <v>5</v>
      </c>
      <c r="D826" t="b" s="20">
        <v>0</v>
      </c>
      <c r="E826" s="21"/>
      <c r="F826" s="22">
        <f>3600*(B826*'data'!$C$15/1000-H826-I825)/C826</f>
        <v>606.592081821147</v>
      </c>
      <c r="G826" s="22">
        <f>IF(F826&gt;'data'!$H$28,'data'!$H$28,IF(F826&lt;0,0,F826))</f>
        <v>606.592081821147</v>
      </c>
      <c r="H826" s="22">
        <f>(J826*'data'!$C$16+K826*OFFSET('data'!$C$17,0,D826)-I825*(OFFSET('data'!$C$18,0,D826)+'data'!$C$19+OFFSET('data'!$C$20,0,D826)))*$C826/60</f>
        <v>-0.842489002529386</v>
      </c>
      <c r="I826" s="22">
        <f>(G826/60)*$C826/60+H826+I825</f>
        <v>22.9087323943552</v>
      </c>
      <c r="J826" s="22">
        <f>J825+('data'!$C$19*I825-'data'!$C$16*J825)*$C826/60</f>
        <v>93.59325379997129</v>
      </c>
      <c r="K826" s="22">
        <f>K825+(OFFSET('data'!$C$20,0,D826)*I825-OFFSET('data'!$C$17,0,D826)*K825)*$C826/60</f>
        <v>246.504532269524</v>
      </c>
      <c r="L826" s="23">
        <f>$A826/60</f>
        <v>68.5</v>
      </c>
      <c r="M826" s="19">
        <f>I826/'data'!$C$15*1000</f>
        <v>3.5</v>
      </c>
      <c r="N826" s="19">
        <f>N825+'data'!$G$21*(M825-N825)/60*C825</f>
        <v>3.49978868710184</v>
      </c>
      <c r="O826" s="20">
        <f>IF(N826&lt;='data'!$G$22,1.89,1.47)</f>
        <v>1.47</v>
      </c>
      <c r="P826" s="19">
        <f>$A826</f>
        <v>4110</v>
      </c>
      <c r="Q826" s="20">
        <f>'data'!$G$23-'data'!$G$23*(1-('data'!$G$22^O826)/('data'!$G$22^O826+N826^O826))</f>
        <v>41.0727503199483</v>
      </c>
      <c r="R826" s="20">
        <f>VLOOKUP(IF(P826-'data'!$G$24&lt;0,0,P826-'data'!$G$24),P2:Q1104,2)</f>
        <v>41.0728490142138</v>
      </c>
    </row>
    <row r="827" ht="20.05" customHeight="1">
      <c r="A827" s="17">
        <f>$A826+C826</f>
        <v>4115</v>
      </c>
      <c r="B827" s="18">
        <v>3.5</v>
      </c>
      <c r="C827" s="19">
        <v>5</v>
      </c>
      <c r="D827" t="b" s="20">
        <v>0</v>
      </c>
      <c r="E827" s="21"/>
      <c r="F827" s="22">
        <f>3600*(B827*'data'!$C$15/1000-H827-I826)/C827</f>
        <v>606.5106133772711</v>
      </c>
      <c r="G827" s="22">
        <f>IF(F827&gt;'data'!$H$28,'data'!$H$28,IF(F827&lt;0,0,F827))</f>
        <v>606.5106133772711</v>
      </c>
      <c r="H827" s="22">
        <f>(J827*'data'!$C$16+K827*OFFSET('data'!$C$17,0,D827)-I826*(OFFSET('data'!$C$18,0,D827)+'data'!$C$19+OFFSET('data'!$C$20,0,D827)))*$C827/60</f>
        <v>-0.842375851912891</v>
      </c>
      <c r="I827" s="22">
        <f>(G827/60)*$C827/60+H827+I826</f>
        <v>22.9087323943552</v>
      </c>
      <c r="J827" s="22">
        <f>J826+('data'!$C$19*I826-'data'!$C$16*J826)*$C827/60</f>
        <v>93.59767336390679</v>
      </c>
      <c r="K827" s="22">
        <f>K826+(OFFSET('data'!$C$20,0,D827)*I826-OFFSET('data'!$C$17,0,D827)*K826)*$C827/60</f>
        <v>246.765524676071</v>
      </c>
      <c r="L827" s="23">
        <f>$A827/60</f>
        <v>68.5833333333333</v>
      </c>
      <c r="M827" s="19">
        <f>I827/'data'!$C$15*1000</f>
        <v>3.5</v>
      </c>
      <c r="N827" s="19">
        <f>N826+'data'!$G$21*(M826-N826)/60*C826</f>
        <v>3.49979117366577</v>
      </c>
      <c r="O827" s="20">
        <f>IF(N827&lt;='data'!$G$22,1.89,1.47)</f>
        <v>1.47</v>
      </c>
      <c r="P827" s="19">
        <f>$A827</f>
        <v>4115</v>
      </c>
      <c r="Q827" s="20">
        <f>'data'!$G$23-'data'!$G$23*(1-('data'!$G$22^O827)/('data'!$G$22^O827+N827^O827))</f>
        <v>41.072726367985</v>
      </c>
      <c r="R827" s="20">
        <f>VLOOKUP(IF(P827-'data'!$G$24&lt;0,0,P827-'data'!$G$24),P2:Q1104,2)</f>
        <v>41.0728239008109</v>
      </c>
    </row>
    <row r="828" ht="20.05" customHeight="1">
      <c r="A828" s="17">
        <f>$A827+C827</f>
        <v>4120</v>
      </c>
      <c r="B828" s="18">
        <v>3.5</v>
      </c>
      <c r="C828" s="19">
        <v>5</v>
      </c>
      <c r="D828" t="b" s="20">
        <v>0</v>
      </c>
      <c r="E828" s="21"/>
      <c r="F828" s="22">
        <f>3600*(B828*'data'!$C$15/1000-H828-I827)/C828</f>
        <v>606.429275500817</v>
      </c>
      <c r="G828" s="22">
        <f>IF(F828&gt;'data'!$H$28,'data'!$H$28,IF(F828&lt;0,0,F828))</f>
        <v>606.429275500817</v>
      </c>
      <c r="H828" s="22">
        <f>(J828*'data'!$C$16+K828*OFFSET('data'!$C$17,0,D828)-I827*(OFFSET('data'!$C$18,0,D828)+'data'!$C$19+OFFSET('data'!$C$20,0,D828)))*$C828/60</f>
        <v>-0.842262882640039</v>
      </c>
      <c r="I828" s="22">
        <f>(G828/60)*$C828/60+H828+I827</f>
        <v>22.9087323943552</v>
      </c>
      <c r="J828" s="22">
        <f>J827+('data'!$C$19*I827-'data'!$C$16*J827)*$C828/60</f>
        <v>93.6020669922612</v>
      </c>
      <c r="K828" s="22">
        <f>K827+(OFFSET('data'!$C$20,0,D828)*I827-OFFSET('data'!$C$17,0,D828)*K827)*$C828/60</f>
        <v>247.026429867583</v>
      </c>
      <c r="L828" s="23">
        <f>$A828/60</f>
        <v>68.6666666666667</v>
      </c>
      <c r="M828" s="19">
        <f>I828/'data'!$C$15*1000</f>
        <v>3.5</v>
      </c>
      <c r="N828" s="19">
        <f>N827+'data'!$G$21*(M827-N827)/60*C827</f>
        <v>3.49979363096977</v>
      </c>
      <c r="O828" s="20">
        <f>IF(N828&lt;='data'!$G$22,1.89,1.47)</f>
        <v>1.47</v>
      </c>
      <c r="P828" s="19">
        <f>$A828</f>
        <v>4120</v>
      </c>
      <c r="Q828" s="20">
        <f>'data'!$G$23-'data'!$G$23*(1-('data'!$G$22^O828)/('data'!$G$22^O828+N828^O828))</f>
        <v>41.0727026978891</v>
      </c>
      <c r="R828" s="20">
        <f>VLOOKUP(IF(P828-'data'!$G$24&lt;0,0,P828-'data'!$G$24),P2:Q1104,2)</f>
        <v>41.0727990829443</v>
      </c>
    </row>
    <row r="829" ht="20.05" customHeight="1">
      <c r="A829" s="17">
        <f>$A828+C828</f>
        <v>4125</v>
      </c>
      <c r="B829" s="18">
        <v>3.5</v>
      </c>
      <c r="C829" s="19">
        <v>5</v>
      </c>
      <c r="D829" t="b" s="20">
        <v>0</v>
      </c>
      <c r="E829" s="21"/>
      <c r="F829" s="22">
        <f>3600*(B829*'data'!$C$15/1000-H829-I828)/C829</f>
        <v>606.348067541701</v>
      </c>
      <c r="G829" s="22">
        <f>IF(F829&gt;'data'!$H$28,'data'!$H$28,IF(F829&lt;0,0,F829))</f>
        <v>606.348067541701</v>
      </c>
      <c r="H829" s="22">
        <f>(J829*'data'!$C$16+K829*OFFSET('data'!$C$17,0,D829)-I828*(OFFSET('data'!$C$18,0,D829)+'data'!$C$19+OFFSET('data'!$C$20,0,D829)))*$C829/60</f>
        <v>-0.842150093807933</v>
      </c>
      <c r="I829" s="22">
        <f>(G829/60)*$C829/60+H829+I828</f>
        <v>22.9087323943552</v>
      </c>
      <c r="J829" s="22">
        <f>J828+('data'!$C$19*I828-'data'!$C$16*J828)*$C829/60</f>
        <v>93.60643483723381</v>
      </c>
      <c r="K829" s="22">
        <f>K828+(OFFSET('data'!$C$20,0,D829)*I828-OFFSET('data'!$C$17,0,D829)*K828)*$C829/60</f>
        <v>247.287247873204</v>
      </c>
      <c r="L829" s="23">
        <f>$A829/60</f>
        <v>68.75</v>
      </c>
      <c r="M829" s="19">
        <f>I829/'data'!$C$15*1000</f>
        <v>3.5</v>
      </c>
      <c r="N829" s="19">
        <f>N828+'data'!$G$21*(M828-N828)/60*C828</f>
        <v>3.49979605935815</v>
      </c>
      <c r="O829" s="20">
        <f>IF(N829&lt;='data'!$G$22,1.89,1.47)</f>
        <v>1.47</v>
      </c>
      <c r="P829" s="19">
        <f>$A829</f>
        <v>4125</v>
      </c>
      <c r="Q829" s="20">
        <f>'data'!$G$23-'data'!$G$23*(1-('data'!$G$22^O829)/('data'!$G$22^O829+N829^O829))</f>
        <v>41.0726793063435</v>
      </c>
      <c r="R829" s="20">
        <f>VLOOKUP(IF(P829-'data'!$G$24&lt;0,0,P829-'data'!$G$24),P2:Q1104,2)</f>
        <v>41.0727745571358</v>
      </c>
    </row>
    <row r="830" ht="20.05" customHeight="1">
      <c r="A830" s="17">
        <f>$A829+C829</f>
        <v>4130</v>
      </c>
      <c r="B830" s="18">
        <v>3.5</v>
      </c>
      <c r="C830" s="19">
        <v>5</v>
      </c>
      <c r="D830" t="b" s="20">
        <v>0</v>
      </c>
      <c r="E830" s="21"/>
      <c r="F830" s="22">
        <f>3600*(B830*'data'!$C$15/1000-H830-I829)/C830</f>
        <v>606.266988853609</v>
      </c>
      <c r="G830" s="22">
        <f>IF(F830&gt;'data'!$H$28,'data'!$H$28,IF(F830&lt;0,0,F830))</f>
        <v>606.266988853609</v>
      </c>
      <c r="H830" s="22">
        <f>(J830*'data'!$C$16+K830*OFFSET('data'!$C$17,0,D830)-I829*(OFFSET('data'!$C$18,0,D830)+'data'!$C$19+OFFSET('data'!$C$20,0,D830)))*$C830/60</f>
        <v>-0.842037484518916</v>
      </c>
      <c r="I830" s="22">
        <f>(G830/60)*$C830/60+H830+I829</f>
        <v>22.9087323943552</v>
      </c>
      <c r="J830" s="22">
        <f>J829+('data'!$C$19*I829-'data'!$C$16*J829)*$C830/60</f>
        <v>93.61077705013069</v>
      </c>
      <c r="K830" s="22">
        <f>K829+(OFFSET('data'!$C$20,0,D830)*I829-OFFSET('data'!$C$17,0,D830)*K829)*$C830/60</f>
        <v>247.547978722069</v>
      </c>
      <c r="L830" s="23">
        <f>$A830/60</f>
        <v>68.8333333333333</v>
      </c>
      <c r="M830" s="19">
        <f>I830/'data'!$C$15*1000</f>
        <v>3.5</v>
      </c>
      <c r="N830" s="19">
        <f>N829+'data'!$G$21*(M829-N829)/60*C829</f>
        <v>3.49979845917117</v>
      </c>
      <c r="O830" s="20">
        <f>IF(N830&lt;='data'!$G$22,1.89,1.47)</f>
        <v>1.47</v>
      </c>
      <c r="P830" s="19">
        <f>$A830</f>
        <v>4130</v>
      </c>
      <c r="Q830" s="20">
        <f>'data'!$G$23-'data'!$G$23*(1-('data'!$G$22^O830)/('data'!$G$22^O830+N830^O830))</f>
        <v>41.0726561900697</v>
      </c>
      <c r="R830" s="20">
        <f>VLOOKUP(IF(P830-'data'!$G$24&lt;0,0,P830-'data'!$G$24),P2:Q1104,2)</f>
        <v>41.0727503199483</v>
      </c>
    </row>
    <row r="831" ht="20.05" customHeight="1">
      <c r="A831" s="17">
        <f>$A830+C830</f>
        <v>4135</v>
      </c>
      <c r="B831" s="18">
        <v>3.5</v>
      </c>
      <c r="C831" s="19">
        <v>5</v>
      </c>
      <c r="D831" t="b" s="20">
        <v>0</v>
      </c>
      <c r="E831" s="21"/>
      <c r="F831" s="22">
        <f>3600*(B831*'data'!$C$15/1000-H831-I830)/C831</f>
        <v>606.1860387939849</v>
      </c>
      <c r="G831" s="22">
        <f>IF(F831&gt;'data'!$H$28,'data'!$H$28,IF(F831&lt;0,0,F831))</f>
        <v>606.1860387939849</v>
      </c>
      <c r="H831" s="22">
        <f>(J831*'data'!$C$16+K831*OFFSET('data'!$C$17,0,D831)-I830*(OFFSET('data'!$C$18,0,D831)+'data'!$C$19+OFFSET('data'!$C$20,0,D831)))*$C831/60</f>
        <v>-0.8419250538805499</v>
      </c>
      <c r="I831" s="22">
        <f>(G831/60)*$C831/60+H831+I830</f>
        <v>22.9087323943552</v>
      </c>
      <c r="J831" s="22">
        <f>J830+('data'!$C$19*I830-'data'!$C$16*J830)*$C831/60</f>
        <v>93.61509378137001</v>
      </c>
      <c r="K831" s="22">
        <f>K830+(OFFSET('data'!$C$20,0,D831)*I830-OFFSET('data'!$C$17,0,D831)*K830)*$C831/60</f>
        <v>247.808622443302</v>
      </c>
      <c r="L831" s="23">
        <f>$A831/60</f>
        <v>68.9166666666667</v>
      </c>
      <c r="M831" s="19">
        <f>I831/'data'!$C$15*1000</f>
        <v>3.5</v>
      </c>
      <c r="N831" s="19">
        <f>N830+'data'!$G$21*(M830-N830)/60*C830</f>
        <v>3.49980083074508</v>
      </c>
      <c r="O831" s="20">
        <f>IF(N831&lt;='data'!$G$22,1.89,1.47)</f>
        <v>1.47</v>
      </c>
      <c r="P831" s="19">
        <f>$A831</f>
        <v>4135</v>
      </c>
      <c r="Q831" s="20">
        <f>'data'!$G$23-'data'!$G$23*(1-('data'!$G$22^O831)/('data'!$G$22^O831+N831^O831))</f>
        <v>41.0726333458284</v>
      </c>
      <c r="R831" s="20">
        <f>VLOOKUP(IF(P831-'data'!$G$24&lt;0,0,P831-'data'!$G$24),P2:Q1104,2)</f>
        <v>41.072726367985</v>
      </c>
    </row>
    <row r="832" ht="20.05" customHeight="1">
      <c r="A832" s="17">
        <f>$A831+C831</f>
        <v>4140</v>
      </c>
      <c r="B832" s="18">
        <v>3.5</v>
      </c>
      <c r="C832" s="19">
        <v>5</v>
      </c>
      <c r="D832" t="b" s="20">
        <v>0</v>
      </c>
      <c r="E832" s="21"/>
      <c r="F832" s="22">
        <f>3600*(B832*'data'!$C$15/1000-H832-I831)/C832</f>
        <v>606.105216724005</v>
      </c>
      <c r="G832" s="22">
        <f>IF(F832&gt;'data'!$H$28,'data'!$H$28,IF(F832&lt;0,0,F832))</f>
        <v>606.105216724005</v>
      </c>
      <c r="H832" s="22">
        <f>(J832*'data'!$C$16+K832*OFFSET('data'!$C$17,0,D832)-I831*(OFFSET('data'!$C$18,0,D832)+'data'!$C$19+OFFSET('data'!$C$20,0,D832)))*$C832/60</f>
        <v>-0.841812801005578</v>
      </c>
      <c r="I832" s="22">
        <f>(G832/60)*$C832/60+H832+I831</f>
        <v>22.9087323943552</v>
      </c>
      <c r="J832" s="22">
        <f>J831+('data'!$C$19*I831-'data'!$C$16*J831)*$C832/60</f>
        <v>93.6193851804872</v>
      </c>
      <c r="K832" s="22">
        <f>K831+(OFFSET('data'!$C$20,0,D832)*I831-OFFSET('data'!$C$17,0,D832)*K831)*$C832/60</f>
        <v>248.069179066019</v>
      </c>
      <c r="L832" s="23">
        <f>$A832/60</f>
        <v>69</v>
      </c>
      <c r="M832" s="19">
        <f>I832/'data'!$C$15*1000</f>
        <v>3.5</v>
      </c>
      <c r="N832" s="19">
        <f>N831+'data'!$G$21*(M831-N831)/60*C831</f>
        <v>3.49980317441217</v>
      </c>
      <c r="O832" s="20">
        <f>IF(N832&lt;='data'!$G$22,1.89,1.47)</f>
        <v>1.47</v>
      </c>
      <c r="P832" s="19">
        <f>$A832</f>
        <v>4140</v>
      </c>
      <c r="Q832" s="20">
        <f>'data'!$G$23-'data'!$G$23*(1-('data'!$G$22^O832)/('data'!$G$22^O832+N832^O832))</f>
        <v>41.0726107704179</v>
      </c>
      <c r="R832" s="20">
        <f>VLOOKUP(IF(P832-'data'!$G$24&lt;0,0,P832-'data'!$G$24),P2:Q1104,2)</f>
        <v>41.0727026978891</v>
      </c>
    </row>
    <row r="833" ht="20.05" customHeight="1">
      <c r="A833" s="17">
        <f>$A832+C832</f>
        <v>4145</v>
      </c>
      <c r="B833" s="18">
        <v>3.5</v>
      </c>
      <c r="C833" s="19">
        <v>5</v>
      </c>
      <c r="D833" t="b" s="20">
        <v>0</v>
      </c>
      <c r="E833" s="21"/>
      <c r="F833" s="22">
        <f>3600*(B833*'data'!$C$15/1000-H833-I832)/C833</f>
        <v>606.024522008554</v>
      </c>
      <c r="G833" s="22">
        <f>IF(F833&gt;'data'!$H$28,'data'!$H$28,IF(F833&lt;0,0,F833))</f>
        <v>606.024522008554</v>
      </c>
      <c r="H833" s="22">
        <f>(J833*'data'!$C$16+K833*OFFSET('data'!$C$17,0,D833)-I832*(OFFSET('data'!$C$18,0,D833)+'data'!$C$19+OFFSET('data'!$C$20,0,D833)))*$C833/60</f>
        <v>-0.841700725011895</v>
      </c>
      <c r="I833" s="22">
        <f>(G833/60)*$C833/60+H833+I832</f>
        <v>22.9087323943552</v>
      </c>
      <c r="J833" s="22">
        <f>J832+('data'!$C$19*I832-'data'!$C$16*J832)*$C833/60</f>
        <v>93.6236513961403</v>
      </c>
      <c r="K833" s="22">
        <f>K832+(OFFSET('data'!$C$20,0,D833)*I832-OFFSET('data'!$C$17,0,D833)*K832)*$C833/60</f>
        <v>248.329648619325</v>
      </c>
      <c r="L833" s="23">
        <f>$A833/60</f>
        <v>69.0833333333333</v>
      </c>
      <c r="M833" s="19">
        <f>I833/'data'!$C$15*1000</f>
        <v>3.5</v>
      </c>
      <c r="N833" s="19">
        <f>N832+'data'!$G$21*(M832-N832)/60*C832</f>
        <v>3.49980549050083</v>
      </c>
      <c r="O833" s="20">
        <f>IF(N833&lt;='data'!$G$22,1.89,1.47)</f>
        <v>1.47</v>
      </c>
      <c r="P833" s="19">
        <f>$A833</f>
        <v>4145</v>
      </c>
      <c r="Q833" s="20">
        <f>'data'!$G$23-'data'!$G$23*(1-('data'!$G$22^O833)/('data'!$G$22^O833+N833^O833))</f>
        <v>41.0725884606745</v>
      </c>
      <c r="R833" s="20">
        <f>VLOOKUP(IF(P833-'data'!$G$24&lt;0,0,P833-'data'!$G$24),P2:Q1104,2)</f>
        <v>41.0726793063435</v>
      </c>
    </row>
    <row r="834" ht="20.05" customHeight="1">
      <c r="A834" s="17">
        <f>$A833+C833</f>
        <v>4150</v>
      </c>
      <c r="B834" s="18">
        <v>3.5</v>
      </c>
      <c r="C834" s="19">
        <v>5</v>
      </c>
      <c r="D834" t="b" s="20">
        <v>0</v>
      </c>
      <c r="E834" s="21"/>
      <c r="F834" s="22">
        <f>3600*(B834*'data'!$C$15/1000-H834-I833)/C834</f>
        <v>605.943954016204</v>
      </c>
      <c r="G834" s="22">
        <f>IF(F834&gt;'data'!$H$28,'data'!$H$28,IF(F834&lt;0,0,F834))</f>
        <v>605.943954016204</v>
      </c>
      <c r="H834" s="22">
        <f>(J834*'data'!$C$16+K834*OFFSET('data'!$C$17,0,D834)-I833*(OFFSET('data'!$C$18,0,D834)+'data'!$C$19+OFFSET('data'!$C$20,0,D834)))*$C834/60</f>
        <v>-0.84158882502252</v>
      </c>
      <c r="I834" s="22">
        <f>(G834/60)*$C834/60+H834+I833</f>
        <v>22.9087323943552</v>
      </c>
      <c r="J834" s="22">
        <f>J833+('data'!$C$19*I833-'data'!$C$16*J833)*$C834/60</f>
        <v>93.6278925761148</v>
      </c>
      <c r="K834" s="22">
        <f>K833+(OFFSET('data'!$C$20,0,D834)*I833-OFFSET('data'!$C$17,0,D834)*K833)*$C834/60</f>
        <v>248.590031132316</v>
      </c>
      <c r="L834" s="23">
        <f>$A834/60</f>
        <v>69.1666666666667</v>
      </c>
      <c r="M834" s="19">
        <f>I834/'data'!$C$15*1000</f>
        <v>3.5</v>
      </c>
      <c r="N834" s="19">
        <f>N833+'data'!$G$21*(M833-N833)/60*C833</f>
        <v>3.49980777933558</v>
      </c>
      <c r="O834" s="20">
        <f>IF(N834&lt;='data'!$G$22,1.89,1.47)</f>
        <v>1.47</v>
      </c>
      <c r="P834" s="19">
        <f>$A834</f>
        <v>4150</v>
      </c>
      <c r="Q834" s="20">
        <f>'data'!$G$23-'data'!$G$23*(1-('data'!$G$22^O834)/('data'!$G$22^O834+N834^O834))</f>
        <v>41.0725664134717</v>
      </c>
      <c r="R834" s="20">
        <f>VLOOKUP(IF(P834-'data'!$G$24&lt;0,0,P834-'data'!$G$24),P2:Q1104,2)</f>
        <v>41.0726561900697</v>
      </c>
    </row>
    <row r="835" ht="20.05" customHeight="1">
      <c r="A835" s="17">
        <f>$A834+C834</f>
        <v>4155</v>
      </c>
      <c r="B835" s="18">
        <v>3.5</v>
      </c>
      <c r="C835" s="19">
        <v>5</v>
      </c>
      <c r="D835" t="b" s="20">
        <v>0</v>
      </c>
      <c r="E835" s="21"/>
      <c r="F835" s="22">
        <f>3600*(B835*'data'!$C$15/1000-H835-I834)/C835</f>
        <v>605.863512119195</v>
      </c>
      <c r="G835" s="22">
        <f>IF(F835&gt;'data'!$H$28,'data'!$H$28,IF(F835&lt;0,0,F835))</f>
        <v>605.863512119195</v>
      </c>
      <c r="H835" s="22">
        <f>(J835*'data'!$C$16+K835*OFFSET('data'!$C$17,0,D835)-I834*(OFFSET('data'!$C$18,0,D835)+'data'!$C$19+OFFSET('data'!$C$20,0,D835)))*$C835/60</f>
        <v>-0.841477100165563</v>
      </c>
      <c r="I835" s="22">
        <f>(G835/60)*$C835/60+H835+I834</f>
        <v>22.9087323943552</v>
      </c>
      <c r="J835" s="22">
        <f>J834+('data'!$C$19*I834-'data'!$C$16*J834)*$C835/60</f>
        <v>93.63210886732909</v>
      </c>
      <c r="K835" s="22">
        <f>K834+(OFFSET('data'!$C$20,0,D835)*I834-OFFSET('data'!$C$17,0,D835)*K834)*$C835/60</f>
        <v>248.850326634078</v>
      </c>
      <c r="L835" s="23">
        <f>$A835/60</f>
        <v>69.25</v>
      </c>
      <c r="M835" s="19">
        <f>I835/'data'!$C$15*1000</f>
        <v>3.5</v>
      </c>
      <c r="N835" s="19">
        <f>N834+'data'!$G$21*(M834-N834)/60*C834</f>
        <v>3.49981004123712</v>
      </c>
      <c r="O835" s="20">
        <f>IF(N835&lt;='data'!$G$22,1.89,1.47)</f>
        <v>1.47</v>
      </c>
      <c r="P835" s="19">
        <f>$A835</f>
        <v>4155</v>
      </c>
      <c r="Q835" s="20">
        <f>'data'!$G$23-'data'!$G$23*(1-('data'!$G$22^O835)/('data'!$G$22^O835+N835^O835))</f>
        <v>41.0725446257196</v>
      </c>
      <c r="R835" s="20">
        <f>VLOOKUP(IF(P835-'data'!$G$24&lt;0,0,P835-'data'!$G$24),P2:Q1104,2)</f>
        <v>41.0726333458284</v>
      </c>
    </row>
    <row r="836" ht="20.05" customHeight="1">
      <c r="A836" s="17">
        <f>$A835+C835</f>
        <v>4160</v>
      </c>
      <c r="B836" s="18">
        <v>3.5</v>
      </c>
      <c r="C836" s="19">
        <v>5</v>
      </c>
      <c r="D836" t="b" s="20">
        <v>0</v>
      </c>
      <c r="E836" s="21"/>
      <c r="F836" s="22">
        <f>3600*(B836*'data'!$C$15/1000-H836-I835)/C836</f>
        <v>605.7831956934129</v>
      </c>
      <c r="G836" s="22">
        <f>IF(F836&gt;'data'!$H$28,'data'!$H$28,IF(F836&lt;0,0,F836))</f>
        <v>605.7831956934129</v>
      </c>
      <c r="H836" s="22">
        <f>(J836*'data'!$C$16+K836*OFFSET('data'!$C$17,0,D836)-I835*(OFFSET('data'!$C$18,0,D836)+'data'!$C$19+OFFSET('data'!$C$20,0,D836)))*$C836/60</f>
        <v>-0.8413655495742</v>
      </c>
      <c r="I836" s="22">
        <f>(G836/60)*$C836/60+H836+I835</f>
        <v>22.9087323943552</v>
      </c>
      <c r="J836" s="22">
        <f>J835+('data'!$C$19*I835-'data'!$C$16*J835)*$C836/60</f>
        <v>93.6363004158393</v>
      </c>
      <c r="K836" s="22">
        <f>K835+(OFFSET('data'!$C$20,0,D836)*I835-OFFSET('data'!$C$17,0,D836)*K835)*$C836/60</f>
        <v>249.110535153687</v>
      </c>
      <c r="L836" s="23">
        <f>$A836/60</f>
        <v>69.3333333333333</v>
      </c>
      <c r="M836" s="19">
        <f>I836/'data'!$C$15*1000</f>
        <v>3.5</v>
      </c>
      <c r="N836" s="19">
        <f>N835+'data'!$G$21*(M835-N835)/60*C835</f>
        <v>3.49981227652239</v>
      </c>
      <c r="O836" s="20">
        <f>IF(N836&lt;='data'!$G$22,1.89,1.47)</f>
        <v>1.47</v>
      </c>
      <c r="P836" s="19">
        <f>$A836</f>
        <v>4160</v>
      </c>
      <c r="Q836" s="20">
        <f>'data'!$G$23-'data'!$G$23*(1-('data'!$G$22^O836)/('data'!$G$22^O836+N836^O836))</f>
        <v>41.0725230943647</v>
      </c>
      <c r="R836" s="20">
        <f>VLOOKUP(IF(P836-'data'!$G$24&lt;0,0,P836-'data'!$G$24),P2:Q1104,2)</f>
        <v>41.0726107704179</v>
      </c>
    </row>
    <row r="837" ht="20.05" customHeight="1">
      <c r="A837" s="17">
        <f>$A836+C836</f>
        <v>4165</v>
      </c>
      <c r="B837" s="18">
        <v>3.5</v>
      </c>
      <c r="C837" s="19">
        <v>5</v>
      </c>
      <c r="D837" t="b" s="20">
        <v>0</v>
      </c>
      <c r="E837" s="21"/>
      <c r="F837" s="22">
        <f>3600*(B837*'data'!$C$15/1000-H837-I836)/C837</f>
        <v>605.703004118369</v>
      </c>
      <c r="G837" s="22">
        <f>IF(F837&gt;'data'!$H$28,'data'!$H$28,IF(F837&lt;0,0,F837))</f>
        <v>605.703004118369</v>
      </c>
      <c r="H837" s="22">
        <f>(J837*'data'!$C$16+K837*OFFSET('data'!$C$17,0,D837)-I836*(OFFSET('data'!$C$18,0,D837)+'data'!$C$19+OFFSET('data'!$C$20,0,D837)))*$C837/60</f>
        <v>-0.841254172386638</v>
      </c>
      <c r="I837" s="22">
        <f>(G837/60)*$C837/60+H837+I836</f>
        <v>22.9087323943552</v>
      </c>
      <c r="J837" s="22">
        <f>J836+('data'!$C$19*I836-'data'!$C$16*J836)*$C837/60</f>
        <v>93.6404673668444</v>
      </c>
      <c r="K837" s="22">
        <f>K836+(OFFSET('data'!$C$20,0,D837)*I836-OFFSET('data'!$C$17,0,D837)*K836)*$C837/60</f>
        <v>249.370656720210</v>
      </c>
      <c r="L837" s="23">
        <f>$A837/60</f>
        <v>69.4166666666667</v>
      </c>
      <c r="M837" s="19">
        <f>I837/'data'!$C$15*1000</f>
        <v>3.5</v>
      </c>
      <c r="N837" s="19">
        <f>N836+'data'!$G$21*(M836-N836)/60*C836</f>
        <v>3.49981448550458</v>
      </c>
      <c r="O837" s="20">
        <f>IF(N837&lt;='data'!$G$22,1.89,1.47)</f>
        <v>1.47</v>
      </c>
      <c r="P837" s="19">
        <f>$A837</f>
        <v>4165</v>
      </c>
      <c r="Q837" s="20">
        <f>'data'!$G$23-'data'!$G$23*(1-('data'!$G$22^O837)/('data'!$G$22^O837+N837^O837))</f>
        <v>41.0725018163898</v>
      </c>
      <c r="R837" s="20">
        <f>VLOOKUP(IF(P837-'data'!$G$24&lt;0,0,P837-'data'!$G$24),P2:Q1104,2)</f>
        <v>41.0725884606745</v>
      </c>
    </row>
    <row r="838" ht="20.05" customHeight="1">
      <c r="A838" s="17">
        <f>$A837+C837</f>
        <v>4170</v>
      </c>
      <c r="B838" s="18">
        <v>3.5</v>
      </c>
      <c r="C838" s="19">
        <v>5</v>
      </c>
      <c r="D838" t="b" s="20">
        <v>0</v>
      </c>
      <c r="E838" s="21"/>
      <c r="F838" s="22">
        <f>3600*(B838*'data'!$C$15/1000-H838-I837)/C838</f>
        <v>605.622936777171</v>
      </c>
      <c r="G838" s="22">
        <f>IF(F838&gt;'data'!$H$28,'data'!$H$28,IF(F838&lt;0,0,F838))</f>
        <v>605.622936777171</v>
      </c>
      <c r="H838" s="22">
        <f>(J838*'data'!$C$16+K838*OFFSET('data'!$C$17,0,D838)-I837*(OFFSET('data'!$C$18,0,D838)+'data'!$C$19+OFFSET('data'!$C$20,0,D838)))*$C838/60</f>
        <v>-0.841142967746086</v>
      </c>
      <c r="I838" s="22">
        <f>(G838/60)*$C838/60+H838+I837</f>
        <v>22.9087323943552</v>
      </c>
      <c r="J838" s="22">
        <f>J837+('data'!$C$19*I837-'data'!$C$16*J837)*$C838/60</f>
        <v>93.6446098646914</v>
      </c>
      <c r="K838" s="22">
        <f>K837+(OFFSET('data'!$C$20,0,D838)*I837-OFFSET('data'!$C$17,0,D838)*K837)*$C838/60</f>
        <v>249.630691362703</v>
      </c>
      <c r="L838" s="23">
        <f>$A838/60</f>
        <v>69.5</v>
      </c>
      <c r="M838" s="19">
        <f>I838/'data'!$C$15*1000</f>
        <v>3.5</v>
      </c>
      <c r="N838" s="19">
        <f>N837+'data'!$G$21*(M837-N837)/60*C837</f>
        <v>3.4998166684932</v>
      </c>
      <c r="O838" s="20">
        <f>IF(N838&lt;='data'!$G$22,1.89,1.47)</f>
        <v>1.47</v>
      </c>
      <c r="P838" s="19">
        <f>$A838</f>
        <v>4170</v>
      </c>
      <c r="Q838" s="20">
        <f>'data'!$G$23-'data'!$G$23*(1-('data'!$G$22^O838)/('data'!$G$22^O838+N838^O838))</f>
        <v>41.0724807888128</v>
      </c>
      <c r="R838" s="20">
        <f>VLOOKUP(IF(P838-'data'!$G$24&lt;0,0,P838-'data'!$G$24),P2:Q1104,2)</f>
        <v>41.0725664134717</v>
      </c>
    </row>
    <row r="839" ht="20.05" customHeight="1">
      <c r="A839" s="17">
        <f>$A838+C838</f>
        <v>4175</v>
      </c>
      <c r="B839" s="18">
        <v>3.5</v>
      </c>
      <c r="C839" s="19">
        <v>5</v>
      </c>
      <c r="D839" t="b" s="20">
        <v>0</v>
      </c>
      <c r="E839" s="21"/>
      <c r="F839" s="22">
        <f>3600*(B839*'data'!$C$15/1000-H839-I838)/C839</f>
        <v>605.542993056515</v>
      </c>
      <c r="G839" s="22">
        <f>IF(F839&gt;'data'!$H$28,'data'!$H$28,IF(F839&lt;0,0,F839))</f>
        <v>605.542993056515</v>
      </c>
      <c r="H839" s="22">
        <f>(J839*'data'!$C$16+K839*OFFSET('data'!$C$17,0,D839)-I838*(OFFSET('data'!$C$18,0,D839)+'data'!$C$19+OFFSET('data'!$C$20,0,D839)))*$C839/60</f>
        <v>-0.84103193480073</v>
      </c>
      <c r="I839" s="22">
        <f>(G839/60)*$C839/60+H839+I838</f>
        <v>22.9087323943552</v>
      </c>
      <c r="J839" s="22">
        <f>J838+('data'!$C$19*I838-'data'!$C$16*J838)*$C839/60</f>
        <v>93.6487280528802</v>
      </c>
      <c r="K839" s="22">
        <f>K838+(OFFSET('data'!$C$20,0,D839)*I838-OFFSET('data'!$C$17,0,D839)*K838)*$C839/60</f>
        <v>249.890639110214</v>
      </c>
      <c r="L839" s="23">
        <f>$A839/60</f>
        <v>69.5833333333333</v>
      </c>
      <c r="M839" s="19">
        <f>I839/'data'!$C$15*1000</f>
        <v>3.5</v>
      </c>
      <c r="N839" s="19">
        <f>N838+'data'!$G$21*(M838-N838)/60*C838</f>
        <v>3.49981882579413</v>
      </c>
      <c r="O839" s="20">
        <f>IF(N839&lt;='data'!$G$22,1.89,1.47)</f>
        <v>1.47</v>
      </c>
      <c r="P839" s="19">
        <f>$A839</f>
        <v>4175</v>
      </c>
      <c r="Q839" s="20">
        <f>'data'!$G$23-'data'!$G$23*(1-('data'!$G$22^O839)/('data'!$G$22^O839+N839^O839))</f>
        <v>41.0724600086868</v>
      </c>
      <c r="R839" s="20">
        <f>VLOOKUP(IF(P839-'data'!$G$24&lt;0,0,P839-'data'!$G$24),P2:Q1104,2)</f>
        <v>41.0725446257196</v>
      </c>
    </row>
    <row r="840" ht="20.05" customHeight="1">
      <c r="A840" s="17">
        <f>$A839+C839</f>
        <v>4180</v>
      </c>
      <c r="B840" s="18">
        <v>3.5</v>
      </c>
      <c r="C840" s="19">
        <v>5</v>
      </c>
      <c r="D840" t="b" s="20">
        <v>0</v>
      </c>
      <c r="E840" s="21"/>
      <c r="F840" s="22">
        <f>3600*(B840*'data'!$C$15/1000-H840-I839)/C840</f>
        <v>605.463172346652</v>
      </c>
      <c r="G840" s="22">
        <f>IF(F840&gt;'data'!$H$28,'data'!$H$28,IF(F840&lt;0,0,F840))</f>
        <v>605.463172346652</v>
      </c>
      <c r="H840" s="22">
        <f>(J840*'data'!$C$16+K840*OFFSET('data'!$C$17,0,D840)-I839*(OFFSET('data'!$C$18,0,D840)+'data'!$C$19+OFFSET('data'!$C$20,0,D840)))*$C840/60</f>
        <v>-0.840921072703699</v>
      </c>
      <c r="I840" s="22">
        <f>(G840/60)*$C840/60+H840+I839</f>
        <v>22.9087323943552</v>
      </c>
      <c r="J840" s="22">
        <f>J839+('data'!$C$19*I839-'data'!$C$16*J839)*$C840/60</f>
        <v>93.6528220740685</v>
      </c>
      <c r="K840" s="22">
        <f>K839+(OFFSET('data'!$C$20,0,D840)*I839-OFFSET('data'!$C$17,0,D840)*K839)*$C840/60</f>
        <v>250.150499991780</v>
      </c>
      <c r="L840" s="23">
        <f>$A840/60</f>
        <v>69.6666666666667</v>
      </c>
      <c r="M840" s="19">
        <f>I840/'data'!$C$15*1000</f>
        <v>3.5</v>
      </c>
      <c r="N840" s="19">
        <f>N839+'data'!$G$21*(M839-N839)/60*C839</f>
        <v>3.49982095770964</v>
      </c>
      <c r="O840" s="20">
        <f>IF(N840&lt;='data'!$G$22,1.89,1.47)</f>
        <v>1.47</v>
      </c>
      <c r="P840" s="19">
        <f>$A840</f>
        <v>4180</v>
      </c>
      <c r="Q840" s="20">
        <f>'data'!$G$23-'data'!$G$23*(1-('data'!$G$22^O840)/('data'!$G$22^O840+N840^O840))</f>
        <v>41.0724394730998</v>
      </c>
      <c r="R840" s="20">
        <f>VLOOKUP(IF(P840-'data'!$G$24&lt;0,0,P840-'data'!$G$24),P2:Q1104,2)</f>
        <v>41.0725230943647</v>
      </c>
    </row>
    <row r="841" ht="20.05" customHeight="1">
      <c r="A841" s="17">
        <f>$A840+C840</f>
        <v>4185</v>
      </c>
      <c r="B841" s="18">
        <v>3.5</v>
      </c>
      <c r="C841" s="19">
        <v>5</v>
      </c>
      <c r="D841" t="b" s="20">
        <v>0</v>
      </c>
      <c r="E841" s="21"/>
      <c r="F841" s="22">
        <f>3600*(B841*'data'!$C$15/1000-H841-I840)/C841</f>
        <v>605.383474041378</v>
      </c>
      <c r="G841" s="22">
        <f>IF(F841&gt;'data'!$H$28,'data'!$H$28,IF(F841&lt;0,0,F841))</f>
        <v>605.383474041378</v>
      </c>
      <c r="H841" s="22">
        <f>(J841*'data'!$C$16+K841*OFFSET('data'!$C$17,0,D841)-I840*(OFFSET('data'!$C$18,0,D841)+'data'!$C$19+OFFSET('data'!$C$20,0,D841)))*$C841/60</f>
        <v>-0.84081038061304</v>
      </c>
      <c r="I841" s="22">
        <f>(G841/60)*$C841/60+H841+I840</f>
        <v>22.9087323943552</v>
      </c>
      <c r="J841" s="22">
        <f>J840+('data'!$C$19*I840-'data'!$C$16*J840)*$C841/60</f>
        <v>93.65689207007691</v>
      </c>
      <c r="K841" s="22">
        <f>K840+(OFFSET('data'!$C$20,0,D841)*I840-OFFSET('data'!$C$17,0,D841)*K840)*$C841/60</f>
        <v>250.410274036429</v>
      </c>
      <c r="L841" s="23">
        <f>$A841/60</f>
        <v>69.75</v>
      </c>
      <c r="M841" s="19">
        <f>I841/'data'!$C$15*1000</f>
        <v>3.5</v>
      </c>
      <c r="N841" s="19">
        <f>N840+'data'!$G$21*(M840-N840)/60*C840</f>
        <v>3.49982306453845</v>
      </c>
      <c r="O841" s="20">
        <f>IF(N841&lt;='data'!$G$22,1.89,1.47)</f>
        <v>1.47</v>
      </c>
      <c r="P841" s="19">
        <f>$A841</f>
        <v>4185</v>
      </c>
      <c r="Q841" s="20">
        <f>'data'!$G$23-'data'!$G$23*(1-('data'!$G$22^O841)/('data'!$G$22^O841+N841^O841))</f>
        <v>41.0724191791738</v>
      </c>
      <c r="R841" s="20">
        <f>VLOOKUP(IF(P841-'data'!$G$24&lt;0,0,P841-'data'!$G$24),P2:Q1104,2)</f>
        <v>41.0725018163898</v>
      </c>
    </row>
    <row r="842" ht="20.05" customHeight="1">
      <c r="A842" s="17">
        <f>$A841+C841</f>
        <v>4190</v>
      </c>
      <c r="B842" s="18">
        <v>3.5</v>
      </c>
      <c r="C842" s="19">
        <v>5</v>
      </c>
      <c r="D842" t="b" s="20">
        <v>0</v>
      </c>
      <c r="E842" s="21"/>
      <c r="F842" s="22">
        <f>3600*(B842*'data'!$C$15/1000-H842-I841)/C842</f>
        <v>605.303897538004</v>
      </c>
      <c r="G842" s="22">
        <f>IF(F842&gt;'data'!$H$28,'data'!$H$28,IF(F842&lt;0,0,F842))</f>
        <v>605.303897538004</v>
      </c>
      <c r="H842" s="22">
        <f>(J842*'data'!$C$16+K842*OFFSET('data'!$C$17,0,D842)-I841*(OFFSET('data'!$C$18,0,D842)+'data'!$C$19+OFFSET('data'!$C$20,0,D842)))*$C842/60</f>
        <v>-0.840699857691687</v>
      </c>
      <c r="I842" s="22">
        <f>(G842/60)*$C842/60+H842+I841</f>
        <v>22.9087323943552</v>
      </c>
      <c r="J842" s="22">
        <f>J841+('data'!$C$19*I841-'data'!$C$16*J841)*$C842/60</f>
        <v>93.6609381818937</v>
      </c>
      <c r="K842" s="22">
        <f>K841+(OFFSET('data'!$C$20,0,D842)*I841-OFFSET('data'!$C$17,0,D842)*K841)*$C842/60</f>
        <v>250.669961273179</v>
      </c>
      <c r="L842" s="23">
        <f>$A842/60</f>
        <v>69.8333333333333</v>
      </c>
      <c r="M842" s="19">
        <f>I842/'data'!$C$15*1000</f>
        <v>3.5</v>
      </c>
      <c r="N842" s="19">
        <f>N841+'data'!$G$21*(M841-N841)/60*C841</f>
        <v>3.49982514657575</v>
      </c>
      <c r="O842" s="20">
        <f>IF(N842&lt;='data'!$G$22,1.89,1.47)</f>
        <v>1.47</v>
      </c>
      <c r="P842" s="19">
        <f>$A842</f>
        <v>4190</v>
      </c>
      <c r="Q842" s="20">
        <f>'data'!$G$23-'data'!$G$23*(1-('data'!$G$22^O842)/('data'!$G$22^O842+N842^O842))</f>
        <v>41.0723991240649</v>
      </c>
      <c r="R842" s="20">
        <f>VLOOKUP(IF(P842-'data'!$G$24&lt;0,0,P842-'data'!$G$24),P2:Q1104,2)</f>
        <v>41.0724807888128</v>
      </c>
    </row>
    <row r="843" ht="20.05" customHeight="1">
      <c r="A843" s="17">
        <f>$A842+C842</f>
        <v>4195</v>
      </c>
      <c r="B843" s="18">
        <v>3.5</v>
      </c>
      <c r="C843" s="19">
        <v>5</v>
      </c>
      <c r="D843" t="b" s="20">
        <v>0</v>
      </c>
      <c r="E843" s="21"/>
      <c r="F843" s="22">
        <f>3600*(B843*'data'!$C$15/1000-H843-I842)/C843</f>
        <v>605.2244422373381</v>
      </c>
      <c r="G843" s="22">
        <f>IF(F843&gt;'data'!$H$28,'data'!$H$28,IF(F843&lt;0,0,F843))</f>
        <v>605.2244422373381</v>
      </c>
      <c r="H843" s="22">
        <f>(J843*'data'!$C$16+K843*OFFSET('data'!$C$17,0,D843)-I842*(OFFSET('data'!$C$18,0,D843)+'data'!$C$19+OFFSET('data'!$C$20,0,D843)))*$C843/60</f>
        <v>-0.840589503107429</v>
      </c>
      <c r="I843" s="22">
        <f>(G843/60)*$C843/60+H843+I842</f>
        <v>22.9087323943552</v>
      </c>
      <c r="J843" s="22">
        <f>J842+('data'!$C$19*I842-'data'!$C$16*J842)*$C843/60</f>
        <v>93.664960549680</v>
      </c>
      <c r="K843" s="22">
        <f>K842+(OFFSET('data'!$C$20,0,D843)*I842-OFFSET('data'!$C$17,0,D843)*K842)*$C843/60</f>
        <v>250.929561731038</v>
      </c>
      <c r="L843" s="23">
        <f>$A843/60</f>
        <v>69.9166666666667</v>
      </c>
      <c r="M843" s="19">
        <f>I843/'data'!$C$15*1000</f>
        <v>3.5</v>
      </c>
      <c r="N843" s="19">
        <f>N842+'data'!$G$21*(M842-N842)/60*C842</f>
        <v>3.49982720411328</v>
      </c>
      <c r="O843" s="20">
        <f>IF(N843&lt;='data'!$G$22,1.89,1.47)</f>
        <v>1.47</v>
      </c>
      <c r="P843" s="19">
        <f>$A843</f>
        <v>4195</v>
      </c>
      <c r="Q843" s="20">
        <f>'data'!$G$23-'data'!$G$23*(1-('data'!$G$22^O843)/('data'!$G$22^O843+N843^O843))</f>
        <v>41.0723793049623</v>
      </c>
      <c r="R843" s="20">
        <f>VLOOKUP(IF(P843-'data'!$G$24&lt;0,0,P843-'data'!$G$24),P2:Q1104,2)</f>
        <v>41.0724600086868</v>
      </c>
    </row>
    <row r="844" ht="20.05" customHeight="1">
      <c r="A844" s="17">
        <f>$A843+C843</f>
        <v>4200</v>
      </c>
      <c r="B844" s="18">
        <v>3.5</v>
      </c>
      <c r="C844" s="19">
        <v>5</v>
      </c>
      <c r="D844" t="b" s="20">
        <v>0</v>
      </c>
      <c r="E844" s="21"/>
      <c r="F844" s="22">
        <f>3600*(B844*'data'!$C$15/1000-H844-I843)/C844</f>
        <v>605.145107543669</v>
      </c>
      <c r="G844" s="22">
        <f>IF(F844&gt;'data'!$H$28,'data'!$H$28,IF(F844&lt;0,0,F844))</f>
        <v>605.145107543669</v>
      </c>
      <c r="H844" s="22">
        <f>(J844*'data'!$C$16+K844*OFFSET('data'!$C$17,0,D844)-I843*(OFFSET('data'!$C$18,0,D844)+'data'!$C$19+OFFSET('data'!$C$20,0,D844)))*$C844/60</f>
        <v>-0.8404793160328889</v>
      </c>
      <c r="I844" s="22">
        <f>(G844/60)*$C844/60+H844+I843</f>
        <v>22.9087323943552</v>
      </c>
      <c r="J844" s="22">
        <f>J843+('data'!$C$19*I843-'data'!$C$16*J843)*$C844/60</f>
        <v>93.66895931277421</v>
      </c>
      <c r="K844" s="22">
        <f>K843+(OFFSET('data'!$C$20,0,D844)*I843-OFFSET('data'!$C$17,0,D844)*K843)*$C844/60</f>
        <v>251.189075439005</v>
      </c>
      <c r="L844" s="23">
        <f>$A844/60</f>
        <v>70</v>
      </c>
      <c r="M844" s="19">
        <f>I844/'data'!$C$15*1000</f>
        <v>3.5</v>
      </c>
      <c r="N844" s="19">
        <f>N843+'data'!$G$21*(M843-N843)/60*C843</f>
        <v>3.49982923743932</v>
      </c>
      <c r="O844" s="20">
        <f>IF(N844&lt;='data'!$G$22,1.89,1.47)</f>
        <v>1.47</v>
      </c>
      <c r="P844" s="19">
        <f>$A844</f>
        <v>4200</v>
      </c>
      <c r="Q844" s="20">
        <f>'data'!$G$23-'data'!$G$23*(1-('data'!$G$22^O844)/('data'!$G$22^O844+N844^O844))</f>
        <v>41.0723597190889</v>
      </c>
      <c r="R844" s="20">
        <f>VLOOKUP(IF(P844-'data'!$G$24&lt;0,0,P844-'data'!$G$24),P2:Q1104,2)</f>
        <v>41.0724394730998</v>
      </c>
    </row>
    <row r="845" ht="20.05" customHeight="1">
      <c r="A845" s="17">
        <f>$A844+C844</f>
        <v>4205</v>
      </c>
      <c r="B845" s="18">
        <v>3.5</v>
      </c>
      <c r="C845" s="19">
        <v>5</v>
      </c>
      <c r="D845" t="b" s="20">
        <v>0</v>
      </c>
      <c r="E845" s="21"/>
      <c r="F845" s="22">
        <f>3600*(B845*'data'!$C$15/1000-H845-I844)/C845</f>
        <v>605.065892864743</v>
      </c>
      <c r="G845" s="22">
        <f>IF(F845&gt;'data'!$H$28,'data'!$H$28,IF(F845&lt;0,0,F845))</f>
        <v>605.065892864743</v>
      </c>
      <c r="H845" s="22">
        <f>(J845*'data'!$C$16+K845*OFFSET('data'!$C$17,0,D845)-I844*(OFFSET('data'!$C$18,0,D845)+'data'!$C$19+OFFSET('data'!$C$20,0,D845)))*$C845/60</f>
        <v>-0.840369295645491</v>
      </c>
      <c r="I845" s="22">
        <f>(G845/60)*$C845/60+H845+I844</f>
        <v>22.9087323943552</v>
      </c>
      <c r="J845" s="22">
        <f>J844+('data'!$C$19*I844-'data'!$C$16*J844)*$C845/60</f>
        <v>93.67293460969699</v>
      </c>
      <c r="K845" s="22">
        <f>K844+(OFFSET('data'!$C$20,0,D845)*I844-OFFSET('data'!$C$17,0,D845)*K844)*$C845/60</f>
        <v>251.448502426069</v>
      </c>
      <c r="L845" s="23">
        <f>$A845/60</f>
        <v>70.0833333333333</v>
      </c>
      <c r="M845" s="19">
        <f>I845/'data'!$C$15*1000</f>
        <v>3.5</v>
      </c>
      <c r="N845" s="19">
        <f>N844+'data'!$G$21*(M844-N844)/60*C844</f>
        <v>3.49983124683878</v>
      </c>
      <c r="O845" s="20">
        <f>IF(N845&lt;='data'!$G$22,1.89,1.47)</f>
        <v>1.47</v>
      </c>
      <c r="P845" s="19">
        <f>$A845</f>
        <v>4205</v>
      </c>
      <c r="Q845" s="20">
        <f>'data'!$G$23-'data'!$G$23*(1-('data'!$G$22^O845)/('data'!$G$22^O845+N845^O845))</f>
        <v>41.0723403636996</v>
      </c>
      <c r="R845" s="20">
        <f>VLOOKUP(IF(P845-'data'!$G$24&lt;0,0,P845-'data'!$G$24),P2:Q1104,2)</f>
        <v>41.0724191791738</v>
      </c>
    </row>
    <row r="846" ht="20.05" customHeight="1">
      <c r="A846" s="17">
        <f>$A845+C845</f>
        <v>4210</v>
      </c>
      <c r="B846" s="18">
        <v>3.5</v>
      </c>
      <c r="C846" s="19">
        <v>5</v>
      </c>
      <c r="D846" t="b" s="20">
        <v>0</v>
      </c>
      <c r="E846" s="21"/>
      <c r="F846" s="22">
        <f>3600*(B846*'data'!$C$15/1000-H846-I845)/C846</f>
        <v>604.986797611740</v>
      </c>
      <c r="G846" s="22">
        <f>IF(F846&gt;'data'!$H$28,'data'!$H$28,IF(F846&lt;0,0,F846))</f>
        <v>604.986797611740</v>
      </c>
      <c r="H846" s="22">
        <f>(J846*'data'!$C$16+K846*OFFSET('data'!$C$17,0,D846)-I845*(OFFSET('data'!$C$18,0,D846)+'data'!$C$19+OFFSET('data'!$C$20,0,D846)))*$C846/60</f>
        <v>-0.840259441127432</v>
      </c>
      <c r="I846" s="22">
        <f>(G846/60)*$C846/60+H846+I845</f>
        <v>22.9087323943552</v>
      </c>
      <c r="J846" s="22">
        <f>J845+('data'!$C$19*I845-'data'!$C$16*J845)*$C846/60</f>
        <v>93.6768865781564</v>
      </c>
      <c r="K846" s="22">
        <f>K845+(OFFSET('data'!$C$20,0,D846)*I845-OFFSET('data'!$C$17,0,D846)*K845)*$C846/60</f>
        <v>251.707842721209</v>
      </c>
      <c r="L846" s="23">
        <f>$A846/60</f>
        <v>70.1666666666667</v>
      </c>
      <c r="M846" s="19">
        <f>I846/'data'!$C$15*1000</f>
        <v>3.5</v>
      </c>
      <c r="N846" s="19">
        <f>N845+'data'!$G$21*(M845-N845)/60*C845</f>
        <v>3.49983323259321</v>
      </c>
      <c r="O846" s="20">
        <f>IF(N846&lt;='data'!$G$22,1.89,1.47)</f>
        <v>1.47</v>
      </c>
      <c r="P846" s="19">
        <f>$A846</f>
        <v>4210</v>
      </c>
      <c r="Q846" s="20">
        <f>'data'!$G$23-'data'!$G$23*(1-('data'!$G$22^O846)/('data'!$G$22^O846+N846^O846))</f>
        <v>41.0723212360822</v>
      </c>
      <c r="R846" s="20">
        <f>VLOOKUP(IF(P846-'data'!$G$24&lt;0,0,P846-'data'!$G$24),P2:Q1104,2)</f>
        <v>41.0723991240649</v>
      </c>
    </row>
    <row r="847" ht="20.05" customHeight="1">
      <c r="A847" s="17">
        <f>$A846+C846</f>
        <v>4215</v>
      </c>
      <c r="B847" s="18">
        <v>3.5</v>
      </c>
      <c r="C847" s="19">
        <v>5</v>
      </c>
      <c r="D847" t="b" s="20">
        <v>0</v>
      </c>
      <c r="E847" s="21"/>
      <c r="F847" s="22">
        <f>3600*(B847*'data'!$C$15/1000-H847-I846)/C847</f>
        <v>604.907821199260</v>
      </c>
      <c r="G847" s="22">
        <f>IF(F847&gt;'data'!$H$28,'data'!$H$28,IF(F847&lt;0,0,F847))</f>
        <v>604.907821199260</v>
      </c>
      <c r="H847" s="22">
        <f>(J847*'data'!$C$16+K847*OFFSET('data'!$C$17,0,D847)-I846*(OFFSET('data'!$C$18,0,D847)+'data'!$C$19+OFFSET('data'!$C$20,0,D847)))*$C847/60</f>
        <v>-0.840149751665654</v>
      </c>
      <c r="I847" s="22">
        <f>(G847/60)*$C847/60+H847+I846</f>
        <v>22.9087323943552</v>
      </c>
      <c r="J847" s="22">
        <f>J846+('data'!$C$19*I846-'data'!$C$16*J846)*$C847/60</f>
        <v>93.6808153550521</v>
      </c>
      <c r="K847" s="22">
        <f>K846+(OFFSET('data'!$C$20,0,D847)*I846-OFFSET('data'!$C$17,0,D847)*K846)*$C847/60</f>
        <v>251.967096353394</v>
      </c>
      <c r="L847" s="23">
        <f>$A847/60</f>
        <v>70.25</v>
      </c>
      <c r="M847" s="19">
        <f>I847/'data'!$C$15*1000</f>
        <v>3.5</v>
      </c>
      <c r="N847" s="19">
        <f>N846+'data'!$G$21*(M846-N846)/60*C846</f>
        <v>3.49983519498084</v>
      </c>
      <c r="O847" s="20">
        <f>IF(N847&lt;='data'!$G$22,1.89,1.47)</f>
        <v>1.47</v>
      </c>
      <c r="P847" s="19">
        <f>$A847</f>
        <v>4215</v>
      </c>
      <c r="Q847" s="20">
        <f>'data'!$G$23-'data'!$G$23*(1-('data'!$G$22^O847)/('data'!$G$22^O847+N847^O847))</f>
        <v>41.072302333556</v>
      </c>
      <c r="R847" s="20">
        <f>VLOOKUP(IF(P847-'data'!$G$24&lt;0,0,P847-'data'!$G$24),P2:Q1104,2)</f>
        <v>41.0723793049623</v>
      </c>
    </row>
    <row r="848" ht="20.05" customHeight="1">
      <c r="A848" s="17">
        <f>$A847+C847</f>
        <v>4220</v>
      </c>
      <c r="B848" s="18">
        <v>3.5</v>
      </c>
      <c r="C848" s="19">
        <v>5</v>
      </c>
      <c r="D848" t="b" s="20">
        <v>0</v>
      </c>
      <c r="E848" s="21"/>
      <c r="F848" s="22">
        <f>3600*(B848*'data'!$C$15/1000-H848-I847)/C848</f>
        <v>604.828963045297</v>
      </c>
      <c r="G848" s="22">
        <f>IF(F848&gt;'data'!$H$28,'data'!$H$28,IF(F848&lt;0,0,F848))</f>
        <v>604.828963045297</v>
      </c>
      <c r="H848" s="22">
        <f>(J848*'data'!$C$16+K848*OFFSET('data'!$C$17,0,D848)-I847*(OFFSET('data'!$C$18,0,D848)+'data'!$C$19+OFFSET('data'!$C$20,0,D848)))*$C848/60</f>
        <v>-0.840040226451817</v>
      </c>
      <c r="I848" s="22">
        <f>(G848/60)*$C848/60+H848+I847</f>
        <v>22.9087323943552</v>
      </c>
      <c r="J848" s="22">
        <f>J847+('data'!$C$19*I847-'data'!$C$16*J847)*$C848/60</f>
        <v>93.6847210764805</v>
      </c>
      <c r="K848" s="22">
        <f>K847+(OFFSET('data'!$C$20,0,D848)*I847-OFFSET('data'!$C$17,0,D848)*K847)*$C848/60</f>
        <v>252.226263351585</v>
      </c>
      <c r="L848" s="23">
        <f>$A848/60</f>
        <v>70.3333333333333</v>
      </c>
      <c r="M848" s="19">
        <f>I848/'data'!$C$15*1000</f>
        <v>3.5</v>
      </c>
      <c r="N848" s="19">
        <f>N847+'data'!$G$21*(M847-N847)/60*C847</f>
        <v>3.49983713427664</v>
      </c>
      <c r="O848" s="20">
        <f>IF(N848&lt;='data'!$G$22,1.89,1.47)</f>
        <v>1.47</v>
      </c>
      <c r="P848" s="19">
        <f>$A848</f>
        <v>4220</v>
      </c>
      <c r="Q848" s="20">
        <f>'data'!$G$23-'data'!$G$23*(1-('data'!$G$22^O848)/('data'!$G$22^O848+N848^O848))</f>
        <v>41.0722836534721</v>
      </c>
      <c r="R848" s="20">
        <f>VLOOKUP(IF(P848-'data'!$G$24&lt;0,0,P848-'data'!$G$24),P2:Q1104,2)</f>
        <v>41.0723597190889</v>
      </c>
    </row>
    <row r="849" ht="20.05" customHeight="1">
      <c r="A849" s="17">
        <f>$A848+C848</f>
        <v>4225</v>
      </c>
      <c r="B849" s="18">
        <v>3.5</v>
      </c>
      <c r="C849" s="19">
        <v>5</v>
      </c>
      <c r="D849" t="b" s="20">
        <v>0</v>
      </c>
      <c r="E849" s="21"/>
      <c r="F849" s="22">
        <f>3600*(B849*'data'!$C$15/1000-H849-I848)/C849</f>
        <v>604.750222571225</v>
      </c>
      <c r="G849" s="22">
        <f>IF(F849&gt;'data'!$H$28,'data'!$H$28,IF(F849&lt;0,0,F849))</f>
        <v>604.750222571225</v>
      </c>
      <c r="H849" s="22">
        <f>(J849*'data'!$C$16+K849*OFFSET('data'!$C$17,0,D849)-I848*(OFFSET('data'!$C$18,0,D849)+'data'!$C$19+OFFSET('data'!$C$20,0,D849)))*$C849/60</f>
        <v>-0.839930864682272</v>
      </c>
      <c r="I849" s="22">
        <f>(G849/60)*$C849/60+H849+I848</f>
        <v>22.9087323943552</v>
      </c>
      <c r="J849" s="22">
        <f>J848+('data'!$C$19*I848-'data'!$C$16*J848)*$C849/60</f>
        <v>93.6886038777393</v>
      </c>
      <c r="K849" s="22">
        <f>K848+(OFFSET('data'!$C$20,0,D849)*I848-OFFSET('data'!$C$17,0,D849)*K848)*$C849/60</f>
        <v>252.485343744731</v>
      </c>
      <c r="L849" s="23">
        <f>$A849/60</f>
        <v>70.4166666666667</v>
      </c>
      <c r="M849" s="19">
        <f>I849/'data'!$C$15*1000</f>
        <v>3.5</v>
      </c>
      <c r="N849" s="19">
        <f>N848+'data'!$G$21*(M848-N848)/60*C848</f>
        <v>3.49983905075233</v>
      </c>
      <c r="O849" s="20">
        <f>IF(N849&lt;='data'!$G$22,1.89,1.47)</f>
        <v>1.47</v>
      </c>
      <c r="P849" s="19">
        <f>$A849</f>
        <v>4225</v>
      </c>
      <c r="Q849" s="20">
        <f>'data'!$G$23-'data'!$G$23*(1-('data'!$G$22^O849)/('data'!$G$22^O849+N849^O849))</f>
        <v>41.0722651932126</v>
      </c>
      <c r="R849" s="20">
        <f>VLOOKUP(IF(P849-'data'!$G$24&lt;0,0,P849-'data'!$G$24),P2:Q1104,2)</f>
        <v>41.0723403636996</v>
      </c>
    </row>
    <row r="850" ht="20.05" customHeight="1">
      <c r="A850" s="17">
        <f>$A849+C849</f>
        <v>4230</v>
      </c>
      <c r="B850" s="18">
        <v>3.5</v>
      </c>
      <c r="C850" s="19">
        <v>5</v>
      </c>
      <c r="D850" t="b" s="20">
        <v>0</v>
      </c>
      <c r="E850" s="21"/>
      <c r="F850" s="22">
        <f>3600*(B850*'data'!$C$15/1000-H850-I849)/C850</f>
        <v>604.671599201772</v>
      </c>
      <c r="G850" s="22">
        <f>IF(F850&gt;'data'!$H$28,'data'!$H$28,IF(F850&lt;0,0,F850))</f>
        <v>604.671599201772</v>
      </c>
      <c r="H850" s="22">
        <f>(J850*'data'!$C$16+K850*OFFSET('data'!$C$17,0,D850)-I849*(OFFSET('data'!$C$18,0,D850)+'data'!$C$19+OFFSET('data'!$C$20,0,D850)))*$C850/60</f>
        <v>-0.8398216655580319</v>
      </c>
      <c r="I850" s="22">
        <f>(G850/60)*$C850/60+H850+I849</f>
        <v>22.9087323943552</v>
      </c>
      <c r="J850" s="22">
        <f>J849+('data'!$C$19*I849-'data'!$C$16*J849)*$C850/60</f>
        <v>93.6924638933323</v>
      </c>
      <c r="K850" s="22">
        <f>K849+(OFFSET('data'!$C$20,0,D850)*I849-OFFSET('data'!$C$17,0,D850)*K849)*$C850/60</f>
        <v>252.744337561774</v>
      </c>
      <c r="L850" s="23">
        <f>$A850/60</f>
        <v>70.5</v>
      </c>
      <c r="M850" s="19">
        <f>I850/'data'!$C$15*1000</f>
        <v>3.5</v>
      </c>
      <c r="N850" s="19">
        <f>N849+'data'!$G$21*(M849-N849)/60*C849</f>
        <v>3.49984094467645</v>
      </c>
      <c r="O850" s="20">
        <f>IF(N850&lt;='data'!$G$22,1.89,1.47)</f>
        <v>1.47</v>
      </c>
      <c r="P850" s="19">
        <f>$A850</f>
        <v>4230</v>
      </c>
      <c r="Q850" s="20">
        <f>'data'!$G$23-'data'!$G$23*(1-('data'!$G$22^O850)/('data'!$G$22^O850+N850^O850))</f>
        <v>41.0722469501905</v>
      </c>
      <c r="R850" s="20">
        <f>VLOOKUP(IF(P850-'data'!$G$24&lt;0,0,P850-'data'!$G$24),P2:Q1104,2)</f>
        <v>41.0723212360822</v>
      </c>
    </row>
    <row r="851" ht="20.05" customHeight="1">
      <c r="A851" s="17">
        <f>$A850+C850</f>
        <v>4235</v>
      </c>
      <c r="B851" s="18">
        <v>3.5</v>
      </c>
      <c r="C851" s="19">
        <v>5</v>
      </c>
      <c r="D851" t="b" s="20">
        <v>0</v>
      </c>
      <c r="E851" s="21"/>
      <c r="F851" s="22">
        <f>3600*(B851*'data'!$C$15/1000-H851-I850)/C851</f>
        <v>604.593092365006</v>
      </c>
      <c r="G851" s="22">
        <f>IF(F851&gt;'data'!$H$28,'data'!$H$28,IF(F851&lt;0,0,F851))</f>
        <v>604.593092365006</v>
      </c>
      <c r="H851" s="22">
        <f>(J851*'data'!$C$16+K851*OFFSET('data'!$C$17,0,D851)-I850*(OFFSET('data'!$C$18,0,D851)+'data'!$C$19+OFFSET('data'!$C$20,0,D851)))*$C851/60</f>
        <v>-0.839712628284745</v>
      </c>
      <c r="I851" s="22">
        <f>(G851/60)*$C851/60+H851+I850</f>
        <v>22.9087323943552</v>
      </c>
      <c r="J851" s="22">
        <f>J850+('data'!$C$19*I850-'data'!$C$16*J850)*$C851/60</f>
        <v>93.6963012569739</v>
      </c>
      <c r="K851" s="22">
        <f>K850+(OFFSET('data'!$C$20,0,D851)*I850-OFFSET('data'!$C$17,0,D851)*K850)*$C851/60</f>
        <v>253.003244831644</v>
      </c>
      <c r="L851" s="23">
        <f>$A851/60</f>
        <v>70.5833333333333</v>
      </c>
      <c r="M851" s="19">
        <f>I851/'data'!$C$15*1000</f>
        <v>3.5</v>
      </c>
      <c r="N851" s="19">
        <f>N850+'data'!$G$21*(M850-N850)/60*C850</f>
        <v>3.49984281631436</v>
      </c>
      <c r="O851" s="20">
        <f>IF(N851&lt;='data'!$G$22,1.89,1.47)</f>
        <v>1.47</v>
      </c>
      <c r="P851" s="19">
        <f>$A851</f>
        <v>4235</v>
      </c>
      <c r="Q851" s="20">
        <f>'data'!$G$23-'data'!$G$23*(1-('data'!$G$22^O851)/('data'!$G$22^O851+N851^O851))</f>
        <v>41.0722289218493</v>
      </c>
      <c r="R851" s="20">
        <f>VLOOKUP(IF(P851-'data'!$G$24&lt;0,0,P851-'data'!$G$24),P2:Q1104,2)</f>
        <v>41.072302333556</v>
      </c>
    </row>
    <row r="852" ht="20.05" customHeight="1">
      <c r="A852" s="17">
        <f>$A851+C851</f>
        <v>4240</v>
      </c>
      <c r="B852" s="18">
        <v>3.5</v>
      </c>
      <c r="C852" s="19">
        <v>5</v>
      </c>
      <c r="D852" t="b" s="20">
        <v>0</v>
      </c>
      <c r="E852" s="21"/>
      <c r="F852" s="22">
        <f>3600*(B852*'data'!$C$15/1000-H852-I851)/C852</f>
        <v>604.514701492309</v>
      </c>
      <c r="G852" s="22">
        <f>IF(F852&gt;'data'!$H$28,'data'!$H$28,IF(F852&lt;0,0,F852))</f>
        <v>604.514701492309</v>
      </c>
      <c r="H852" s="22">
        <f>(J852*'data'!$C$16+K852*OFFSET('data'!$C$17,0,D852)-I851*(OFFSET('data'!$C$18,0,D852)+'data'!$C$19+OFFSET('data'!$C$20,0,D852)))*$C852/60</f>
        <v>-0.839603752072666</v>
      </c>
      <c r="I852" s="22">
        <f>(G852/60)*$C852/60+H852+I851</f>
        <v>22.9087323943552</v>
      </c>
      <c r="J852" s="22">
        <f>J851+('data'!$C$19*I851-'data'!$C$16*J851)*$C852/60</f>
        <v>93.70011610159391</v>
      </c>
      <c r="K852" s="22">
        <f>K851+(OFFSET('data'!$C$20,0,D852)*I851-OFFSET('data'!$C$17,0,D852)*K851)*$C852/60</f>
        <v>253.262065583262</v>
      </c>
      <c r="L852" s="23">
        <f>$A852/60</f>
        <v>70.6666666666667</v>
      </c>
      <c r="M852" s="19">
        <f>I852/'data'!$C$15*1000</f>
        <v>3.5</v>
      </c>
      <c r="N852" s="19">
        <f>N851+'data'!$G$21*(M851-N851)/60*C851</f>
        <v>3.4998446659283</v>
      </c>
      <c r="O852" s="20">
        <f>IF(N852&lt;='data'!$G$22,1.89,1.47)</f>
        <v>1.47</v>
      </c>
      <c r="P852" s="19">
        <f>$A852</f>
        <v>4240</v>
      </c>
      <c r="Q852" s="20">
        <f>'data'!$G$23-'data'!$G$23*(1-('data'!$G$22^O852)/('data'!$G$22^O852+N852^O852))</f>
        <v>41.0722111056625</v>
      </c>
      <c r="R852" s="20">
        <f>VLOOKUP(IF(P852-'data'!$G$24&lt;0,0,P852-'data'!$G$24),P2:Q1104,2)</f>
        <v>41.0722836534721</v>
      </c>
    </row>
    <row r="853" ht="20.05" customHeight="1">
      <c r="A853" s="17">
        <f>$A852+C852</f>
        <v>4245</v>
      </c>
      <c r="B853" s="18">
        <v>3.5</v>
      </c>
      <c r="C853" s="19">
        <v>5</v>
      </c>
      <c r="D853" t="b" s="20">
        <v>0</v>
      </c>
      <c r="E853" s="21"/>
      <c r="F853" s="22">
        <f>3600*(B853*'data'!$C$15/1000-H853-I852)/C853</f>
        <v>604.436426018366</v>
      </c>
      <c r="G853" s="22">
        <f>IF(F853&gt;'data'!$H$28,'data'!$H$28,IF(F853&lt;0,0,F853))</f>
        <v>604.436426018366</v>
      </c>
      <c r="H853" s="22">
        <f>(J853*'data'!$C$16+K853*OFFSET('data'!$C$17,0,D853)-I852*(OFFSET('data'!$C$18,0,D853)+'data'!$C$19+OFFSET('data'!$C$20,0,D853)))*$C853/60</f>
        <v>-0.839495036136635</v>
      </c>
      <c r="I853" s="22">
        <f>(G853/60)*$C853/60+H853+I852</f>
        <v>22.9087323943552</v>
      </c>
      <c r="J853" s="22">
        <f>J852+('data'!$C$19*I852-'data'!$C$16*J852)*$C853/60</f>
        <v>93.7039085593419</v>
      </c>
      <c r="K853" s="22">
        <f>K852+(OFFSET('data'!$C$20,0,D853)*I852-OFFSET('data'!$C$17,0,D853)*K852)*$C853/60</f>
        <v>253.520799845540</v>
      </c>
      <c r="L853" s="23">
        <f>$A853/60</f>
        <v>70.75</v>
      </c>
      <c r="M853" s="19">
        <f>I853/'data'!$C$15*1000</f>
        <v>3.5</v>
      </c>
      <c r="N853" s="19">
        <f>N852+'data'!$G$21*(M852-N852)/60*C852</f>
        <v>3.49984649377744</v>
      </c>
      <c r="O853" s="20">
        <f>IF(N853&lt;='data'!$G$22,1.89,1.47)</f>
        <v>1.47</v>
      </c>
      <c r="P853" s="19">
        <f>$A853</f>
        <v>4245</v>
      </c>
      <c r="Q853" s="20">
        <f>'data'!$G$23-'data'!$G$23*(1-('data'!$G$22^O853)/('data'!$G$22^O853+N853^O853))</f>
        <v>41.0721934991335</v>
      </c>
      <c r="R853" s="20">
        <f>VLOOKUP(IF(P853-'data'!$G$24&lt;0,0,P853-'data'!$G$24),P2:Q1104,2)</f>
        <v>41.0722651932126</v>
      </c>
    </row>
    <row r="854" ht="20.05" customHeight="1">
      <c r="A854" s="17">
        <f>$A853+C853</f>
        <v>4250</v>
      </c>
      <c r="B854" s="18">
        <v>3.5</v>
      </c>
      <c r="C854" s="19">
        <v>5</v>
      </c>
      <c r="D854" t="b" s="20">
        <v>0</v>
      </c>
      <c r="E854" s="21"/>
      <c r="F854" s="22">
        <f>3600*(B854*'data'!$C$15/1000-H854-I853)/C854</f>
        <v>604.358265381138</v>
      </c>
      <c r="G854" s="22">
        <f>IF(F854&gt;'data'!$H$28,'data'!$H$28,IF(F854&lt;0,0,F854))</f>
        <v>604.358265381138</v>
      </c>
      <c r="H854" s="22">
        <f>(J854*'data'!$C$16+K854*OFFSET('data'!$C$17,0,D854)-I853*(OFFSET('data'!$C$18,0,D854)+'data'!$C$19+OFFSET('data'!$C$20,0,D854)))*$C854/60</f>
        <v>-0.83938647969604</v>
      </c>
      <c r="I854" s="22">
        <f>(G854/60)*$C854/60+H854+I853</f>
        <v>22.9087323943552</v>
      </c>
      <c r="J854" s="22">
        <f>J853+('data'!$C$19*I853-'data'!$C$16*J853)*$C854/60</f>
        <v>93.70767876159211</v>
      </c>
      <c r="K854" s="22">
        <f>K853+(OFFSET('data'!$C$20,0,D854)*I853-OFFSET('data'!$C$17,0,D854)*K853)*$C854/60</f>
        <v>253.779447647380</v>
      </c>
      <c r="L854" s="23">
        <f>$A854/60</f>
        <v>70.8333333333333</v>
      </c>
      <c r="M854" s="19">
        <f>I854/'data'!$C$15*1000</f>
        <v>3.5</v>
      </c>
      <c r="N854" s="19">
        <f>N853+'data'!$G$21*(M853-N853)/60*C853</f>
        <v>3.49984830011789</v>
      </c>
      <c r="O854" s="20">
        <f>IF(N854&lt;='data'!$G$22,1.89,1.47)</f>
        <v>1.47</v>
      </c>
      <c r="P854" s="19">
        <f>$A854</f>
        <v>4250</v>
      </c>
      <c r="Q854" s="20">
        <f>'data'!$G$23-'data'!$G$23*(1-('data'!$G$22^O854)/('data'!$G$22^O854+N854^O854))</f>
        <v>41.0721760997949</v>
      </c>
      <c r="R854" s="20">
        <f>VLOOKUP(IF(P854-'data'!$G$24&lt;0,0,P854-'data'!$G$24),P2:Q1104,2)</f>
        <v>41.0722469501905</v>
      </c>
    </row>
    <row r="855" ht="20.05" customHeight="1">
      <c r="A855" s="17">
        <f>$A854+C854</f>
        <v>4255</v>
      </c>
      <c r="B855" s="18">
        <v>3.5</v>
      </c>
      <c r="C855" s="19">
        <v>5</v>
      </c>
      <c r="D855" t="b" s="20">
        <v>0</v>
      </c>
      <c r="E855" s="21"/>
      <c r="F855" s="22">
        <f>3600*(B855*'data'!$C$15/1000-H855-I854)/C855</f>
        <v>604.280219021847</v>
      </c>
      <c r="G855" s="22">
        <f>IF(F855&gt;'data'!$H$28,'data'!$H$28,IF(F855&lt;0,0,F855))</f>
        <v>604.280219021847</v>
      </c>
      <c r="H855" s="22">
        <f>(J855*'data'!$C$16+K855*OFFSET('data'!$C$17,0,D855)-I854*(OFFSET('data'!$C$18,0,D855)+'data'!$C$19+OFFSET('data'!$C$20,0,D855)))*$C855/60</f>
        <v>-0.839278081974803</v>
      </c>
      <c r="I855" s="22">
        <f>(G855/60)*$C855/60+H855+I854</f>
        <v>22.9087323943552</v>
      </c>
      <c r="J855" s="22">
        <f>J854+('data'!$C$19*I854-'data'!$C$16*J854)*$C855/60</f>
        <v>93.7114268389477</v>
      </c>
      <c r="K855" s="22">
        <f>K854+(OFFSET('data'!$C$20,0,D855)*I854-OFFSET('data'!$C$17,0,D855)*K854)*$C855/60</f>
        <v>254.038009017674</v>
      </c>
      <c r="L855" s="23">
        <f>$A855/60</f>
        <v>70.9166666666667</v>
      </c>
      <c r="M855" s="19">
        <f>I855/'data'!$C$15*1000</f>
        <v>3.5</v>
      </c>
      <c r="N855" s="19">
        <f>N854+'data'!$G$21*(M854-N854)/60*C854</f>
        <v>3.49985008520275</v>
      </c>
      <c r="O855" s="20">
        <f>IF(N855&lt;='data'!$G$22,1.89,1.47)</f>
        <v>1.47</v>
      </c>
      <c r="P855" s="19">
        <f>$A855</f>
        <v>4255</v>
      </c>
      <c r="Q855" s="20">
        <f>'data'!$G$23-'data'!$G$23*(1-('data'!$G$22^O855)/('data'!$G$22^O855+N855^O855))</f>
        <v>41.0721589052083</v>
      </c>
      <c r="R855" s="20">
        <f>VLOOKUP(IF(P855-'data'!$G$24&lt;0,0,P855-'data'!$G$24),P2:Q1104,2)</f>
        <v>41.0722289218493</v>
      </c>
    </row>
    <row r="856" ht="20.05" customHeight="1">
      <c r="A856" s="17">
        <f>$A855+C855</f>
        <v>4260</v>
      </c>
      <c r="B856" s="18">
        <v>3.5</v>
      </c>
      <c r="C856" s="19">
        <v>5</v>
      </c>
      <c r="D856" t="b" s="20">
        <v>0</v>
      </c>
      <c r="E856" s="21"/>
      <c r="F856" s="22">
        <f>3600*(B856*'data'!$C$15/1000-H856-I855)/C856</f>
        <v>604.202286384955</v>
      </c>
      <c r="G856" s="22">
        <f>IF(F856&gt;'data'!$H$28,'data'!$H$28,IF(F856&lt;0,0,F856))</f>
        <v>604.202286384955</v>
      </c>
      <c r="H856" s="22">
        <f>(J856*'data'!$C$16+K856*OFFSET('data'!$C$17,0,D856)-I855*(OFFSET('data'!$C$18,0,D856)+'data'!$C$19+OFFSET('data'!$C$20,0,D856)))*$C856/60</f>
        <v>-0.8391698422013411</v>
      </c>
      <c r="I856" s="22">
        <f>(G856/60)*$C856/60+H856+I855</f>
        <v>22.9087323943552</v>
      </c>
      <c r="J856" s="22">
        <f>J855+('data'!$C$19*I855-'data'!$C$16*J855)*$C856/60</f>
        <v>93.7151529212455</v>
      </c>
      <c r="K856" s="22">
        <f>K855+(OFFSET('data'!$C$20,0,D856)*I855-OFFSET('data'!$C$17,0,D856)*K855)*$C856/60</f>
        <v>254.296483985305</v>
      </c>
      <c r="L856" s="23">
        <f>$A856/60</f>
        <v>71</v>
      </c>
      <c r="M856" s="19">
        <f>I856/'data'!$C$15*1000</f>
        <v>3.5</v>
      </c>
      <c r="N856" s="19">
        <f>N855+'data'!$G$21*(M855-N855)/60*C855</f>
        <v>3.49985184928213</v>
      </c>
      <c r="O856" s="20">
        <f>IF(N856&lt;='data'!$G$22,1.89,1.47)</f>
        <v>1.47</v>
      </c>
      <c r="P856" s="19">
        <f>$A856</f>
        <v>4260</v>
      </c>
      <c r="Q856" s="20">
        <f>'data'!$G$23-'data'!$G$23*(1-('data'!$G$22^O856)/('data'!$G$22^O856+N856^O856))</f>
        <v>41.0721419129641</v>
      </c>
      <c r="R856" s="20">
        <f>VLOOKUP(IF(P856-'data'!$G$24&lt;0,0,P856-'data'!$G$24),P2:Q1104,2)</f>
        <v>41.0722111056625</v>
      </c>
    </row>
    <row r="857" ht="20.05" customHeight="1">
      <c r="A857" s="17">
        <f>$A856+C856</f>
        <v>4265</v>
      </c>
      <c r="B857" s="18">
        <v>3.5</v>
      </c>
      <c r="C857" s="19">
        <v>5</v>
      </c>
      <c r="D857" t="b" s="20">
        <v>0</v>
      </c>
      <c r="E857" s="21"/>
      <c r="F857" s="22">
        <f>3600*(B857*'data'!$C$15/1000-H857-I856)/C857</f>
        <v>604.124466918146</v>
      </c>
      <c r="G857" s="22">
        <f>IF(F857&gt;'data'!$H$28,'data'!$H$28,IF(F857&lt;0,0,F857))</f>
        <v>604.124466918146</v>
      </c>
      <c r="H857" s="22">
        <f>(J857*'data'!$C$16+K857*OFFSET('data'!$C$17,0,D857)-I856*(OFFSET('data'!$C$18,0,D857)+'data'!$C$19+OFFSET('data'!$C$20,0,D857)))*$C857/60</f>
        <v>-0.839061759608551</v>
      </c>
      <c r="I857" s="22">
        <f>(G857/60)*$C857/60+H857+I856</f>
        <v>22.9087323943552</v>
      </c>
      <c r="J857" s="22">
        <f>J856+('data'!$C$19*I856-'data'!$C$16*J856)*$C857/60</f>
        <v>93.71885713756031</v>
      </c>
      <c r="K857" s="22">
        <f>K856+(OFFSET('data'!$C$20,0,D857)*I856-OFFSET('data'!$C$17,0,D857)*K856)*$C857/60</f>
        <v>254.554872579145</v>
      </c>
      <c r="L857" s="23">
        <f>$A857/60</f>
        <v>71.0833333333333</v>
      </c>
      <c r="M857" s="19">
        <f>I857/'data'!$C$15*1000</f>
        <v>3.5</v>
      </c>
      <c r="N857" s="19">
        <f>N856+'data'!$G$21*(M856-N856)/60*C856</f>
        <v>3.49985359260322</v>
      </c>
      <c r="O857" s="20">
        <f>IF(N857&lt;='data'!$G$22,1.89,1.47)</f>
        <v>1.47</v>
      </c>
      <c r="P857" s="19">
        <f>$A857</f>
        <v>4265</v>
      </c>
      <c r="Q857" s="20">
        <f>'data'!$G$23-'data'!$G$23*(1-('data'!$G$22^O857)/('data'!$G$22^O857+N857^O857))</f>
        <v>41.0721251206812</v>
      </c>
      <c r="R857" s="20">
        <f>VLOOKUP(IF(P857-'data'!$G$24&lt;0,0,P857-'data'!$G$24),P2:Q1104,2)</f>
        <v>41.0721934991335</v>
      </c>
    </row>
    <row r="858" ht="20.05" customHeight="1">
      <c r="A858" s="17">
        <f>$A857+C857</f>
        <v>4270</v>
      </c>
      <c r="B858" s="18">
        <v>3.5</v>
      </c>
      <c r="C858" s="19">
        <v>5</v>
      </c>
      <c r="D858" t="b" s="20">
        <v>0</v>
      </c>
      <c r="E858" s="21"/>
      <c r="F858" s="22">
        <f>3600*(B858*'data'!$C$15/1000-H858-I857)/C858</f>
        <v>604.046760072306</v>
      </c>
      <c r="G858" s="22">
        <f>IF(F858&gt;'data'!$H$28,'data'!$H$28,IF(F858&lt;0,0,F858))</f>
        <v>604.046760072306</v>
      </c>
      <c r="H858" s="22">
        <f>(J858*'data'!$C$16+K858*OFFSET('data'!$C$17,0,D858)-I857*(OFFSET('data'!$C$18,0,D858)+'data'!$C$19+OFFSET('data'!$C$20,0,D858)))*$C858/60</f>
        <v>-0.8389538334337731</v>
      </c>
      <c r="I858" s="22">
        <f>(G858/60)*$C858/60+H858+I857</f>
        <v>22.9087323943552</v>
      </c>
      <c r="J858" s="22">
        <f>J857+('data'!$C$19*I857-'data'!$C$16*J857)*$C858/60</f>
        <v>93.7225396162096</v>
      </c>
      <c r="K858" s="22">
        <f>K857+(OFFSET('data'!$C$20,0,D858)*I857-OFFSET('data'!$C$17,0,D858)*K857)*$C858/60</f>
        <v>254.813174828058</v>
      </c>
      <c r="L858" s="23">
        <f>$A858/60</f>
        <v>71.1666666666667</v>
      </c>
      <c r="M858" s="19">
        <f>I858/'data'!$C$15*1000</f>
        <v>3.5</v>
      </c>
      <c r="N858" s="19">
        <f>N857+'data'!$G$21*(M857-N857)/60*C857</f>
        <v>3.49985531541028</v>
      </c>
      <c r="O858" s="20">
        <f>IF(N858&lt;='data'!$G$22,1.89,1.47)</f>
        <v>1.47</v>
      </c>
      <c r="P858" s="19">
        <f>$A858</f>
        <v>4270</v>
      </c>
      <c r="Q858" s="20">
        <f>'data'!$G$23-'data'!$G$23*(1-('data'!$G$22^O858)/('data'!$G$22^O858+N858^O858))</f>
        <v>41.0721085260062</v>
      </c>
      <c r="R858" s="20">
        <f>VLOOKUP(IF(P858-'data'!$G$24&lt;0,0,P858-'data'!$G$24),P2:Q1104,2)</f>
        <v>41.0721760997949</v>
      </c>
    </row>
    <row r="859" ht="20.05" customHeight="1">
      <c r="A859" s="17">
        <f>$A858+C858</f>
        <v>4275</v>
      </c>
      <c r="B859" s="18">
        <v>3.5</v>
      </c>
      <c r="C859" s="19">
        <v>5</v>
      </c>
      <c r="D859" t="b" s="20">
        <v>0</v>
      </c>
      <c r="E859" s="21"/>
      <c r="F859" s="22">
        <f>3600*(B859*'data'!$C$15/1000-H859-I858)/C859</f>
        <v>603.969165301506</v>
      </c>
      <c r="G859" s="22">
        <f>IF(F859&gt;'data'!$H$28,'data'!$H$28,IF(F859&lt;0,0,F859))</f>
        <v>603.969165301506</v>
      </c>
      <c r="H859" s="22">
        <f>(J859*'data'!$C$16+K859*OFFSET('data'!$C$17,0,D859)-I858*(OFFSET('data'!$C$18,0,D859)+'data'!$C$19+OFFSET('data'!$C$20,0,D859)))*$C859/60</f>
        <v>-0.838846062918773</v>
      </c>
      <c r="I859" s="22">
        <f>(G859/60)*$C859/60+H859+I858</f>
        <v>22.9087323943552</v>
      </c>
      <c r="J859" s="22">
        <f>J858+('data'!$C$19*I858-'data'!$C$16*J858)*$C859/60</f>
        <v>93.7262004847577</v>
      </c>
      <c r="K859" s="22">
        <f>K858+(OFFSET('data'!$C$20,0,D859)*I858-OFFSET('data'!$C$17,0,D859)*K858)*$C859/60</f>
        <v>255.071390760897</v>
      </c>
      <c r="L859" s="23">
        <f>$A859/60</f>
        <v>71.25</v>
      </c>
      <c r="M859" s="19">
        <f>I859/'data'!$C$15*1000</f>
        <v>3.5</v>
      </c>
      <c r="N859" s="19">
        <f>N858+'data'!$G$21*(M858-N858)/60*C858</f>
        <v>3.4998570179447</v>
      </c>
      <c r="O859" s="20">
        <f>IF(N859&lt;='data'!$G$22,1.89,1.47)</f>
        <v>1.47</v>
      </c>
      <c r="P859" s="19">
        <f>$A859</f>
        <v>4275</v>
      </c>
      <c r="Q859" s="20">
        <f>'data'!$G$23-'data'!$G$23*(1-('data'!$G$22^O859)/('data'!$G$22^O859+N859^O859))</f>
        <v>41.0720921266137</v>
      </c>
      <c r="R859" s="20">
        <f>VLOOKUP(IF(P859-'data'!$G$24&lt;0,0,P859-'data'!$G$24),P2:Q1104,2)</f>
        <v>41.0721589052083</v>
      </c>
    </row>
    <row r="860" ht="20.05" customHeight="1">
      <c r="A860" s="17">
        <f>$A859+C859</f>
        <v>4280</v>
      </c>
      <c r="B860" s="18">
        <v>3.5</v>
      </c>
      <c r="C860" s="19">
        <v>5</v>
      </c>
      <c r="D860" t="b" s="20">
        <v>0</v>
      </c>
      <c r="E860" s="21"/>
      <c r="F860" s="22">
        <f>3600*(B860*'data'!$C$15/1000-H860-I859)/C860</f>
        <v>603.891682062981</v>
      </c>
      <c r="G860" s="22">
        <f>IF(F860&gt;'data'!$H$28,'data'!$H$28,IF(F860&lt;0,0,F860))</f>
        <v>603.891682062981</v>
      </c>
      <c r="H860" s="22">
        <f>(J860*'data'!$C$16+K860*OFFSET('data'!$C$17,0,D860)-I859*(OFFSET('data'!$C$18,0,D860)+'data'!$C$19+OFFSET('data'!$C$20,0,D860)))*$C860/60</f>
        <v>-0.838738447309711</v>
      </c>
      <c r="I860" s="22">
        <f>(G860/60)*$C860/60+H860+I859</f>
        <v>22.9087323943552</v>
      </c>
      <c r="J860" s="22">
        <f>J859+('data'!$C$19*I859-'data'!$C$16*J859)*$C860/60</f>
        <v>93.7298398700205</v>
      </c>
      <c r="K860" s="22">
        <f>K859+(OFFSET('data'!$C$20,0,D860)*I859-OFFSET('data'!$C$17,0,D860)*K859)*$C860/60</f>
        <v>255.329520406506</v>
      </c>
      <c r="L860" s="23">
        <f>$A860/60</f>
        <v>71.3333333333333</v>
      </c>
      <c r="M860" s="19">
        <f>I860/'data'!$C$15*1000</f>
        <v>3.5</v>
      </c>
      <c r="N860" s="19">
        <f>N859+'data'!$G$21*(M859-N859)/60*C859</f>
        <v>3.49985870044503</v>
      </c>
      <c r="O860" s="20">
        <f>IF(N860&lt;='data'!$G$22,1.89,1.47)</f>
        <v>1.47</v>
      </c>
      <c r="P860" s="19">
        <f>$A860</f>
        <v>4280</v>
      </c>
      <c r="Q860" s="20">
        <f>'data'!$G$23-'data'!$G$23*(1-('data'!$G$22^O860)/('data'!$G$22^O860+N860^O860))</f>
        <v>41.0720759202056</v>
      </c>
      <c r="R860" s="20">
        <f>VLOOKUP(IF(P860-'data'!$G$24&lt;0,0,P860-'data'!$G$24),P2:Q1104,2)</f>
        <v>41.0721419129641</v>
      </c>
    </row>
    <row r="861" ht="20.05" customHeight="1">
      <c r="A861" s="17">
        <f>$A860+C860</f>
        <v>4285</v>
      </c>
      <c r="B861" s="18">
        <v>3.5</v>
      </c>
      <c r="C861" s="19">
        <v>5</v>
      </c>
      <c r="D861" t="b" s="20">
        <v>0</v>
      </c>
      <c r="E861" s="21"/>
      <c r="F861" s="22">
        <f>3600*(B861*'data'!$C$15/1000-H861-I860)/C861</f>
        <v>603.814309817114</v>
      </c>
      <c r="G861" s="22">
        <f>IF(F861&gt;'data'!$H$28,'data'!$H$28,IF(F861&lt;0,0,F861))</f>
        <v>603.814309817114</v>
      </c>
      <c r="H861" s="22">
        <f>(J861*'data'!$C$16+K861*OFFSET('data'!$C$17,0,D861)-I860*(OFFSET('data'!$C$18,0,D861)+'data'!$C$19+OFFSET('data'!$C$20,0,D861)))*$C861/60</f>
        <v>-0.838630985857118</v>
      </c>
      <c r="I861" s="22">
        <f>(G861/60)*$C861/60+H861+I860</f>
        <v>22.9087323943552</v>
      </c>
      <c r="J861" s="22">
        <f>J860+('data'!$C$19*I860-'data'!$C$16*J860)*$C861/60</f>
        <v>93.7334578980696</v>
      </c>
      <c r="K861" s="22">
        <f>K860+(OFFSET('data'!$C$20,0,D861)*I860-OFFSET('data'!$C$17,0,D861)*K860)*$C861/60</f>
        <v>255.587563793720</v>
      </c>
      <c r="L861" s="23">
        <f>$A861/60</f>
        <v>71.4166666666667</v>
      </c>
      <c r="M861" s="19">
        <f>I861/'data'!$C$15*1000</f>
        <v>3.5</v>
      </c>
      <c r="N861" s="19">
        <f>N860+'data'!$G$21*(M860-N860)/60*C860</f>
        <v>3.49986036314702</v>
      </c>
      <c r="O861" s="20">
        <f>IF(N861&lt;='data'!$G$22,1.89,1.47)</f>
        <v>1.47</v>
      </c>
      <c r="P861" s="19">
        <f>$A861</f>
        <v>4285</v>
      </c>
      <c r="Q861" s="20">
        <f>'data'!$G$23-'data'!$G$23*(1-('data'!$G$22^O861)/('data'!$G$22^O861+N861^O861))</f>
        <v>41.0720599045108</v>
      </c>
      <c r="R861" s="20">
        <f>VLOOKUP(IF(P861-'data'!$G$24&lt;0,0,P861-'data'!$G$24),P2:Q1104,2)</f>
        <v>41.0721251206812</v>
      </c>
    </row>
    <row r="862" ht="20.05" customHeight="1">
      <c r="A862" s="17">
        <f>$A861+C861</f>
        <v>4290</v>
      </c>
      <c r="B862" s="18">
        <v>3.5</v>
      </c>
      <c r="C862" s="19">
        <v>5</v>
      </c>
      <c r="D862" t="b" s="20">
        <v>0</v>
      </c>
      <c r="E862" s="21"/>
      <c r="F862" s="22">
        <f>3600*(B862*'data'!$C$15/1000-H862-I861)/C862</f>
        <v>603.737048027416</v>
      </c>
      <c r="G862" s="22">
        <f>IF(F862&gt;'data'!$H$28,'data'!$H$28,IF(F862&lt;0,0,F862))</f>
        <v>603.737048027416</v>
      </c>
      <c r="H862" s="22">
        <f>(J862*'data'!$C$16+K862*OFFSET('data'!$C$17,0,D862)-I861*(OFFSET('data'!$C$18,0,D862)+'data'!$C$19+OFFSET('data'!$C$20,0,D862)))*$C862/60</f>
        <v>-0.838523677815871</v>
      </c>
      <c r="I862" s="22">
        <f>(G862/60)*$C862/60+H862+I861</f>
        <v>22.9087323943552</v>
      </c>
      <c r="J862" s="22">
        <f>J861+('data'!$C$19*I861-'data'!$C$16*J861)*$C862/60</f>
        <v>93.7370546942367</v>
      </c>
      <c r="K862" s="22">
        <f>K861+(OFFSET('data'!$C$20,0,D862)*I861-OFFSET('data'!$C$17,0,D862)*K861)*$C862/60</f>
        <v>255.845520951364</v>
      </c>
      <c r="L862" s="23">
        <f>$A862/60</f>
        <v>71.5</v>
      </c>
      <c r="M862" s="19">
        <f>I862/'data'!$C$15*1000</f>
        <v>3.5</v>
      </c>
      <c r="N862" s="19">
        <f>N861+'data'!$G$21*(M861-N861)/60*C861</f>
        <v>3.49986200628364</v>
      </c>
      <c r="O862" s="20">
        <f>IF(N862&lt;='data'!$G$22,1.89,1.47)</f>
        <v>1.47</v>
      </c>
      <c r="P862" s="19">
        <f>$A862</f>
        <v>4290</v>
      </c>
      <c r="Q862" s="20">
        <f>'data'!$G$23-'data'!$G$23*(1-('data'!$G$22^O862)/('data'!$G$22^O862+N862^O862))</f>
        <v>41.0720440772847</v>
      </c>
      <c r="R862" s="20">
        <f>VLOOKUP(IF(P862-'data'!$G$24&lt;0,0,P862-'data'!$G$24),P2:Q1104,2)</f>
        <v>41.0721085260062</v>
      </c>
    </row>
    <row r="863" ht="20.05" customHeight="1">
      <c r="A863" s="17">
        <f>$A862+C862</f>
        <v>4295</v>
      </c>
      <c r="B863" s="18">
        <v>3.5</v>
      </c>
      <c r="C863" s="19">
        <v>5</v>
      </c>
      <c r="D863" t="b" s="20">
        <v>0</v>
      </c>
      <c r="E863" s="21"/>
      <c r="F863" s="22">
        <f>3600*(B863*'data'!$C$15/1000-H863-I862)/C863</f>
        <v>603.659896160509</v>
      </c>
      <c r="G863" s="22">
        <f>IF(F863&gt;'data'!$H$28,'data'!$H$28,IF(F863&lt;0,0,F863))</f>
        <v>603.659896160509</v>
      </c>
      <c r="H863" s="22">
        <f>(J863*'data'!$C$16+K863*OFFSET('data'!$C$17,0,D863)-I862*(OFFSET('data'!$C$18,0,D863)+'data'!$C$19+OFFSET('data'!$C$20,0,D863)))*$C863/60</f>
        <v>-0.838416522445166</v>
      </c>
      <c r="I863" s="22">
        <f>(G863/60)*$C863/60+H863+I862</f>
        <v>22.9087323943552</v>
      </c>
      <c r="J863" s="22">
        <f>J862+('data'!$C$19*I862-'data'!$C$16*J862)*$C863/60</f>
        <v>93.7406303831181</v>
      </c>
      <c r="K863" s="22">
        <f>K862+(OFFSET('data'!$C$20,0,D863)*I862-OFFSET('data'!$C$17,0,D863)*K862)*$C863/60</f>
        <v>256.103391908252</v>
      </c>
      <c r="L863" s="23">
        <f>$A863/60</f>
        <v>71.5833333333333</v>
      </c>
      <c r="M863" s="19">
        <f>I863/'data'!$C$15*1000</f>
        <v>3.5</v>
      </c>
      <c r="N863" s="19">
        <f>N862+'data'!$G$21*(M862-N862)/60*C862</f>
        <v>3.49986363008512</v>
      </c>
      <c r="O863" s="20">
        <f>IF(N863&lt;='data'!$G$22,1.89,1.47)</f>
        <v>1.47</v>
      </c>
      <c r="P863" s="19">
        <f>$A863</f>
        <v>4295</v>
      </c>
      <c r="Q863" s="20">
        <f>'data'!$G$23-'data'!$G$23*(1-('data'!$G$22^O863)/('data'!$G$22^O863+N863^O863))</f>
        <v>41.0720284363096</v>
      </c>
      <c r="R863" s="20">
        <f>VLOOKUP(IF(P863-'data'!$G$24&lt;0,0,P863-'data'!$G$24),P2:Q1104,2)</f>
        <v>41.0720921266137</v>
      </c>
    </row>
    <row r="864" ht="20.05" customHeight="1">
      <c r="A864" s="17">
        <f>$A863+C863</f>
        <v>4300</v>
      </c>
      <c r="B864" s="18">
        <v>3.5</v>
      </c>
      <c r="C864" s="19">
        <v>5</v>
      </c>
      <c r="D864" t="b" s="20">
        <v>0</v>
      </c>
      <c r="E864" s="21"/>
      <c r="F864" s="22">
        <f>3600*(B864*'data'!$C$15/1000-H864-I863)/C864</f>
        <v>603.582853686103</v>
      </c>
      <c r="G864" s="22">
        <f>IF(F864&gt;'data'!$H$28,'data'!$H$28,IF(F864&lt;0,0,F864))</f>
        <v>603.582853686103</v>
      </c>
      <c r="H864" s="22">
        <f>(J864*'data'!$C$16+K864*OFFSET('data'!$C$17,0,D864)-I863*(OFFSET('data'!$C$18,0,D864)+'data'!$C$19+OFFSET('data'!$C$20,0,D864)))*$C864/60</f>
        <v>-0.838309519008491</v>
      </c>
      <c r="I864" s="22">
        <f>(G864/60)*$C864/60+H864+I863</f>
        <v>22.9087323943552</v>
      </c>
      <c r="J864" s="22">
        <f>J863+('data'!$C$19*I863-'data'!$C$16*J863)*$C864/60</f>
        <v>93.7441850885789</v>
      </c>
      <c r="K864" s="22">
        <f>K863+(OFFSET('data'!$C$20,0,D864)*I863-OFFSET('data'!$C$17,0,D864)*K863)*$C864/60</f>
        <v>256.361176693190</v>
      </c>
      <c r="L864" s="23">
        <f>$A864/60</f>
        <v>71.6666666666667</v>
      </c>
      <c r="M864" s="19">
        <f>I864/'data'!$C$15*1000</f>
        <v>3.5</v>
      </c>
      <c r="N864" s="19">
        <f>N863+'data'!$G$21*(M863-N863)/60*C863</f>
        <v>3.49986523477899</v>
      </c>
      <c r="O864" s="20">
        <f>IF(N864&lt;='data'!$G$22,1.89,1.47)</f>
        <v>1.47</v>
      </c>
      <c r="P864" s="19">
        <f>$A864</f>
        <v>4300</v>
      </c>
      <c r="Q864" s="20">
        <f>'data'!$G$23-'data'!$G$23*(1-('data'!$G$22^O864)/('data'!$G$22^O864+N864^O864))</f>
        <v>41.0720129793935</v>
      </c>
      <c r="R864" s="20">
        <f>VLOOKUP(IF(P864-'data'!$G$24&lt;0,0,P864-'data'!$G$24),P2:Q1104,2)</f>
        <v>41.0720759202056</v>
      </c>
    </row>
    <row r="865" ht="20.05" customHeight="1">
      <c r="A865" s="17">
        <f>$A864+C864</f>
        <v>4305</v>
      </c>
      <c r="B865" s="18">
        <v>3.5</v>
      </c>
      <c r="C865" s="19">
        <v>5</v>
      </c>
      <c r="D865" t="b" s="20">
        <v>0</v>
      </c>
      <c r="E865" s="21"/>
      <c r="F865" s="22">
        <f>3600*(B865*'data'!$C$15/1000-H865-I864)/C865</f>
        <v>603.505920076985</v>
      </c>
      <c r="G865" s="22">
        <f>IF(F865&gt;'data'!$H$28,'data'!$H$28,IF(F865&lt;0,0,F865))</f>
        <v>603.505920076985</v>
      </c>
      <c r="H865" s="22">
        <f>(J865*'data'!$C$16+K865*OFFSET('data'!$C$17,0,D865)-I864*(OFFSET('data'!$C$18,0,D865)+'data'!$C$19+OFFSET('data'!$C$20,0,D865)))*$C865/60</f>
        <v>-0.838202666773605</v>
      </c>
      <c r="I865" s="22">
        <f>(G865/60)*$C865/60+H865+I864</f>
        <v>22.9087323943552</v>
      </c>
      <c r="J865" s="22">
        <f>J864+('data'!$C$19*I864-'data'!$C$16*J864)*$C865/60</f>
        <v>93.7477189337573</v>
      </c>
      <c r="K865" s="22">
        <f>K864+(OFFSET('data'!$C$20,0,D865)*I864-OFFSET('data'!$C$17,0,D865)*K864)*$C865/60</f>
        <v>256.618875334974</v>
      </c>
      <c r="L865" s="23">
        <f>$A865/60</f>
        <v>71.75</v>
      </c>
      <c r="M865" s="19">
        <f>I865/'data'!$C$15*1000</f>
        <v>3.5</v>
      </c>
      <c r="N865" s="19">
        <f>N864+'data'!$G$21*(M864-N864)/60*C864</f>
        <v>3.49986682059008</v>
      </c>
      <c r="O865" s="20">
        <f>IF(N865&lt;='data'!$G$22,1.89,1.47)</f>
        <v>1.47</v>
      </c>
      <c r="P865" s="19">
        <f>$A865</f>
        <v>4305</v>
      </c>
      <c r="Q865" s="20">
        <f>'data'!$G$23-'data'!$G$23*(1-('data'!$G$22^O865)/('data'!$G$22^O865+N865^O865))</f>
        <v>41.0719977043704</v>
      </c>
      <c r="R865" s="20">
        <f>VLOOKUP(IF(P865-'data'!$G$24&lt;0,0,P865-'data'!$G$24),P2:Q1104,2)</f>
        <v>41.0720599045108</v>
      </c>
    </row>
    <row r="866" ht="20.05" customHeight="1">
      <c r="A866" s="17">
        <f>$A865+C865</f>
        <v>4310</v>
      </c>
      <c r="B866" s="18">
        <v>3.5</v>
      </c>
      <c r="C866" s="19">
        <v>5</v>
      </c>
      <c r="D866" t="b" s="20">
        <v>0</v>
      </c>
      <c r="E866" s="21"/>
      <c r="F866" s="22">
        <f>3600*(B866*'data'!$C$15/1000-H866-I865)/C866</f>
        <v>603.429094808997</v>
      </c>
      <c r="G866" s="22">
        <f>IF(F866&gt;'data'!$H$28,'data'!$H$28,IF(F866&lt;0,0,F866))</f>
        <v>603.429094808997</v>
      </c>
      <c r="H866" s="22">
        <f>(J866*'data'!$C$16+K866*OFFSET('data'!$C$17,0,D866)-I865*(OFFSET('data'!$C$18,0,D866)+'data'!$C$19+OFFSET('data'!$C$20,0,D866)))*$C866/60</f>
        <v>-0.838095965012511</v>
      </c>
      <c r="I866" s="22">
        <f>(G866/60)*$C866/60+H866+I865</f>
        <v>22.9087323943552</v>
      </c>
      <c r="J866" s="22">
        <f>J865+('data'!$C$19*I865-'data'!$C$16*J865)*$C866/60</f>
        <v>93.7512320410689</v>
      </c>
      <c r="K866" s="22">
        <f>K865+(OFFSET('data'!$C$20,0,D866)*I865-OFFSET('data'!$C$17,0,D866)*K865)*$C866/60</f>
        <v>256.876487862390</v>
      </c>
      <c r="L866" s="23">
        <f>$A866/60</f>
        <v>71.8333333333333</v>
      </c>
      <c r="M866" s="19">
        <f>I866/'data'!$C$15*1000</f>
        <v>3.5</v>
      </c>
      <c r="N866" s="19">
        <f>N865+'data'!$G$21*(M865-N865)/60*C865</f>
        <v>3.49986838774059</v>
      </c>
      <c r="O866" s="20">
        <f>IF(N866&lt;='data'!$G$22,1.89,1.47)</f>
        <v>1.47</v>
      </c>
      <c r="P866" s="19">
        <f>$A866</f>
        <v>4310</v>
      </c>
      <c r="Q866" s="20">
        <f>'data'!$G$23-'data'!$G$23*(1-('data'!$G$22^O866)/('data'!$G$22^O866+N866^O866))</f>
        <v>41.0719826090997</v>
      </c>
      <c r="R866" s="20">
        <f>VLOOKUP(IF(P866-'data'!$G$24&lt;0,0,P866-'data'!$G$24),P2:Q1104,2)</f>
        <v>41.0720440772847</v>
      </c>
    </row>
    <row r="867" ht="20.05" customHeight="1">
      <c r="A867" s="17">
        <f>$A866+C866</f>
        <v>4315</v>
      </c>
      <c r="B867" s="18">
        <v>3.5</v>
      </c>
      <c r="C867" s="19">
        <v>5</v>
      </c>
      <c r="D867" t="b" s="20">
        <v>0</v>
      </c>
      <c r="E867" s="21"/>
      <c r="F867" s="22">
        <f>3600*(B867*'data'!$C$15/1000-H867-I866)/C867</f>
        <v>603.3523773610179</v>
      </c>
      <c r="G867" s="22">
        <f>IF(F867&gt;'data'!$H$28,'data'!$H$28,IF(F867&lt;0,0,F867))</f>
        <v>603.3523773610179</v>
      </c>
      <c r="H867" s="22">
        <f>(J867*'data'!$C$16+K867*OFFSET('data'!$C$17,0,D867)-I866*(OFFSET('data'!$C$18,0,D867)+'data'!$C$19+OFFSET('data'!$C$20,0,D867)))*$C867/60</f>
        <v>-0.837989413001429</v>
      </c>
      <c r="I867" s="22">
        <f>(G867/60)*$C867/60+H867+I866</f>
        <v>22.9087323943552</v>
      </c>
      <c r="J867" s="22">
        <f>J866+('data'!$C$19*I866-'data'!$C$16*J866)*$C867/60</f>
        <v>93.7547245322109</v>
      </c>
      <c r="K867" s="22">
        <f>K866+(OFFSET('data'!$C$20,0,D867)*I866-OFFSET('data'!$C$17,0,D867)*K866)*$C867/60</f>
        <v>257.134014304214</v>
      </c>
      <c r="L867" s="23">
        <f>$A867/60</f>
        <v>71.9166666666667</v>
      </c>
      <c r="M867" s="19">
        <f>I867/'data'!$C$15*1000</f>
        <v>3.5</v>
      </c>
      <c r="N867" s="19">
        <f>N866+'data'!$G$21*(M866-N866)/60*C866</f>
        <v>3.49986993645011</v>
      </c>
      <c r="O867" s="20">
        <f>IF(N867&lt;='data'!$G$22,1.89,1.47)</f>
        <v>1.47</v>
      </c>
      <c r="P867" s="19">
        <f>$A867</f>
        <v>4315</v>
      </c>
      <c r="Q867" s="20">
        <f>'data'!$G$23-'data'!$G$23*(1-('data'!$G$22^O867)/('data'!$G$22^O867+N867^O867))</f>
        <v>41.0719676914661</v>
      </c>
      <c r="R867" s="20">
        <f>VLOOKUP(IF(P867-'data'!$G$24&lt;0,0,P867-'data'!$G$24),P2:Q1104,2)</f>
        <v>41.0720284363096</v>
      </c>
    </row>
    <row r="868" ht="20.05" customHeight="1">
      <c r="A868" s="17">
        <f>$A867+C867</f>
        <v>4320</v>
      </c>
      <c r="B868" s="18">
        <v>3.5</v>
      </c>
      <c r="C868" s="19">
        <v>5</v>
      </c>
      <c r="D868" t="b" s="20">
        <v>0</v>
      </c>
      <c r="E868" s="21"/>
      <c r="F868" s="22">
        <f>3600*(B868*'data'!$C$15/1000-H868-I867)/C868</f>
        <v>603.275767214947</v>
      </c>
      <c r="G868" s="22">
        <f>IF(F868&gt;'data'!$H$28,'data'!$H$28,IF(F868&lt;0,0,F868))</f>
        <v>603.275767214947</v>
      </c>
      <c r="H868" s="22">
        <f>(J868*'data'!$C$16+K868*OFFSET('data'!$C$17,0,D868)-I867*(OFFSET('data'!$C$18,0,D868)+'data'!$C$19+OFFSET('data'!$C$20,0,D868)))*$C868/60</f>
        <v>-0.837883010020775</v>
      </c>
      <c r="I868" s="22">
        <f>(G868/60)*$C868/60+H868+I867</f>
        <v>22.9087323943552</v>
      </c>
      <c r="J868" s="22">
        <f>J867+('data'!$C$19*I867-'data'!$C$16*J867)*$C868/60</f>
        <v>93.75819652816629</v>
      </c>
      <c r="K868" s="22">
        <f>K867+(OFFSET('data'!$C$20,0,D868)*I867-OFFSET('data'!$C$17,0,D868)*K867)*$C868/60</f>
        <v>257.391454689213</v>
      </c>
      <c r="L868" s="23">
        <f>$A868/60</f>
        <v>72</v>
      </c>
      <c r="M868" s="19">
        <f>I868/'data'!$C$15*1000</f>
        <v>3.5</v>
      </c>
      <c r="N868" s="19">
        <f>N867+'data'!$G$21*(M867-N867)/60*C867</f>
        <v>3.49987146693563</v>
      </c>
      <c r="O868" s="20">
        <f>IF(N868&lt;='data'!$G$22,1.89,1.47)</f>
        <v>1.47</v>
      </c>
      <c r="P868" s="19">
        <f>$A868</f>
        <v>4320</v>
      </c>
      <c r="Q868" s="20">
        <f>'data'!$G$23-'data'!$G$23*(1-('data'!$G$22^O868)/('data'!$G$22^O868+N868^O868))</f>
        <v>41.071952949379</v>
      </c>
      <c r="R868" s="20">
        <f>VLOOKUP(IF(P868-'data'!$G$24&lt;0,0,P868-'data'!$G$24),P2:Q1104,2)</f>
        <v>41.0720129793935</v>
      </c>
    </row>
    <row r="869" ht="20.05" customHeight="1">
      <c r="A869" s="17">
        <f>$A868+C868</f>
        <v>4325</v>
      </c>
      <c r="B869" s="18">
        <v>3.5</v>
      </c>
      <c r="C869" s="19">
        <v>5</v>
      </c>
      <c r="D869" t="b" s="20">
        <v>0</v>
      </c>
      <c r="E869" s="21"/>
      <c r="F869" s="22">
        <f>3600*(B869*'data'!$C$15/1000-H869-I868)/C869</f>
        <v>603.199263855685</v>
      </c>
      <c r="G869" s="22">
        <f>IF(F869&gt;'data'!$H$28,'data'!$H$28,IF(F869&lt;0,0,F869))</f>
        <v>603.199263855685</v>
      </c>
      <c r="H869" s="22">
        <f>(J869*'data'!$C$16+K869*OFFSET('data'!$C$17,0,D869)-I868*(OFFSET('data'!$C$18,0,D869)+'data'!$C$19+OFFSET('data'!$C$20,0,D869)))*$C869/60</f>
        <v>-0.837776755355133</v>
      </c>
      <c r="I869" s="22">
        <f>(G869/60)*$C869/60+H869+I868</f>
        <v>22.9087323943552</v>
      </c>
      <c r="J869" s="22">
        <f>J868+('data'!$C$19*I868-'data'!$C$16*J868)*$C869/60</f>
        <v>93.7616481492083</v>
      </c>
      <c r="K869" s="22">
        <f>K868+(OFFSET('data'!$C$20,0,D869)*I868-OFFSET('data'!$C$17,0,D869)*K868)*$C869/60</f>
        <v>257.648809046145</v>
      </c>
      <c r="L869" s="23">
        <f>$A869/60</f>
        <v>72.0833333333333</v>
      </c>
      <c r="M869" s="19">
        <f>I869/'data'!$C$15*1000</f>
        <v>3.5</v>
      </c>
      <c r="N869" s="19">
        <f>N868+'data'!$G$21*(M868-N868)/60*C868</f>
        <v>3.4998729794116</v>
      </c>
      <c r="O869" s="20">
        <f>IF(N869&lt;='data'!$G$22,1.89,1.47)</f>
        <v>1.47</v>
      </c>
      <c r="P869" s="19">
        <f>$A869</f>
        <v>4325</v>
      </c>
      <c r="Q869" s="20">
        <f>'data'!$G$23-'data'!$G$23*(1-('data'!$G$22^O869)/('data'!$G$22^O869+N869^O869))</f>
        <v>41.0719383807727</v>
      </c>
      <c r="R869" s="20">
        <f>VLOOKUP(IF(P869-'data'!$G$24&lt;0,0,P869-'data'!$G$24),P2:Q1104,2)</f>
        <v>41.0719977043704</v>
      </c>
    </row>
    <row r="870" ht="20.05" customHeight="1">
      <c r="A870" s="17">
        <f>$A869+C869</f>
        <v>4330</v>
      </c>
      <c r="B870" s="18">
        <v>3.5</v>
      </c>
      <c r="C870" s="19">
        <v>5</v>
      </c>
      <c r="D870" t="b" s="20">
        <v>0</v>
      </c>
      <c r="E870" s="21"/>
      <c r="F870" s="22">
        <f>3600*(B870*'data'!$C$15/1000-H870-I869)/C870</f>
        <v>603.1228667711169</v>
      </c>
      <c r="G870" s="22">
        <f>IF(F870&gt;'data'!$H$28,'data'!$H$28,IF(F870&lt;0,0,F870))</f>
        <v>603.1228667711169</v>
      </c>
      <c r="H870" s="22">
        <f>(J870*'data'!$C$16+K870*OFFSET('data'!$C$17,0,D870)-I869*(OFFSET('data'!$C$18,0,D870)+'data'!$C$19+OFFSET('data'!$C$20,0,D870)))*$C870/60</f>
        <v>-0.837670648293233</v>
      </c>
      <c r="I870" s="22">
        <f>(G870/60)*$C870/60+H870+I869</f>
        <v>22.9087323943552</v>
      </c>
      <c r="J870" s="22">
        <f>J869+('data'!$C$19*I869-'data'!$C$16*J869)*$C870/60</f>
        <v>93.7650795149041</v>
      </c>
      <c r="K870" s="22">
        <f>K869+(OFFSET('data'!$C$20,0,D870)*I869-OFFSET('data'!$C$17,0,D870)*K869)*$C870/60</f>
        <v>257.906077403758</v>
      </c>
      <c r="L870" s="23">
        <f>$A870/60</f>
        <v>72.1666666666667</v>
      </c>
      <c r="M870" s="19">
        <f>I870/'data'!$C$15*1000</f>
        <v>3.5</v>
      </c>
      <c r="N870" s="19">
        <f>N869+'data'!$G$21*(M869-N869)/60*C869</f>
        <v>3.49987447408995</v>
      </c>
      <c r="O870" s="20">
        <f>IF(N870&lt;='data'!$G$22,1.89,1.47)</f>
        <v>1.47</v>
      </c>
      <c r="P870" s="19">
        <f>$A870</f>
        <v>4330</v>
      </c>
      <c r="Q870" s="20">
        <f>'data'!$G$23-'data'!$G$23*(1-('data'!$G$22^O870)/('data'!$G$22^O870+N870^O870))</f>
        <v>41.0719239836055</v>
      </c>
      <c r="R870" s="20">
        <f>VLOOKUP(IF(P870-'data'!$G$24&lt;0,0,P870-'data'!$G$24),P2:Q1104,2)</f>
        <v>41.0719826090997</v>
      </c>
    </row>
    <row r="871" ht="20.05" customHeight="1">
      <c r="A871" s="17">
        <f>$A870+C870</f>
        <v>4335</v>
      </c>
      <c r="B871" s="18">
        <v>3.5</v>
      </c>
      <c r="C871" s="19">
        <v>5</v>
      </c>
      <c r="D871" t="b" s="20">
        <v>0</v>
      </c>
      <c r="E871" s="21"/>
      <c r="F871" s="22">
        <f>3600*(B871*'data'!$C$15/1000-H871-I870)/C871</f>
        <v>603.046575452097</v>
      </c>
      <c r="G871" s="22">
        <f>IF(F871&gt;'data'!$H$28,'data'!$H$28,IF(F871&lt;0,0,F871))</f>
        <v>603.046575452097</v>
      </c>
      <c r="H871" s="22">
        <f>(J871*'data'!$C$16+K871*OFFSET('data'!$C$17,0,D871)-I870*(OFFSET('data'!$C$18,0,D871)+'data'!$C$19+OFFSET('data'!$C$20,0,D871)))*$C871/60</f>
        <v>-0.8375646881279269</v>
      </c>
      <c r="I871" s="22">
        <f>(G871/60)*$C871/60+H871+I870</f>
        <v>22.9087323943552</v>
      </c>
      <c r="J871" s="22">
        <f>J870+('data'!$C$19*I870-'data'!$C$16*J870)*$C871/60</f>
        <v>93.7684907441193</v>
      </c>
      <c r="K871" s="22">
        <f>K870+(OFFSET('data'!$C$20,0,D871)*I870-OFFSET('data'!$C$17,0,D871)*K870)*$C871/60</f>
        <v>258.163259790789</v>
      </c>
      <c r="L871" s="23">
        <f>$A871/60</f>
        <v>72.25</v>
      </c>
      <c r="M871" s="19">
        <f>I871/'data'!$C$15*1000</f>
        <v>3.5</v>
      </c>
      <c r="N871" s="19">
        <f>N870+'data'!$G$21*(M870-N870)/60*C870</f>
        <v>3.4998759511801</v>
      </c>
      <c r="O871" s="20">
        <f>IF(N871&lt;='data'!$G$22,1.89,1.47)</f>
        <v>1.47</v>
      </c>
      <c r="P871" s="19">
        <f>$A871</f>
        <v>4335</v>
      </c>
      <c r="Q871" s="20">
        <f>'data'!$G$23-'data'!$G$23*(1-('data'!$G$22^O871)/('data'!$G$22^O871+N871^O871))</f>
        <v>41.0719097558598</v>
      </c>
      <c r="R871" s="20">
        <f>VLOOKUP(IF(P871-'data'!$G$24&lt;0,0,P871-'data'!$G$24),P2:Q1104,2)</f>
        <v>41.0719676914661</v>
      </c>
    </row>
    <row r="872" ht="20.05" customHeight="1">
      <c r="A872" s="17">
        <f>$A871+C871</f>
        <v>4340</v>
      </c>
      <c r="B872" s="18">
        <v>3.5</v>
      </c>
      <c r="C872" s="19">
        <v>5</v>
      </c>
      <c r="D872" t="b" s="20">
        <v>0</v>
      </c>
      <c r="E872" s="21"/>
      <c r="F872" s="22">
        <f>3600*(B872*'data'!$C$15/1000-H872-I871)/C872</f>
        <v>602.970389392425</v>
      </c>
      <c r="G872" s="22">
        <f>IF(F872&gt;'data'!$H$28,'data'!$H$28,IF(F872&lt;0,0,F872))</f>
        <v>602.970389392425</v>
      </c>
      <c r="H872" s="22">
        <f>(J872*'data'!$C$16+K872*OFFSET('data'!$C$17,0,D872)-I871*(OFFSET('data'!$C$18,0,D872)+'data'!$C$19+OFFSET('data'!$C$20,0,D872)))*$C872/60</f>
        <v>-0.837458874156161</v>
      </c>
      <c r="I872" s="22">
        <f>(G872/60)*$C872/60+H872+I871</f>
        <v>22.9087323943552</v>
      </c>
      <c r="J872" s="22">
        <f>J871+('data'!$C$19*I871-'data'!$C$16*J871)*$C872/60</f>
        <v>93.771881955022</v>
      </c>
      <c r="K872" s="22">
        <f>K871+(OFFSET('data'!$C$20,0,D872)*I871-OFFSET('data'!$C$17,0,D872)*K871)*$C872/60</f>
        <v>258.420356235968</v>
      </c>
      <c r="L872" s="23">
        <f>$A872/60</f>
        <v>72.3333333333333</v>
      </c>
      <c r="M872" s="19">
        <f>I872/'data'!$C$15*1000</f>
        <v>3.5</v>
      </c>
      <c r="N872" s="19">
        <f>N871+'data'!$G$21*(M871-N871)/60*C871</f>
        <v>3.49987741088901</v>
      </c>
      <c r="O872" s="20">
        <f>IF(N872&lt;='data'!$G$22,1.89,1.47)</f>
        <v>1.47</v>
      </c>
      <c r="P872" s="19">
        <f>$A872</f>
        <v>4340</v>
      </c>
      <c r="Q872" s="20">
        <f>'data'!$G$23-'data'!$G$23*(1-('data'!$G$22^O872)/('data'!$G$22^O872+N872^O872))</f>
        <v>41.0718956955421</v>
      </c>
      <c r="R872" s="20">
        <f>VLOOKUP(IF(P872-'data'!$G$24&lt;0,0,P872-'data'!$G$24),P2:Q1104,2)</f>
        <v>41.071952949379</v>
      </c>
    </row>
    <row r="873" ht="20.05" customHeight="1">
      <c r="A873" s="17">
        <f>$A872+C872</f>
        <v>4345</v>
      </c>
      <c r="B873" s="18">
        <v>3.5</v>
      </c>
      <c r="C873" s="19">
        <v>5</v>
      </c>
      <c r="D873" t="b" s="20">
        <v>0</v>
      </c>
      <c r="E873" s="21"/>
      <c r="F873" s="22">
        <f>3600*(B873*'data'!$C$15/1000-H873-I872)/C873</f>
        <v>602.894308088837</v>
      </c>
      <c r="G873" s="22">
        <f>IF(F873&gt;'data'!$H$28,'data'!$H$28,IF(F873&lt;0,0,F873))</f>
        <v>602.894308088837</v>
      </c>
      <c r="H873" s="22">
        <f>(J873*'data'!$C$16+K873*OFFSET('data'!$C$17,0,D873)-I872*(OFFSET('data'!$C$18,0,D873)+'data'!$C$19+OFFSET('data'!$C$20,0,D873)))*$C873/60</f>
        <v>-0.837353205678955</v>
      </c>
      <c r="I873" s="22">
        <f>(G873/60)*$C873/60+H873+I872</f>
        <v>22.9087323943552</v>
      </c>
      <c r="J873" s="22">
        <f>J872+('data'!$C$19*I872-'data'!$C$16*J872)*$C873/60</f>
        <v>93.7752532650869</v>
      </c>
      <c r="K873" s="22">
        <f>K872+(OFFSET('data'!$C$20,0,D873)*I872-OFFSET('data'!$C$17,0,D873)*K872)*$C873/60</f>
        <v>258.677366768013</v>
      </c>
      <c r="L873" s="23">
        <f>$A873/60</f>
        <v>72.4166666666667</v>
      </c>
      <c r="M873" s="19">
        <f>I873/'data'!$C$15*1000</f>
        <v>3.5</v>
      </c>
      <c r="N873" s="19">
        <f>N872+'data'!$G$21*(M872-N872)/60*C872</f>
        <v>3.49987885342122</v>
      </c>
      <c r="O873" s="20">
        <f>IF(N873&lt;='data'!$G$22,1.89,1.47)</f>
        <v>1.47</v>
      </c>
      <c r="P873" s="19">
        <f>$A873</f>
        <v>4345</v>
      </c>
      <c r="Q873" s="20">
        <f>'data'!$G$23-'data'!$G$23*(1-('data'!$G$22^O873)/('data'!$G$22^O873+N873^O873))</f>
        <v>41.0718818006818</v>
      </c>
      <c r="R873" s="20">
        <f>VLOOKUP(IF(P873-'data'!$G$24&lt;0,0,P873-'data'!$G$24),P2:Q1104,2)</f>
        <v>41.0719383807727</v>
      </c>
    </row>
    <row r="874" ht="20.05" customHeight="1">
      <c r="A874" s="17">
        <f>$A873+C873</f>
        <v>4350</v>
      </c>
      <c r="B874" s="18">
        <v>3.5</v>
      </c>
      <c r="C874" s="19">
        <v>5</v>
      </c>
      <c r="D874" t="b" s="20">
        <v>0</v>
      </c>
      <c r="E874" s="21"/>
      <c r="F874" s="22">
        <f>3600*(B874*'data'!$C$15/1000-H874-I873)/C874</f>
        <v>602.818331040982</v>
      </c>
      <c r="G874" s="22">
        <f>IF(F874&gt;'data'!$H$28,'data'!$H$28,IF(F874&lt;0,0,F874))</f>
        <v>602.818331040982</v>
      </c>
      <c r="H874" s="22">
        <f>(J874*'data'!$C$16+K874*OFFSET('data'!$C$17,0,D874)-I873*(OFFSET('data'!$C$18,0,D874)+'data'!$C$19+OFFSET('data'!$C$20,0,D874)))*$C874/60</f>
        <v>-0.837247682001379</v>
      </c>
      <c r="I874" s="22">
        <f>(G874/60)*$C874/60+H874+I873</f>
        <v>22.9087323943552</v>
      </c>
      <c r="J874" s="22">
        <f>J873+('data'!$C$19*I873-'data'!$C$16*J873)*$C874/60</f>
        <v>93.7786047910991</v>
      </c>
      <c r="K874" s="22">
        <f>K873+(OFFSET('data'!$C$20,0,D874)*I873-OFFSET('data'!$C$17,0,D874)*K873)*$C874/60</f>
        <v>258.934291415633</v>
      </c>
      <c r="L874" s="23">
        <f>$A874/60</f>
        <v>72.5</v>
      </c>
      <c r="M874" s="19">
        <f>I874/'data'!$C$15*1000</f>
        <v>3.5</v>
      </c>
      <c r="N874" s="19">
        <f>N873+'data'!$G$21*(M873-N873)/60*C873</f>
        <v>3.49988027897884</v>
      </c>
      <c r="O874" s="20">
        <f>IF(N874&lt;='data'!$G$22,1.89,1.47)</f>
        <v>1.47</v>
      </c>
      <c r="P874" s="19">
        <f>$A874</f>
        <v>4350</v>
      </c>
      <c r="Q874" s="20">
        <f>'data'!$G$23-'data'!$G$23*(1-('data'!$G$22^O874)/('data'!$G$22^O874+N874^O874))</f>
        <v>41.0718680693319</v>
      </c>
      <c r="R874" s="20">
        <f>VLOOKUP(IF(P874-'data'!$G$24&lt;0,0,P874-'data'!$G$24),P2:Q1104,2)</f>
        <v>41.0719239836055</v>
      </c>
    </row>
    <row r="875" ht="20.05" customHeight="1">
      <c r="A875" s="17">
        <f>$A874+C874</f>
        <v>4355</v>
      </c>
      <c r="B875" s="18">
        <v>3.5</v>
      </c>
      <c r="C875" s="19">
        <v>5</v>
      </c>
      <c r="D875" t="b" s="20">
        <v>0</v>
      </c>
      <c r="E875" s="21"/>
      <c r="F875" s="22">
        <f>3600*(B875*'data'!$C$15/1000-H875-I874)/C875</f>
        <v>602.742457751408</v>
      </c>
      <c r="G875" s="22">
        <f>IF(F875&gt;'data'!$H$28,'data'!$H$28,IF(F875&lt;0,0,F875))</f>
        <v>602.742457751408</v>
      </c>
      <c r="H875" s="22">
        <f>(J875*'data'!$C$16+K875*OFFSET('data'!$C$17,0,D875)-I874*(OFFSET('data'!$C$18,0,D875)+'data'!$C$19+OFFSET('data'!$C$20,0,D875)))*$C875/60</f>
        <v>-0.837142302432526</v>
      </c>
      <c r="I875" s="22">
        <f>(G875/60)*$C875/60+H875+I874</f>
        <v>22.9087323943552</v>
      </c>
      <c r="J875" s="22">
        <f>J874+('data'!$C$19*I874-'data'!$C$16*J874)*$C875/60</f>
        <v>93.7819366491585</v>
      </c>
      <c r="K875" s="22">
        <f>K874+(OFFSET('data'!$C$20,0,D875)*I874-OFFSET('data'!$C$17,0,D875)*K874)*$C875/60</f>
        <v>259.191130207528</v>
      </c>
      <c r="L875" s="23">
        <f>$A875/60</f>
        <v>72.5833333333333</v>
      </c>
      <c r="M875" s="19">
        <f>I875/'data'!$C$15*1000</f>
        <v>3.5</v>
      </c>
      <c r="N875" s="19">
        <f>N874+'data'!$G$21*(M874-N874)/60*C874</f>
        <v>3.49988168776162</v>
      </c>
      <c r="O875" s="20">
        <f>IF(N875&lt;='data'!$G$22,1.89,1.47)</f>
        <v>1.47</v>
      </c>
      <c r="P875" s="19">
        <f>$A875</f>
        <v>4355</v>
      </c>
      <c r="Q875" s="20">
        <f>'data'!$G$23-'data'!$G$23*(1-('data'!$G$22^O875)/('data'!$G$22^O875+N875^O875))</f>
        <v>41.0718544995682</v>
      </c>
      <c r="R875" s="20">
        <f>VLOOKUP(IF(P875-'data'!$G$24&lt;0,0,P875-'data'!$G$24),P2:Q1104,2)</f>
        <v>41.0719097558598</v>
      </c>
    </row>
    <row r="876" ht="20.05" customHeight="1">
      <c r="A876" s="17">
        <f>$A875+C875</f>
        <v>4360</v>
      </c>
      <c r="B876" s="18">
        <v>3.5</v>
      </c>
      <c r="C876" s="19">
        <v>5</v>
      </c>
      <c r="D876" t="b" s="20">
        <v>0</v>
      </c>
      <c r="E876" s="21"/>
      <c r="F876" s="22">
        <f>3600*(B876*'data'!$C$15/1000-H876-I875)/C876</f>
        <v>602.6666877255431</v>
      </c>
      <c r="G876" s="22">
        <f>IF(F876&gt;'data'!$H$28,'data'!$H$28,IF(F876&lt;0,0,F876))</f>
        <v>602.6666877255431</v>
      </c>
      <c r="H876" s="22">
        <f>(J876*'data'!$C$16+K876*OFFSET('data'!$C$17,0,D876)-I875*(OFFSET('data'!$C$18,0,D876)+'data'!$C$19+OFFSET('data'!$C$20,0,D876)))*$C876/60</f>
        <v>-0.837037066285491</v>
      </c>
      <c r="I876" s="22">
        <f>(G876/60)*$C876/60+H876+I875</f>
        <v>22.9087323943552</v>
      </c>
      <c r="J876" s="22">
        <f>J875+('data'!$C$19*I875-'data'!$C$16*J875)*$C876/60</f>
        <v>93.78524895468379</v>
      </c>
      <c r="K876" s="22">
        <f>K875+(OFFSET('data'!$C$20,0,D876)*I875-OFFSET('data'!$C$17,0,D876)*K875)*$C876/60</f>
        <v>259.447883172389</v>
      </c>
      <c r="L876" s="23">
        <f>$A876/60</f>
        <v>72.6666666666667</v>
      </c>
      <c r="M876" s="19">
        <f>I876/'data'!$C$15*1000</f>
        <v>3.5</v>
      </c>
      <c r="N876" s="19">
        <f>N875+'data'!$G$21*(M875-N875)/60*C875</f>
        <v>3.49988307996696</v>
      </c>
      <c r="O876" s="20">
        <f>IF(N876&lt;='data'!$G$22,1.89,1.47)</f>
        <v>1.47</v>
      </c>
      <c r="P876" s="19">
        <f>$A876</f>
        <v>4360</v>
      </c>
      <c r="Q876" s="20">
        <f>'data'!$G$23-'data'!$G$23*(1-('data'!$G$22^O876)/('data'!$G$22^O876+N876^O876))</f>
        <v>41.071841089489</v>
      </c>
      <c r="R876" s="20">
        <f>VLOOKUP(IF(P876-'data'!$G$24&lt;0,0,P876-'data'!$G$24),P2:Q1104,2)</f>
        <v>41.0718956955421</v>
      </c>
    </row>
    <row r="877" ht="20.05" customHeight="1">
      <c r="A877" s="17">
        <f>$A876+C876</f>
        <v>4365</v>
      </c>
      <c r="B877" s="18">
        <v>3.5</v>
      </c>
      <c r="C877" s="19">
        <v>5</v>
      </c>
      <c r="D877" t="b" s="20">
        <v>0</v>
      </c>
      <c r="E877" s="21"/>
      <c r="F877" s="22">
        <f>3600*(B877*'data'!$C$15/1000-H877-I876)/C877</f>
        <v>602.591020471679</v>
      </c>
      <c r="G877" s="22">
        <f>IF(F877&gt;'data'!$H$28,'data'!$H$28,IF(F877&lt;0,0,F877))</f>
        <v>602.591020471679</v>
      </c>
      <c r="H877" s="22">
        <f>(J877*'data'!$C$16+K877*OFFSET('data'!$C$17,0,D877)-I876*(OFFSET('data'!$C$18,0,D877)+'data'!$C$19+OFFSET('data'!$C$20,0,D877)))*$C877/60</f>
        <v>-0.836931972877347</v>
      </c>
      <c r="I877" s="22">
        <f>(G877/60)*$C877/60+H877+I876</f>
        <v>22.9087323943552</v>
      </c>
      <c r="J877" s="22">
        <f>J876+('data'!$C$19*I876-'data'!$C$16*J876)*$C877/60</f>
        <v>93.78854182241609</v>
      </c>
      <c r="K877" s="22">
        <f>K876+(OFFSET('data'!$C$20,0,D877)*I876-OFFSET('data'!$C$17,0,D877)*K876)*$C877/60</f>
        <v>259.704550338896</v>
      </c>
      <c r="L877" s="23">
        <f>$A877/60</f>
        <v>72.75</v>
      </c>
      <c r="M877" s="19">
        <f>I877/'data'!$C$15*1000</f>
        <v>3.5</v>
      </c>
      <c r="N877" s="19">
        <f>N876+'data'!$G$21*(M876-N876)/60*C876</f>
        <v>3.49988445578992</v>
      </c>
      <c r="O877" s="20">
        <f>IF(N877&lt;='data'!$G$22,1.89,1.47)</f>
        <v>1.47</v>
      </c>
      <c r="P877" s="19">
        <f>$A877</f>
        <v>4365</v>
      </c>
      <c r="Q877" s="20">
        <f>'data'!$G$23-'data'!$G$23*(1-('data'!$G$22^O877)/('data'!$G$22^O877+N877^O877))</f>
        <v>41.0718278372153</v>
      </c>
      <c r="R877" s="20">
        <f>VLOOKUP(IF(P877-'data'!$G$24&lt;0,0,P877-'data'!$G$24),P2:Q1104,2)</f>
        <v>41.0718818006818</v>
      </c>
    </row>
    <row r="878" ht="20.05" customHeight="1">
      <c r="A878" s="17">
        <f>$A877+C877</f>
        <v>4370</v>
      </c>
      <c r="B878" s="18">
        <v>3.5</v>
      </c>
      <c r="C878" s="19">
        <v>5</v>
      </c>
      <c r="D878" t="b" s="20">
        <v>0</v>
      </c>
      <c r="E878" s="21"/>
      <c r="F878" s="22">
        <f>3600*(B878*'data'!$C$15/1000-H878-I877)/C878</f>
        <v>602.515455500958</v>
      </c>
      <c r="G878" s="22">
        <f>IF(F878&gt;'data'!$H$28,'data'!$H$28,IF(F878&lt;0,0,F878))</f>
        <v>602.515455500958</v>
      </c>
      <c r="H878" s="22">
        <f>(J878*'data'!$C$16+K878*OFFSET('data'!$C$17,0,D878)-I877*(OFFSET('data'!$C$18,0,D878)+'data'!$C$19+OFFSET('data'!$C$20,0,D878)))*$C878/60</f>
        <v>-0.836827021529124</v>
      </c>
      <c r="I878" s="22">
        <f>(G878/60)*$C878/60+H878+I877</f>
        <v>22.9087323943552</v>
      </c>
      <c r="J878" s="22">
        <f>J877+('data'!$C$19*I877-'data'!$C$16*J877)*$C878/60</f>
        <v>93.79181536642341</v>
      </c>
      <c r="K878" s="22">
        <f>K877+(OFFSET('data'!$C$20,0,D878)*I877-OFFSET('data'!$C$17,0,D878)*K877)*$C878/60</f>
        <v>259.961131735719</v>
      </c>
      <c r="L878" s="23">
        <f>$A878/60</f>
        <v>72.8333333333333</v>
      </c>
      <c r="M878" s="19">
        <f>I878/'data'!$C$15*1000</f>
        <v>3.5</v>
      </c>
      <c r="N878" s="19">
        <f>N877+'data'!$G$21*(M877-N877)/60*C877</f>
        <v>3.49988581542328</v>
      </c>
      <c r="O878" s="20">
        <f>IF(N878&lt;='data'!$G$22,1.89,1.47)</f>
        <v>1.47</v>
      </c>
      <c r="P878" s="19">
        <f>$A878</f>
        <v>4370</v>
      </c>
      <c r="Q878" s="20">
        <f>'data'!$G$23-'data'!$G$23*(1-('data'!$G$22^O878)/('data'!$G$22^O878+N878^O878))</f>
        <v>41.0718147408898</v>
      </c>
      <c r="R878" s="20">
        <f>VLOOKUP(IF(P878-'data'!$G$24&lt;0,0,P878-'data'!$G$24),P2:Q1104,2)</f>
        <v>41.0718680693319</v>
      </c>
    </row>
    <row r="879" ht="20.05" customHeight="1">
      <c r="A879" s="17">
        <f>$A878+C878</f>
        <v>4375</v>
      </c>
      <c r="B879" s="18">
        <v>3.5</v>
      </c>
      <c r="C879" s="19">
        <v>5</v>
      </c>
      <c r="D879" t="b" s="20">
        <v>0</v>
      </c>
      <c r="E879" s="21"/>
      <c r="F879" s="22">
        <f>3600*(B879*'data'!$C$15/1000-H879-I878)/C879</f>
        <v>602.439992327349</v>
      </c>
      <c r="G879" s="22">
        <f>IF(F879&gt;'data'!$H$28,'data'!$H$28,IF(F879&lt;0,0,F879))</f>
        <v>602.439992327349</v>
      </c>
      <c r="H879" s="22">
        <f>(J879*'data'!$C$16+K879*OFFSET('data'!$C$17,0,D879)-I878*(OFFSET('data'!$C$18,0,D879)+'data'!$C$19+OFFSET('data'!$C$20,0,D879)))*$C879/60</f>
        <v>-0.836722211565778</v>
      </c>
      <c r="I879" s="22">
        <f>(G879/60)*$C879/60+H879+I878</f>
        <v>22.9087323943552</v>
      </c>
      <c r="J879" s="22">
        <f>J878+('data'!$C$19*I878-'data'!$C$16*J878)*$C879/60</f>
        <v>93.79506970010431</v>
      </c>
      <c r="K879" s="22">
        <f>K878+(OFFSET('data'!$C$20,0,D879)*I878-OFFSET('data'!$C$17,0,D879)*K878)*$C879/60</f>
        <v>260.217627391521</v>
      </c>
      <c r="L879" s="23">
        <f>$A879/60</f>
        <v>72.9166666666667</v>
      </c>
      <c r="M879" s="19">
        <f>I879/'data'!$C$15*1000</f>
        <v>3.5</v>
      </c>
      <c r="N879" s="19">
        <f>N878+'data'!$G$21*(M878-N878)/60*C878</f>
        <v>3.49988715905754</v>
      </c>
      <c r="O879" s="20">
        <f>IF(N879&lt;='data'!$G$22,1.89,1.47)</f>
        <v>1.47</v>
      </c>
      <c r="P879" s="19">
        <f>$A879</f>
        <v>4375</v>
      </c>
      <c r="Q879" s="20">
        <f>'data'!$G$23-'data'!$G$23*(1-('data'!$G$22^O879)/('data'!$G$22^O879+N879^O879))</f>
        <v>41.0718017986775</v>
      </c>
      <c r="R879" s="20">
        <f>VLOOKUP(IF(P879-'data'!$G$24&lt;0,0,P879-'data'!$G$24),P2:Q1104,2)</f>
        <v>41.0718544995682</v>
      </c>
    </row>
    <row r="880" ht="20.05" customHeight="1">
      <c r="A880" s="17">
        <f>$A879+C879</f>
        <v>4380</v>
      </c>
      <c r="B880" s="18">
        <v>3.5</v>
      </c>
      <c r="C880" s="19">
        <v>5</v>
      </c>
      <c r="D880" t="b" s="20">
        <v>0</v>
      </c>
      <c r="E880" s="21"/>
      <c r="F880" s="22">
        <f>3600*(B880*'data'!$C$15/1000-H880-I879)/C880</f>
        <v>602.364630467637</v>
      </c>
      <c r="G880" s="22">
        <f>IF(F880&gt;'data'!$H$28,'data'!$H$28,IF(F880&lt;0,0,F880))</f>
        <v>602.364630467637</v>
      </c>
      <c r="H880" s="22">
        <f>(J880*'data'!$C$16+K880*OFFSET('data'!$C$17,0,D880)-I879*(OFFSET('data'!$C$18,0,D880)+'data'!$C$19+OFFSET('data'!$C$20,0,D880)))*$C880/60</f>
        <v>-0.836617542316178</v>
      </c>
      <c r="I880" s="22">
        <f>(G880/60)*$C880/60+H880+I879</f>
        <v>22.9087323943552</v>
      </c>
      <c r="J880" s="22">
        <f>J879+('data'!$C$19*I879-'data'!$C$16*J879)*$C880/60</f>
        <v>93.7983049361918</v>
      </c>
      <c r="K880" s="22">
        <f>K879+(OFFSET('data'!$C$20,0,D880)*I879-OFFSET('data'!$C$17,0,D880)*K879)*$C880/60</f>
        <v>260.474037334953</v>
      </c>
      <c r="L880" s="23">
        <f>$A880/60</f>
        <v>73</v>
      </c>
      <c r="M880" s="19">
        <f>I880/'data'!$C$15*1000</f>
        <v>3.5</v>
      </c>
      <c r="N880" s="19">
        <f>N879+'data'!$G$21*(M879-N879)/60*C879</f>
        <v>3.49988848688097</v>
      </c>
      <c r="O880" s="20">
        <f>IF(N880&lt;='data'!$G$22,1.89,1.47)</f>
        <v>1.47</v>
      </c>
      <c r="P880" s="19">
        <f>$A880</f>
        <v>4380</v>
      </c>
      <c r="Q880" s="20">
        <f>'data'!$G$23-'data'!$G$23*(1-('data'!$G$22^O880)/('data'!$G$22^O880+N880^O880))</f>
        <v>41.0717890087647</v>
      </c>
      <c r="R880" s="20">
        <f>VLOOKUP(IF(P880-'data'!$G$24&lt;0,0,P880-'data'!$G$24),P2:Q1104,2)</f>
        <v>41.071841089489</v>
      </c>
    </row>
    <row r="881" ht="20.05" customHeight="1">
      <c r="A881" s="17">
        <f>$A880+C880</f>
        <v>4385</v>
      </c>
      <c r="B881" s="18">
        <v>3.5</v>
      </c>
      <c r="C881" s="19">
        <v>5</v>
      </c>
      <c r="D881" t="b" s="20">
        <v>0</v>
      </c>
      <c r="E881" s="21"/>
      <c r="F881" s="22">
        <f>3600*(B881*'data'!$C$15/1000-H881-I880)/C881</f>
        <v>602.289369441405</v>
      </c>
      <c r="G881" s="22">
        <f>IF(F881&gt;'data'!$H$28,'data'!$H$28,IF(F881&lt;0,0,F881))</f>
        <v>602.289369441405</v>
      </c>
      <c r="H881" s="22">
        <f>(J881*'data'!$C$16+K881*OFFSET('data'!$C$17,0,D881)-I880*(OFFSET('data'!$C$18,0,D881)+'data'!$C$19+OFFSET('data'!$C$20,0,D881)))*$C881/60</f>
        <v>-0.836513013113078</v>
      </c>
      <c r="I881" s="22">
        <f>(G881/60)*$C881/60+H881+I880</f>
        <v>22.9087323943552</v>
      </c>
      <c r="J881" s="22">
        <f>J880+('data'!$C$19*I880-'data'!$C$16*J880)*$C881/60</f>
        <v>93.8015211867573</v>
      </c>
      <c r="K881" s="22">
        <f>K880+(OFFSET('data'!$C$20,0,D881)*I880-OFFSET('data'!$C$17,0,D881)*K880)*$C881/60</f>
        <v>260.730361594657</v>
      </c>
      <c r="L881" s="23">
        <f>$A881/60</f>
        <v>73.0833333333333</v>
      </c>
      <c r="M881" s="19">
        <f>I881/'data'!$C$15*1000</f>
        <v>3.5</v>
      </c>
      <c r="N881" s="19">
        <f>N880+'data'!$G$21*(M880-N880)/60*C880</f>
        <v>3.49988979907962</v>
      </c>
      <c r="O881" s="20">
        <f>IF(N881&lt;='data'!$G$22,1.89,1.47)</f>
        <v>1.47</v>
      </c>
      <c r="P881" s="19">
        <f>$A881</f>
        <v>4385</v>
      </c>
      <c r="Q881" s="20">
        <f>'data'!$G$23-'data'!$G$23*(1-('data'!$G$22^O881)/('data'!$G$22^O881+N881^O881))</f>
        <v>41.071776369359</v>
      </c>
      <c r="R881" s="20">
        <f>VLOOKUP(IF(P881-'data'!$G$24&lt;0,0,P881-'data'!$G$24),P2:Q1104,2)</f>
        <v>41.0718278372153</v>
      </c>
    </row>
    <row r="882" ht="20.05" customHeight="1">
      <c r="A882" s="17">
        <f>$A881+C881</f>
        <v>4390</v>
      </c>
      <c r="B882" s="18">
        <v>3.5</v>
      </c>
      <c r="C882" s="19">
        <v>5</v>
      </c>
      <c r="D882" t="b" s="20">
        <v>0</v>
      </c>
      <c r="E882" s="21"/>
      <c r="F882" s="22">
        <f>3600*(B882*'data'!$C$15/1000-H882-I881)/C882</f>
        <v>602.214208771016</v>
      </c>
      <c r="G882" s="22">
        <f>IF(F882&gt;'data'!$H$28,'data'!$H$28,IF(F882&lt;0,0,F882))</f>
        <v>602.214208771016</v>
      </c>
      <c r="H882" s="22">
        <f>(J882*'data'!$C$16+K882*OFFSET('data'!$C$17,0,D882)-I881*(OFFSET('data'!$C$18,0,D882)+'data'!$C$19+OFFSET('data'!$C$20,0,D882)))*$C882/60</f>
        <v>-0.836408623293093</v>
      </c>
      <c r="I882" s="22">
        <f>(G882/60)*$C882/60+H882+I881</f>
        <v>22.9087323943552</v>
      </c>
      <c r="J882" s="22">
        <f>J881+('data'!$C$19*I881-'data'!$C$16*J881)*$C882/60</f>
        <v>93.80471856321481</v>
      </c>
      <c r="K882" s="22">
        <f>K881+(OFFSET('data'!$C$20,0,D882)*I881-OFFSET('data'!$C$17,0,D882)*K881)*$C882/60</f>
        <v>260.986600199266</v>
      </c>
      <c r="L882" s="23">
        <f>$A882/60</f>
        <v>73.1666666666667</v>
      </c>
      <c r="M882" s="19">
        <f>I882/'data'!$C$15*1000</f>
        <v>3.5</v>
      </c>
      <c r="N882" s="19">
        <f>N881+'data'!$G$21*(M881-N881)/60*C881</f>
        <v>3.49989109583735</v>
      </c>
      <c r="O882" s="20">
        <f>IF(N882&lt;='data'!$G$22,1.89,1.47)</f>
        <v>1.47</v>
      </c>
      <c r="P882" s="19">
        <f>$A882</f>
        <v>4390</v>
      </c>
      <c r="Q882" s="20">
        <f>'data'!$G$23-'data'!$G$23*(1-('data'!$G$22^O882)/('data'!$G$22^O882+N882^O882))</f>
        <v>41.0717638786894</v>
      </c>
      <c r="R882" s="20">
        <f>VLOOKUP(IF(P882-'data'!$G$24&lt;0,0,P882-'data'!$G$24),P2:Q1104,2)</f>
        <v>41.0718147408898</v>
      </c>
    </row>
    <row r="883" ht="20.05" customHeight="1">
      <c r="A883" s="17">
        <f>$A882+C882</f>
        <v>4395</v>
      </c>
      <c r="B883" s="18">
        <v>3.5</v>
      </c>
      <c r="C883" s="19">
        <v>5</v>
      </c>
      <c r="D883" t="b" s="20">
        <v>0</v>
      </c>
      <c r="E883" s="21"/>
      <c r="F883" s="22">
        <f>3600*(B883*'data'!$C$15/1000-H883-I882)/C883</f>
        <v>602.139147981597</v>
      </c>
      <c r="G883" s="22">
        <f>IF(F883&gt;'data'!$H$28,'data'!$H$28,IF(F883&lt;0,0,F883))</f>
        <v>602.139147981597</v>
      </c>
      <c r="H883" s="22">
        <f>(J883*'data'!$C$16+K883*OFFSET('data'!$C$17,0,D883)-I882*(OFFSET('data'!$C$18,0,D883)+'data'!$C$19+OFFSET('data'!$C$20,0,D883)))*$C883/60</f>
        <v>-0.836304372196678</v>
      </c>
      <c r="I883" s="22">
        <f>(G883/60)*$C883/60+H883+I882</f>
        <v>22.9087323943552</v>
      </c>
      <c r="J883" s="22">
        <f>J882+('data'!$C$19*I882-'data'!$C$16*J882)*$C883/60</f>
        <v>93.8078971763242</v>
      </c>
      <c r="K883" s="22">
        <f>K882+(OFFSET('data'!$C$20,0,D883)*I882-OFFSET('data'!$C$17,0,D883)*K882)*$C883/60</f>
        <v>261.242753177403</v>
      </c>
      <c r="L883" s="23">
        <f>$A883/60</f>
        <v>73.25</v>
      </c>
      <c r="M883" s="19">
        <f>I883/'data'!$C$15*1000</f>
        <v>3.5</v>
      </c>
      <c r="N883" s="19">
        <f>N882+'data'!$G$21*(M882-N882)/60*C882</f>
        <v>3.49989237733585</v>
      </c>
      <c r="O883" s="20">
        <f>IF(N883&lt;='data'!$G$22,1.89,1.47)</f>
        <v>1.47</v>
      </c>
      <c r="P883" s="19">
        <f>$A883</f>
        <v>4395</v>
      </c>
      <c r="Q883" s="20">
        <f>'data'!$G$23-'data'!$G$23*(1-('data'!$G$22^O883)/('data'!$G$22^O883+N883^O883))</f>
        <v>41.0717515350056</v>
      </c>
      <c r="R883" s="20">
        <f>VLOOKUP(IF(P883-'data'!$G$24&lt;0,0,P883-'data'!$G$24),P2:Q1104,2)</f>
        <v>41.0718017986775</v>
      </c>
    </row>
    <row r="884" ht="20.05" customHeight="1">
      <c r="A884" s="17">
        <f>$A883+C883</f>
        <v>4400</v>
      </c>
      <c r="B884" s="18">
        <v>3.5</v>
      </c>
      <c r="C884" s="19">
        <v>5</v>
      </c>
      <c r="D884" t="b" s="20">
        <v>0</v>
      </c>
      <c r="E884" s="21"/>
      <c r="F884" s="22">
        <f>3600*(B884*'data'!$C$15/1000-H884-I883)/C884</f>
        <v>602.064186601026</v>
      </c>
      <c r="G884" s="22">
        <f>IF(F884&gt;'data'!$H$28,'data'!$H$28,IF(F884&lt;0,0,F884))</f>
        <v>602.064186601026</v>
      </c>
      <c r="H884" s="22">
        <f>(J884*'data'!$C$16+K884*OFFSET('data'!$C$17,0,D884)-I883*(OFFSET('data'!$C$18,0,D884)+'data'!$C$19+OFFSET('data'!$C$20,0,D884)))*$C884/60</f>
        <v>-0.836200259168107</v>
      </c>
      <c r="I884" s="22">
        <f>(G884/60)*$C884/60+H884+I883</f>
        <v>22.9087323943552</v>
      </c>
      <c r="J884" s="22">
        <f>J883+('data'!$C$19*I883-'data'!$C$16*J883)*$C884/60</f>
        <v>93.8110571361956</v>
      </c>
      <c r="K884" s="22">
        <f>K883+(OFFSET('data'!$C$20,0,D884)*I883-OFFSET('data'!$C$17,0,D884)*K883)*$C884/60</f>
        <v>261.498820557682</v>
      </c>
      <c r="L884" s="23">
        <f>$A884/60</f>
        <v>73.3333333333333</v>
      </c>
      <c r="M884" s="19">
        <f>I884/'data'!$C$15*1000</f>
        <v>3.5</v>
      </c>
      <c r="N884" s="19">
        <f>N883+'data'!$G$21*(M883-N883)/60*C883</f>
        <v>3.49989364375469</v>
      </c>
      <c r="O884" s="20">
        <f>IF(N884&lt;='data'!$G$22,1.89,1.47)</f>
        <v>1.47</v>
      </c>
      <c r="P884" s="19">
        <f>$A884</f>
        <v>4400</v>
      </c>
      <c r="Q884" s="20">
        <f>'data'!$G$23-'data'!$G$23*(1-('data'!$G$22^O884)/('data'!$G$22^O884+N884^O884))</f>
        <v>41.0717393365777</v>
      </c>
      <c r="R884" s="20">
        <f>VLOOKUP(IF(P884-'data'!$G$24&lt;0,0,P884-'data'!$G$24),P2:Q1104,2)</f>
        <v>41.0717890087647</v>
      </c>
    </row>
    <row r="885" ht="20.05" customHeight="1">
      <c r="A885" s="17">
        <f>$A884+C884</f>
        <v>4405</v>
      </c>
      <c r="B885" s="18">
        <v>3.5</v>
      </c>
      <c r="C885" s="19">
        <v>5</v>
      </c>
      <c r="D885" t="b" s="20">
        <v>0</v>
      </c>
      <c r="E885" s="21"/>
      <c r="F885" s="22">
        <f>3600*(B885*'data'!$C$15/1000-H885-I884)/C885</f>
        <v>601.989324159912</v>
      </c>
      <c r="G885" s="22">
        <f>IF(F885&gt;'data'!$H$28,'data'!$H$28,IF(F885&lt;0,0,F885))</f>
        <v>601.989324159912</v>
      </c>
      <c r="H885" s="22">
        <f>(J885*'data'!$C$16+K885*OFFSET('data'!$C$17,0,D885)-I884*(OFFSET('data'!$C$18,0,D885)+'data'!$C$19+OFFSET('data'!$C$20,0,D885)))*$C885/60</f>
        <v>-0.836096283555449</v>
      </c>
      <c r="I885" s="22">
        <f>(G885/60)*$C885/60+H885+I884</f>
        <v>22.9087323943552</v>
      </c>
      <c r="J885" s="22">
        <f>J884+('data'!$C$19*I884-'data'!$C$16*J884)*$C885/60</f>
        <v>93.81419855229279</v>
      </c>
      <c r="K885" s="22">
        <f>K884+(OFFSET('data'!$C$20,0,D885)*I884-OFFSET('data'!$C$17,0,D885)*K884)*$C885/60</f>
        <v>261.754802368706</v>
      </c>
      <c r="L885" s="23">
        <f>$A885/60</f>
        <v>73.4166666666667</v>
      </c>
      <c r="M885" s="19">
        <f>I885/'data'!$C$15*1000</f>
        <v>3.5</v>
      </c>
      <c r="N885" s="19">
        <f>N884+'data'!$G$21*(M884-N884)/60*C884</f>
        <v>3.49989489527131</v>
      </c>
      <c r="O885" s="20">
        <f>IF(N885&lt;='data'!$G$22,1.89,1.47)</f>
        <v>1.47</v>
      </c>
      <c r="P885" s="19">
        <f>$A885</f>
        <v>4405</v>
      </c>
      <c r="Q885" s="20">
        <f>'data'!$G$23-'data'!$G$23*(1-('data'!$G$22^O885)/('data'!$G$22^O885+N885^O885))</f>
        <v>41.0717272816963</v>
      </c>
      <c r="R885" s="20">
        <f>VLOOKUP(IF(P885-'data'!$G$24&lt;0,0,P885-'data'!$G$24),P2:Q1104,2)</f>
        <v>41.071776369359</v>
      </c>
    </row>
    <row r="886" ht="20.05" customHeight="1">
      <c r="A886" s="17">
        <f>$A885+C885</f>
        <v>4410</v>
      </c>
      <c r="B886" s="18">
        <v>3.5</v>
      </c>
      <c r="C886" s="19">
        <v>5</v>
      </c>
      <c r="D886" t="b" s="20">
        <v>0</v>
      </c>
      <c r="E886" s="21"/>
      <c r="F886" s="22">
        <f>3600*(B886*'data'!$C$15/1000-H886-I885)/C886</f>
        <v>601.914560191582</v>
      </c>
      <c r="G886" s="22">
        <f>IF(F886&gt;'data'!$H$28,'data'!$H$28,IF(F886&lt;0,0,F886))</f>
        <v>601.914560191582</v>
      </c>
      <c r="H886" s="22">
        <f>(J886*'data'!$C$16+K886*OFFSET('data'!$C$17,0,D886)-I885*(OFFSET('data'!$C$18,0,D886)+'data'!$C$19+OFFSET('data'!$C$20,0,D886)))*$C886/60</f>
        <v>-0.835992444710545</v>
      </c>
      <c r="I886" s="22">
        <f>(G886/60)*$C886/60+H886+I885</f>
        <v>22.9087323943552</v>
      </c>
      <c r="J886" s="22">
        <f>J885+('data'!$C$19*I885-'data'!$C$16*J885)*$C886/60</f>
        <v>93.81732153343729</v>
      </c>
      <c r="K886" s="22">
        <f>K885+(OFFSET('data'!$C$20,0,D886)*I885-OFFSET('data'!$C$17,0,D886)*K885)*$C886/60</f>
        <v>262.010698639070</v>
      </c>
      <c r="L886" s="23">
        <f>$A886/60</f>
        <v>73.5</v>
      </c>
      <c r="M886" s="19">
        <f>I886/'data'!$C$15*1000</f>
        <v>3.5</v>
      </c>
      <c r="N886" s="19">
        <f>N885+'data'!$G$21*(M885-N885)/60*C885</f>
        <v>3.49989613206106</v>
      </c>
      <c r="O886" s="20">
        <f>IF(N886&lt;='data'!$G$22,1.89,1.47)</f>
        <v>1.47</v>
      </c>
      <c r="P886" s="19">
        <f>$A886</f>
        <v>4410</v>
      </c>
      <c r="Q886" s="20">
        <f>'data'!$G$23-'data'!$G$23*(1-('data'!$G$22^O886)/('data'!$G$22^O886+N886^O886))</f>
        <v>41.0717153686723</v>
      </c>
      <c r="R886" s="20">
        <f>VLOOKUP(IF(P886-'data'!$G$24&lt;0,0,P886-'data'!$G$24),P2:Q1104,2)</f>
        <v>41.0717638786894</v>
      </c>
    </row>
    <row r="887" ht="20.05" customHeight="1">
      <c r="A887" s="17">
        <f>$A886+C886</f>
        <v>4415</v>
      </c>
      <c r="B887" s="18">
        <v>3.5</v>
      </c>
      <c r="C887" s="19">
        <v>5</v>
      </c>
      <c r="D887" t="b" s="20">
        <v>0</v>
      </c>
      <c r="E887" s="21"/>
      <c r="F887" s="22">
        <f>3600*(B887*'data'!$C$15/1000-H887-I886)/C887</f>
        <v>601.839894232059</v>
      </c>
      <c r="G887" s="22">
        <f>IF(F887&gt;'data'!$H$28,'data'!$H$28,IF(F887&lt;0,0,F887))</f>
        <v>601.839894232059</v>
      </c>
      <c r="H887" s="22">
        <f>(J887*'data'!$C$16+K887*OFFSET('data'!$C$17,0,D887)-I886*(OFFSET('data'!$C$18,0,D887)+'data'!$C$19+OFFSET('data'!$C$20,0,D887)))*$C887/60</f>
        <v>-0.835888741988986</v>
      </c>
      <c r="I887" s="22">
        <f>(G887/60)*$C887/60+H887+I886</f>
        <v>22.9087323943552</v>
      </c>
      <c r="J887" s="22">
        <f>J886+('data'!$C$19*I886-'data'!$C$16*J886)*$C887/60</f>
        <v>93.8204261878121</v>
      </c>
      <c r="K887" s="22">
        <f>K886+(OFFSET('data'!$C$20,0,D887)*I886-OFFSET('data'!$C$17,0,D887)*K886)*$C887/60</f>
        <v>262.266509397359</v>
      </c>
      <c r="L887" s="23">
        <f>$A887/60</f>
        <v>73.5833333333333</v>
      </c>
      <c r="M887" s="19">
        <f>I887/'data'!$C$15*1000</f>
        <v>3.5</v>
      </c>
      <c r="N887" s="19">
        <f>N886+'data'!$G$21*(M886-N886)/60*C886</f>
        <v>3.49989735429724</v>
      </c>
      <c r="O887" s="20">
        <f>IF(N887&lt;='data'!$G$22,1.89,1.47)</f>
        <v>1.47</v>
      </c>
      <c r="P887" s="19">
        <f>$A887</f>
        <v>4415</v>
      </c>
      <c r="Q887" s="20">
        <f>'data'!$G$23-'data'!$G$23*(1-('data'!$G$22^O887)/('data'!$G$22^O887+N887^O887))</f>
        <v>41.0717035958363</v>
      </c>
      <c r="R887" s="20">
        <f>VLOOKUP(IF(P887-'data'!$G$24&lt;0,0,P887-'data'!$G$24),P2:Q1104,2)</f>
        <v>41.0717515350056</v>
      </c>
    </row>
    <row r="888" ht="20.05" customHeight="1">
      <c r="A888" s="17">
        <f>$A887+C887</f>
        <v>4420</v>
      </c>
      <c r="B888" s="18">
        <v>3.5</v>
      </c>
      <c r="C888" s="19">
        <v>5</v>
      </c>
      <c r="D888" t="b" s="20">
        <v>0</v>
      </c>
      <c r="E888" s="21"/>
      <c r="F888" s="22">
        <f>3600*(B888*'data'!$C$15/1000-H888-I887)/C888</f>
        <v>601.765325820056</v>
      </c>
      <c r="G888" s="22">
        <f>IF(F888&gt;'data'!$H$28,'data'!$H$28,IF(F888&lt;0,0,F888))</f>
        <v>601.765325820056</v>
      </c>
      <c r="H888" s="22">
        <f>(J888*'data'!$C$16+K888*OFFSET('data'!$C$17,0,D888)-I887*(OFFSET('data'!$C$18,0,D888)+'data'!$C$19+OFFSET('data'!$C$20,0,D888)))*$C888/60</f>
        <v>-0.835785174750093</v>
      </c>
      <c r="I888" s="22">
        <f>(G888/60)*$C888/60+H888+I887</f>
        <v>22.9087323943552</v>
      </c>
      <c r="J888" s="22">
        <f>J887+('data'!$C$19*I887-'data'!$C$16*J887)*$C888/60</f>
        <v>93.8235126229651</v>
      </c>
      <c r="K888" s="22">
        <f>K887+(OFFSET('data'!$C$20,0,D888)*I887-OFFSET('data'!$C$17,0,D888)*K887)*$C888/60</f>
        <v>262.522234672148</v>
      </c>
      <c r="L888" s="23">
        <f>$A888/60</f>
        <v>73.6666666666667</v>
      </c>
      <c r="M888" s="19">
        <f>I888/'data'!$C$15*1000</f>
        <v>3.5</v>
      </c>
      <c r="N888" s="19">
        <f>N887+'data'!$G$21*(M887-N887)/60*C887</f>
        <v>3.49989856215111</v>
      </c>
      <c r="O888" s="20">
        <f>IF(N888&lt;='data'!$G$22,1.89,1.47)</f>
        <v>1.47</v>
      </c>
      <c r="P888" s="19">
        <f>$A888</f>
        <v>4420</v>
      </c>
      <c r="Q888" s="20">
        <f>'data'!$G$23-'data'!$G$23*(1-('data'!$G$22^O888)/('data'!$G$22^O888+N888^O888))</f>
        <v>41.0716919615384</v>
      </c>
      <c r="R888" s="20">
        <f>VLOOKUP(IF(P888-'data'!$G$24&lt;0,0,P888-'data'!$G$24),P2:Q1104,2)</f>
        <v>41.0717393365777</v>
      </c>
    </row>
    <row r="889" ht="20.05" customHeight="1">
      <c r="A889" s="17">
        <f>$A888+C888</f>
        <v>4425</v>
      </c>
      <c r="B889" s="18">
        <v>3.5</v>
      </c>
      <c r="C889" s="19">
        <v>5</v>
      </c>
      <c r="D889" t="b" s="20">
        <v>0</v>
      </c>
      <c r="E889" s="21"/>
      <c r="F889" s="22">
        <f>3600*(B889*'data'!$C$15/1000-H889-I888)/C889</f>
        <v>601.690854496953</v>
      </c>
      <c r="G889" s="22">
        <f>IF(F889&gt;'data'!$H$28,'data'!$H$28,IF(F889&lt;0,0,F889))</f>
        <v>601.690854496953</v>
      </c>
      <c r="H889" s="22">
        <f>(J889*'data'!$C$16+K889*OFFSET('data'!$C$17,0,D889)-I888*(OFFSET('data'!$C$18,0,D889)+'data'!$C$19+OFFSET('data'!$C$20,0,D889)))*$C889/60</f>
        <v>-0.835681742356894</v>
      </c>
      <c r="I889" s="22">
        <f>(G889/60)*$C889/60+H889+I888</f>
        <v>22.9087323943552</v>
      </c>
      <c r="J889" s="22">
        <f>J888+('data'!$C$19*I888-'data'!$C$16*J888)*$C889/60</f>
        <v>93.8265809458133</v>
      </c>
      <c r="K889" s="22">
        <f>K888+(OFFSET('data'!$C$20,0,D889)*I888-OFFSET('data'!$C$17,0,D889)*K888)*$C889/60</f>
        <v>262.777874492003</v>
      </c>
      <c r="L889" s="23">
        <f>$A889/60</f>
        <v>73.75</v>
      </c>
      <c r="M889" s="19">
        <f>I889/'data'!$C$15*1000</f>
        <v>3.5</v>
      </c>
      <c r="N889" s="19">
        <f>N888+'data'!$G$21*(M888-N888)/60*C888</f>
        <v>3.49989975579191</v>
      </c>
      <c r="O889" s="20">
        <f>IF(N889&lt;='data'!$G$22,1.89,1.47)</f>
        <v>1.47</v>
      </c>
      <c r="P889" s="19">
        <f>$A889</f>
        <v>4425</v>
      </c>
      <c r="Q889" s="20">
        <f>'data'!$G$23-'data'!$G$23*(1-('data'!$G$22^O889)/('data'!$G$22^O889+N889^O889))</f>
        <v>41.0716804641484</v>
      </c>
      <c r="R889" s="20">
        <f>VLOOKUP(IF(P889-'data'!$G$24&lt;0,0,P889-'data'!$G$24),P2:Q1104,2)</f>
        <v>41.0717272816963</v>
      </c>
    </row>
    <row r="890" ht="20.05" customHeight="1">
      <c r="A890" s="17">
        <f>$A889+C889</f>
        <v>4430</v>
      </c>
      <c r="B890" s="18">
        <v>3.5</v>
      </c>
      <c r="C890" s="19">
        <v>5</v>
      </c>
      <c r="D890" t="b" s="20">
        <v>0</v>
      </c>
      <c r="E890" s="21"/>
      <c r="F890" s="22">
        <f>3600*(B890*'data'!$C$15/1000-H890-I889)/C890</f>
        <v>601.616479806783</v>
      </c>
      <c r="G890" s="22">
        <f>IF(F890&gt;'data'!$H$28,'data'!$H$28,IF(F890&lt;0,0,F890))</f>
        <v>601.616479806783</v>
      </c>
      <c r="H890" s="22">
        <f>(J890*'data'!$C$16+K890*OFFSET('data'!$C$17,0,D890)-I889*(OFFSET('data'!$C$18,0,D890)+'data'!$C$19+OFFSET('data'!$C$20,0,D890)))*$C890/60</f>
        <v>-0.8355784441761021</v>
      </c>
      <c r="I890" s="22">
        <f>(G890/60)*$C890/60+H890+I889</f>
        <v>22.9087323943552</v>
      </c>
      <c r="J890" s="22">
        <f>J889+('data'!$C$19*I889-'data'!$C$16*J889)*$C890/60</f>
        <v>93.8296312626461</v>
      </c>
      <c r="K890" s="22">
        <f>K889+(OFFSET('data'!$C$20,0,D890)*I889-OFFSET('data'!$C$17,0,D890)*K889)*$C890/60</f>
        <v>263.033428885481</v>
      </c>
      <c r="L890" s="23">
        <f>$A890/60</f>
        <v>73.8333333333333</v>
      </c>
      <c r="M890" s="19">
        <f>I890/'data'!$C$15*1000</f>
        <v>3.5</v>
      </c>
      <c r="N890" s="19">
        <f>N889+'data'!$G$21*(M889-N889)/60*C889</f>
        <v>3.49990093538688</v>
      </c>
      <c r="O890" s="20">
        <f>IF(N890&lt;='data'!$G$22,1.89,1.47)</f>
        <v>1.47</v>
      </c>
      <c r="P890" s="19">
        <f>$A890</f>
        <v>4430</v>
      </c>
      <c r="Q890" s="20">
        <f>'data'!$G$23-'data'!$G$23*(1-('data'!$G$22^O890)/('data'!$G$22^O890+N890^O890))</f>
        <v>41.0716691020552</v>
      </c>
      <c r="R890" s="20">
        <f>VLOOKUP(IF(P890-'data'!$G$24&lt;0,0,P890-'data'!$G$24),P2:Q1104,2)</f>
        <v>41.0717153686723</v>
      </c>
    </row>
    <row r="891" ht="20.05" customHeight="1">
      <c r="A891" s="17">
        <f>$A890+C890</f>
        <v>4435</v>
      </c>
      <c r="B891" s="18">
        <v>3.5</v>
      </c>
      <c r="C891" s="19">
        <v>5</v>
      </c>
      <c r="D891" t="b" s="20">
        <v>0</v>
      </c>
      <c r="E891" s="21"/>
      <c r="F891" s="22">
        <f>3600*(B891*'data'!$C$15/1000-H891-I890)/C891</f>
        <v>601.542201296216</v>
      </c>
      <c r="G891" s="22">
        <f>IF(F891&gt;'data'!$H$28,'data'!$H$28,IF(F891&lt;0,0,F891))</f>
        <v>601.542201296216</v>
      </c>
      <c r="H891" s="22">
        <f>(J891*'data'!$C$16+K891*OFFSET('data'!$C$17,0,D891)-I890*(OFFSET('data'!$C$18,0,D891)+'data'!$C$19+OFFSET('data'!$C$20,0,D891)))*$C891/60</f>
        <v>-0.835475279578093</v>
      </c>
      <c r="I891" s="22">
        <f>(G891/60)*$C891/60+H891+I890</f>
        <v>22.9087323943552</v>
      </c>
      <c r="J891" s="22">
        <f>J890+('data'!$C$19*I890-'data'!$C$16*J890)*$C891/60</f>
        <v>93.8326636791293</v>
      </c>
      <c r="K891" s="22">
        <f>K890+(OFFSET('data'!$C$20,0,D891)*I890-OFFSET('data'!$C$17,0,D891)*K890)*$C891/60</f>
        <v>263.288897881127</v>
      </c>
      <c r="L891" s="23">
        <f>$A891/60</f>
        <v>73.9166666666667</v>
      </c>
      <c r="M891" s="19">
        <f>I891/'data'!$C$15*1000</f>
        <v>3.5</v>
      </c>
      <c r="N891" s="19">
        <f>N890+'data'!$G$21*(M890-N890)/60*C890</f>
        <v>3.49990210110131</v>
      </c>
      <c r="O891" s="20">
        <f>IF(N891&lt;='data'!$G$22,1.89,1.47)</f>
        <v>1.47</v>
      </c>
      <c r="P891" s="19">
        <f>$A891</f>
        <v>4435</v>
      </c>
      <c r="Q891" s="20">
        <f>'data'!$G$23-'data'!$G$23*(1-('data'!$G$22^O891)/('data'!$G$22^O891+N891^O891))</f>
        <v>41.0716578736665</v>
      </c>
      <c r="R891" s="20">
        <f>VLOOKUP(IF(P891-'data'!$G$24&lt;0,0,P891-'data'!$G$24),P2:Q1104,2)</f>
        <v>41.0717035958363</v>
      </c>
    </row>
    <row r="892" ht="20.05" customHeight="1">
      <c r="A892" s="17">
        <f>$A891+C891</f>
        <v>4440</v>
      </c>
      <c r="B892" s="18">
        <v>3.5</v>
      </c>
      <c r="C892" s="19">
        <v>5</v>
      </c>
      <c r="D892" t="b" s="20">
        <v>0</v>
      </c>
      <c r="E892" s="21"/>
      <c r="F892" s="22">
        <f>3600*(B892*'data'!$C$15/1000-H892-I891)/C892</f>
        <v>601.468018514546</v>
      </c>
      <c r="G892" s="22">
        <f>IF(F892&gt;'data'!$H$28,'data'!$H$28,IF(F892&lt;0,0,F892))</f>
        <v>601.468018514546</v>
      </c>
      <c r="H892" s="22">
        <f>(J892*'data'!$C$16+K892*OFFSET('data'!$C$17,0,D892)-I891*(OFFSET('data'!$C$18,0,D892)+'data'!$C$19+OFFSET('data'!$C$20,0,D892)))*$C892/60</f>
        <v>-0.835372247936885</v>
      </c>
      <c r="I892" s="22">
        <f>(G892/60)*$C892/60+H892+I891</f>
        <v>22.9087323943552</v>
      </c>
      <c r="J892" s="22">
        <f>J891+('data'!$C$19*I891-'data'!$C$16*J891)*$C892/60</f>
        <v>93.8356783003086</v>
      </c>
      <c r="K892" s="22">
        <f>K891+(OFFSET('data'!$C$20,0,D892)*I891-OFFSET('data'!$C$17,0,D892)*K891)*$C892/60</f>
        <v>263.544281507479</v>
      </c>
      <c r="L892" s="23">
        <f>$A892/60</f>
        <v>74</v>
      </c>
      <c r="M892" s="19">
        <f>I892/'data'!$C$15*1000</f>
        <v>3.5</v>
      </c>
      <c r="N892" s="19">
        <f>N891+'data'!$G$21*(M891-N891)/60*C891</f>
        <v>3.49990325309853</v>
      </c>
      <c r="O892" s="20">
        <f>IF(N892&lt;='data'!$G$22,1.89,1.47)</f>
        <v>1.47</v>
      </c>
      <c r="P892" s="19">
        <f>$A892</f>
        <v>4440</v>
      </c>
      <c r="Q892" s="20">
        <f>'data'!$G$23-'data'!$G$23*(1-('data'!$G$22^O892)/('data'!$G$22^O892+N892^O892))</f>
        <v>41.071646777409</v>
      </c>
      <c r="R892" s="20">
        <f>VLOOKUP(IF(P892-'data'!$G$24&lt;0,0,P892-'data'!$G$24),P2:Q1104,2)</f>
        <v>41.0716919615384</v>
      </c>
    </row>
    <row r="893" ht="20.05" customHeight="1">
      <c r="A893" s="17">
        <f>$A892+C892</f>
        <v>4445</v>
      </c>
      <c r="B893" s="18">
        <v>3.5</v>
      </c>
      <c r="C893" s="19">
        <v>5</v>
      </c>
      <c r="D893" t="b" s="20">
        <v>0</v>
      </c>
      <c r="E893" s="21"/>
      <c r="F893" s="22">
        <f>3600*(B893*'data'!$C$15/1000-H893-I892)/C893</f>
        <v>601.393931013674</v>
      </c>
      <c r="G893" s="22">
        <f>IF(F893&gt;'data'!$H$28,'data'!$H$28,IF(F893&lt;0,0,F893))</f>
        <v>601.393931013674</v>
      </c>
      <c r="H893" s="22">
        <f>(J893*'data'!$C$16+K893*OFFSET('data'!$C$17,0,D893)-I892*(OFFSET('data'!$C$18,0,D893)+'data'!$C$19+OFFSET('data'!$C$20,0,D893)))*$C893/60</f>
        <v>-0.835269348630118</v>
      </c>
      <c r="I893" s="22">
        <f>(G893/60)*$C893/60+H893+I892</f>
        <v>22.9087323943552</v>
      </c>
      <c r="J893" s="22">
        <f>J892+('data'!$C$19*I892-'data'!$C$16*J892)*$C893/60</f>
        <v>93.83867523061311</v>
      </c>
      <c r="K893" s="22">
        <f>K892+(OFFSET('data'!$C$20,0,D893)*I892-OFFSET('data'!$C$17,0,D893)*K892)*$C893/60</f>
        <v>263.799579793065</v>
      </c>
      <c r="L893" s="23">
        <f>$A893/60</f>
        <v>74.0833333333333</v>
      </c>
      <c r="M893" s="19">
        <f>I893/'data'!$C$15*1000</f>
        <v>3.5</v>
      </c>
      <c r="N893" s="19">
        <f>N892+'data'!$G$21*(M892-N892)/60*C892</f>
        <v>3.49990439153995</v>
      </c>
      <c r="O893" s="20">
        <f>IF(N893&lt;='data'!$G$22,1.89,1.47)</f>
        <v>1.47</v>
      </c>
      <c r="P893" s="19">
        <f>$A893</f>
        <v>4445</v>
      </c>
      <c r="Q893" s="20">
        <f>'data'!$G$23-'data'!$G$23*(1-('data'!$G$22^O893)/('data'!$G$22^O893+N893^O893))</f>
        <v>41.0716358117277</v>
      </c>
      <c r="R893" s="20">
        <f>VLOOKUP(IF(P893-'data'!$G$24&lt;0,0,P893-'data'!$G$24),P2:Q1104,2)</f>
        <v>41.0716804641484</v>
      </c>
    </row>
    <row r="894" ht="20.05" customHeight="1">
      <c r="A894" s="17">
        <f>$A893+C893</f>
        <v>4450</v>
      </c>
      <c r="B894" s="18">
        <v>3.5</v>
      </c>
      <c r="C894" s="19">
        <v>5</v>
      </c>
      <c r="D894" t="b" s="20">
        <v>0</v>
      </c>
      <c r="E894" s="21"/>
      <c r="F894" s="22">
        <f>3600*(B894*'data'!$C$15/1000-H894-I893)/C894</f>
        <v>601.319938348092</v>
      </c>
      <c r="G894" s="22">
        <f>IF(F894&gt;'data'!$H$28,'data'!$H$28,IF(F894&lt;0,0,F894))</f>
        <v>601.319938348092</v>
      </c>
      <c r="H894" s="22">
        <f>(J894*'data'!$C$16+K894*OFFSET('data'!$C$17,0,D894)-I893*(OFFSET('data'!$C$18,0,D894)+'data'!$C$19+OFFSET('data'!$C$20,0,D894)))*$C894/60</f>
        <v>-0.835166581039031</v>
      </c>
      <c r="I894" s="22">
        <f>(G894/60)*$C894/60+H894+I893</f>
        <v>22.9087323943552</v>
      </c>
      <c r="J894" s="22">
        <f>J893+('data'!$C$19*I893-'data'!$C$16*J893)*$C894/60</f>
        <v>93.8416545738592</v>
      </c>
      <c r="K894" s="22">
        <f>K893+(OFFSET('data'!$C$20,0,D894)*I893-OFFSET('data'!$C$17,0,D894)*K893)*$C894/60</f>
        <v>264.054792766402</v>
      </c>
      <c r="L894" s="23">
        <f>$A894/60</f>
        <v>74.1666666666667</v>
      </c>
      <c r="M894" s="19">
        <f>I894/'data'!$C$15*1000</f>
        <v>3.5</v>
      </c>
      <c r="N894" s="19">
        <f>N893+'data'!$G$21*(M893-N893)/60*C893</f>
        <v>3.49990551658509</v>
      </c>
      <c r="O894" s="20">
        <f>IF(N894&lt;='data'!$G$22,1.89,1.47)</f>
        <v>1.47</v>
      </c>
      <c r="P894" s="19">
        <f>$A894</f>
        <v>4450</v>
      </c>
      <c r="Q894" s="20">
        <f>'data'!$G$23-'data'!$G$23*(1-('data'!$G$22^O894)/('data'!$G$22^O894+N894^O894))</f>
        <v>41.071624975086</v>
      </c>
      <c r="R894" s="20">
        <f>VLOOKUP(IF(P894-'data'!$G$24&lt;0,0,P894-'data'!$G$24),P2:Q1104,2)</f>
        <v>41.0716691020552</v>
      </c>
    </row>
    <row r="895" ht="20.05" customHeight="1">
      <c r="A895" s="17">
        <f>$A894+C894</f>
        <v>4455</v>
      </c>
      <c r="B895" s="18">
        <v>3.5</v>
      </c>
      <c r="C895" s="19">
        <v>5</v>
      </c>
      <c r="D895" t="b" s="20">
        <v>0</v>
      </c>
      <c r="E895" s="21"/>
      <c r="F895" s="22">
        <f>3600*(B895*'data'!$C$15/1000-H895-I894)/C895</f>
        <v>601.246040074865</v>
      </c>
      <c r="G895" s="22">
        <f>IF(F895&gt;'data'!$H$28,'data'!$H$28,IF(F895&lt;0,0,F895))</f>
        <v>601.246040074865</v>
      </c>
      <c r="H895" s="22">
        <f>(J895*'data'!$C$16+K895*OFFSET('data'!$C$17,0,D895)-I894*(OFFSET('data'!$C$18,0,D895)+'data'!$C$19+OFFSET('data'!$C$20,0,D895)))*$C895/60</f>
        <v>-0.835063944548439</v>
      </c>
      <c r="I895" s="22">
        <f>(G895/60)*$C895/60+H895+I894</f>
        <v>22.9087323943552</v>
      </c>
      <c r="J895" s="22">
        <f>J894+('data'!$C$19*I894-'data'!$C$16*J894)*$C895/60</f>
        <v>93.8446164332541</v>
      </c>
      <c r="K895" s="22">
        <f>K894+(OFFSET('data'!$C$20,0,D895)*I894-OFFSET('data'!$C$17,0,D895)*K894)*$C895/60</f>
        <v>264.309920456</v>
      </c>
      <c r="L895" s="23">
        <f>$A895/60</f>
        <v>74.25</v>
      </c>
      <c r="M895" s="19">
        <f>I895/'data'!$C$15*1000</f>
        <v>3.5</v>
      </c>
      <c r="N895" s="19">
        <f>N894+'data'!$G$21*(M894-N894)/60*C894</f>
        <v>3.49990662839158</v>
      </c>
      <c r="O895" s="20">
        <f>IF(N895&lt;='data'!$G$22,1.89,1.47)</f>
        <v>1.47</v>
      </c>
      <c r="P895" s="19">
        <f>$A895</f>
        <v>4455</v>
      </c>
      <c r="Q895" s="20">
        <f>'data'!$G$23-'data'!$G$23*(1-('data'!$G$22^O895)/('data'!$G$22^O895+N895^O895))</f>
        <v>41.0716142659654</v>
      </c>
      <c r="R895" s="20">
        <f>VLOOKUP(IF(P895-'data'!$G$24&lt;0,0,P895-'data'!$G$24),P2:Q1104,2)</f>
        <v>41.0716578736665</v>
      </c>
    </row>
    <row r="896" ht="20.05" customHeight="1">
      <c r="A896" s="17">
        <f>$A895+C895</f>
        <v>4460</v>
      </c>
      <c r="B896" s="18">
        <v>3.5</v>
      </c>
      <c r="C896" s="19">
        <v>5</v>
      </c>
      <c r="D896" t="b" s="20">
        <v>0</v>
      </c>
      <c r="E896" s="21"/>
      <c r="F896" s="22">
        <f>3600*(B896*'data'!$C$15/1000-H896-I895)/C896</f>
        <v>601.172235753625</v>
      </c>
      <c r="G896" s="22">
        <f>IF(F896&gt;'data'!$H$28,'data'!$H$28,IF(F896&lt;0,0,F896))</f>
        <v>601.172235753625</v>
      </c>
      <c r="H896" s="22">
        <f>(J896*'data'!$C$16+K896*OFFSET('data'!$C$17,0,D896)-I895*(OFFSET('data'!$C$18,0,D896)+'data'!$C$19+OFFSET('data'!$C$20,0,D896)))*$C896/60</f>
        <v>-0.834961438546717</v>
      </c>
      <c r="I896" s="22">
        <f>(G896/60)*$C896/60+H896+I895</f>
        <v>22.9087323943552</v>
      </c>
      <c r="J896" s="22">
        <f>J895+('data'!$C$19*I895-'data'!$C$16*J895)*$C896/60</f>
        <v>93.8475609113992</v>
      </c>
      <c r="K896" s="22">
        <f>K895+(OFFSET('data'!$C$20,0,D896)*I895-OFFSET('data'!$C$17,0,D896)*K895)*$C896/60</f>
        <v>264.564962890357</v>
      </c>
      <c r="L896" s="23">
        <f>$A896/60</f>
        <v>74.3333333333333</v>
      </c>
      <c r="M896" s="19">
        <f>I896/'data'!$C$15*1000</f>
        <v>3.5</v>
      </c>
      <c r="N896" s="19">
        <f>N895+'data'!$G$21*(M895-N895)/60*C895</f>
        <v>3.49990772711521</v>
      </c>
      <c r="O896" s="20">
        <f>IF(N896&lt;='data'!$G$22,1.89,1.47)</f>
        <v>1.47</v>
      </c>
      <c r="P896" s="19">
        <f>$A896</f>
        <v>4460</v>
      </c>
      <c r="Q896" s="20">
        <f>'data'!$G$23-'data'!$G$23*(1-('data'!$G$22^O896)/('data'!$G$22^O896+N896^O896))</f>
        <v>41.0716036828652</v>
      </c>
      <c r="R896" s="20">
        <f>VLOOKUP(IF(P896-'data'!$G$24&lt;0,0,P896-'data'!$G$24),P2:Q1104,2)</f>
        <v>41.071646777409</v>
      </c>
    </row>
    <row r="897" ht="20.05" customHeight="1">
      <c r="A897" s="17">
        <f>$A896+C896</f>
        <v>4465</v>
      </c>
      <c r="B897" s="18">
        <v>3.5</v>
      </c>
      <c r="C897" s="19">
        <v>5</v>
      </c>
      <c r="D897" t="b" s="20">
        <v>0</v>
      </c>
      <c r="E897" s="21"/>
      <c r="F897" s="22">
        <f>3600*(B897*'data'!$C$15/1000-H897-I896)/C897</f>
        <v>601.098524946549</v>
      </c>
      <c r="G897" s="22">
        <f>IF(F897&gt;'data'!$H$28,'data'!$H$28,IF(F897&lt;0,0,F897))</f>
        <v>601.098524946549</v>
      </c>
      <c r="H897" s="22">
        <f>(J897*'data'!$C$16+K897*OFFSET('data'!$C$17,0,D897)-I896*(OFFSET('data'!$C$18,0,D897)+'data'!$C$19+OFFSET('data'!$C$20,0,D897)))*$C897/60</f>
        <v>-0.834859062425778</v>
      </c>
      <c r="I897" s="22">
        <f>(G897/60)*$C897/60+H897+I896</f>
        <v>22.9087323943552</v>
      </c>
      <c r="J897" s="22">
        <f>J896+('data'!$C$19*I896-'data'!$C$16*J896)*$C897/60</f>
        <v>93.85048811029399</v>
      </c>
      <c r="K897" s="22">
        <f>K896+(OFFSET('data'!$C$20,0,D897)*I896-OFFSET('data'!$C$17,0,D897)*K896)*$C897/60</f>
        <v>264.819920097962</v>
      </c>
      <c r="L897" s="23">
        <f>$A897/60</f>
        <v>74.4166666666667</v>
      </c>
      <c r="M897" s="19">
        <f>I897/'data'!$C$15*1000</f>
        <v>3.5</v>
      </c>
      <c r="N897" s="19">
        <f>N896+'data'!$G$21*(M896-N896)/60*C896</f>
        <v>3.49990881290992</v>
      </c>
      <c r="O897" s="20">
        <f>IF(N897&lt;='data'!$G$22,1.89,1.47)</f>
        <v>1.47</v>
      </c>
      <c r="P897" s="19">
        <f>$A897</f>
        <v>4465</v>
      </c>
      <c r="Q897" s="20">
        <f>'data'!$G$23-'data'!$G$23*(1-('data'!$G$22^O897)/('data'!$G$22^O897+N897^O897))</f>
        <v>41.0715932243025</v>
      </c>
      <c r="R897" s="20">
        <f>VLOOKUP(IF(P897-'data'!$G$24&lt;0,0,P897-'data'!$G$24),P2:Q1104,2)</f>
        <v>41.0716358117277</v>
      </c>
    </row>
    <row r="898" ht="20.05" customHeight="1">
      <c r="A898" s="17">
        <f>$A897+C897</f>
        <v>4470</v>
      </c>
      <c r="B898" s="18">
        <v>3.5</v>
      </c>
      <c r="C898" s="19">
        <v>5</v>
      </c>
      <c r="D898" t="b" s="20">
        <v>0</v>
      </c>
      <c r="E898" s="21"/>
      <c r="F898" s="22">
        <f>3600*(B898*'data'!$C$15/1000-H898-I897)/C898</f>
        <v>601.024907218342</v>
      </c>
      <c r="G898" s="22">
        <f>IF(F898&gt;'data'!$H$28,'data'!$H$28,IF(F898&lt;0,0,F898))</f>
        <v>601.024907218342</v>
      </c>
      <c r="H898" s="22">
        <f>(J898*'data'!$C$16+K898*OFFSET('data'!$C$17,0,D898)-I897*(OFFSET('data'!$C$18,0,D898)+'data'!$C$19+OFFSET('data'!$C$20,0,D898)))*$C898/60</f>
        <v>-0.834756815581046</v>
      </c>
      <c r="I898" s="22">
        <f>(G898/60)*$C898/60+H898+I897</f>
        <v>22.9087323943552</v>
      </c>
      <c r="J898" s="22">
        <f>J897+('data'!$C$19*I897-'data'!$C$16*J897)*$C898/60</f>
        <v>93.8533981313392</v>
      </c>
      <c r="K898" s="22">
        <f>K897+(OFFSET('data'!$C$20,0,D898)*I897-OFFSET('data'!$C$17,0,D898)*K897)*$C898/60</f>
        <v>265.074792107296</v>
      </c>
      <c r="L898" s="23">
        <f>$A898/60</f>
        <v>74.5</v>
      </c>
      <c r="M898" s="19">
        <f>I898/'data'!$C$15*1000</f>
        <v>3.5</v>
      </c>
      <c r="N898" s="19">
        <f>N897+'data'!$G$21*(M897-N897)/60*C897</f>
        <v>3.49990988592785</v>
      </c>
      <c r="O898" s="20">
        <f>IF(N898&lt;='data'!$G$22,1.89,1.47)</f>
        <v>1.47</v>
      </c>
      <c r="P898" s="19">
        <f>$A898</f>
        <v>4470</v>
      </c>
      <c r="Q898" s="20">
        <f>'data'!$G$23-'data'!$G$23*(1-('data'!$G$22^O898)/('data'!$G$22^O898+N898^O898))</f>
        <v>41.0715828888117</v>
      </c>
      <c r="R898" s="20">
        <f>VLOOKUP(IF(P898-'data'!$G$24&lt;0,0,P898-'data'!$G$24),P2:Q1104,2)</f>
        <v>41.071624975086</v>
      </c>
    </row>
    <row r="899" ht="20.05" customHeight="1">
      <c r="A899" s="17">
        <f>$A898+C898</f>
        <v>4475</v>
      </c>
      <c r="B899" s="18">
        <v>3.5</v>
      </c>
      <c r="C899" s="19">
        <v>5</v>
      </c>
      <c r="D899" t="b" s="20">
        <v>0</v>
      </c>
      <c r="E899" s="21"/>
      <c r="F899" s="22">
        <f>3600*(B899*'data'!$C$15/1000-H899-I898)/C899</f>
        <v>600.951382136230</v>
      </c>
      <c r="G899" s="22">
        <f>IF(F899&gt;'data'!$H$28,'data'!$H$28,IF(F899&lt;0,0,F899))</f>
        <v>600.951382136230</v>
      </c>
      <c r="H899" s="22">
        <f>(J899*'data'!$C$16+K899*OFFSET('data'!$C$17,0,D899)-I898*(OFFSET('data'!$C$18,0,D899)+'data'!$C$19+OFFSET('data'!$C$20,0,D899)))*$C899/60</f>
        <v>-0.834654697411445</v>
      </c>
      <c r="I899" s="22">
        <f>(G899/60)*$C899/60+H899+I898</f>
        <v>22.9087323943552</v>
      </c>
      <c r="J899" s="22">
        <f>J898+('data'!$C$19*I898-'data'!$C$16*J898)*$C899/60</f>
        <v>93.85629107534059</v>
      </c>
      <c r="K899" s="22">
        <f>K898+(OFFSET('data'!$C$20,0,D899)*I898-OFFSET('data'!$C$17,0,D899)*K898)*$C899/60</f>
        <v>265.329578946829</v>
      </c>
      <c r="L899" s="23">
        <f>$A899/60</f>
        <v>74.5833333333333</v>
      </c>
      <c r="M899" s="19">
        <f>I899/'data'!$C$15*1000</f>
        <v>3.5</v>
      </c>
      <c r="N899" s="19">
        <f>N898+'data'!$G$21*(M898-N898)/60*C898</f>
        <v>3.49991094631935</v>
      </c>
      <c r="O899" s="20">
        <f>IF(N899&lt;='data'!$G$22,1.89,1.47)</f>
        <v>1.47</v>
      </c>
      <c r="P899" s="19">
        <f>$A899</f>
        <v>4475</v>
      </c>
      <c r="Q899" s="20">
        <f>'data'!$G$23-'data'!$G$23*(1-('data'!$G$22^O899)/('data'!$G$22^O899+N899^O899))</f>
        <v>41.0715726749444</v>
      </c>
      <c r="R899" s="20">
        <f>VLOOKUP(IF(P899-'data'!$G$24&lt;0,0,P899-'data'!$G$24),P2:Q1104,2)</f>
        <v>41.0716142659654</v>
      </c>
    </row>
    <row r="900" ht="20.05" customHeight="1">
      <c r="A900" s="17">
        <f>$A899+C899</f>
        <v>4480</v>
      </c>
      <c r="B900" s="18">
        <v>3.5</v>
      </c>
      <c r="C900" s="19">
        <v>5</v>
      </c>
      <c r="D900" t="b" s="20">
        <v>0</v>
      </c>
      <c r="E900" s="21"/>
      <c r="F900" s="22">
        <f>3600*(B900*'data'!$C$15/1000-H900-I899)/C900</f>
        <v>600.877949269935</v>
      </c>
      <c r="G900" s="22">
        <f>IF(F900&gt;'data'!$H$28,'data'!$H$28,IF(F900&lt;0,0,F900))</f>
        <v>600.877949269935</v>
      </c>
      <c r="H900" s="22">
        <f>(J900*'data'!$C$16+K900*OFFSET('data'!$C$17,0,D900)-I899*(OFFSET('data'!$C$18,0,D900)+'data'!$C$19+OFFSET('data'!$C$20,0,D900)))*$C900/60</f>
        <v>-0.834552707319369</v>
      </c>
      <c r="I900" s="22">
        <f>(G900/60)*$C900/60+H900+I899</f>
        <v>22.9087323943552</v>
      </c>
      <c r="J900" s="22">
        <f>J899+('data'!$C$19*I899-'data'!$C$16*J899)*$C900/60</f>
        <v>93.8591670425125</v>
      </c>
      <c r="K900" s="22">
        <f>K899+(OFFSET('data'!$C$20,0,D900)*I899-OFFSET('data'!$C$17,0,D900)*K899)*$C900/60</f>
        <v>265.584280645022</v>
      </c>
      <c r="L900" s="23">
        <f>$A900/60</f>
        <v>74.6666666666667</v>
      </c>
      <c r="M900" s="19">
        <f>I900/'data'!$C$15*1000</f>
        <v>3.5</v>
      </c>
      <c r="N900" s="19">
        <f>N899+'data'!$G$21*(M899-N899)/60*C899</f>
        <v>3.499911994233</v>
      </c>
      <c r="O900" s="20">
        <f>IF(N900&lt;='data'!$G$22,1.89,1.47)</f>
        <v>1.47</v>
      </c>
      <c r="P900" s="19">
        <f>$A900</f>
        <v>4480</v>
      </c>
      <c r="Q900" s="20">
        <f>'data'!$G$23-'data'!$G$23*(1-('data'!$G$22^O900)/('data'!$G$22^O900+N900^O900))</f>
        <v>41.0715625812694</v>
      </c>
      <c r="R900" s="20">
        <f>VLOOKUP(IF(P900-'data'!$G$24&lt;0,0,P900-'data'!$G$24),P2:Q1104,2)</f>
        <v>41.0716036828652</v>
      </c>
    </row>
    <row r="901" ht="20.05" customHeight="1">
      <c r="A901" s="17">
        <f>$A900+C900</f>
        <v>4485</v>
      </c>
      <c r="B901" s="18">
        <v>3.5</v>
      </c>
      <c r="C901" s="19">
        <v>5</v>
      </c>
      <c r="D901" t="b" s="20">
        <v>0</v>
      </c>
      <c r="E901" s="21"/>
      <c r="F901" s="22">
        <f>3600*(B901*'data'!$C$15/1000-H901-I900)/C901</f>
        <v>600.8046081916719</v>
      </c>
      <c r="G901" s="22">
        <f>IF(F901&gt;'data'!$H$28,'data'!$H$28,IF(F901&lt;0,0,F901))</f>
        <v>600.8046081916719</v>
      </c>
      <c r="H901" s="22">
        <f>(J901*'data'!$C$16+K901*OFFSET('data'!$C$17,0,D901)-I900*(OFFSET('data'!$C$18,0,D901)+'data'!$C$19+OFFSET('data'!$C$20,0,D901)))*$C901/60</f>
        <v>-0.834450844710671</v>
      </c>
      <c r="I901" s="22">
        <f>(G901/60)*$C901/60+H901+I900</f>
        <v>22.9087323943552</v>
      </c>
      <c r="J901" s="22">
        <f>J900+('data'!$C$19*I900-'data'!$C$16*J900)*$C901/60</f>
        <v>93.86202613248091</v>
      </c>
      <c r="K901" s="22">
        <f>K900+(OFFSET('data'!$C$20,0,D901)*I900-OFFSET('data'!$C$17,0,D901)*K900)*$C901/60</f>
        <v>265.838897230326</v>
      </c>
      <c r="L901" s="23">
        <f>$A901/60</f>
        <v>74.75</v>
      </c>
      <c r="M901" s="19">
        <f>I901/'data'!$C$15*1000</f>
        <v>3.5</v>
      </c>
      <c r="N901" s="19">
        <f>N900+'data'!$G$21*(M900-N900)/60*C900</f>
        <v>3.49991302981563</v>
      </c>
      <c r="O901" s="20">
        <f>IF(N901&lt;='data'!$G$22,1.89,1.47)</f>
        <v>1.47</v>
      </c>
      <c r="P901" s="19">
        <f>$A901</f>
        <v>4485</v>
      </c>
      <c r="Q901" s="20">
        <f>'data'!$G$23-'data'!$G$23*(1-('data'!$G$22^O901)/('data'!$G$22^O901+N901^O901))</f>
        <v>41.0715526063723</v>
      </c>
      <c r="R901" s="20">
        <f>VLOOKUP(IF(P901-'data'!$G$24&lt;0,0,P901-'data'!$G$24),P2:Q1104,2)</f>
        <v>41.0715932243025</v>
      </c>
    </row>
    <row r="902" ht="20.05" customHeight="1">
      <c r="A902" s="17">
        <f>$A901+C901</f>
        <v>4490</v>
      </c>
      <c r="B902" s="18">
        <v>3.5</v>
      </c>
      <c r="C902" s="19">
        <v>5</v>
      </c>
      <c r="D902" t="b" s="20">
        <v>0</v>
      </c>
      <c r="E902" s="21"/>
      <c r="F902" s="22">
        <f>3600*(B902*'data'!$C$15/1000-H902-I901)/C902</f>
        <v>600.731358476127</v>
      </c>
      <c r="G902" s="22">
        <f>IF(F902&gt;'data'!$H$28,'data'!$H$28,IF(F902&lt;0,0,F902))</f>
        <v>600.731358476127</v>
      </c>
      <c r="H902" s="22">
        <f>(J902*'data'!$C$16+K902*OFFSET('data'!$C$17,0,D902)-I901*(OFFSET('data'!$C$18,0,D902)+'data'!$C$19+OFFSET('data'!$C$20,0,D902)))*$C902/60</f>
        <v>-0.834349108994636</v>
      </c>
      <c r="I902" s="22">
        <f>(G902/60)*$C902/60+H902+I901</f>
        <v>22.9087323943552</v>
      </c>
      <c r="J902" s="22">
        <f>J901+('data'!$C$19*I901-'data'!$C$16*J901)*$C902/60</f>
        <v>93.8648684442873</v>
      </c>
      <c r="K902" s="22">
        <f>K901+(OFFSET('data'!$C$20,0,D902)*I901-OFFSET('data'!$C$17,0,D902)*K901)*$C902/60</f>
        <v>266.093428731184</v>
      </c>
      <c r="L902" s="23">
        <f>$A902/60</f>
        <v>74.8333333333333</v>
      </c>
      <c r="M902" s="19">
        <f>I902/'data'!$C$15*1000</f>
        <v>3.5</v>
      </c>
      <c r="N902" s="19">
        <f>N901+'data'!$G$21*(M901-N901)/60*C901</f>
        <v>3.49991405321233</v>
      </c>
      <c r="O902" s="20">
        <f>IF(N902&lt;='data'!$G$22,1.89,1.47)</f>
        <v>1.47</v>
      </c>
      <c r="P902" s="19">
        <f>$A902</f>
        <v>4490</v>
      </c>
      <c r="Q902" s="20">
        <f>'data'!$G$23-'data'!$G$23*(1-('data'!$G$22^O902)/('data'!$G$22^O902+N902^O902))</f>
        <v>41.0715427488554</v>
      </c>
      <c r="R902" s="20">
        <f>VLOOKUP(IF(P902-'data'!$G$24&lt;0,0,P902-'data'!$G$24),P2:Q1104,2)</f>
        <v>41.0715828888117</v>
      </c>
    </row>
    <row r="903" ht="20.05" customHeight="1">
      <c r="A903" s="17">
        <f>$A902+C902</f>
        <v>4495</v>
      </c>
      <c r="B903" s="18">
        <v>3.5</v>
      </c>
      <c r="C903" s="19">
        <v>5</v>
      </c>
      <c r="D903" t="b" s="20">
        <v>0</v>
      </c>
      <c r="E903" s="21"/>
      <c r="F903" s="22">
        <f>3600*(B903*'data'!$C$15/1000-H903-I902)/C903</f>
        <v>600.6581997004409</v>
      </c>
      <c r="G903" s="22">
        <f>IF(F903&gt;'data'!$H$28,'data'!$H$28,IF(F903&lt;0,0,F903))</f>
        <v>600.6581997004409</v>
      </c>
      <c r="H903" s="22">
        <f>(J903*'data'!$C$16+K903*OFFSET('data'!$C$17,0,D903)-I902*(OFFSET('data'!$C$18,0,D903)+'data'!$C$19+OFFSET('data'!$C$20,0,D903)))*$C903/60</f>
        <v>-0.834247499583961</v>
      </c>
      <c r="I903" s="22">
        <f>(G903/60)*$C903/60+H903+I902</f>
        <v>22.9087323943552</v>
      </c>
      <c r="J903" s="22">
        <f>J902+('data'!$C$19*I902-'data'!$C$16*J902)*$C903/60</f>
        <v>93.8676940763919</v>
      </c>
      <c r="K903" s="22">
        <f>K902+(OFFSET('data'!$C$20,0,D903)*I902-OFFSET('data'!$C$17,0,D903)*K902)*$C903/60</f>
        <v>266.347875176028</v>
      </c>
      <c r="L903" s="23">
        <f>$A903/60</f>
        <v>74.9166666666667</v>
      </c>
      <c r="M903" s="19">
        <f>I903/'data'!$C$15*1000</f>
        <v>3.5</v>
      </c>
      <c r="N903" s="19">
        <f>N902+'data'!$G$21*(M902-N902)/60*C902</f>
        <v>3.49991506456651</v>
      </c>
      <c r="O903" s="20">
        <f>IF(N903&lt;='data'!$G$22,1.89,1.47)</f>
        <v>1.47</v>
      </c>
      <c r="P903" s="19">
        <f>$A903</f>
        <v>4495</v>
      </c>
      <c r="Q903" s="20">
        <f>'data'!$G$23-'data'!$G$23*(1-('data'!$G$22^O903)/('data'!$G$22^O903+N903^O903))</f>
        <v>41.0715330073373</v>
      </c>
      <c r="R903" s="20">
        <f>VLOOKUP(IF(P903-'data'!$G$24&lt;0,0,P903-'data'!$G$24),P2:Q1104,2)</f>
        <v>41.0715726749444</v>
      </c>
    </row>
    <row r="904" ht="20.05" customHeight="1">
      <c r="A904" s="17">
        <f>$A903+C903</f>
        <v>4500</v>
      </c>
      <c r="B904" s="18">
        <v>3.5</v>
      </c>
      <c r="C904" s="19">
        <v>5</v>
      </c>
      <c r="D904" t="b" s="20">
        <v>0</v>
      </c>
      <c r="E904" s="21"/>
      <c r="F904" s="22">
        <f>3600*(B904*'data'!$C$15/1000-H904-I903)/C904</f>
        <v>600.5851314442029</v>
      </c>
      <c r="G904" s="22">
        <f>IF(F904&gt;'data'!$H$28,'data'!$H$28,IF(F904&lt;0,0,F904))</f>
        <v>600.5851314442029</v>
      </c>
      <c r="H904" s="22">
        <f>(J904*'data'!$C$16+K904*OFFSET('data'!$C$17,0,D904)-I903*(OFFSET('data'!$C$18,0,D904)+'data'!$C$19+OFFSET('data'!$C$20,0,D904)))*$C904/60</f>
        <v>-0.834146015894741</v>
      </c>
      <c r="I904" s="22">
        <f>(G904/60)*$C904/60+H904+I903</f>
        <v>22.9087323943552</v>
      </c>
      <c r="J904" s="22">
        <f>J903+('data'!$C$19*I903-'data'!$C$16*J903)*$C904/60</f>
        <v>93.87050312667721</v>
      </c>
      <c r="K904" s="22">
        <f>K903+(OFFSET('data'!$C$20,0,D904)*I903-OFFSET('data'!$C$17,0,D904)*K903)*$C904/60</f>
        <v>266.602236593280</v>
      </c>
      <c r="L904" s="23">
        <f>$A904/60</f>
        <v>75</v>
      </c>
      <c r="M904" s="19">
        <f>I904/'data'!$C$15*1000</f>
        <v>3.5</v>
      </c>
      <c r="N904" s="19">
        <f>N903+'data'!$G$21*(M903-N903)/60*C903</f>
        <v>3.49991606401987</v>
      </c>
      <c r="O904" s="20">
        <f>IF(N904&lt;='data'!$G$22,1.89,1.47)</f>
        <v>1.47</v>
      </c>
      <c r="P904" s="19">
        <f>$A904</f>
        <v>4500</v>
      </c>
      <c r="Q904" s="20">
        <f>'data'!$G$23-'data'!$G$23*(1-('data'!$G$22^O904)/('data'!$G$22^O904+N904^O904))</f>
        <v>41.0715233804529</v>
      </c>
      <c r="R904" s="20">
        <f>VLOOKUP(IF(P904-'data'!$G$24&lt;0,0,P904-'data'!$G$24),P2:Q1104,2)</f>
        <v>41.0715625812694</v>
      </c>
    </row>
    <row r="905" ht="20.05" customHeight="1">
      <c r="A905" s="17">
        <f>$A904+C904</f>
        <v>4505</v>
      </c>
      <c r="B905" s="18">
        <v>3.5</v>
      </c>
      <c r="C905" s="19">
        <v>5</v>
      </c>
      <c r="D905" t="b" s="20">
        <v>0</v>
      </c>
      <c r="E905" s="21"/>
      <c r="F905" s="22">
        <f>3600*(B905*'data'!$C$15/1000-H905-I904)/C905</f>
        <v>600.512153289427</v>
      </c>
      <c r="G905" s="22">
        <f>IF(F905&gt;'data'!$H$28,'data'!$H$28,IF(F905&lt;0,0,F905))</f>
        <v>600.512153289427</v>
      </c>
      <c r="H905" s="22">
        <f>(J905*'data'!$C$16+K905*OFFSET('data'!$C$17,0,D905)-I904*(OFFSET('data'!$C$18,0,D905)+'data'!$C$19+OFFSET('data'!$C$20,0,D905)))*$C905/60</f>
        <v>-0.834044657346441</v>
      </c>
      <c r="I905" s="22">
        <f>(G905/60)*$C905/60+H905+I904</f>
        <v>22.9087323943552</v>
      </c>
      <c r="J905" s="22">
        <f>J904+('data'!$C$19*I904-'data'!$C$16*J904)*$C905/60</f>
        <v>93.87329569245119</v>
      </c>
      <c r="K905" s="22">
        <f>K904+(OFFSET('data'!$C$20,0,D905)*I904-OFFSET('data'!$C$17,0,D905)*K904)*$C905/60</f>
        <v>266.856513011354</v>
      </c>
      <c r="L905" s="23">
        <f>$A905/60</f>
        <v>75.0833333333333</v>
      </c>
      <c r="M905" s="19">
        <f>I905/'data'!$C$15*1000</f>
        <v>3.5</v>
      </c>
      <c r="N905" s="19">
        <f>N904+'data'!$G$21*(M904-N904)/60*C904</f>
        <v>3.49991705171245</v>
      </c>
      <c r="O905" s="20">
        <f>IF(N905&lt;='data'!$G$22,1.89,1.47)</f>
        <v>1.47</v>
      </c>
      <c r="P905" s="19">
        <f>$A905</f>
        <v>4505</v>
      </c>
      <c r="Q905" s="20">
        <f>'data'!$G$23-'data'!$G$23*(1-('data'!$G$22^O905)/('data'!$G$22^O905+N905^O905))</f>
        <v>41.0715138668533</v>
      </c>
      <c r="R905" s="20">
        <f>VLOOKUP(IF(P905-'data'!$G$24&lt;0,0,P905-'data'!$G$24),P2:Q1104,2)</f>
        <v>41.0715526063723</v>
      </c>
    </row>
    <row r="906" ht="20.05" customHeight="1">
      <c r="A906" s="17">
        <f>$A905+C905</f>
        <v>4510</v>
      </c>
      <c r="B906" s="18">
        <v>3.5</v>
      </c>
      <c r="C906" s="19">
        <v>5</v>
      </c>
      <c r="D906" t="b" s="20">
        <v>0</v>
      </c>
      <c r="E906" s="21"/>
      <c r="F906" s="22">
        <f>3600*(B906*'data'!$C$15/1000-H906-I905)/C906</f>
        <v>600.439264820545</v>
      </c>
      <c r="G906" s="22">
        <f>IF(F906&gt;'data'!$H$28,'data'!$H$28,IF(F906&lt;0,0,F906))</f>
        <v>600.439264820545</v>
      </c>
      <c r="H906" s="22">
        <f>(J906*'data'!$C$16+K906*OFFSET('data'!$C$17,0,D906)-I905*(OFFSET('data'!$C$18,0,D906)+'data'!$C$19+OFFSET('data'!$C$20,0,D906)))*$C906/60</f>
        <v>-0.833943423361883</v>
      </c>
      <c r="I906" s="22">
        <f>(G906/60)*$C906/60+H906+I905</f>
        <v>22.9087323943552</v>
      </c>
      <c r="J906" s="22">
        <f>J905+('data'!$C$19*I905-'data'!$C$16*J905)*$C906/60</f>
        <v>93.876071870451</v>
      </c>
      <c r="K906" s="22">
        <f>K905+(OFFSET('data'!$C$20,0,D906)*I905-OFFSET('data'!$C$17,0,D906)*K905)*$C906/60</f>
        <v>267.110704458654</v>
      </c>
      <c r="L906" s="23">
        <f>$A906/60</f>
        <v>75.1666666666667</v>
      </c>
      <c r="M906" s="19">
        <f>I906/'data'!$C$15*1000</f>
        <v>3.5</v>
      </c>
      <c r="N906" s="19">
        <f>N905+'data'!$G$21*(M905-N905)/60*C905</f>
        <v>3.49991802778264</v>
      </c>
      <c r="O906" s="20">
        <f>IF(N906&lt;='data'!$G$22,1.89,1.47)</f>
        <v>1.47</v>
      </c>
      <c r="P906" s="19">
        <f>$A906</f>
        <v>4510</v>
      </c>
      <c r="Q906" s="20">
        <f>'data'!$G$23-'data'!$G$23*(1-('data'!$G$22^O906)/('data'!$G$22^O906+N906^O906))</f>
        <v>41.0715044652053</v>
      </c>
      <c r="R906" s="20">
        <f>VLOOKUP(IF(P906-'data'!$G$24&lt;0,0,P906-'data'!$G$24),P2:Q1104,2)</f>
        <v>41.0715427488554</v>
      </c>
    </row>
    <row r="907" ht="20.05" customHeight="1">
      <c r="A907" s="17">
        <f>$A906+C906</f>
        <v>4515</v>
      </c>
      <c r="B907" s="18">
        <v>3.5</v>
      </c>
      <c r="C907" s="19">
        <v>5</v>
      </c>
      <c r="D907" t="b" s="20">
        <v>0</v>
      </c>
      <c r="E907" s="21"/>
      <c r="F907" s="22">
        <f>3600*(B907*'data'!$C$15/1000-H907-I906)/C907</f>
        <v>600.366465624390</v>
      </c>
      <c r="G907" s="22">
        <f>IF(F907&gt;'data'!$H$28,'data'!$H$28,IF(F907&lt;0,0,F907))</f>
        <v>600.366465624390</v>
      </c>
      <c r="H907" s="22">
        <f>(J907*'data'!$C$16+K907*OFFSET('data'!$C$17,0,D907)-I906*(OFFSET('data'!$C$18,0,D907)+'data'!$C$19+OFFSET('data'!$C$20,0,D907)))*$C907/60</f>
        <v>-0.833842313367223</v>
      </c>
      <c r="I907" s="22">
        <f>(G907/60)*$C907/60+H907+I906</f>
        <v>22.9087323943552</v>
      </c>
      <c r="J907" s="22">
        <f>J906+('data'!$C$19*I906-'data'!$C$16*J906)*$C907/60</f>
        <v>93.8788317568458</v>
      </c>
      <c r="K907" s="22">
        <f>K906+(OFFSET('data'!$C$20,0,D907)*I906-OFFSET('data'!$C$17,0,D907)*K906)*$C907/60</f>
        <v>267.364810963575</v>
      </c>
      <c r="L907" s="23">
        <f>$A907/60</f>
        <v>75.25</v>
      </c>
      <c r="M907" s="19">
        <f>I907/'data'!$C$15*1000</f>
        <v>3.5</v>
      </c>
      <c r="N907" s="19">
        <f>N906+'data'!$G$21*(M906-N906)/60*C906</f>
        <v>3.4999189923672</v>
      </c>
      <c r="O907" s="20">
        <f>IF(N907&lt;='data'!$G$22,1.89,1.47)</f>
        <v>1.47</v>
      </c>
      <c r="P907" s="19">
        <f>$A907</f>
        <v>4515</v>
      </c>
      <c r="Q907" s="20">
        <f>'data'!$G$23-'data'!$G$23*(1-('data'!$G$22^O907)/('data'!$G$22^O907+N907^O907))</f>
        <v>41.0714951741916</v>
      </c>
      <c r="R907" s="20">
        <f>VLOOKUP(IF(P907-'data'!$G$24&lt;0,0,P907-'data'!$G$24),P2:Q1104,2)</f>
        <v>41.0715330073373</v>
      </c>
    </row>
    <row r="908" ht="20.05" customHeight="1">
      <c r="A908" s="17">
        <f>$A907+C907</f>
        <v>4520</v>
      </c>
      <c r="B908" s="18">
        <v>3.5</v>
      </c>
      <c r="C908" s="19">
        <v>5</v>
      </c>
      <c r="D908" t="b" s="20">
        <v>0</v>
      </c>
      <c r="E908" s="21"/>
      <c r="F908" s="22">
        <f>3600*(B908*'data'!$C$15/1000-H908-I907)/C908</f>
        <v>600.293755290180</v>
      </c>
      <c r="G908" s="22">
        <f>IF(F908&gt;'data'!$H$28,'data'!$H$28,IF(F908&lt;0,0,F908))</f>
        <v>600.293755290180</v>
      </c>
      <c r="H908" s="22">
        <f>(J908*'data'!$C$16+K908*OFFSET('data'!$C$17,0,D908)-I907*(OFFSET('data'!$C$18,0,D908)+'data'!$C$19+OFFSET('data'!$C$20,0,D908)))*$C908/60</f>
        <v>-0.833741326791931</v>
      </c>
      <c r="I908" s="22">
        <f>(G908/60)*$C908/60+H908+I907</f>
        <v>22.9087323943552</v>
      </c>
      <c r="J908" s="22">
        <f>J907+('data'!$C$19*I907-'data'!$C$16*J907)*$C908/60</f>
        <v>93.88157544724061</v>
      </c>
      <c r="K908" s="22">
        <f>K907+(OFFSET('data'!$C$20,0,D908)*I907-OFFSET('data'!$C$17,0,D908)*K907)*$C908/60</f>
        <v>267.618832554501</v>
      </c>
      <c r="L908" s="23">
        <f>$A908/60</f>
        <v>75.3333333333333</v>
      </c>
      <c r="M908" s="19">
        <f>I908/'data'!$C$15*1000</f>
        <v>3.5</v>
      </c>
      <c r="N908" s="19">
        <f>N907+'data'!$G$21*(M907-N907)/60*C907</f>
        <v>3.49991994560129</v>
      </c>
      <c r="O908" s="20">
        <f>IF(N908&lt;='data'!$G$22,1.89,1.47)</f>
        <v>1.47</v>
      </c>
      <c r="P908" s="19">
        <f>$A908</f>
        <v>4520</v>
      </c>
      <c r="Q908" s="20">
        <f>'data'!$G$23-'data'!$G$23*(1-('data'!$G$22^O908)/('data'!$G$22^O908+N908^O908))</f>
        <v>41.0714859925101</v>
      </c>
      <c r="R908" s="20">
        <f>VLOOKUP(IF(P908-'data'!$G$24&lt;0,0,P908-'data'!$G$24),P2:Q1104,2)</f>
        <v>41.0715233804529</v>
      </c>
    </row>
    <row r="909" ht="20.05" customHeight="1">
      <c r="A909" s="17">
        <f>$A908+C908</f>
        <v>4525</v>
      </c>
      <c r="B909" s="18">
        <v>3.5</v>
      </c>
      <c r="C909" s="19">
        <v>5</v>
      </c>
      <c r="D909" t="b" s="20">
        <v>0</v>
      </c>
      <c r="E909" s="21"/>
      <c r="F909" s="22">
        <f>3600*(B909*'data'!$C$15/1000-H909-I908)/C909</f>
        <v>600.221133409505</v>
      </c>
      <c r="G909" s="22">
        <f>IF(F909&gt;'data'!$H$28,'data'!$H$28,IF(F909&lt;0,0,F909))</f>
        <v>600.221133409505</v>
      </c>
      <c r="H909" s="22">
        <f>(J909*'data'!$C$16+K909*OFFSET('data'!$C$17,0,D909)-I908*(OFFSET('data'!$C$18,0,D909)+'data'!$C$19+OFFSET('data'!$C$20,0,D909)))*$C909/60</f>
        <v>-0.833640463068772</v>
      </c>
      <c r="I909" s="22">
        <f>(G909/60)*$C909/60+H909+I908</f>
        <v>22.9087323943552</v>
      </c>
      <c r="J909" s="22">
        <f>J908+('data'!$C$19*I908-'data'!$C$16*J908)*$C909/60</f>
        <v>93.8843030366794</v>
      </c>
      <c r="K909" s="22">
        <f>K908+(OFFSET('data'!$C$20,0,D909)*I908-OFFSET('data'!$C$17,0,D909)*K908)*$C909/60</f>
        <v>267.872769259808</v>
      </c>
      <c r="L909" s="23">
        <f>$A909/60</f>
        <v>75.4166666666667</v>
      </c>
      <c r="M909" s="19">
        <f>I909/'data'!$C$15*1000</f>
        <v>3.5</v>
      </c>
      <c r="N909" s="19">
        <f>N908+'data'!$G$21*(M908-N908)/60*C908</f>
        <v>3.49992088761847</v>
      </c>
      <c r="O909" s="20">
        <f>IF(N909&lt;='data'!$G$22,1.89,1.47)</f>
        <v>1.47</v>
      </c>
      <c r="P909" s="19">
        <f>$A909</f>
        <v>4525</v>
      </c>
      <c r="Q909" s="20">
        <f>'data'!$G$23-'data'!$G$23*(1-('data'!$G$22^O909)/('data'!$G$22^O909+N909^O909))</f>
        <v>41.0714769188744</v>
      </c>
      <c r="R909" s="20">
        <f>VLOOKUP(IF(P909-'data'!$G$24&lt;0,0,P909-'data'!$G$24),P2:Q1104,2)</f>
        <v>41.0715138668533</v>
      </c>
    </row>
    <row r="910" ht="20.05" customHeight="1">
      <c r="A910" s="17">
        <f>$A909+C909</f>
        <v>4530</v>
      </c>
      <c r="B910" s="18">
        <v>3.5</v>
      </c>
      <c r="C910" s="19">
        <v>5</v>
      </c>
      <c r="D910" t="b" s="20">
        <v>0</v>
      </c>
      <c r="E910" s="21"/>
      <c r="F910" s="22">
        <f>3600*(B910*'data'!$C$15/1000-H910-I909)/C910</f>
        <v>600.148599576319</v>
      </c>
      <c r="G910" s="22">
        <f>IF(F910&gt;'data'!$H$28,'data'!$H$28,IF(F910&lt;0,0,F910))</f>
        <v>600.148599576319</v>
      </c>
      <c r="H910" s="22">
        <f>(J910*'data'!$C$16+K910*OFFSET('data'!$C$17,0,D910)-I909*(OFFSET('data'!$C$18,0,D910)+'data'!$C$19+OFFSET('data'!$C$20,0,D910)))*$C910/60</f>
        <v>-0.833539721633791</v>
      </c>
      <c r="I910" s="22">
        <f>(G910/60)*$C910/60+H910+I909</f>
        <v>22.9087323943552</v>
      </c>
      <c r="J910" s="22">
        <f>J909+('data'!$C$19*I909-'data'!$C$16*J909)*$C910/60</f>
        <v>93.8870146196483</v>
      </c>
      <c r="K910" s="22">
        <f>K909+(OFFSET('data'!$C$20,0,D910)*I909-OFFSET('data'!$C$17,0,D910)*K909)*$C910/60</f>
        <v>268.126621107861</v>
      </c>
      <c r="L910" s="23">
        <f>$A910/60</f>
        <v>75.5</v>
      </c>
      <c r="M910" s="19">
        <f>I910/'data'!$C$15*1000</f>
        <v>3.5</v>
      </c>
      <c r="N910" s="19">
        <f>N909+'data'!$G$21*(M909-N909)/60*C909</f>
        <v>3.49992181855073</v>
      </c>
      <c r="O910" s="20">
        <f>IF(N910&lt;='data'!$G$22,1.89,1.47)</f>
        <v>1.47</v>
      </c>
      <c r="P910" s="19">
        <f>$A910</f>
        <v>4530</v>
      </c>
      <c r="Q910" s="20">
        <f>'data'!$G$23-'data'!$G$23*(1-('data'!$G$22^O910)/('data'!$G$22^O910+N910^O910))</f>
        <v>41.0714679520129</v>
      </c>
      <c r="R910" s="20">
        <f>VLOOKUP(IF(P910-'data'!$G$24&lt;0,0,P910-'data'!$G$24),P2:Q1104,2)</f>
        <v>41.0715044652053</v>
      </c>
    </row>
    <row r="911" ht="20.05" customHeight="1">
      <c r="A911" s="17">
        <f>$A910+C910</f>
        <v>4535</v>
      </c>
      <c r="B911" s="18">
        <v>3.5</v>
      </c>
      <c r="C911" s="19">
        <v>5</v>
      </c>
      <c r="D911" t="b" s="20">
        <v>0</v>
      </c>
      <c r="E911" s="21"/>
      <c r="F911" s="22">
        <f>3600*(B911*'data'!$C$15/1000-H911-I910)/C911</f>
        <v>600.076153386914</v>
      </c>
      <c r="G911" s="22">
        <f>IF(F911&gt;'data'!$H$28,'data'!$H$28,IF(F911&lt;0,0,F911))</f>
        <v>600.076153386914</v>
      </c>
      <c r="H911" s="22">
        <f>(J911*'data'!$C$16+K911*OFFSET('data'!$C$17,0,D911)-I910*(OFFSET('data'!$C$18,0,D911)+'data'!$C$19+OFFSET('data'!$C$20,0,D911)))*$C911/60</f>
        <v>-0.833439101926285</v>
      </c>
      <c r="I911" s="22">
        <f>(G911/60)*$C911/60+H911+I910</f>
        <v>22.9087323943552</v>
      </c>
      <c r="J911" s="22">
        <f>J910+('data'!$C$19*I910-'data'!$C$16*J910)*$C911/60</f>
        <v>93.88971029007899</v>
      </c>
      <c r="K911" s="22">
        <f>K910+(OFFSET('data'!$C$20,0,D911)*I910-OFFSET('data'!$C$17,0,D911)*K910)*$C911/60</f>
        <v>268.380388127018</v>
      </c>
      <c r="L911" s="23">
        <f>$A911/60</f>
        <v>75.5833333333333</v>
      </c>
      <c r="M911" s="19">
        <f>I911/'data'!$C$15*1000</f>
        <v>3.5</v>
      </c>
      <c r="N911" s="19">
        <f>N910+'data'!$G$21*(M910-N910)/60*C910</f>
        <v>3.49992273852851</v>
      </c>
      <c r="O911" s="20">
        <f>IF(N911&lt;='data'!$G$22,1.89,1.47)</f>
        <v>1.47</v>
      </c>
      <c r="P911" s="19">
        <f>$A911</f>
        <v>4535</v>
      </c>
      <c r="Q911" s="20">
        <f>'data'!$G$23-'data'!$G$23*(1-('data'!$G$22^O911)/('data'!$G$22^O911+N911^O911))</f>
        <v>41.0714590906691</v>
      </c>
      <c r="R911" s="20">
        <f>VLOOKUP(IF(P911-'data'!$G$24&lt;0,0,P911-'data'!$G$24),P2:Q1104,2)</f>
        <v>41.0714951741916</v>
      </c>
    </row>
    <row r="912" ht="20.05" customHeight="1">
      <c r="A912" s="17">
        <f>$A911+C911</f>
        <v>4540</v>
      </c>
      <c r="B912" s="18">
        <v>3.5</v>
      </c>
      <c r="C912" s="19">
        <v>5</v>
      </c>
      <c r="D912" t="b" s="20">
        <v>0</v>
      </c>
      <c r="E912" s="21"/>
      <c r="F912" s="22">
        <f>3600*(B912*'data'!$C$15/1000-H912-I911)/C912</f>
        <v>600.0037944399199</v>
      </c>
      <c r="G912" s="22">
        <f>IF(F912&gt;'data'!$H$28,'data'!$H$28,IF(F912&lt;0,0,F912))</f>
        <v>600.0037944399199</v>
      </c>
      <c r="H912" s="22">
        <f>(J912*'data'!$C$16+K912*OFFSET('data'!$C$17,0,D912)-I911*(OFFSET('data'!$C$18,0,D912)+'data'!$C$19+OFFSET('data'!$C$20,0,D912)))*$C912/60</f>
        <v>-0.833338603388793</v>
      </c>
      <c r="I912" s="22">
        <f>(G912/60)*$C912/60+H912+I911</f>
        <v>22.9087323943552</v>
      </c>
      <c r="J912" s="22">
        <f>J911+('data'!$C$19*I911-'data'!$C$16*J911)*$C912/60</f>
        <v>93.8923901413519</v>
      </c>
      <c r="K912" s="22">
        <f>K911+(OFFSET('data'!$C$20,0,D912)*I911-OFFSET('data'!$C$17,0,D912)*K911)*$C912/60</f>
        <v>268.634070345625</v>
      </c>
      <c r="L912" s="23">
        <f>$A912/60</f>
        <v>75.6666666666667</v>
      </c>
      <c r="M912" s="19">
        <f>I912/'data'!$C$15*1000</f>
        <v>3.5</v>
      </c>
      <c r="N912" s="19">
        <f>N911+'data'!$G$21*(M911-N911)/60*C911</f>
        <v>3.49992364768072</v>
      </c>
      <c r="O912" s="20">
        <f>IF(N912&lt;='data'!$G$22,1.89,1.47)</f>
        <v>1.47</v>
      </c>
      <c r="P912" s="19">
        <f>$A912</f>
        <v>4540</v>
      </c>
      <c r="Q912" s="20">
        <f>'data'!$G$23-'data'!$G$23*(1-('data'!$G$22^O912)/('data'!$G$22^O912+N912^O912))</f>
        <v>41.0714503336013</v>
      </c>
      <c r="R912" s="20">
        <f>VLOOKUP(IF(P912-'data'!$G$24&lt;0,0,P912-'data'!$G$24),P2:Q1104,2)</f>
        <v>41.0714859925101</v>
      </c>
    </row>
    <row r="913" ht="20.05" customHeight="1">
      <c r="A913" s="17">
        <f>$A912+C912</f>
        <v>4545</v>
      </c>
      <c r="B913" s="18">
        <v>3.5</v>
      </c>
      <c r="C913" s="19">
        <v>5</v>
      </c>
      <c r="D913" t="b" s="20">
        <v>0</v>
      </c>
      <c r="E913" s="21"/>
      <c r="F913" s="22">
        <f>3600*(B913*'data'!$C$15/1000-H913-I912)/C913</f>
        <v>599.931522336280</v>
      </c>
      <c r="G913" s="22">
        <f>IF(F913&gt;'data'!$H$28,'data'!$H$28,IF(F913&lt;0,0,F913))</f>
        <v>599.931522336280</v>
      </c>
      <c r="H913" s="22">
        <f>(J913*'data'!$C$16+K913*OFFSET('data'!$C$17,0,D913)-I912*(OFFSET('data'!$C$18,0,D913)+'data'!$C$19+OFFSET('data'!$C$20,0,D913)))*$C913/60</f>
        <v>-0.833238225467071</v>
      </c>
      <c r="I913" s="22">
        <f>(G913/60)*$C913/60+H913+I912</f>
        <v>22.9087323943552</v>
      </c>
      <c r="J913" s="22">
        <f>J912+('data'!$C$19*I912-'data'!$C$16*J912)*$C913/60</f>
        <v>93.8950542662995</v>
      </c>
      <c r="K913" s="22">
        <f>K912+(OFFSET('data'!$C$20,0,D913)*I912-OFFSET('data'!$C$17,0,D913)*K912)*$C913/60</f>
        <v>268.887667792020</v>
      </c>
      <c r="L913" s="23">
        <f>$A913/60</f>
        <v>75.75</v>
      </c>
      <c r="M913" s="19">
        <f>I913/'data'!$C$15*1000</f>
        <v>3.5</v>
      </c>
      <c r="N913" s="19">
        <f>N912+'data'!$G$21*(M912-N912)/60*C912</f>
        <v>3.49992454613474</v>
      </c>
      <c r="O913" s="20">
        <f>IF(N913&lt;='data'!$G$22,1.89,1.47)</f>
        <v>1.47</v>
      </c>
      <c r="P913" s="19">
        <f>$A913</f>
        <v>4545</v>
      </c>
      <c r="Q913" s="20">
        <f>'data'!$G$23-'data'!$G$23*(1-('data'!$G$22^O913)/('data'!$G$22^O913+N913^O913))</f>
        <v>41.0714416795824</v>
      </c>
      <c r="R913" s="20">
        <f>VLOOKUP(IF(P913-'data'!$G$24&lt;0,0,P913-'data'!$G$24),P2:Q1104,2)</f>
        <v>41.0714769188744</v>
      </c>
    </row>
    <row r="914" ht="20.05" customHeight="1">
      <c r="A914" s="17">
        <f>$A913+C913</f>
        <v>4550</v>
      </c>
      <c r="B914" s="18">
        <v>3.5</v>
      </c>
      <c r="C914" s="19">
        <v>5</v>
      </c>
      <c r="D914" t="b" s="20">
        <v>0</v>
      </c>
      <c r="E914" s="21"/>
      <c r="F914" s="22">
        <f>3600*(B914*'data'!$C$15/1000-H914-I913)/C914</f>
        <v>599.859336679243</v>
      </c>
      <c r="G914" s="22">
        <f>IF(F914&gt;'data'!$H$28,'data'!$H$28,IF(F914&lt;0,0,F914))</f>
        <v>599.859336679243</v>
      </c>
      <c r="H914" s="22">
        <f>(J914*'data'!$C$16+K914*OFFSET('data'!$C$17,0,D914)-I913*(OFFSET('data'!$C$18,0,D914)+'data'!$C$19+OFFSET('data'!$C$20,0,D914)))*$C914/60</f>
        <v>-0.833137967610075</v>
      </c>
      <c r="I914" s="22">
        <f>(G914/60)*$C914/60+H914+I913</f>
        <v>22.9087323943552</v>
      </c>
      <c r="J914" s="22">
        <f>J913+('data'!$C$19*I913-'data'!$C$16*J913)*$C914/60</f>
        <v>93.8977027572096</v>
      </c>
      <c r="K914" s="22">
        <f>K913+(OFFSET('data'!$C$20,0,D914)*I913-OFFSET('data'!$C$17,0,D914)*K913)*$C914/60</f>
        <v>269.141180494530</v>
      </c>
      <c r="L914" s="23">
        <f>$A914/60</f>
        <v>75.8333333333333</v>
      </c>
      <c r="M914" s="19">
        <f>I914/'data'!$C$15*1000</f>
        <v>3.5</v>
      </c>
      <c r="N914" s="19">
        <f>N913+'data'!$G$21*(M913-N913)/60*C913</f>
        <v>3.49992543401646</v>
      </c>
      <c r="O914" s="20">
        <f>IF(N914&lt;='data'!$G$22,1.89,1.47)</f>
        <v>1.47</v>
      </c>
      <c r="P914" s="19">
        <f>$A914</f>
        <v>4550</v>
      </c>
      <c r="Q914" s="20">
        <f>'data'!$G$23-'data'!$G$23*(1-('data'!$G$22^O914)/('data'!$G$22^O914+N914^O914))</f>
        <v>41.0714331273997</v>
      </c>
      <c r="R914" s="20">
        <f>VLOOKUP(IF(P914-'data'!$G$24&lt;0,0,P914-'data'!$G$24),P2:Q1104,2)</f>
        <v>41.0714679520129</v>
      </c>
    </row>
    <row r="915" ht="20.05" customHeight="1">
      <c r="A915" s="17">
        <f>$A914+C914</f>
        <v>4555</v>
      </c>
      <c r="B915" s="18">
        <v>3.5</v>
      </c>
      <c r="C915" s="19">
        <v>5</v>
      </c>
      <c r="D915" t="b" s="20">
        <v>0</v>
      </c>
      <c r="E915" s="21"/>
      <c r="F915" s="22">
        <f>3600*(B915*'data'!$C$15/1000-H915-I914)/C915</f>
        <v>599.787237074348</v>
      </c>
      <c r="G915" s="22">
        <f>IF(F915&gt;'data'!$H$28,'data'!$H$28,IF(F915&lt;0,0,F915))</f>
        <v>599.787237074348</v>
      </c>
      <c r="H915" s="22">
        <f>(J915*'data'!$C$16+K915*OFFSET('data'!$C$17,0,D915)-I914*(OFFSET('data'!$C$18,0,D915)+'data'!$C$19+OFFSET('data'!$C$20,0,D915)))*$C915/60</f>
        <v>-0.833037829269943</v>
      </c>
      <c r="I915" s="22">
        <f>(G915/60)*$C915/60+H915+I914</f>
        <v>22.9087323943552</v>
      </c>
      <c r="J915" s="22">
        <f>J914+('data'!$C$19*I914-'data'!$C$16*J914)*$C915/60</f>
        <v>93.9003357058282</v>
      </c>
      <c r="K915" s="22">
        <f>K914+(OFFSET('data'!$C$20,0,D915)*I914-OFFSET('data'!$C$17,0,D915)*K914)*$C915/60</f>
        <v>269.394608481475</v>
      </c>
      <c r="L915" s="23">
        <f>$A915/60</f>
        <v>75.9166666666667</v>
      </c>
      <c r="M915" s="19">
        <f>I915/'data'!$C$15*1000</f>
        <v>3.5</v>
      </c>
      <c r="N915" s="19">
        <f>N914+'data'!$G$21*(M914-N914)/60*C914</f>
        <v>3.49992631145029</v>
      </c>
      <c r="O915" s="20">
        <f>IF(N915&lt;='data'!$G$22,1.89,1.47)</f>
        <v>1.47</v>
      </c>
      <c r="P915" s="19">
        <f>$A915</f>
        <v>4555</v>
      </c>
      <c r="Q915" s="20">
        <f>'data'!$G$23-'data'!$G$23*(1-('data'!$G$22^O915)/('data'!$G$22^O915+N915^O915))</f>
        <v>41.0714246758549</v>
      </c>
      <c r="R915" s="20">
        <f>VLOOKUP(IF(P915-'data'!$G$24&lt;0,0,P915-'data'!$G$24),P2:Q1104,2)</f>
        <v>41.0714590906691</v>
      </c>
    </row>
    <row r="916" ht="20.05" customHeight="1">
      <c r="A916" s="17">
        <f>$A915+C915</f>
        <v>4560</v>
      </c>
      <c r="B916" s="18">
        <v>3.5</v>
      </c>
      <c r="C916" s="19">
        <v>5</v>
      </c>
      <c r="D916" t="b" s="20">
        <v>0</v>
      </c>
      <c r="E916" s="21"/>
      <c r="F916" s="22">
        <f>3600*(B916*'data'!$C$15/1000-H916-I915)/C916</f>
        <v>599.715223129412</v>
      </c>
      <c r="G916" s="22">
        <f>IF(F916&gt;'data'!$H$28,'data'!$H$28,IF(F916&lt;0,0,F916))</f>
        <v>599.715223129412</v>
      </c>
      <c r="H916" s="22">
        <f>(J916*'data'!$C$16+K916*OFFSET('data'!$C$17,0,D916)-I915*(OFFSET('data'!$C$18,0,D916)+'data'!$C$19+OFFSET('data'!$C$20,0,D916)))*$C916/60</f>
        <v>-0.832937809901976</v>
      </c>
      <c r="I916" s="22">
        <f>(G916/60)*$C916/60+H916+I915</f>
        <v>22.9087323943552</v>
      </c>
      <c r="J916" s="22">
        <f>J915+('data'!$C$19*I915-'data'!$C$16*J915)*$C916/60</f>
        <v>93.9029532033631</v>
      </c>
      <c r="K916" s="22">
        <f>K915+(OFFSET('data'!$C$20,0,D916)*I915-OFFSET('data'!$C$17,0,D916)*K915)*$C916/60</f>
        <v>269.647951781164</v>
      </c>
      <c r="L916" s="23">
        <f>$A916/60</f>
        <v>76</v>
      </c>
      <c r="M916" s="19">
        <f>I916/'data'!$C$15*1000</f>
        <v>3.5</v>
      </c>
      <c r="N916" s="19">
        <f>N915+'data'!$G$21*(M915-N915)/60*C915</f>
        <v>3.49992717855917</v>
      </c>
      <c r="O916" s="20">
        <f>IF(N916&lt;='data'!$G$22,1.89,1.47)</f>
        <v>1.47</v>
      </c>
      <c r="P916" s="19">
        <f>$A916</f>
        <v>4560</v>
      </c>
      <c r="Q916" s="20">
        <f>'data'!$G$23-'data'!$G$23*(1-('data'!$G$22^O916)/('data'!$G$22^O916+N916^O916))</f>
        <v>41.0714163237636</v>
      </c>
      <c r="R916" s="20">
        <f>VLOOKUP(IF(P916-'data'!$G$24&lt;0,0,P916-'data'!$G$24),P2:Q1104,2)</f>
        <v>41.0714503336013</v>
      </c>
    </row>
    <row r="917" ht="20.05" customHeight="1">
      <c r="A917" s="17">
        <f>$A916+C916</f>
        <v>4565</v>
      </c>
      <c r="B917" s="18">
        <v>3.5</v>
      </c>
      <c r="C917" s="19">
        <v>5</v>
      </c>
      <c r="D917" t="b" s="20">
        <v>0</v>
      </c>
      <c r="E917" s="21"/>
      <c r="F917" s="22">
        <f>3600*(B917*'data'!$C$15/1000-H917-I916)/C917</f>
        <v>599.643294454514</v>
      </c>
      <c r="G917" s="22">
        <f>IF(F917&gt;'data'!$H$28,'data'!$H$28,IF(F917&lt;0,0,F917))</f>
        <v>599.643294454514</v>
      </c>
      <c r="H917" s="22">
        <f>(J917*'data'!$C$16+K917*OFFSET('data'!$C$17,0,D917)-I916*(OFFSET('data'!$C$18,0,D917)+'data'!$C$19+OFFSET('data'!$C$20,0,D917)))*$C917/60</f>
        <v>-0.832837908964618</v>
      </c>
      <c r="I917" s="22">
        <f>(G917/60)*$C917/60+H917+I916</f>
        <v>22.9087323943552</v>
      </c>
      <c r="J917" s="22">
        <f>J916+('data'!$C$19*I916-'data'!$C$16*J916)*$C917/60</f>
        <v>93.9055553404867</v>
      </c>
      <c r="K917" s="22">
        <f>K916+(OFFSET('data'!$C$20,0,D917)*I916-OFFSET('data'!$C$17,0,D917)*K916)*$C917/60</f>
        <v>269.901210421896</v>
      </c>
      <c r="L917" s="23">
        <f>$A917/60</f>
        <v>76.0833333333333</v>
      </c>
      <c r="M917" s="19">
        <f>I917/'data'!$C$15*1000</f>
        <v>3.5</v>
      </c>
      <c r="N917" s="19">
        <f>N916+'data'!$G$21*(M916-N916)/60*C916</f>
        <v>3.49992803546459</v>
      </c>
      <c r="O917" s="20">
        <f>IF(N917&lt;='data'!$G$22,1.89,1.47)</f>
        <v>1.47</v>
      </c>
      <c r="P917" s="19">
        <f>$A917</f>
        <v>4565</v>
      </c>
      <c r="Q917" s="20">
        <f>'data'!$G$23-'data'!$G$23*(1-('data'!$G$22^O917)/('data'!$G$22^O917+N917^O917))</f>
        <v>41.0714080699556</v>
      </c>
      <c r="R917" s="20">
        <f>VLOOKUP(IF(P917-'data'!$G$24&lt;0,0,P917-'data'!$G$24),P2:Q1104,2)</f>
        <v>41.0714416795824</v>
      </c>
    </row>
    <row r="918" ht="20.05" customHeight="1">
      <c r="A918" s="17">
        <f>$A917+C917</f>
        <v>4570</v>
      </c>
      <c r="B918" s="18">
        <v>3.5</v>
      </c>
      <c r="C918" s="19">
        <v>5</v>
      </c>
      <c r="D918" t="b" s="20">
        <v>0</v>
      </c>
      <c r="E918" s="21"/>
      <c r="F918" s="22">
        <f>3600*(B918*'data'!$C$15/1000-H918-I917)/C918</f>
        <v>599.571450661986</v>
      </c>
      <c r="G918" s="22">
        <f>IF(F918&gt;'data'!$H$28,'data'!$H$28,IF(F918&lt;0,0,F918))</f>
        <v>599.571450661986</v>
      </c>
      <c r="H918" s="22">
        <f>(J918*'data'!$C$16+K918*OFFSET('data'!$C$17,0,D918)-I917*(OFFSET('data'!$C$18,0,D918)+'data'!$C$19+OFFSET('data'!$C$20,0,D918)))*$C918/60</f>
        <v>-0.83273812591944</v>
      </c>
      <c r="I918" s="22">
        <f>(G918/60)*$C918/60+H918+I917</f>
        <v>22.9087323943552</v>
      </c>
      <c r="J918" s="22">
        <f>J917+('data'!$C$19*I917-'data'!$C$16*J917)*$C918/60</f>
        <v>93.90814220733949</v>
      </c>
      <c r="K918" s="22">
        <f>K917+(OFFSET('data'!$C$20,0,D918)*I917-OFFSET('data'!$C$17,0,D918)*K917)*$C918/60</f>
        <v>270.154384431961</v>
      </c>
      <c r="L918" s="23">
        <f>$A918/60</f>
        <v>76.1666666666667</v>
      </c>
      <c r="M918" s="19">
        <f>I918/'data'!$C$15*1000</f>
        <v>3.5</v>
      </c>
      <c r="N918" s="19">
        <f>N917+'data'!$G$21*(M917-N917)/60*C917</f>
        <v>3.49992888228662</v>
      </c>
      <c r="O918" s="20">
        <f>IF(N918&lt;='data'!$G$22,1.89,1.47)</f>
        <v>1.47</v>
      </c>
      <c r="P918" s="19">
        <f>$A918</f>
        <v>4570</v>
      </c>
      <c r="Q918" s="20">
        <f>'data'!$G$23-'data'!$G$23*(1-('data'!$G$22^O918)/('data'!$G$22^O918+N918^O918))</f>
        <v>41.0713999132743</v>
      </c>
      <c r="R918" s="20">
        <f>VLOOKUP(IF(P918-'data'!$G$24&lt;0,0,P918-'data'!$G$24),P2:Q1104,2)</f>
        <v>41.0714331273997</v>
      </c>
    </row>
    <row r="919" ht="20.05" customHeight="1">
      <c r="A919" s="17">
        <f>$A918+C918</f>
        <v>4575</v>
      </c>
      <c r="B919" s="18">
        <v>3.5</v>
      </c>
      <c r="C919" s="19">
        <v>5</v>
      </c>
      <c r="D919" t="b" s="20">
        <v>0</v>
      </c>
      <c r="E919" s="21"/>
      <c r="F919" s="22">
        <f>3600*(B919*'data'!$C$15/1000-H919-I918)/C919</f>
        <v>599.499691366396</v>
      </c>
      <c r="G919" s="22">
        <f>IF(F919&gt;'data'!$H$28,'data'!$H$28,IF(F919&lt;0,0,F919))</f>
        <v>599.499691366396</v>
      </c>
      <c r="H919" s="22">
        <f>(J919*'data'!$C$16+K919*OFFSET('data'!$C$17,0,D919)-I918*(OFFSET('data'!$C$18,0,D919)+'data'!$C$19+OFFSET('data'!$C$20,0,D919)))*$C919/60</f>
        <v>-0.83263846023112</v>
      </c>
      <c r="I919" s="22">
        <f>(G919/60)*$C919/60+H919+I918</f>
        <v>22.9087323943552</v>
      </c>
      <c r="J919" s="22">
        <f>J918+('data'!$C$19*I918-'data'!$C$16*J918)*$C919/60</f>
        <v>93.9107138935328</v>
      </c>
      <c r="K919" s="22">
        <f>K918+(OFFSET('data'!$C$20,0,D919)*I918-OFFSET('data'!$C$17,0,D919)*K918)*$C919/60</f>
        <v>270.407473839641</v>
      </c>
      <c r="L919" s="23">
        <f>$A919/60</f>
        <v>76.25</v>
      </c>
      <c r="M919" s="19">
        <f>I919/'data'!$C$15*1000</f>
        <v>3.5</v>
      </c>
      <c r="N919" s="19">
        <f>N918+'data'!$G$21*(M918-N918)/60*C918</f>
        <v>3.49992971914392</v>
      </c>
      <c r="O919" s="20">
        <f>IF(N919&lt;='data'!$G$22,1.89,1.47)</f>
        <v>1.47</v>
      </c>
      <c r="P919" s="19">
        <f>$A919</f>
        <v>4575</v>
      </c>
      <c r="Q919" s="20">
        <f>'data'!$G$23-'data'!$G$23*(1-('data'!$G$22^O919)/('data'!$G$22^O919+N919^O919))</f>
        <v>41.0713918525765</v>
      </c>
      <c r="R919" s="20">
        <f>VLOOKUP(IF(P919-'data'!$G$24&lt;0,0,P919-'data'!$G$24),P2:Q1104,2)</f>
        <v>41.0714246758549</v>
      </c>
    </row>
    <row r="920" ht="20.05" customHeight="1">
      <c r="A920" s="17">
        <f>$A919+C919</f>
        <v>4580</v>
      </c>
      <c r="B920" s="18">
        <v>3.5</v>
      </c>
      <c r="C920" s="19">
        <v>5</v>
      </c>
      <c r="D920" t="b" s="20">
        <v>0</v>
      </c>
      <c r="E920" s="21"/>
      <c r="F920" s="22">
        <f>3600*(B920*'data'!$C$15/1000-H920-I919)/C920</f>
        <v>599.428016184534</v>
      </c>
      <c r="G920" s="22">
        <f>IF(F920&gt;'data'!$H$28,'data'!$H$28,IF(F920&lt;0,0,F920))</f>
        <v>599.428016184534</v>
      </c>
      <c r="H920" s="22">
        <f>(J920*'data'!$C$16+K920*OFFSET('data'!$C$17,0,D920)-I919*(OFFSET('data'!$C$18,0,D920)+'data'!$C$19+OFFSET('data'!$C$20,0,D920)))*$C920/60</f>
        <v>-0.832538911367424</v>
      </c>
      <c r="I920" s="22">
        <f>(G920/60)*$C920/60+H920+I919</f>
        <v>22.9087323943552</v>
      </c>
      <c r="J920" s="22">
        <f>J919+('data'!$C$19*I919-'data'!$C$16*J919)*$C920/60</f>
        <v>93.91327048815219</v>
      </c>
      <c r="K920" s="22">
        <f>K919+(OFFSET('data'!$C$20,0,D920)*I919-OFFSET('data'!$C$17,0,D920)*K919)*$C920/60</f>
        <v>270.660478673206</v>
      </c>
      <c r="L920" s="23">
        <f>$A920/60</f>
        <v>76.3333333333333</v>
      </c>
      <c r="M920" s="19">
        <f>I920/'data'!$C$15*1000</f>
        <v>3.5</v>
      </c>
      <c r="N920" s="19">
        <f>N919+'data'!$G$21*(M919-N919)/60*C919</f>
        <v>3.49993054615374</v>
      </c>
      <c r="O920" s="20">
        <f>IF(N920&lt;='data'!$G$22,1.89,1.47)</f>
        <v>1.47</v>
      </c>
      <c r="P920" s="19">
        <f>$A920</f>
        <v>4580</v>
      </c>
      <c r="Q920" s="20">
        <f>'data'!$G$23-'data'!$G$23*(1-('data'!$G$22^O920)/('data'!$G$22^O920+N920^O920))</f>
        <v>41.071383886733</v>
      </c>
      <c r="R920" s="20">
        <f>VLOOKUP(IF(P920-'data'!$G$24&lt;0,0,P920-'data'!$G$24),P2:Q1104,2)</f>
        <v>41.0714163237636</v>
      </c>
    </row>
    <row r="921" ht="20.05" customHeight="1">
      <c r="A921" s="17">
        <f>$A920+C920</f>
        <v>4585</v>
      </c>
      <c r="B921" s="18">
        <v>3.5</v>
      </c>
      <c r="C921" s="19">
        <v>5</v>
      </c>
      <c r="D921" t="b" s="20">
        <v>0</v>
      </c>
      <c r="E921" s="21"/>
      <c r="F921" s="22">
        <f>3600*(B921*'data'!$C$15/1000-H921-I920)/C921</f>
        <v>599.356424735406</v>
      </c>
      <c r="G921" s="22">
        <f>IF(F921&gt;'data'!$H$28,'data'!$H$28,IF(F921&lt;0,0,F921))</f>
        <v>599.356424735406</v>
      </c>
      <c r="H921" s="22">
        <f>(J921*'data'!$C$16+K921*OFFSET('data'!$C$17,0,D921)-I920*(OFFSET('data'!$C$18,0,D921)+'data'!$C$19+OFFSET('data'!$C$20,0,D921)))*$C921/60</f>
        <v>-0.83243947879919</v>
      </c>
      <c r="I921" s="22">
        <f>(G921/60)*$C921/60+H921+I920</f>
        <v>22.9087323943552</v>
      </c>
      <c r="J921" s="22">
        <f>J920+('data'!$C$19*I920-'data'!$C$16*J920)*$C921/60</f>
        <v>93.9158120797604</v>
      </c>
      <c r="K921" s="22">
        <f>K920+(OFFSET('data'!$C$20,0,D921)*I920-OFFSET('data'!$C$17,0,D921)*K920)*$C921/60</f>
        <v>270.913398960919</v>
      </c>
      <c r="L921" s="23">
        <f>$A921/60</f>
        <v>76.4166666666667</v>
      </c>
      <c r="M921" s="19">
        <f>I921/'data'!$C$15*1000</f>
        <v>3.5</v>
      </c>
      <c r="N921" s="19">
        <f>N920+'data'!$G$21*(M920-N920)/60*C920</f>
        <v>3.49993136343196</v>
      </c>
      <c r="O921" s="20">
        <f>IF(N921&lt;='data'!$G$22,1.89,1.47)</f>
        <v>1.47</v>
      </c>
      <c r="P921" s="19">
        <f>$A921</f>
        <v>4585</v>
      </c>
      <c r="Q921" s="20">
        <f>'data'!$G$23-'data'!$G$23*(1-('data'!$G$22^O921)/('data'!$G$22^O921+N921^O921))</f>
        <v>41.0713760146274</v>
      </c>
      <c r="R921" s="20">
        <f>VLOOKUP(IF(P921-'data'!$G$24&lt;0,0,P921-'data'!$G$24),P2:Q1104,2)</f>
        <v>41.0714080699556</v>
      </c>
    </row>
    <row r="922" ht="20.05" customHeight="1">
      <c r="A922" s="17">
        <f>$A921+C921</f>
        <v>4590</v>
      </c>
      <c r="B922" s="18">
        <v>3.5</v>
      </c>
      <c r="C922" s="19">
        <v>5</v>
      </c>
      <c r="D922" t="b" s="20">
        <v>0</v>
      </c>
      <c r="E922" s="21"/>
      <c r="F922" s="22">
        <f>3600*(B922*'data'!$C$15/1000-H922-I921)/C922</f>
        <v>599.284916640211</v>
      </c>
      <c r="G922" s="22">
        <f>IF(F922&gt;'data'!$H$28,'data'!$H$28,IF(F922&lt;0,0,F922))</f>
        <v>599.284916640211</v>
      </c>
      <c r="H922" s="22">
        <f>(J922*'data'!$C$16+K922*OFFSET('data'!$C$17,0,D922)-I921*(OFFSET('data'!$C$18,0,D922)+'data'!$C$19+OFFSET('data'!$C$20,0,D922)))*$C922/60</f>
        <v>-0.832340162000308</v>
      </c>
      <c r="I922" s="22">
        <f>(G922/60)*$C922/60+H922+I921</f>
        <v>22.9087323943552</v>
      </c>
      <c r="J922" s="22">
        <f>J921+('data'!$C$19*I921-'data'!$C$16*J921)*$C922/60</f>
        <v>93.9183387564005</v>
      </c>
      <c r="K922" s="22">
        <f>K921+(OFFSET('data'!$C$20,0,D922)*I921-OFFSET('data'!$C$17,0,D922)*K921)*$C922/60</f>
        <v>271.166234731032</v>
      </c>
      <c r="L922" s="23">
        <f>$A922/60</f>
        <v>76.5</v>
      </c>
      <c r="M922" s="19">
        <f>I922/'data'!$C$15*1000</f>
        <v>3.5</v>
      </c>
      <c r="N922" s="19">
        <f>N921+'data'!$G$21*(M921-N921)/60*C921</f>
        <v>3.49993217109309</v>
      </c>
      <c r="O922" s="20">
        <f>IF(N922&lt;='data'!$G$22,1.89,1.47)</f>
        <v>1.47</v>
      </c>
      <c r="P922" s="19">
        <f>$A922</f>
        <v>4590</v>
      </c>
      <c r="Q922" s="20">
        <f>'data'!$G$23-'data'!$G$23*(1-('data'!$G$22^O922)/('data'!$G$22^O922+N922^O922))</f>
        <v>41.0713682351567</v>
      </c>
      <c r="R922" s="20">
        <f>VLOOKUP(IF(P922-'data'!$G$24&lt;0,0,P922-'data'!$G$24),P2:Q1104,2)</f>
        <v>41.0713999132743</v>
      </c>
    </row>
    <row r="923" ht="20.05" customHeight="1">
      <c r="A923" s="17">
        <f>$A922+C922</f>
        <v>4595</v>
      </c>
      <c r="B923" s="18">
        <v>3.5</v>
      </c>
      <c r="C923" s="19">
        <v>5</v>
      </c>
      <c r="D923" t="b" s="20">
        <v>0</v>
      </c>
      <c r="E923" s="21"/>
      <c r="F923" s="22">
        <f>3600*(B923*'data'!$C$15/1000-H923-I922)/C923</f>
        <v>599.213491522338</v>
      </c>
      <c r="G923" s="22">
        <f>IF(F923&gt;'data'!$H$28,'data'!$H$28,IF(F923&lt;0,0,F923))</f>
        <v>599.213491522338</v>
      </c>
      <c r="H923" s="22">
        <f>(J923*'data'!$C$16+K923*OFFSET('data'!$C$17,0,D923)-I922*(OFFSET('data'!$C$18,0,D923)+'data'!$C$19+OFFSET('data'!$C$20,0,D923)))*$C923/60</f>
        <v>-0.832240960447707</v>
      </c>
      <c r="I923" s="22">
        <f>(G923/60)*$C923/60+H923+I922</f>
        <v>22.9087323943552</v>
      </c>
      <c r="J923" s="22">
        <f>J922+('data'!$C$19*I922-'data'!$C$16*J922)*$C923/60</f>
        <v>93.9208506055988</v>
      </c>
      <c r="K923" s="22">
        <f>K922+(OFFSET('data'!$C$20,0,D923)*I922-OFFSET('data'!$C$17,0,D923)*K922)*$C923/60</f>
        <v>271.418986011787</v>
      </c>
      <c r="L923" s="23">
        <f>$A923/60</f>
        <v>76.5833333333333</v>
      </c>
      <c r="M923" s="19">
        <f>I923/'data'!$C$15*1000</f>
        <v>3.5</v>
      </c>
      <c r="N923" s="19">
        <f>N922+'data'!$G$21*(M922-N922)/60*C922</f>
        <v>3.4999329692503</v>
      </c>
      <c r="O923" s="20">
        <f>IF(N923&lt;='data'!$G$22,1.89,1.47)</f>
        <v>1.47</v>
      </c>
      <c r="P923" s="19">
        <f>$A923</f>
        <v>4595</v>
      </c>
      <c r="Q923" s="20">
        <f>'data'!$G$23-'data'!$G$23*(1-('data'!$G$22^O923)/('data'!$G$22^O923+N923^O923))</f>
        <v>41.0713605472307</v>
      </c>
      <c r="R923" s="20">
        <f>VLOOKUP(IF(P923-'data'!$G$24&lt;0,0,P923-'data'!$G$24),P2:Q1104,2)</f>
        <v>41.0713918525765</v>
      </c>
    </row>
    <row r="924" ht="20.05" customHeight="1">
      <c r="A924" s="17">
        <f>$A923+C923</f>
        <v>4600</v>
      </c>
      <c r="B924" s="18">
        <v>3.5</v>
      </c>
      <c r="C924" s="19">
        <v>5</v>
      </c>
      <c r="D924" t="b" s="20">
        <v>0</v>
      </c>
      <c r="E924" s="21"/>
      <c r="F924" s="22">
        <f>3600*(B924*'data'!$C$15/1000-H924-I923)/C924</f>
        <v>599.142149007345</v>
      </c>
      <c r="G924" s="22">
        <f>IF(F924&gt;'data'!$H$28,'data'!$H$28,IF(F924&lt;0,0,F924))</f>
        <v>599.142149007345</v>
      </c>
      <c r="H924" s="22">
        <f>(J924*'data'!$C$16+K924*OFFSET('data'!$C$17,0,D924)-I923*(OFFSET('data'!$C$18,0,D924)+'data'!$C$19+OFFSET('data'!$C$20,0,D924)))*$C924/60</f>
        <v>-0.832141873621328</v>
      </c>
      <c r="I924" s="22">
        <f>(G924/60)*$C924/60+H924+I923</f>
        <v>22.9087323943552</v>
      </c>
      <c r="J924" s="22">
        <f>J923+('data'!$C$19*I923-'data'!$C$16*J923)*$C924/60</f>
        <v>93.92334771436811</v>
      </c>
      <c r="K924" s="22">
        <f>K923+(OFFSET('data'!$C$20,0,D924)*I923-OFFSET('data'!$C$17,0,D924)*K923)*$C924/60</f>
        <v>271.671652831419</v>
      </c>
      <c r="L924" s="23">
        <f>$A924/60</f>
        <v>76.6666666666667</v>
      </c>
      <c r="M924" s="19">
        <f>I924/'data'!$C$15*1000</f>
        <v>3.5</v>
      </c>
      <c r="N924" s="19">
        <f>N923+'data'!$G$21*(M923-N923)/60*C923</f>
        <v>3.49993375801542</v>
      </c>
      <c r="O924" s="20">
        <f>IF(N924&lt;='data'!$G$22,1.89,1.47)</f>
        <v>1.47</v>
      </c>
      <c r="P924" s="19">
        <f>$A924</f>
        <v>4600</v>
      </c>
      <c r="Q924" s="20">
        <f>'data'!$G$23-'data'!$G$23*(1-('data'!$G$22^O924)/('data'!$G$22^O924+N924^O924))</f>
        <v>41.0713529497723</v>
      </c>
      <c r="R924" s="20">
        <f>VLOOKUP(IF(P924-'data'!$G$24&lt;0,0,P924-'data'!$G$24),P2:Q1104,2)</f>
        <v>41.071383886733</v>
      </c>
    </row>
    <row r="925" ht="20.05" customHeight="1">
      <c r="A925" s="17">
        <f>$A924+C924</f>
        <v>4605</v>
      </c>
      <c r="B925" s="18">
        <v>3.5</v>
      </c>
      <c r="C925" s="19">
        <v>5</v>
      </c>
      <c r="D925" t="b" s="20">
        <v>0</v>
      </c>
      <c r="E925" s="21"/>
      <c r="F925" s="22">
        <f>3600*(B925*'data'!$C$15/1000-H925-I924)/C925</f>
        <v>599.070888722953</v>
      </c>
      <c r="G925" s="22">
        <f>IF(F925&gt;'data'!$H$28,'data'!$H$28,IF(F925&lt;0,0,F925))</f>
        <v>599.070888722953</v>
      </c>
      <c r="H925" s="22">
        <f>(J925*'data'!$C$16+K925*OFFSET('data'!$C$17,0,D925)-I924*(OFFSET('data'!$C$18,0,D925)+'data'!$C$19+OFFSET('data'!$C$20,0,D925)))*$C925/60</f>
        <v>-0.832042901004116</v>
      </c>
      <c r="I925" s="22">
        <f>(G925/60)*$C925/60+H925+I924</f>
        <v>22.9087323943552</v>
      </c>
      <c r="J925" s="22">
        <f>J924+('data'!$C$19*I924-'data'!$C$16*J924)*$C925/60</f>
        <v>93.9258301692104</v>
      </c>
      <c r="K925" s="22">
        <f>K924+(OFFSET('data'!$C$20,0,D925)*I924-OFFSET('data'!$C$17,0,D925)*K924)*$C925/60</f>
        <v>271.924235218151</v>
      </c>
      <c r="L925" s="23">
        <f>$A925/60</f>
        <v>76.75</v>
      </c>
      <c r="M925" s="19">
        <f>I925/'data'!$C$15*1000</f>
        <v>3.5</v>
      </c>
      <c r="N925" s="19">
        <f>N924+'data'!$G$21*(M924-N924)/60*C924</f>
        <v>3.49993453749898</v>
      </c>
      <c r="O925" s="20">
        <f>IF(N925&lt;='data'!$G$22,1.89,1.47)</f>
        <v>1.47</v>
      </c>
      <c r="P925" s="19">
        <f>$A925</f>
        <v>4605</v>
      </c>
      <c r="Q925" s="20">
        <f>'data'!$G$23-'data'!$G$23*(1-('data'!$G$22^O925)/('data'!$G$22^O925+N925^O925))</f>
        <v>41.0713454417166</v>
      </c>
      <c r="R925" s="20">
        <f>VLOOKUP(IF(P925-'data'!$G$24&lt;0,0,P925-'data'!$G$24),P2:Q1104,2)</f>
        <v>41.0713760146274</v>
      </c>
    </row>
    <row r="926" ht="20.05" customHeight="1">
      <c r="A926" s="17">
        <f>$A925+C925</f>
        <v>4610</v>
      </c>
      <c r="B926" s="18">
        <v>3.5</v>
      </c>
      <c r="C926" s="19">
        <v>5</v>
      </c>
      <c r="D926" t="b" s="20">
        <v>0</v>
      </c>
      <c r="E926" s="21"/>
      <c r="F926" s="22">
        <f>3600*(B926*'data'!$C$15/1000-H926-I925)/C926</f>
        <v>598.999710299025</v>
      </c>
      <c r="G926" s="22">
        <f>IF(F926&gt;'data'!$H$28,'data'!$H$28,IF(F926&lt;0,0,F926))</f>
        <v>598.999710299025</v>
      </c>
      <c r="H926" s="22">
        <f>(J926*'data'!$C$16+K926*OFFSET('data'!$C$17,0,D926)-I925*(OFFSET('data'!$C$18,0,D926)+'data'!$C$19+OFFSET('data'!$C$20,0,D926)))*$C926/60</f>
        <v>-0.831944042081994</v>
      </c>
      <c r="I926" s="22">
        <f>(G926/60)*$C926/60+H926+I925</f>
        <v>22.9087323943552</v>
      </c>
      <c r="J926" s="22">
        <f>J925+('data'!$C$19*I925-'data'!$C$16*J925)*$C926/60</f>
        <v>93.9282980561203</v>
      </c>
      <c r="K926" s="22">
        <f>K925+(OFFSET('data'!$C$20,0,D926)*I925-OFFSET('data'!$C$17,0,D926)*K925)*$C926/60</f>
        <v>272.176733200199</v>
      </c>
      <c r="L926" s="23">
        <f>$A926/60</f>
        <v>76.8333333333333</v>
      </c>
      <c r="M926" s="19">
        <f>I926/'data'!$C$15*1000</f>
        <v>3.5</v>
      </c>
      <c r="N926" s="19">
        <f>N925+'data'!$G$21*(M925-N925)/60*C925</f>
        <v>3.49993530781019</v>
      </c>
      <c r="O926" s="20">
        <f>IF(N926&lt;='data'!$G$22,1.89,1.47)</f>
        <v>1.47</v>
      </c>
      <c r="P926" s="19">
        <f>$A926</f>
        <v>4610</v>
      </c>
      <c r="Q926" s="20">
        <f>'data'!$G$23-'data'!$G$23*(1-('data'!$G$22^O926)/('data'!$G$22^O926+N926^O926))</f>
        <v>41.0713380220118</v>
      </c>
      <c r="R926" s="20">
        <f>VLOOKUP(IF(P926-'data'!$G$24&lt;0,0,P926-'data'!$G$24),P2:Q1104,2)</f>
        <v>41.0713682351567</v>
      </c>
    </row>
    <row r="927" ht="20.05" customHeight="1">
      <c r="A927" s="17">
        <f>$A926+C926</f>
        <v>4615</v>
      </c>
      <c r="B927" s="18">
        <v>3.5</v>
      </c>
      <c r="C927" s="19">
        <v>5</v>
      </c>
      <c r="D927" t="b" s="20">
        <v>0</v>
      </c>
      <c r="E927" s="21"/>
      <c r="F927" s="22">
        <f>3600*(B927*'data'!$C$15/1000-H927-I926)/C927</f>
        <v>598.928613367564</v>
      </c>
      <c r="G927" s="22">
        <f>IF(F927&gt;'data'!$H$28,'data'!$H$28,IF(F927&lt;0,0,F927))</f>
        <v>598.928613367564</v>
      </c>
      <c r="H927" s="22">
        <f>(J927*'data'!$C$16+K927*OFFSET('data'!$C$17,0,D927)-I926*(OFFSET('data'!$C$18,0,D927)+'data'!$C$19+OFFSET('data'!$C$20,0,D927)))*$C927/60</f>
        <v>-0.831845296343854</v>
      </c>
      <c r="I927" s="22">
        <f>(G927/60)*$C927/60+H927+I926</f>
        <v>22.9087323943552</v>
      </c>
      <c r="J927" s="22">
        <f>J926+('data'!$C$19*I926-'data'!$C$16*J926)*$C927/60</f>
        <v>93.9307514605875</v>
      </c>
      <c r="K927" s="22">
        <f>K926+(OFFSET('data'!$C$20,0,D927)*I926-OFFSET('data'!$C$17,0,D927)*K926)*$C927/60</f>
        <v>272.429146805767</v>
      </c>
      <c r="L927" s="23">
        <f>$A927/60</f>
        <v>76.9166666666667</v>
      </c>
      <c r="M927" s="19">
        <f>I927/'data'!$C$15*1000</f>
        <v>3.5</v>
      </c>
      <c r="N927" s="19">
        <f>N926+'data'!$G$21*(M926-N926)/60*C926</f>
        <v>3.49993606905698</v>
      </c>
      <c r="O927" s="20">
        <f>IF(N927&lt;='data'!$G$22,1.89,1.47)</f>
        <v>1.47</v>
      </c>
      <c r="P927" s="19">
        <f>$A927</f>
        <v>4615</v>
      </c>
      <c r="Q927" s="20">
        <f>'data'!$G$23-'data'!$G$23*(1-('data'!$G$22^O927)/('data'!$G$22^O927+N927^O927))</f>
        <v>41.0713306896182</v>
      </c>
      <c r="R927" s="20">
        <f>VLOOKUP(IF(P927-'data'!$G$24&lt;0,0,P927-'data'!$G$24),P2:Q1104,2)</f>
        <v>41.0713605472307</v>
      </c>
    </row>
    <row r="928" ht="20.05" customHeight="1">
      <c r="A928" s="17">
        <f>$A927+C927</f>
        <v>4620</v>
      </c>
      <c r="B928" s="18">
        <v>3.5</v>
      </c>
      <c r="C928" s="19">
        <v>5</v>
      </c>
      <c r="D928" t="b" s="20">
        <v>0</v>
      </c>
      <c r="E928" s="21"/>
      <c r="F928" s="22">
        <f>3600*(B928*'data'!$C$15/1000-H928-I927)/C928</f>
        <v>598.857597562692</v>
      </c>
      <c r="G928" s="22">
        <f>IF(F928&gt;'data'!$H$28,'data'!$H$28,IF(F928&lt;0,0,F928))</f>
        <v>598.857597562692</v>
      </c>
      <c r="H928" s="22">
        <f>(J928*'data'!$C$16+K928*OFFSET('data'!$C$17,0,D928)-I927*(OFFSET('data'!$C$18,0,D928)+'data'!$C$19+OFFSET('data'!$C$20,0,D928)))*$C928/60</f>
        <v>-0.831746663281531</v>
      </c>
      <c r="I928" s="22">
        <f>(G928/60)*$C928/60+H928+I927</f>
        <v>22.9087323943552</v>
      </c>
      <c r="J928" s="22">
        <f>J927+('data'!$C$19*I927-'data'!$C$16*J927)*$C928/60</f>
        <v>93.9331904676003</v>
      </c>
      <c r="K928" s="22">
        <f>K927+(OFFSET('data'!$C$20,0,D928)*I927-OFFSET('data'!$C$17,0,D928)*K927)*$C928/60</f>
        <v>272.681476063052</v>
      </c>
      <c r="L928" s="23">
        <f>$A928/60</f>
        <v>77</v>
      </c>
      <c r="M928" s="19">
        <f>I928/'data'!$C$15*1000</f>
        <v>3.5</v>
      </c>
      <c r="N928" s="19">
        <f>N927+'data'!$G$21*(M927-N927)/60*C927</f>
        <v>3.49993682134602</v>
      </c>
      <c r="O928" s="20">
        <f>IF(N928&lt;='data'!$G$22,1.89,1.47)</f>
        <v>1.47</v>
      </c>
      <c r="P928" s="19">
        <f>$A928</f>
        <v>4620</v>
      </c>
      <c r="Q928" s="20">
        <f>'data'!$G$23-'data'!$G$23*(1-('data'!$G$22^O928)/('data'!$G$22^O928+N928^O928))</f>
        <v>41.0713234435082</v>
      </c>
      <c r="R928" s="20">
        <f>VLOOKUP(IF(P928-'data'!$G$24&lt;0,0,P928-'data'!$G$24),P2:Q1104,2)</f>
        <v>41.0713529497723</v>
      </c>
    </row>
    <row r="929" ht="20.05" customHeight="1">
      <c r="A929" s="17">
        <f>$A928+C928</f>
        <v>4625</v>
      </c>
      <c r="B929" s="18">
        <v>3.5</v>
      </c>
      <c r="C929" s="19">
        <v>5</v>
      </c>
      <c r="D929" t="b" s="20">
        <v>0</v>
      </c>
      <c r="E929" s="21"/>
      <c r="F929" s="22">
        <f>3600*(B929*'data'!$C$15/1000-H929-I928)/C929</f>
        <v>598.786662520641</v>
      </c>
      <c r="G929" s="22">
        <f>IF(F929&gt;'data'!$H$28,'data'!$H$28,IF(F929&lt;0,0,F929))</f>
        <v>598.786662520641</v>
      </c>
      <c r="H929" s="22">
        <f>(J929*'data'!$C$16+K929*OFFSET('data'!$C$17,0,D929)-I928*(OFFSET('data'!$C$18,0,D929)+'data'!$C$19+OFFSET('data'!$C$20,0,D929)))*$C929/60</f>
        <v>-0.831648142389794</v>
      </c>
      <c r="I929" s="22">
        <f>(G929/60)*$C929/60+H929+I928</f>
        <v>22.9087323943552</v>
      </c>
      <c r="J929" s="22">
        <f>J928+('data'!$C$19*I928-'data'!$C$16*J928)*$C929/60</f>
        <v>93.935615161648</v>
      </c>
      <c r="K929" s="22">
        <f>K928+(OFFSET('data'!$C$20,0,D929)*I928-OFFSET('data'!$C$17,0,D929)*K928)*$C929/60</f>
        <v>272.933721000239</v>
      </c>
      <c r="L929" s="23">
        <f>$A929/60</f>
        <v>77.0833333333333</v>
      </c>
      <c r="M929" s="19">
        <f>I929/'data'!$C$15*1000</f>
        <v>3.5</v>
      </c>
      <c r="N929" s="19">
        <f>N928+'data'!$G$21*(M928-N928)/60*C928</f>
        <v>3.49993756478271</v>
      </c>
      <c r="O929" s="20">
        <f>IF(N929&lt;='data'!$G$22,1.89,1.47)</f>
        <v>1.47</v>
      </c>
      <c r="P929" s="19">
        <f>$A929</f>
        <v>4625</v>
      </c>
      <c r="Q929" s="20">
        <f>'data'!$G$23-'data'!$G$23*(1-('data'!$G$22^O929)/('data'!$G$22^O929+N929^O929))</f>
        <v>41.0713162826665</v>
      </c>
      <c r="R929" s="20">
        <f>VLOOKUP(IF(P929-'data'!$G$24&lt;0,0,P929-'data'!$G$24),P2:Q1104,2)</f>
        <v>41.0713454417166</v>
      </c>
    </row>
    <row r="930" ht="20.05" customHeight="1">
      <c r="A930" s="17">
        <f>$A929+C929</f>
        <v>4630</v>
      </c>
      <c r="B930" s="18">
        <v>3.5</v>
      </c>
      <c r="C930" s="19">
        <v>5</v>
      </c>
      <c r="D930" t="b" s="20">
        <v>0</v>
      </c>
      <c r="E930" s="21"/>
      <c r="F930" s="22">
        <f>3600*(B930*'data'!$C$15/1000-H930-I929)/C930</f>
        <v>598.715807879741</v>
      </c>
      <c r="G930" s="22">
        <f>IF(F930&gt;'data'!$H$28,'data'!$H$28,IF(F930&lt;0,0,F930))</f>
        <v>598.715807879741</v>
      </c>
      <c r="H930" s="22">
        <f>(J930*'data'!$C$16+K930*OFFSET('data'!$C$17,0,D930)-I929*(OFFSET('data'!$C$18,0,D930)+'data'!$C$19+OFFSET('data'!$C$20,0,D930)))*$C930/60</f>
        <v>-0.831549733166322</v>
      </c>
      <c r="I930" s="22">
        <f>(G930/60)*$C930/60+H930+I929</f>
        <v>22.9087323943552</v>
      </c>
      <c r="J930" s="22">
        <f>J929+('data'!$C$19*I929-'data'!$C$16*J929)*$C930/60</f>
        <v>93.9380256267242</v>
      </c>
      <c r="K930" s="22">
        <f>K929+(OFFSET('data'!$C$20,0,D930)*I929-OFFSET('data'!$C$17,0,D930)*K929)*$C930/60</f>
        <v>273.185881645506</v>
      </c>
      <c r="L930" s="23">
        <f>$A930/60</f>
        <v>77.1666666666667</v>
      </c>
      <c r="M930" s="19">
        <f>I930/'data'!$C$15*1000</f>
        <v>3.5</v>
      </c>
      <c r="N930" s="19">
        <f>N929+'data'!$G$21*(M929-N929)/60*C929</f>
        <v>3.49993829947122</v>
      </c>
      <c r="O930" s="20">
        <f>IF(N930&lt;='data'!$G$22,1.89,1.47)</f>
        <v>1.47</v>
      </c>
      <c r="P930" s="19">
        <f>$A930</f>
        <v>4630</v>
      </c>
      <c r="Q930" s="20">
        <f>'data'!$G$23-'data'!$G$23*(1-('data'!$G$22^O930)/('data'!$G$22^O930+N930^O930))</f>
        <v>41.0713092060898</v>
      </c>
      <c r="R930" s="20">
        <f>VLOOKUP(IF(P930-'data'!$G$24&lt;0,0,P930-'data'!$G$24),P2:Q1104,2)</f>
        <v>41.0713380220118</v>
      </c>
    </row>
    <row r="931" ht="20.05" customHeight="1">
      <c r="A931" s="17">
        <f>$A930+C930</f>
        <v>4635</v>
      </c>
      <c r="B931" s="18">
        <v>3.5</v>
      </c>
      <c r="C931" s="19">
        <v>5</v>
      </c>
      <c r="D931" t="b" s="20">
        <v>0</v>
      </c>
      <c r="E931" s="21"/>
      <c r="F931" s="22">
        <f>3600*(B931*'data'!$C$15/1000-H931-I930)/C931</f>
        <v>598.645033280405</v>
      </c>
      <c r="G931" s="22">
        <f>IF(F931&gt;'data'!$H$28,'data'!$H$28,IF(F931&lt;0,0,F931))</f>
        <v>598.645033280405</v>
      </c>
      <c r="H931" s="22">
        <f>(J931*'data'!$C$16+K931*OFFSET('data'!$C$17,0,D931)-I930*(OFFSET('data'!$C$18,0,D931)+'data'!$C$19+OFFSET('data'!$C$20,0,D931)))*$C931/60</f>
        <v>-0.831451435111689</v>
      </c>
      <c r="I931" s="22">
        <f>(G931/60)*$C931/60+H931+I930</f>
        <v>22.9087323943552</v>
      </c>
      <c r="J931" s="22">
        <f>J930+('data'!$C$19*I930-'data'!$C$16*J930)*$C931/60</f>
        <v>93.94042194632971</v>
      </c>
      <c r="K931" s="22">
        <f>K930+(OFFSET('data'!$C$20,0,D931)*I930-OFFSET('data'!$C$17,0,D931)*K930)*$C931/60</f>
        <v>273.437958027020</v>
      </c>
      <c r="L931" s="23">
        <f>$A931/60</f>
        <v>77.25</v>
      </c>
      <c r="M931" s="19">
        <f>I931/'data'!$C$15*1000</f>
        <v>3.5</v>
      </c>
      <c r="N931" s="19">
        <f>N930+'data'!$G$21*(M930-N930)/60*C930</f>
        <v>3.4999390255145</v>
      </c>
      <c r="O931" s="20">
        <f>IF(N931&lt;='data'!$G$22,1.89,1.47)</f>
        <v>1.47</v>
      </c>
      <c r="P931" s="19">
        <f>$A931</f>
        <v>4635</v>
      </c>
      <c r="Q931" s="20">
        <f>'data'!$G$23-'data'!$G$23*(1-('data'!$G$22^O931)/('data'!$G$22^O931+N931^O931))</f>
        <v>41.0713022127863</v>
      </c>
      <c r="R931" s="20">
        <f>VLOOKUP(IF(P931-'data'!$G$24&lt;0,0,P931-'data'!$G$24),P2:Q1104,2)</f>
        <v>41.0713306896182</v>
      </c>
    </row>
    <row r="932" ht="20.05" customHeight="1">
      <c r="A932" s="17">
        <f>$A931+C931</f>
        <v>4640</v>
      </c>
      <c r="B932" s="18">
        <v>3.5</v>
      </c>
      <c r="C932" s="19">
        <v>5</v>
      </c>
      <c r="D932" t="b" s="20">
        <v>0</v>
      </c>
      <c r="E932" s="21"/>
      <c r="F932" s="22">
        <f>3600*(B932*'data'!$C$15/1000-H932-I931)/C932</f>
        <v>598.574338365122</v>
      </c>
      <c r="G932" s="22">
        <f>IF(F932&gt;'data'!$H$28,'data'!$H$28,IF(F932&lt;0,0,F932))</f>
        <v>598.574338365122</v>
      </c>
      <c r="H932" s="22">
        <f>(J932*'data'!$C$16+K932*OFFSET('data'!$C$17,0,D932)-I931*(OFFSET('data'!$C$18,0,D932)+'data'!$C$19+OFFSET('data'!$C$20,0,D932)))*$C932/60</f>
        <v>-0.831353247729351</v>
      </c>
      <c r="I932" s="22">
        <f>(G932/60)*$C932/60+H932+I931</f>
        <v>22.9087323943552</v>
      </c>
      <c r="J932" s="22">
        <f>J931+('data'!$C$19*I931-'data'!$C$16*J931)*$C932/60</f>
        <v>93.94280420347511</v>
      </c>
      <c r="K932" s="22">
        <f>K931+(OFFSET('data'!$C$20,0,D932)*I931-OFFSET('data'!$C$17,0,D932)*K931)*$C932/60</f>
        <v>273.689950172940</v>
      </c>
      <c r="L932" s="23">
        <f>$A932/60</f>
        <v>77.3333333333333</v>
      </c>
      <c r="M932" s="19">
        <f>I932/'data'!$C$15*1000</f>
        <v>3.5</v>
      </c>
      <c r="N932" s="19">
        <f>N931+'data'!$G$21*(M931-N931)/60*C931</f>
        <v>3.49993974301427</v>
      </c>
      <c r="O932" s="20">
        <f>IF(N932&lt;='data'!$G$22,1.89,1.47)</f>
        <v>1.47</v>
      </c>
      <c r="P932" s="19">
        <f>$A932</f>
        <v>4640</v>
      </c>
      <c r="Q932" s="20">
        <f>'data'!$G$23-'data'!$G$23*(1-('data'!$G$22^O932)/('data'!$G$22^O932+N932^O932))</f>
        <v>41.0712953017763</v>
      </c>
      <c r="R932" s="20">
        <f>VLOOKUP(IF(P932-'data'!$G$24&lt;0,0,P932-'data'!$G$24),P2:Q1104,2)</f>
        <v>41.0713234435082</v>
      </c>
    </row>
    <row r="933" ht="20.05" customHeight="1">
      <c r="A933" s="17">
        <f>$A932+C932</f>
        <v>4645</v>
      </c>
      <c r="B933" s="18">
        <v>3.5</v>
      </c>
      <c r="C933" s="19">
        <v>5</v>
      </c>
      <c r="D933" t="b" s="20">
        <v>0</v>
      </c>
      <c r="E933" s="21"/>
      <c r="F933" s="22">
        <f>3600*(B933*'data'!$C$15/1000-H933-I932)/C933</f>
        <v>598.503722778438</v>
      </c>
      <c r="G933" s="22">
        <f>IF(F933&gt;'data'!$H$28,'data'!$H$28,IF(F933&lt;0,0,F933))</f>
        <v>598.503722778438</v>
      </c>
      <c r="H933" s="22">
        <f>(J933*'data'!$C$16+K933*OFFSET('data'!$C$17,0,D933)-I932*(OFFSET('data'!$C$18,0,D933)+'data'!$C$19+OFFSET('data'!$C$20,0,D933)))*$C933/60</f>
        <v>-0.831255170525623</v>
      </c>
      <c r="I933" s="22">
        <f>(G933/60)*$C933/60+H933+I932</f>
        <v>22.9087323943552</v>
      </c>
      <c r="J933" s="22">
        <f>J932+('data'!$C$19*I932-'data'!$C$16*J932)*$C933/60</f>
        <v>93.94517248068389</v>
      </c>
      <c r="K933" s="22">
        <f>K932+(OFFSET('data'!$C$20,0,D933)*I932-OFFSET('data'!$C$17,0,D933)*K932)*$C933/60</f>
        <v>273.941858111414</v>
      </c>
      <c r="L933" s="23">
        <f>$A933/60</f>
        <v>77.4166666666667</v>
      </c>
      <c r="M933" s="19">
        <f>I933/'data'!$C$15*1000</f>
        <v>3.5</v>
      </c>
      <c r="N933" s="19">
        <f>N932+'data'!$G$21*(M932-N932)/60*C932</f>
        <v>3.49994045207107</v>
      </c>
      <c r="O933" s="20">
        <f>IF(N933&lt;='data'!$G$22,1.89,1.47)</f>
        <v>1.47</v>
      </c>
      <c r="P933" s="19">
        <f>$A933</f>
        <v>4645</v>
      </c>
      <c r="Q933" s="20">
        <f>'data'!$G$23-'data'!$G$23*(1-('data'!$G$22^O933)/('data'!$G$22^O933+N933^O933))</f>
        <v>41.0712884720911</v>
      </c>
      <c r="R933" s="20">
        <f>VLOOKUP(IF(P933-'data'!$G$24&lt;0,0,P933-'data'!$G$24),P2:Q1104,2)</f>
        <v>41.0713162826665</v>
      </c>
    </row>
    <row r="934" ht="20.05" customHeight="1">
      <c r="A934" s="17">
        <f>$A933+C933</f>
        <v>4650</v>
      </c>
      <c r="B934" s="18">
        <v>3.5</v>
      </c>
      <c r="C934" s="19">
        <v>5</v>
      </c>
      <c r="D934" t="b" s="20">
        <v>0</v>
      </c>
      <c r="E934" s="21"/>
      <c r="F934" s="22">
        <f>3600*(B934*'data'!$C$15/1000-H934-I933)/C934</f>
        <v>598.433186166949</v>
      </c>
      <c r="G934" s="22">
        <f>IF(F934&gt;'data'!$H$28,'data'!$H$28,IF(F934&lt;0,0,F934))</f>
        <v>598.433186166949</v>
      </c>
      <c r="H934" s="22">
        <f>(J934*'data'!$C$16+K934*OFFSET('data'!$C$17,0,D934)-I933*(OFFSET('data'!$C$18,0,D934)+'data'!$C$19+OFFSET('data'!$C$20,0,D934)))*$C934/60</f>
        <v>-0.831157203009666</v>
      </c>
      <c r="I934" s="22">
        <f>(G934/60)*$C934/60+H934+I933</f>
        <v>22.9087323943552</v>
      </c>
      <c r="J934" s="22">
        <f>J933+('data'!$C$19*I933-'data'!$C$16*J933)*$C934/60</f>
        <v>93.94752685999551</v>
      </c>
      <c r="K934" s="22">
        <f>K933+(OFFSET('data'!$C$20,0,D934)*I933-OFFSET('data'!$C$17,0,D934)*K933)*$C934/60</f>
        <v>274.193681870582</v>
      </c>
      <c r="L934" s="23">
        <f>$A934/60</f>
        <v>77.5</v>
      </c>
      <c r="M934" s="19">
        <f>I934/'data'!$C$15*1000</f>
        <v>3.5</v>
      </c>
      <c r="N934" s="19">
        <f>N933+'data'!$G$21*(M933-N933)/60*C933</f>
        <v>3.49994115278425</v>
      </c>
      <c r="O934" s="20">
        <f>IF(N934&lt;='data'!$G$22,1.89,1.47)</f>
        <v>1.47</v>
      </c>
      <c r="P934" s="19">
        <f>$A934</f>
        <v>4650</v>
      </c>
      <c r="Q934" s="20">
        <f>'data'!$G$23-'data'!$G$23*(1-('data'!$G$22^O934)/('data'!$G$22^O934+N934^O934))</f>
        <v>41.0712817227739</v>
      </c>
      <c r="R934" s="20">
        <f>VLOOKUP(IF(P934-'data'!$G$24&lt;0,0,P934-'data'!$G$24),P2:Q1104,2)</f>
        <v>41.0713092060898</v>
      </c>
    </row>
    <row r="935" ht="20.05" customHeight="1">
      <c r="A935" s="17">
        <f>$A934+C934</f>
        <v>4655</v>
      </c>
      <c r="B935" s="18">
        <v>3.5</v>
      </c>
      <c r="C935" s="19">
        <v>5</v>
      </c>
      <c r="D935" t="b" s="20">
        <v>0</v>
      </c>
      <c r="E935" s="21"/>
      <c r="F935" s="22">
        <f>3600*(B935*'data'!$C$15/1000-H935-I934)/C935</f>
        <v>598.362728179288</v>
      </c>
      <c r="G935" s="22">
        <f>IF(F935&gt;'data'!$H$28,'data'!$H$28,IF(F935&lt;0,0,F935))</f>
        <v>598.362728179288</v>
      </c>
      <c r="H935" s="22">
        <f>(J935*'data'!$C$16+K935*OFFSET('data'!$C$17,0,D935)-I934*(OFFSET('data'!$C$18,0,D935)+'data'!$C$19+OFFSET('data'!$C$20,0,D935)))*$C935/60</f>
        <v>-0.83105934469347</v>
      </c>
      <c r="I935" s="22">
        <f>(G935/60)*$C935/60+H935+I934</f>
        <v>22.9087323943552</v>
      </c>
      <c r="J935" s="22">
        <f>J934+('data'!$C$19*I934-'data'!$C$16*J934)*$C935/60</f>
        <v>93.9498674229676</v>
      </c>
      <c r="K935" s="22">
        <f>K934+(OFFSET('data'!$C$20,0,D935)*I934-OFFSET('data'!$C$17,0,D935)*K934)*$C935/60</f>
        <v>274.445421478573</v>
      </c>
      <c r="L935" s="23">
        <f>$A935/60</f>
        <v>77.5833333333333</v>
      </c>
      <c r="M935" s="19">
        <f>I935/'data'!$C$15*1000</f>
        <v>3.5</v>
      </c>
      <c r="N935" s="19">
        <f>N934+'data'!$G$21*(M934-N934)/60*C934</f>
        <v>3.49994184525199</v>
      </c>
      <c r="O935" s="20">
        <f>IF(N935&lt;='data'!$G$22,1.89,1.47)</f>
        <v>1.47</v>
      </c>
      <c r="P935" s="19">
        <f>$A935</f>
        <v>4655</v>
      </c>
      <c r="Q935" s="20">
        <f>'data'!$G$23-'data'!$G$23*(1-('data'!$G$22^O935)/('data'!$G$22^O935+N935^O935))</f>
        <v>41.0712750528789</v>
      </c>
      <c r="R935" s="20">
        <f>VLOOKUP(IF(P935-'data'!$G$24&lt;0,0,P935-'data'!$G$24),P2:Q1104,2)</f>
        <v>41.0713022127863</v>
      </c>
    </row>
    <row r="936" ht="20.05" customHeight="1">
      <c r="A936" s="17">
        <f>$A935+C935</f>
        <v>4660</v>
      </c>
      <c r="B936" s="18">
        <v>3.5</v>
      </c>
      <c r="C936" s="19">
        <v>5</v>
      </c>
      <c r="D936" t="b" s="20">
        <v>0</v>
      </c>
      <c r="E936" s="21"/>
      <c r="F936" s="22">
        <f>3600*(B936*'data'!$C$15/1000-H936-I935)/C936</f>
        <v>598.292348466111</v>
      </c>
      <c r="G936" s="22">
        <f>IF(F936&gt;'data'!$H$28,'data'!$H$28,IF(F936&lt;0,0,F936))</f>
        <v>598.292348466111</v>
      </c>
      <c r="H936" s="22">
        <f>(J936*'data'!$C$16+K936*OFFSET('data'!$C$17,0,D936)-I935*(OFFSET('data'!$C$18,0,D936)+'data'!$C$19+OFFSET('data'!$C$20,0,D936)))*$C936/60</f>
        <v>-0.830961595091836</v>
      </c>
      <c r="I936" s="22">
        <f>(G936/60)*$C936/60+H936+I935</f>
        <v>22.9087323943552</v>
      </c>
      <c r="J936" s="22">
        <f>J935+('data'!$C$19*I935-'data'!$C$16*J935)*$C936/60</f>
        <v>93.9521942506795</v>
      </c>
      <c r="K936" s="22">
        <f>K935+(OFFSET('data'!$C$20,0,D936)*I935-OFFSET('data'!$C$17,0,D936)*K935)*$C936/60</f>
        <v>274.697076963508</v>
      </c>
      <c r="L936" s="23">
        <f>$A936/60</f>
        <v>77.6666666666667</v>
      </c>
      <c r="M936" s="19">
        <f>I936/'data'!$C$15*1000</f>
        <v>3.5</v>
      </c>
      <c r="N936" s="19">
        <f>N935+'data'!$G$21*(M935-N935)/60*C935</f>
        <v>3.49994252957131</v>
      </c>
      <c r="O936" s="20">
        <f>IF(N936&lt;='data'!$G$22,1.89,1.47)</f>
        <v>1.47</v>
      </c>
      <c r="P936" s="19">
        <f>$A936</f>
        <v>4660</v>
      </c>
      <c r="Q936" s="20">
        <f>'data'!$G$23-'data'!$G$23*(1-('data'!$G$22^O936)/('data'!$G$22^O936+N936^O936))</f>
        <v>41.0712684614715</v>
      </c>
      <c r="R936" s="20">
        <f>VLOOKUP(IF(P936-'data'!$G$24&lt;0,0,P936-'data'!$G$24),P2:Q1104,2)</f>
        <v>41.0712953017763</v>
      </c>
    </row>
    <row r="937" ht="20.05" customHeight="1">
      <c r="A937" s="17">
        <f>$A936+C936</f>
        <v>4665</v>
      </c>
      <c r="B937" s="18">
        <v>3.5</v>
      </c>
      <c r="C937" s="19">
        <v>5</v>
      </c>
      <c r="D937" t="b" s="20">
        <v>0</v>
      </c>
      <c r="E937" s="21"/>
      <c r="F937" s="22">
        <f>3600*(B937*'data'!$C$15/1000-H937-I936)/C937</f>
        <v>598.2220466800881</v>
      </c>
      <c r="G937" s="22">
        <f>IF(F937&gt;'data'!$H$28,'data'!$H$28,IF(F937&lt;0,0,F937))</f>
        <v>598.2220466800881</v>
      </c>
      <c r="H937" s="22">
        <f>(J937*'data'!$C$16+K937*OFFSET('data'!$C$17,0,D937)-I936*(OFFSET('data'!$C$18,0,D937)+'data'!$C$19+OFFSET('data'!$C$20,0,D937)))*$C937/60</f>
        <v>-0.83086395372236</v>
      </c>
      <c r="I937" s="22">
        <f>(G937/60)*$C937/60+H937+I936</f>
        <v>22.9087323943552</v>
      </c>
      <c r="J937" s="22">
        <f>J936+('data'!$C$19*I936-'data'!$C$16*J936)*$C937/60</f>
        <v>93.9545074237345</v>
      </c>
      <c r="K937" s="22">
        <f>K936+(OFFSET('data'!$C$20,0,D937)*I936-OFFSET('data'!$C$17,0,D937)*K936)*$C937/60</f>
        <v>274.948648353498</v>
      </c>
      <c r="L937" s="23">
        <f>$A937/60</f>
        <v>77.75</v>
      </c>
      <c r="M937" s="19">
        <f>I937/'data'!$C$15*1000</f>
        <v>3.5</v>
      </c>
      <c r="N937" s="19">
        <f>N936+'data'!$G$21*(M936-N936)/60*C936</f>
        <v>3.4999432058381</v>
      </c>
      <c r="O937" s="20">
        <f>IF(N937&lt;='data'!$G$22,1.89,1.47)</f>
        <v>1.47</v>
      </c>
      <c r="P937" s="19">
        <f>$A937</f>
        <v>4665</v>
      </c>
      <c r="Q937" s="20">
        <f>'data'!$G$23-'data'!$G$23*(1-('data'!$G$22^O937)/('data'!$G$22^O937+N937^O937))</f>
        <v>41.071261947628</v>
      </c>
      <c r="R937" s="20">
        <f>VLOOKUP(IF(P937-'data'!$G$24&lt;0,0,P937-'data'!$G$24),P2:Q1104,2)</f>
        <v>41.0712884720911</v>
      </c>
    </row>
    <row r="938" ht="20.05" customHeight="1">
      <c r="A938" s="17">
        <f>$A937+C937</f>
        <v>4670</v>
      </c>
      <c r="B938" s="18">
        <v>3.5</v>
      </c>
      <c r="C938" s="19">
        <v>5</v>
      </c>
      <c r="D938" t="b" s="20">
        <v>0</v>
      </c>
      <c r="E938" s="21"/>
      <c r="F938" s="22">
        <f>3600*(B938*'data'!$C$15/1000-H938-I937)/C938</f>
        <v>598.151822475891</v>
      </c>
      <c r="G938" s="22">
        <f>IF(F938&gt;'data'!$H$28,'data'!$H$28,IF(F938&lt;0,0,F938))</f>
        <v>598.151822475891</v>
      </c>
      <c r="H938" s="22">
        <f>(J938*'data'!$C$16+K938*OFFSET('data'!$C$17,0,D938)-I937*(OFFSET('data'!$C$18,0,D938)+'data'!$C$19+OFFSET('data'!$C$20,0,D938)))*$C938/60</f>
        <v>-0.830766420105419</v>
      </c>
      <c r="I938" s="22">
        <f>(G938/60)*$C938/60+H938+I937</f>
        <v>22.9087323943552</v>
      </c>
      <c r="J938" s="22">
        <f>J937+('data'!$C$19*I937-'data'!$C$16*J937)*$C938/60</f>
        <v>93.95680702226311</v>
      </c>
      <c r="K938" s="22">
        <f>K937+(OFFSET('data'!$C$20,0,D938)*I937-OFFSET('data'!$C$17,0,D938)*K937)*$C938/60</f>
        <v>275.200135676645</v>
      </c>
      <c r="L938" s="23">
        <f>$A938/60</f>
        <v>77.8333333333333</v>
      </c>
      <c r="M938" s="19">
        <f>I938/'data'!$C$15*1000</f>
        <v>3.5</v>
      </c>
      <c r="N938" s="19">
        <f>N937+'data'!$G$21*(M937-N937)/60*C937</f>
        <v>3.49994387414711</v>
      </c>
      <c r="O938" s="20">
        <f>IF(N938&lt;='data'!$G$22,1.89,1.47)</f>
        <v>1.47</v>
      </c>
      <c r="P938" s="19">
        <f>$A938</f>
        <v>4670</v>
      </c>
      <c r="Q938" s="20">
        <f>'data'!$G$23-'data'!$G$23*(1-('data'!$G$22^O938)/('data'!$G$22^O938+N938^O938))</f>
        <v>41.0712555104359</v>
      </c>
      <c r="R938" s="20">
        <f>VLOOKUP(IF(P938-'data'!$G$24&lt;0,0,P938-'data'!$G$24),P2:Q1104,2)</f>
        <v>41.0712817227739</v>
      </c>
    </row>
    <row r="939" ht="20.05" customHeight="1">
      <c r="A939" s="17">
        <f>$A938+C938</f>
        <v>4675</v>
      </c>
      <c r="B939" s="18">
        <v>3.5</v>
      </c>
      <c r="C939" s="19">
        <v>5</v>
      </c>
      <c r="D939" t="b" s="20">
        <v>0</v>
      </c>
      <c r="E939" s="21"/>
      <c r="F939" s="22">
        <f>3600*(B939*'data'!$C$15/1000-H939-I938)/C939</f>
        <v>598.081675510176</v>
      </c>
      <c r="G939" s="22">
        <f>IF(F939&gt;'data'!$H$28,'data'!$H$28,IF(F939&lt;0,0,F939))</f>
        <v>598.081675510176</v>
      </c>
      <c r="H939" s="22">
        <f>(J939*'data'!$C$16+K939*OFFSET('data'!$C$17,0,D939)-I938*(OFFSET('data'!$C$18,0,D939)+'data'!$C$19+OFFSET('data'!$C$20,0,D939)))*$C939/60</f>
        <v>-0.830668993764149</v>
      </c>
      <c r="I939" s="22">
        <f>(G939/60)*$C939/60+H939+I938</f>
        <v>22.9087323943552</v>
      </c>
      <c r="J939" s="22">
        <f>J938+('data'!$C$19*I938-'data'!$C$16*J938)*$C939/60</f>
        <v>93.95909312592551</v>
      </c>
      <c r="K939" s="22">
        <f>K938+(OFFSET('data'!$C$20,0,D939)*I938-OFFSET('data'!$C$17,0,D939)*K938)*$C939/60</f>
        <v>275.451538961042</v>
      </c>
      <c r="L939" s="23">
        <f>$A939/60</f>
        <v>77.9166666666667</v>
      </c>
      <c r="M939" s="19">
        <f>I939/'data'!$C$15*1000</f>
        <v>3.5</v>
      </c>
      <c r="N939" s="19">
        <f>N938+'data'!$G$21*(M938-N938)/60*C938</f>
        <v>3.49994453459199</v>
      </c>
      <c r="O939" s="20">
        <f>IF(N939&lt;='data'!$G$22,1.89,1.47)</f>
        <v>1.47</v>
      </c>
      <c r="P939" s="19">
        <f>$A939</f>
        <v>4675</v>
      </c>
      <c r="Q939" s="20">
        <f>'data'!$G$23-'data'!$G$23*(1-('data'!$G$22^O939)/('data'!$G$22^O939+N939^O939))</f>
        <v>41.0712491489929</v>
      </c>
      <c r="R939" s="20">
        <f>VLOOKUP(IF(P939-'data'!$G$24&lt;0,0,P939-'data'!$G$24),P2:Q1104,2)</f>
        <v>41.0712750528789</v>
      </c>
    </row>
    <row r="940" ht="20.05" customHeight="1">
      <c r="A940" s="17">
        <f>$A939+C939</f>
        <v>4680</v>
      </c>
      <c r="B940" s="18">
        <v>3.5</v>
      </c>
      <c r="C940" s="19">
        <v>5</v>
      </c>
      <c r="D940" t="b" s="20">
        <v>0</v>
      </c>
      <c r="E940" s="21"/>
      <c r="F940" s="22">
        <f>3600*(B940*'data'!$C$15/1000-H940-I939)/C940</f>
        <v>598.011605441582</v>
      </c>
      <c r="G940" s="22">
        <f>IF(F940&gt;'data'!$H$28,'data'!$H$28,IF(F940&lt;0,0,F940))</f>
        <v>598.011605441582</v>
      </c>
      <c r="H940" s="22">
        <f>(J940*'data'!$C$16+K940*OFFSET('data'!$C$17,0,D940)-I939*(OFFSET('data'!$C$18,0,D940)+'data'!$C$19+OFFSET('data'!$C$20,0,D940)))*$C940/60</f>
        <v>-0.830571674224435</v>
      </c>
      <c r="I940" s="22">
        <f>(G940/60)*$C940/60+H940+I939</f>
        <v>22.9087323943552</v>
      </c>
      <c r="J940" s="22">
        <f>J939+('data'!$C$19*I939-'data'!$C$16*J939)*$C940/60</f>
        <v>93.9613658139144</v>
      </c>
      <c r="K940" s="22">
        <f>K939+(OFFSET('data'!$C$20,0,D940)*I939-OFFSET('data'!$C$17,0,D940)*K939)*$C940/60</f>
        <v>275.702858234771</v>
      </c>
      <c r="L940" s="23">
        <f>$A940/60</f>
        <v>78</v>
      </c>
      <c r="M940" s="19">
        <f>I940/'data'!$C$15*1000</f>
        <v>3.5</v>
      </c>
      <c r="N940" s="19">
        <f>N939+'data'!$G$21*(M939-N939)/60*C939</f>
        <v>3.49994518726527</v>
      </c>
      <c r="O940" s="20">
        <f>IF(N940&lt;='data'!$G$22,1.89,1.47)</f>
        <v>1.47</v>
      </c>
      <c r="P940" s="19">
        <f>$A940</f>
        <v>4680</v>
      </c>
      <c r="Q940" s="20">
        <f>'data'!$G$23-'data'!$G$23*(1-('data'!$G$22^O940)/('data'!$G$22^O940+N940^O940))</f>
        <v>41.0712428624079</v>
      </c>
      <c r="R940" s="20">
        <f>VLOOKUP(IF(P940-'data'!$G$24&lt;0,0,P940-'data'!$G$24),P2:Q1104,2)</f>
        <v>41.0712684614715</v>
      </c>
    </row>
    <row r="941" ht="20.05" customHeight="1">
      <c r="A941" s="17">
        <f>$A940+C940</f>
        <v>4685</v>
      </c>
      <c r="B941" s="18">
        <v>3.5</v>
      </c>
      <c r="C941" s="19">
        <v>5</v>
      </c>
      <c r="D941" t="b" s="20">
        <v>0</v>
      </c>
      <c r="E941" s="21"/>
      <c r="F941" s="22">
        <f>3600*(B941*'data'!$C$15/1000-H941-I940)/C941</f>
        <v>597.941611930712</v>
      </c>
      <c r="G941" s="22">
        <f>IF(F941&gt;'data'!$H$28,'data'!$H$28,IF(F941&lt;0,0,F941))</f>
        <v>597.941611930712</v>
      </c>
      <c r="H941" s="22">
        <f>(J941*'data'!$C$16+K941*OFFSET('data'!$C$17,0,D941)-I940*(OFFSET('data'!$C$18,0,D941)+'data'!$C$19+OFFSET('data'!$C$20,0,D941)))*$C941/60</f>
        <v>-0.830474461014893</v>
      </c>
      <c r="I941" s="22">
        <f>(G941/60)*$C941/60+H941+I940</f>
        <v>22.9087323943552</v>
      </c>
      <c r="J941" s="22">
        <f>J940+('data'!$C$19*I940-'data'!$C$16*J940)*$C941/60</f>
        <v>93.9636251649577</v>
      </c>
      <c r="K941" s="22">
        <f>K940+(OFFSET('data'!$C$20,0,D941)*I940-OFFSET('data'!$C$17,0,D941)*K940)*$C941/60</f>
        <v>275.954093525906</v>
      </c>
      <c r="L941" s="23">
        <f>$A941/60</f>
        <v>78.0833333333333</v>
      </c>
      <c r="M941" s="19">
        <f>I941/'data'!$C$15*1000</f>
        <v>3.5</v>
      </c>
      <c r="N941" s="19">
        <f>N940+'data'!$G$21*(M940-N940)/60*C940</f>
        <v>3.49994583225841</v>
      </c>
      <c r="O941" s="20">
        <f>IF(N941&lt;='data'!$G$22,1.89,1.47)</f>
        <v>1.47</v>
      </c>
      <c r="P941" s="19">
        <f>$A941</f>
        <v>4685</v>
      </c>
      <c r="Q941" s="20">
        <f>'data'!$G$23-'data'!$G$23*(1-('data'!$G$22^O941)/('data'!$G$22^O941+N941^O941))</f>
        <v>41.0712366497997</v>
      </c>
      <c r="R941" s="20">
        <f>VLOOKUP(IF(P941-'data'!$G$24&lt;0,0,P941-'data'!$G$24),P2:Q1104,2)</f>
        <v>41.071261947628</v>
      </c>
    </row>
    <row r="942" ht="20.05" customHeight="1">
      <c r="A942" s="17">
        <f>$A941+C941</f>
        <v>4690</v>
      </c>
      <c r="B942" s="18">
        <v>3.5</v>
      </c>
      <c r="C942" s="19">
        <v>5</v>
      </c>
      <c r="D942" t="b" s="20">
        <v>0</v>
      </c>
      <c r="E942" s="21"/>
      <c r="F942" s="22">
        <f>3600*(B942*'data'!$C$15/1000-H942-I941)/C942</f>
        <v>597.871694640122</v>
      </c>
      <c r="G942" s="22">
        <f>IF(F942&gt;'data'!$H$28,'data'!$H$28,IF(F942&lt;0,0,F942))</f>
        <v>597.871694640122</v>
      </c>
      <c r="H942" s="22">
        <f>(J942*'data'!$C$16+K942*OFFSET('data'!$C$17,0,D942)-I941*(OFFSET('data'!$C$18,0,D942)+'data'!$C$19+OFFSET('data'!$C$20,0,D942)))*$C942/60</f>
        <v>-0.8303773536668509</v>
      </c>
      <c r="I942" s="22">
        <f>(G942/60)*$C942/60+H942+I941</f>
        <v>22.9087323943552</v>
      </c>
      <c r="J942" s="22">
        <f>J941+('data'!$C$19*I941-'data'!$C$16*J941)*$C942/60</f>
        <v>93.9658712573214</v>
      </c>
      <c r="K942" s="22">
        <f>K941+(OFFSET('data'!$C$20,0,D942)*I941-OFFSET('data'!$C$17,0,D942)*K941)*$C942/60</f>
        <v>276.205244862511</v>
      </c>
      <c r="L942" s="23">
        <f>$A942/60</f>
        <v>78.1666666666667</v>
      </c>
      <c r="M942" s="19">
        <f>I942/'data'!$C$15*1000</f>
        <v>3.5</v>
      </c>
      <c r="N942" s="19">
        <f>N941+'data'!$G$21*(M941-N941)/60*C941</f>
        <v>3.49994646966178</v>
      </c>
      <c r="O942" s="20">
        <f>IF(N942&lt;='data'!$G$22,1.89,1.47)</f>
        <v>1.47</v>
      </c>
      <c r="P942" s="19">
        <f>$A942</f>
        <v>4690</v>
      </c>
      <c r="Q942" s="20">
        <f>'data'!$G$23-'data'!$G$23*(1-('data'!$G$22^O942)/('data'!$G$22^O942+N942^O942))</f>
        <v>41.0712305102978</v>
      </c>
      <c r="R942" s="20">
        <f>VLOOKUP(IF(P942-'data'!$G$24&lt;0,0,P942-'data'!$G$24),P2:Q1104,2)</f>
        <v>41.0712555104359</v>
      </c>
    </row>
    <row r="943" ht="20.05" customHeight="1">
      <c r="A943" s="17">
        <f>$A942+C942</f>
        <v>4695</v>
      </c>
      <c r="B943" s="18">
        <v>3.5</v>
      </c>
      <c r="C943" s="19">
        <v>5</v>
      </c>
      <c r="D943" t="b" s="20">
        <v>0</v>
      </c>
      <c r="E943" s="21"/>
      <c r="F943" s="22">
        <f>3600*(B943*'data'!$C$15/1000-H943-I942)/C943</f>
        <v>597.8018532343129</v>
      </c>
      <c r="G943" s="22">
        <f>IF(F943&gt;'data'!$H$28,'data'!$H$28,IF(F943&lt;0,0,F943))</f>
        <v>597.8018532343129</v>
      </c>
      <c r="H943" s="22">
        <f>(J943*'data'!$C$16+K943*OFFSET('data'!$C$17,0,D943)-I942*(OFFSET('data'!$C$18,0,D943)+'data'!$C$19+OFFSET('data'!$C$20,0,D943)))*$C943/60</f>
        <v>-0.830280351714338</v>
      </c>
      <c r="I943" s="22">
        <f>(G943/60)*$C943/60+H943+I942</f>
        <v>22.9087323943552</v>
      </c>
      <c r="J943" s="22">
        <f>J942+('data'!$C$19*I942-'data'!$C$16*J942)*$C943/60</f>
        <v>93.9681041688121</v>
      </c>
      <c r="K943" s="22">
        <f>K942+(OFFSET('data'!$C$20,0,D943)*I942-OFFSET('data'!$C$17,0,D943)*K942)*$C943/60</f>
        <v>276.456312272641</v>
      </c>
      <c r="L943" s="23">
        <f>$A943/60</f>
        <v>78.25</v>
      </c>
      <c r="M943" s="19">
        <f>I943/'data'!$C$15*1000</f>
        <v>3.5</v>
      </c>
      <c r="N943" s="19">
        <f>N942+'data'!$G$21*(M942-N942)/60*C942</f>
        <v>3.49994709956468</v>
      </c>
      <c r="O943" s="20">
        <f>IF(N943&lt;='data'!$G$22,1.89,1.47)</f>
        <v>1.47</v>
      </c>
      <c r="P943" s="19">
        <f>$A943</f>
        <v>4695</v>
      </c>
      <c r="Q943" s="20">
        <f>'data'!$G$23-'data'!$G$23*(1-('data'!$G$22^O943)/('data'!$G$22^O943+N943^O943))</f>
        <v>41.0712244430422</v>
      </c>
      <c r="R943" s="20">
        <f>VLOOKUP(IF(P943-'data'!$G$24&lt;0,0,P943-'data'!$G$24),P2:Q1104,2)</f>
        <v>41.0712491489929</v>
      </c>
    </row>
    <row r="944" ht="20.05" customHeight="1">
      <c r="A944" s="17">
        <f>$A943+C943</f>
        <v>4700</v>
      </c>
      <c r="B944" s="18">
        <v>3.5</v>
      </c>
      <c r="C944" s="19">
        <v>5</v>
      </c>
      <c r="D944" t="b" s="20">
        <v>0</v>
      </c>
      <c r="E944" s="21"/>
      <c r="F944" s="22">
        <f>3600*(B944*'data'!$C$15/1000-H944-I943)/C944</f>
        <v>597.732087379715</v>
      </c>
      <c r="G944" s="22">
        <f>IF(F944&gt;'data'!$H$28,'data'!$H$28,IF(F944&lt;0,0,F944))</f>
        <v>597.732087379715</v>
      </c>
      <c r="H944" s="22">
        <f>(J944*'data'!$C$16+K944*OFFSET('data'!$C$17,0,D944)-I943*(OFFSET('data'!$C$18,0,D944)+'data'!$C$19+OFFSET('data'!$C$20,0,D944)))*$C944/60</f>
        <v>-0.830183454694063</v>
      </c>
      <c r="I944" s="22">
        <f>(G944/60)*$C944/60+H944+I943</f>
        <v>22.9087323943552</v>
      </c>
      <c r="J944" s="22">
        <f>J943+('data'!$C$19*I943-'data'!$C$16*J943)*$C944/60</f>
        <v>93.97032397677999</v>
      </c>
      <c r="K944" s="22">
        <f>K943+(OFFSET('data'!$C$20,0,D944)*I943-OFFSET('data'!$C$17,0,D944)*K943)*$C944/60</f>
        <v>276.707295784341</v>
      </c>
      <c r="L944" s="23">
        <f>$A944/60</f>
        <v>78.3333333333333</v>
      </c>
      <c r="M944" s="19">
        <f>I944/'data'!$C$15*1000</f>
        <v>3.5</v>
      </c>
      <c r="N944" s="19">
        <f>N943+'data'!$G$21*(M943-N943)/60*C943</f>
        <v>3.49994772205538</v>
      </c>
      <c r="O944" s="20">
        <f>IF(N944&lt;='data'!$G$22,1.89,1.47)</f>
        <v>1.47</v>
      </c>
      <c r="P944" s="19">
        <f>$A944</f>
        <v>4700</v>
      </c>
      <c r="Q944" s="20">
        <f>'data'!$G$23-'data'!$G$23*(1-('data'!$G$22^O944)/('data'!$G$22^O944+N944^O944))</f>
        <v>41.0712184471825</v>
      </c>
      <c r="R944" s="20">
        <f>VLOOKUP(IF(P944-'data'!$G$24&lt;0,0,P944-'data'!$G$24),P2:Q1104,2)</f>
        <v>41.0712428624079</v>
      </c>
    </row>
    <row r="945" ht="20.05" customHeight="1">
      <c r="A945" s="17">
        <f>$A944+C944</f>
        <v>4705</v>
      </c>
      <c r="B945" s="18">
        <v>3.5</v>
      </c>
      <c r="C945" s="19">
        <v>5</v>
      </c>
      <c r="D945" t="b" s="20">
        <v>0</v>
      </c>
      <c r="E945" s="21"/>
      <c r="F945" s="22">
        <f>3600*(B945*'data'!$C$15/1000-H945-I944)/C945</f>
        <v>597.662396744680</v>
      </c>
      <c r="G945" s="22">
        <f>IF(F945&gt;'data'!$H$28,'data'!$H$28,IF(F945&lt;0,0,F945))</f>
        <v>597.662396744680</v>
      </c>
      <c r="H945" s="22">
        <f>(J945*'data'!$C$16+K945*OFFSET('data'!$C$17,0,D945)-I944*(OFFSET('data'!$C$18,0,D945)+'data'!$C$19+OFFSET('data'!$C$20,0,D945)))*$C945/60</f>
        <v>-0.8300866621454041</v>
      </c>
      <c r="I945" s="22">
        <f>(G945/60)*$C945/60+H945+I944</f>
        <v>22.9087323943552</v>
      </c>
      <c r="J945" s="22">
        <f>J944+('data'!$C$19*I944-'data'!$C$16*J944)*$C945/60</f>
        <v>93.9725307581212</v>
      </c>
      <c r="K945" s="22">
        <f>K944+(OFFSET('data'!$C$20,0,D945)*I944-OFFSET('data'!$C$17,0,D945)*K944)*$C945/60</f>
        <v>276.958195425647</v>
      </c>
      <c r="L945" s="23">
        <f>$A945/60</f>
        <v>78.4166666666667</v>
      </c>
      <c r="M945" s="19">
        <f>I945/'data'!$C$15*1000</f>
        <v>3.5</v>
      </c>
      <c r="N945" s="19">
        <f>N944+'data'!$G$21*(M944-N944)/60*C944</f>
        <v>3.4999483372211</v>
      </c>
      <c r="O945" s="20">
        <f>IF(N945&lt;='data'!$G$22,1.89,1.47)</f>
        <v>1.47</v>
      </c>
      <c r="P945" s="19">
        <f>$A945</f>
        <v>4705</v>
      </c>
      <c r="Q945" s="20">
        <f>'data'!$G$23-'data'!$G$23*(1-('data'!$G$22^O945)/('data'!$G$22^O945+N945^O945))</f>
        <v>41.0712125218786</v>
      </c>
      <c r="R945" s="20">
        <f>VLOOKUP(IF(P945-'data'!$G$24&lt;0,0,P945-'data'!$G$24),P2:Q1104,2)</f>
        <v>41.0712366497997</v>
      </c>
    </row>
    <row r="946" ht="20.05" customHeight="1">
      <c r="A946" s="17">
        <f>$A945+C945</f>
        <v>4710</v>
      </c>
      <c r="B946" s="18">
        <v>3.5</v>
      </c>
      <c r="C946" s="19">
        <v>5</v>
      </c>
      <c r="D946" t="b" s="20">
        <v>0</v>
      </c>
      <c r="E946" s="21"/>
      <c r="F946" s="22">
        <f>3600*(B946*'data'!$C$15/1000-H946-I945)/C946</f>
        <v>597.592780999469</v>
      </c>
      <c r="G946" s="22">
        <f>IF(F946&gt;'data'!$H$28,'data'!$H$28,IF(F946&lt;0,0,F946))</f>
        <v>597.592780999469</v>
      </c>
      <c r="H946" s="22">
        <f>(J946*'data'!$C$16+K946*OFFSET('data'!$C$17,0,D946)-I945*(OFFSET('data'!$C$18,0,D946)+'data'!$C$19+OFFSET('data'!$C$20,0,D946)))*$C946/60</f>
        <v>-0.829989973610389</v>
      </c>
      <c r="I946" s="22">
        <f>(G946/60)*$C946/60+H946+I945</f>
        <v>22.9087323943552</v>
      </c>
      <c r="J946" s="22">
        <f>J945+('data'!$C$19*I945-'data'!$C$16*J945)*$C946/60</f>
        <v>93.9747245892806</v>
      </c>
      <c r="K946" s="22">
        <f>K945+(OFFSET('data'!$C$20,0,D946)*I945-OFFSET('data'!$C$17,0,D946)*K945)*$C946/60</f>
        <v>277.209011224587</v>
      </c>
      <c r="L946" s="23">
        <f>$A946/60</f>
        <v>78.5</v>
      </c>
      <c r="M946" s="19">
        <f>I946/'data'!$C$15*1000</f>
        <v>3.5</v>
      </c>
      <c r="N946" s="19">
        <f>N945+'data'!$G$21*(M945-N945)/60*C945</f>
        <v>3.49994894514804</v>
      </c>
      <c r="O946" s="20">
        <f>IF(N946&lt;='data'!$G$22,1.89,1.47)</f>
        <v>1.47</v>
      </c>
      <c r="P946" s="19">
        <f>$A946</f>
        <v>4710</v>
      </c>
      <c r="Q946" s="20">
        <f>'data'!$G$23-'data'!$G$23*(1-('data'!$G$22^O946)/('data'!$G$22^O946+N946^O946))</f>
        <v>41.0712066663002</v>
      </c>
      <c r="R946" s="20">
        <f>VLOOKUP(IF(P946-'data'!$G$24&lt;0,0,P946-'data'!$G$24),P2:Q1104,2)</f>
        <v>41.0712305102978</v>
      </c>
    </row>
    <row r="947" ht="20.05" customHeight="1">
      <c r="A947" s="17">
        <f>$A946+C946</f>
        <v>4715</v>
      </c>
      <c r="B947" s="18">
        <v>3.5</v>
      </c>
      <c r="C947" s="19">
        <v>5</v>
      </c>
      <c r="D947" t="b" s="20">
        <v>0</v>
      </c>
      <c r="E947" s="21"/>
      <c r="F947" s="22">
        <f>3600*(B947*'data'!$C$15/1000-H947-I946)/C947</f>
        <v>597.523239816240</v>
      </c>
      <c r="G947" s="22">
        <f>IF(F947&gt;'data'!$H$28,'data'!$H$28,IF(F947&lt;0,0,F947))</f>
        <v>597.523239816240</v>
      </c>
      <c r="H947" s="22">
        <f>(J947*'data'!$C$16+K947*OFFSET('data'!$C$17,0,D947)-I946*(OFFSET('data'!$C$18,0,D947)+'data'!$C$19+OFFSET('data'!$C$20,0,D947)))*$C947/60</f>
        <v>-0.829893388633681</v>
      </c>
      <c r="I947" s="22">
        <f>(G947/60)*$C947/60+H947+I946</f>
        <v>22.9087323943552</v>
      </c>
      <c r="J947" s="22">
        <f>J946+('data'!$C$19*I946-'data'!$C$16*J946)*$C947/60</f>
        <v>93.9769055462545</v>
      </c>
      <c r="K947" s="22">
        <f>K946+(OFFSET('data'!$C$20,0,D947)*I946-OFFSET('data'!$C$17,0,D947)*K946)*$C947/60</f>
        <v>277.459743209177</v>
      </c>
      <c r="L947" s="23">
        <f>$A947/60</f>
        <v>78.5833333333333</v>
      </c>
      <c r="M947" s="19">
        <f>I947/'data'!$C$15*1000</f>
        <v>3.5</v>
      </c>
      <c r="N947" s="19">
        <f>N946+'data'!$G$21*(M946-N946)/60*C946</f>
        <v>3.49994954592137</v>
      </c>
      <c r="O947" s="20">
        <f>IF(N947&lt;='data'!$G$22,1.89,1.47)</f>
        <v>1.47</v>
      </c>
      <c r="P947" s="19">
        <f>$A947</f>
        <v>4715</v>
      </c>
      <c r="Q947" s="20">
        <f>'data'!$G$23-'data'!$G$23*(1-('data'!$G$22^O947)/('data'!$G$22^O947+N947^O947))</f>
        <v>41.0712008796268</v>
      </c>
      <c r="R947" s="20">
        <f>VLOOKUP(IF(P947-'data'!$G$24&lt;0,0,P947-'data'!$G$24),P2:Q1104,2)</f>
        <v>41.0712244430422</v>
      </c>
    </row>
    <row r="948" ht="20.05" customHeight="1">
      <c r="A948" s="17">
        <f>$A947+C947</f>
        <v>4720</v>
      </c>
      <c r="B948" s="18">
        <v>3.5</v>
      </c>
      <c r="C948" s="19">
        <v>5</v>
      </c>
      <c r="D948" t="b" s="20">
        <v>0</v>
      </c>
      <c r="E948" s="21"/>
      <c r="F948" s="22">
        <f>3600*(B948*'data'!$C$15/1000-H948-I947)/C948</f>
        <v>597.453772869037</v>
      </c>
      <c r="G948" s="22">
        <f>IF(F948&gt;'data'!$H$28,'data'!$H$28,IF(F948&lt;0,0,F948))</f>
        <v>597.453772869037</v>
      </c>
      <c r="H948" s="22">
        <f>(J948*'data'!$C$16+K948*OFFSET('data'!$C$17,0,D948)-I947*(OFFSET('data'!$C$18,0,D948)+'data'!$C$19+OFFSET('data'!$C$20,0,D948)))*$C948/60</f>
        <v>-0.829796906762567</v>
      </c>
      <c r="I948" s="22">
        <f>(G948/60)*$C948/60+H948+I947</f>
        <v>22.9087323943552</v>
      </c>
      <c r="J948" s="22">
        <f>J947+('data'!$C$19*I947-'data'!$C$16*J947)*$C948/60</f>
        <v>93.9790737045932</v>
      </c>
      <c r="K948" s="22">
        <f>K947+(OFFSET('data'!$C$20,0,D948)*I947-OFFSET('data'!$C$17,0,D948)*K947)*$C948/60</f>
        <v>277.710391407425</v>
      </c>
      <c r="L948" s="23">
        <f>$A948/60</f>
        <v>78.6666666666667</v>
      </c>
      <c r="M948" s="19">
        <f>I948/'data'!$C$15*1000</f>
        <v>3.5</v>
      </c>
      <c r="N948" s="19">
        <f>N947+'data'!$G$21*(M947-N947)/60*C947</f>
        <v>3.49995013962527</v>
      </c>
      <c r="O948" s="20">
        <f>IF(N948&lt;='data'!$G$22,1.89,1.47)</f>
        <v>1.47</v>
      </c>
      <c r="P948" s="19">
        <f>$A948</f>
        <v>4720</v>
      </c>
      <c r="Q948" s="20">
        <f>'data'!$G$23-'data'!$G$23*(1-('data'!$G$22^O948)/('data'!$G$22^O948+N948^O948))</f>
        <v>41.0711951610475</v>
      </c>
      <c r="R948" s="20">
        <f>VLOOKUP(IF(P948-'data'!$G$24&lt;0,0,P948-'data'!$G$24),P2:Q1104,2)</f>
        <v>41.0712184471825</v>
      </c>
    </row>
    <row r="949" ht="20.05" customHeight="1">
      <c r="A949" s="17">
        <f>$A948+C948</f>
        <v>4725</v>
      </c>
      <c r="B949" s="18">
        <v>3.5</v>
      </c>
      <c r="C949" s="19">
        <v>5</v>
      </c>
      <c r="D949" t="b" s="20">
        <v>0</v>
      </c>
      <c r="E949" s="21"/>
      <c r="F949" s="22">
        <f>3600*(B949*'data'!$C$15/1000-H949-I948)/C949</f>
        <v>597.3843798337811</v>
      </c>
      <c r="G949" s="22">
        <f>IF(F949&gt;'data'!$H$28,'data'!$H$28,IF(F949&lt;0,0,F949))</f>
        <v>597.3843798337811</v>
      </c>
      <c r="H949" s="22">
        <f>(J949*'data'!$C$16+K949*OFFSET('data'!$C$17,0,D949)-I948*(OFFSET('data'!$C$18,0,D949)+'data'!$C$19+OFFSET('data'!$C$20,0,D949)))*$C949/60</f>
        <v>-0.829700527546933</v>
      </c>
      <c r="I949" s="22">
        <f>(G949/60)*$C949/60+H949+I948</f>
        <v>22.9087323943552</v>
      </c>
      <c r="J949" s="22">
        <f>J948+('data'!$C$19*I948-'data'!$C$16*J948)*$C949/60</f>
        <v>93.98122913940369</v>
      </c>
      <c r="K949" s="22">
        <f>K948+(OFFSET('data'!$C$20,0,D949)*I948-OFFSET('data'!$C$17,0,D949)*K948)*$C949/60</f>
        <v>277.960955847331</v>
      </c>
      <c r="L949" s="23">
        <f>$A949/60</f>
        <v>78.75</v>
      </c>
      <c r="M949" s="19">
        <f>I949/'data'!$C$15*1000</f>
        <v>3.5</v>
      </c>
      <c r="N949" s="19">
        <f>N948+'data'!$G$21*(M948-N948)/60*C948</f>
        <v>3.49995072634293</v>
      </c>
      <c r="O949" s="20">
        <f>IF(N949&lt;='data'!$G$22,1.89,1.47)</f>
        <v>1.47</v>
      </c>
      <c r="P949" s="19">
        <f>$A949</f>
        <v>4725</v>
      </c>
      <c r="Q949" s="20">
        <f>'data'!$G$23-'data'!$G$23*(1-('data'!$G$22^O949)/('data'!$G$22^O949+N949^O949))</f>
        <v>41.0711895097612</v>
      </c>
      <c r="R949" s="20">
        <f>VLOOKUP(IF(P949-'data'!$G$24&lt;0,0,P949-'data'!$G$24),P2:Q1104,2)</f>
        <v>41.0712125218786</v>
      </c>
    </row>
    <row r="950" ht="20.05" customHeight="1">
      <c r="A950" s="17">
        <f>$A949+C949</f>
        <v>4730</v>
      </c>
      <c r="B950" s="18">
        <v>3.5</v>
      </c>
      <c r="C950" s="19">
        <v>5</v>
      </c>
      <c r="D950" t="b" s="20">
        <v>0</v>
      </c>
      <c r="E950" s="21"/>
      <c r="F950" s="22">
        <f>3600*(B950*'data'!$C$15/1000-H950-I949)/C950</f>
        <v>597.3150603882571</v>
      </c>
      <c r="G950" s="22">
        <f>IF(F950&gt;'data'!$H$28,'data'!$H$28,IF(F950&lt;0,0,F950))</f>
        <v>597.3150603882571</v>
      </c>
      <c r="H950" s="22">
        <f>(J950*'data'!$C$16+K950*OFFSET('data'!$C$17,0,D950)-I949*(OFFSET('data'!$C$18,0,D950)+'data'!$C$19+OFFSET('data'!$C$20,0,D950)))*$C950/60</f>
        <v>-0.829604250539261</v>
      </c>
      <c r="I950" s="22">
        <f>(G950/60)*$C950/60+H950+I949</f>
        <v>22.9087323943552</v>
      </c>
      <c r="J950" s="22">
        <f>J949+('data'!$C$19*I949-'data'!$C$16*J949)*$C950/60</f>
        <v>93.9833719253522</v>
      </c>
      <c r="K950" s="22">
        <f>K949+(OFFSET('data'!$C$20,0,D950)*I949-OFFSET('data'!$C$17,0,D950)*K949)*$C950/60</f>
        <v>278.211436556883</v>
      </c>
      <c r="L950" s="23">
        <f>$A950/60</f>
        <v>78.8333333333333</v>
      </c>
      <c r="M950" s="19">
        <f>I950/'data'!$C$15*1000</f>
        <v>3.5</v>
      </c>
      <c r="N950" s="19">
        <f>N949+'data'!$G$21*(M949-N949)/60*C949</f>
        <v>3.49995130615656</v>
      </c>
      <c r="O950" s="20">
        <f>IF(N950&lt;='data'!$G$22,1.89,1.47)</f>
        <v>1.47</v>
      </c>
      <c r="P950" s="19">
        <f>$A950</f>
        <v>4730</v>
      </c>
      <c r="Q950" s="20">
        <f>'data'!$G$23-'data'!$G$23*(1-('data'!$G$22^O950)/('data'!$G$22^O950+N950^O950))</f>
        <v>41.0711839249758</v>
      </c>
      <c r="R950" s="20">
        <f>VLOOKUP(IF(P950-'data'!$G$24&lt;0,0,P950-'data'!$G$24),P2:Q1104,2)</f>
        <v>41.0712066663002</v>
      </c>
    </row>
    <row r="951" ht="20.05" customHeight="1">
      <c r="A951" s="17">
        <f>$A950+C950</f>
        <v>4735</v>
      </c>
      <c r="B951" s="18">
        <v>3.5</v>
      </c>
      <c r="C951" s="19">
        <v>5</v>
      </c>
      <c r="D951" t="b" s="20">
        <v>0</v>
      </c>
      <c r="E951" s="21"/>
      <c r="F951" s="22">
        <f>3600*(B951*'data'!$C$15/1000-H951-I950)/C951</f>
        <v>597.245814212103</v>
      </c>
      <c r="G951" s="22">
        <f>IF(F951&gt;'data'!$H$28,'data'!$H$28,IF(F951&lt;0,0,F951))</f>
        <v>597.245814212103</v>
      </c>
      <c r="H951" s="22">
        <f>(J951*'data'!$C$16+K951*OFFSET('data'!$C$17,0,D951)-I950*(OFFSET('data'!$C$18,0,D951)+'data'!$C$19+OFFSET('data'!$C$20,0,D951)))*$C951/60</f>
        <v>-0.829508075294602</v>
      </c>
      <c r="I951" s="22">
        <f>(G951/60)*$C951/60+H951+I950</f>
        <v>22.9087323943552</v>
      </c>
      <c r="J951" s="22">
        <f>J950+('data'!$C$19*I950-'data'!$C$16*J950)*$C951/60</f>
        <v>93.9855021366667</v>
      </c>
      <c r="K951" s="22">
        <f>K950+(OFFSET('data'!$C$20,0,D951)*I950-OFFSET('data'!$C$17,0,D951)*K950)*$C951/60</f>
        <v>278.461833564061</v>
      </c>
      <c r="L951" s="23">
        <f>$A951/60</f>
        <v>78.9166666666667</v>
      </c>
      <c r="M951" s="19">
        <f>I951/'data'!$C$15*1000</f>
        <v>3.5</v>
      </c>
      <c r="N951" s="19">
        <f>N950+'data'!$G$21*(M950-N950)/60*C950</f>
        <v>3.4999518791474</v>
      </c>
      <c r="O951" s="20">
        <f>IF(N951&lt;='data'!$G$22,1.89,1.47)</f>
        <v>1.47</v>
      </c>
      <c r="P951" s="19">
        <f>$A951</f>
        <v>4735</v>
      </c>
      <c r="Q951" s="20">
        <f>'data'!$G$23-'data'!$G$23*(1-('data'!$G$22^O951)/('data'!$G$22^O951+N951^O951))</f>
        <v>41.0711784059088</v>
      </c>
      <c r="R951" s="20">
        <f>VLOOKUP(IF(P951-'data'!$G$24&lt;0,0,P951-'data'!$G$24),P2:Q1104,2)</f>
        <v>41.0712008796268</v>
      </c>
    </row>
    <row r="952" ht="20.05" customHeight="1">
      <c r="A952" s="17">
        <f>$A951+C951</f>
        <v>4740</v>
      </c>
      <c r="B952" s="18">
        <v>3.5</v>
      </c>
      <c r="C952" s="19">
        <v>5</v>
      </c>
      <c r="D952" t="b" s="20">
        <v>0</v>
      </c>
      <c r="E952" s="21"/>
      <c r="F952" s="22">
        <f>3600*(B952*'data'!$C$15/1000-H952-I951)/C952</f>
        <v>597.1766409868</v>
      </c>
      <c r="G952" s="22">
        <f>IF(F952&gt;'data'!$H$28,'data'!$H$28,IF(F952&lt;0,0,F952))</f>
        <v>597.1766409868</v>
      </c>
      <c r="H952" s="22">
        <f>(J952*'data'!$C$16+K952*OFFSET('data'!$C$17,0,D952)-I951*(OFFSET('data'!$C$18,0,D952)+'data'!$C$19+OFFSET('data'!$C$20,0,D952)))*$C952/60</f>
        <v>-0.82941200137057</v>
      </c>
      <c r="I952" s="22">
        <f>(G952/60)*$C952/60+H952+I951</f>
        <v>22.9087323943552</v>
      </c>
      <c r="J952" s="22">
        <f>J951+('data'!$C$19*I951-'data'!$C$16*J951)*$C952/60</f>
        <v>93.9876198471397</v>
      </c>
      <c r="K952" s="22">
        <f>K951+(OFFSET('data'!$C$20,0,D952)*I951-OFFSET('data'!$C$17,0,D952)*K951)*$C952/60</f>
        <v>278.712146896836</v>
      </c>
      <c r="L952" s="23">
        <f>$A952/60</f>
        <v>79</v>
      </c>
      <c r="M952" s="19">
        <f>I952/'data'!$C$15*1000</f>
        <v>3.5</v>
      </c>
      <c r="N952" s="19">
        <f>N951+'data'!$G$21*(M951-N951)/60*C951</f>
        <v>3.49995244539573</v>
      </c>
      <c r="O952" s="20">
        <f>IF(N952&lt;='data'!$G$22,1.89,1.47)</f>
        <v>1.47</v>
      </c>
      <c r="P952" s="19">
        <f>$A952</f>
        <v>4740</v>
      </c>
      <c r="Q952" s="20">
        <f>'data'!$G$23-'data'!$G$23*(1-('data'!$G$22^O952)/('data'!$G$22^O952+N952^O952))</f>
        <v>41.0711729517869</v>
      </c>
      <c r="R952" s="20">
        <f>VLOOKUP(IF(P952-'data'!$G$24&lt;0,0,P952-'data'!$G$24),P2:Q1104,2)</f>
        <v>41.0711951610475</v>
      </c>
    </row>
    <row r="953" ht="20.05" customHeight="1">
      <c r="A953" s="17">
        <f>$A952+C952</f>
        <v>4745</v>
      </c>
      <c r="B953" s="18">
        <v>3.5</v>
      </c>
      <c r="C953" s="19">
        <v>5</v>
      </c>
      <c r="D953" t="b" s="20">
        <v>0</v>
      </c>
      <c r="E953" s="21"/>
      <c r="F953" s="22">
        <f>3600*(B953*'data'!$C$15/1000-H953-I952)/C953</f>
        <v>597.107540395661</v>
      </c>
      <c r="G953" s="22">
        <f>IF(F953&gt;'data'!$H$28,'data'!$H$28,IF(F953&lt;0,0,F953))</f>
        <v>597.107540395661</v>
      </c>
      <c r="H953" s="22">
        <f>(J953*'data'!$C$16+K953*OFFSET('data'!$C$17,0,D953)-I952*(OFFSET('data'!$C$18,0,D953)+'data'!$C$19+OFFSET('data'!$C$20,0,D953)))*$C953/60</f>
        <v>-0.829316028327322</v>
      </c>
      <c r="I953" s="22">
        <f>(G953/60)*$C953/60+H953+I952</f>
        <v>22.9087323943552</v>
      </c>
      <c r="J953" s="22">
        <f>J952+('data'!$C$19*I952-'data'!$C$16*J952)*$C953/60</f>
        <v>93.98972513013059</v>
      </c>
      <c r="K953" s="22">
        <f>K952+(OFFSET('data'!$C$20,0,D953)*I952-OFFSET('data'!$C$17,0,D953)*K952)*$C953/60</f>
        <v>278.962376583169</v>
      </c>
      <c r="L953" s="23">
        <f>$A953/60</f>
        <v>79.0833333333333</v>
      </c>
      <c r="M953" s="19">
        <f>I953/'data'!$C$15*1000</f>
        <v>3.5</v>
      </c>
      <c r="N953" s="19">
        <f>N952+'data'!$G$21*(M952-N952)/60*C952</f>
        <v>3.4999530049809</v>
      </c>
      <c r="O953" s="20">
        <f>IF(N953&lt;='data'!$G$22,1.89,1.47)</f>
        <v>1.47</v>
      </c>
      <c r="P953" s="19">
        <f>$A953</f>
        <v>4745</v>
      </c>
      <c r="Q953" s="20">
        <f>'data'!$G$23-'data'!$G$23*(1-('data'!$G$22^O953)/('data'!$G$22^O953+N953^O953))</f>
        <v>41.0711675618459</v>
      </c>
      <c r="R953" s="20">
        <f>VLOOKUP(IF(P953-'data'!$G$24&lt;0,0,P953-'data'!$G$24),P2:Q1104,2)</f>
        <v>41.0711895097612</v>
      </c>
    </row>
    <row r="954" ht="20.05" customHeight="1">
      <c r="A954" s="17">
        <f>$A953+C953</f>
        <v>4750</v>
      </c>
      <c r="B954" s="18">
        <v>3.5</v>
      </c>
      <c r="C954" s="19">
        <v>5</v>
      </c>
      <c r="D954" t="b" s="20">
        <v>0</v>
      </c>
      <c r="E954" s="21"/>
      <c r="F954" s="22">
        <f>3600*(B954*'data'!$C$15/1000-H954-I953)/C954</f>
        <v>597.038512123821</v>
      </c>
      <c r="G954" s="22">
        <f>IF(F954&gt;'data'!$H$28,'data'!$H$28,IF(F954&lt;0,0,F954))</f>
        <v>597.038512123821</v>
      </c>
      <c r="H954" s="22">
        <f>(J954*'data'!$C$16+K954*OFFSET('data'!$C$17,0,D954)-I953*(OFFSET('data'!$C$18,0,D954)+'data'!$C$19+OFFSET('data'!$C$20,0,D954)))*$C954/60</f>
        <v>-0.829220155727544</v>
      </c>
      <c r="I954" s="22">
        <f>(G954/60)*$C954/60+H954+I953</f>
        <v>22.9087323943552</v>
      </c>
      <c r="J954" s="22">
        <f>J953+('data'!$C$19*I953-'data'!$C$16*J953)*$C954/60</f>
        <v>93.9918180585683</v>
      </c>
      <c r="K954" s="22">
        <f>K953+(OFFSET('data'!$C$20,0,D954)*I953-OFFSET('data'!$C$17,0,D954)*K953)*$C954/60</f>
        <v>279.212522651012</v>
      </c>
      <c r="L954" s="23">
        <f>$A954/60</f>
        <v>79.1666666666667</v>
      </c>
      <c r="M954" s="19">
        <f>I954/'data'!$C$15*1000</f>
        <v>3.5</v>
      </c>
      <c r="N954" s="19">
        <f>N953+'data'!$G$21*(M953-N953)/60*C953</f>
        <v>3.49995355798131</v>
      </c>
      <c r="O954" s="20">
        <f>IF(N954&lt;='data'!$G$22,1.89,1.47)</f>
        <v>1.47</v>
      </c>
      <c r="P954" s="19">
        <f>$A954</f>
        <v>4750</v>
      </c>
      <c r="Q954" s="20">
        <f>'data'!$G$23-'data'!$G$23*(1-('data'!$G$22^O954)/('data'!$G$22^O954+N954^O954))</f>
        <v>41.0711622353304</v>
      </c>
      <c r="R954" s="20">
        <f>VLOOKUP(IF(P954-'data'!$G$24&lt;0,0,P954-'data'!$G$24),P2:Q1104,2)</f>
        <v>41.0711839249758</v>
      </c>
    </row>
    <row r="955" ht="20.05" customHeight="1">
      <c r="A955" s="17">
        <f>$A954+C954</f>
        <v>4755</v>
      </c>
      <c r="B955" s="18">
        <v>3.5</v>
      </c>
      <c r="C955" s="19">
        <v>5</v>
      </c>
      <c r="D955" t="b" s="20">
        <v>0</v>
      </c>
      <c r="E955" s="21"/>
      <c r="F955" s="22">
        <f>3600*(B955*'data'!$C$15/1000-H955-I954)/C955</f>
        <v>596.969555858224</v>
      </c>
      <c r="G955" s="22">
        <f>IF(F955&gt;'data'!$H$28,'data'!$H$28,IF(F955&lt;0,0,F955))</f>
        <v>596.969555858224</v>
      </c>
      <c r="H955" s="22">
        <f>(J955*'data'!$C$16+K955*OFFSET('data'!$C$17,0,D955)-I954*(OFFSET('data'!$C$18,0,D955)+'data'!$C$19+OFFSET('data'!$C$20,0,D955)))*$C955/60</f>
        <v>-0.829124383136437</v>
      </c>
      <c r="I955" s="22">
        <f>(G955/60)*$C955/60+H955+I954</f>
        <v>22.9087323943552</v>
      </c>
      <c r="J955" s="22">
        <f>J954+('data'!$C$19*I954-'data'!$C$16*J954)*$C955/60</f>
        <v>93.99389870495369</v>
      </c>
      <c r="K955" s="22">
        <f>K954+(OFFSET('data'!$C$20,0,D955)*I954-OFFSET('data'!$C$17,0,D955)*K954)*$C955/60</f>
        <v>279.462585128308</v>
      </c>
      <c r="L955" s="23">
        <f>$A955/60</f>
        <v>79.25</v>
      </c>
      <c r="M955" s="19">
        <f>I955/'data'!$C$15*1000</f>
        <v>3.5</v>
      </c>
      <c r="N955" s="19">
        <f>N954+'data'!$G$21*(M954-N954)/60*C954</f>
        <v>3.49995410447445</v>
      </c>
      <c r="O955" s="20">
        <f>IF(N955&lt;='data'!$G$22,1.89,1.47)</f>
        <v>1.47</v>
      </c>
      <c r="P955" s="19">
        <f>$A955</f>
        <v>4755</v>
      </c>
      <c r="Q955" s="20">
        <f>'data'!$G$23-'data'!$G$23*(1-('data'!$G$22^O955)/('data'!$G$22^O955+N955^O955))</f>
        <v>41.0711569714941</v>
      </c>
      <c r="R955" s="20">
        <f>VLOOKUP(IF(P955-'data'!$G$24&lt;0,0,P955-'data'!$G$24),P2:Q1104,2)</f>
        <v>41.0711784059088</v>
      </c>
    </row>
    <row r="956" ht="20.05" customHeight="1">
      <c r="A956" s="17">
        <f>$A955+C955</f>
        <v>4760</v>
      </c>
      <c r="B956" s="18">
        <v>3.5</v>
      </c>
      <c r="C956" s="19">
        <v>5</v>
      </c>
      <c r="D956" t="b" s="20">
        <v>0</v>
      </c>
      <c r="E956" s="21"/>
      <c r="F956" s="22">
        <f>3600*(B956*'data'!$C$15/1000-H956-I955)/C956</f>
        <v>596.900671287615</v>
      </c>
      <c r="G956" s="22">
        <f>IF(F956&gt;'data'!$H$28,'data'!$H$28,IF(F956&lt;0,0,F956))</f>
        <v>596.900671287615</v>
      </c>
      <c r="H956" s="22">
        <f>(J956*'data'!$C$16+K956*OFFSET('data'!$C$17,0,D956)-I955*(OFFSET('data'!$C$18,0,D956)+'data'!$C$19+OFFSET('data'!$C$20,0,D956)))*$C956/60</f>
        <v>-0.829028710121702</v>
      </c>
      <c r="I956" s="22">
        <f>(G956/60)*$C956/60+H956+I955</f>
        <v>22.9087323943552</v>
      </c>
      <c r="J956" s="22">
        <f>J955+('data'!$C$19*I955-'data'!$C$16*J955)*$C956/60</f>
        <v>93.9959671413624</v>
      </c>
      <c r="K956" s="22">
        <f>K955+(OFFSET('data'!$C$20,0,D956)*I955-OFFSET('data'!$C$17,0,D956)*K955)*$C956/60</f>
        <v>279.712564042989</v>
      </c>
      <c r="L956" s="23">
        <f>$A956/60</f>
        <v>79.3333333333333</v>
      </c>
      <c r="M956" s="19">
        <f>I956/'data'!$C$15*1000</f>
        <v>3.5</v>
      </c>
      <c r="N956" s="19">
        <f>N955+'data'!$G$21*(M955-N955)/60*C955</f>
        <v>3.49995464453689</v>
      </c>
      <c r="O956" s="20">
        <f>IF(N956&lt;='data'!$G$22,1.89,1.47)</f>
        <v>1.47</v>
      </c>
      <c r="P956" s="19">
        <f>$A956</f>
        <v>4760</v>
      </c>
      <c r="Q956" s="20">
        <f>'data'!$G$23-'data'!$G$23*(1-('data'!$G$22^O956)/('data'!$G$22^O956+N956^O956))</f>
        <v>41.0711517695994</v>
      </c>
      <c r="R956" s="20">
        <f>VLOOKUP(IF(P956-'data'!$G$24&lt;0,0,P956-'data'!$G$24),P2:Q1104,2)</f>
        <v>41.0711729517869</v>
      </c>
    </row>
    <row r="957" ht="20.05" customHeight="1">
      <c r="A957" s="17">
        <f>$A956+C956</f>
        <v>4765</v>
      </c>
      <c r="B957" s="18">
        <v>3.5</v>
      </c>
      <c r="C957" s="19">
        <v>5</v>
      </c>
      <c r="D957" t="b" s="20">
        <v>0</v>
      </c>
      <c r="E957" s="21"/>
      <c r="F957" s="22">
        <f>3600*(B957*'data'!$C$15/1000-H957-I956)/C957</f>
        <v>596.831858102528</v>
      </c>
      <c r="G957" s="22">
        <f>IF(F957&gt;'data'!$H$28,'data'!$H$28,IF(F957&lt;0,0,F957))</f>
        <v>596.831858102528</v>
      </c>
      <c r="H957" s="22">
        <f>(J957*'data'!$C$16+K957*OFFSET('data'!$C$17,0,D957)-I956*(OFFSET('data'!$C$18,0,D957)+'data'!$C$19+OFFSET('data'!$C$20,0,D957)))*$C957/60</f>
        <v>-0.828933136253526</v>
      </c>
      <c r="I957" s="22">
        <f>(G957/60)*$C957/60+H957+I956</f>
        <v>22.9087323943552</v>
      </c>
      <c r="J957" s="22">
        <f>J956+('data'!$C$19*I956-'data'!$C$16*J956)*$C957/60</f>
        <v>93.9980234394468</v>
      </c>
      <c r="K957" s="22">
        <f>K956+(OFFSET('data'!$C$20,0,D957)*I956-OFFSET('data'!$C$17,0,D957)*K956)*$C957/60</f>
        <v>279.962459422980</v>
      </c>
      <c r="L957" s="23">
        <f>$A957/60</f>
        <v>79.4166666666667</v>
      </c>
      <c r="M957" s="19">
        <f>I957/'data'!$C$15*1000</f>
        <v>3.5</v>
      </c>
      <c r="N957" s="19">
        <f>N956+'data'!$G$21*(M956-N956)/60*C956</f>
        <v>3.4999551782443</v>
      </c>
      <c r="O957" s="20">
        <f>IF(N957&lt;='data'!$G$22,1.89,1.47)</f>
        <v>1.47</v>
      </c>
      <c r="P957" s="19">
        <f>$A957</f>
        <v>4765</v>
      </c>
      <c r="Q957" s="20">
        <f>'data'!$G$23-'data'!$G$23*(1-('data'!$G$22^O957)/('data'!$G$22^O957+N957^O957))</f>
        <v>41.0711466289174</v>
      </c>
      <c r="R957" s="20">
        <f>VLOOKUP(IF(P957-'data'!$G$24&lt;0,0,P957-'data'!$G$24),P2:Q1104,2)</f>
        <v>41.0711675618459</v>
      </c>
    </row>
    <row r="958" ht="20.05" customHeight="1">
      <c r="A958" s="17">
        <f>$A957+C957</f>
        <v>4770</v>
      </c>
      <c r="B958" s="18">
        <v>3.5</v>
      </c>
      <c r="C958" s="19">
        <v>5</v>
      </c>
      <c r="D958" t="b" s="20">
        <v>0</v>
      </c>
      <c r="E958" s="21"/>
      <c r="F958" s="22">
        <f>3600*(B958*'data'!$C$15/1000-H958-I957)/C958</f>
        <v>596.7631159952761</v>
      </c>
      <c r="G958" s="22">
        <f>IF(F958&gt;'data'!$H$28,'data'!$H$28,IF(F958&lt;0,0,F958))</f>
        <v>596.7631159952761</v>
      </c>
      <c r="H958" s="22">
        <f>(J958*'data'!$C$16+K958*OFFSET('data'!$C$17,0,D958)-I957*(OFFSET('data'!$C$18,0,D958)+'data'!$C$19+OFFSET('data'!$C$20,0,D958)))*$C958/60</f>
        <v>-0.828837661104565</v>
      </c>
      <c r="I958" s="22">
        <f>(G958/60)*$C958/60+H958+I957</f>
        <v>22.9087323943552</v>
      </c>
      <c r="J958" s="22">
        <f>J957+('data'!$C$19*I957-'data'!$C$16*J957)*$C958/60</f>
        <v>94.0000676704389</v>
      </c>
      <c r="K958" s="22">
        <f>K957+(OFFSET('data'!$C$20,0,D958)*I957-OFFSET('data'!$C$17,0,D958)*K957)*$C958/60</f>
        <v>280.212271296195</v>
      </c>
      <c r="L958" s="23">
        <f>$A958/60</f>
        <v>79.5</v>
      </c>
      <c r="M958" s="19">
        <f>I958/'data'!$C$15*1000</f>
        <v>3.5</v>
      </c>
      <c r="N958" s="19">
        <f>N957+'data'!$G$21*(M957-N957)/60*C957</f>
        <v>3.49995570567146</v>
      </c>
      <c r="O958" s="20">
        <f>IF(N958&lt;='data'!$G$22,1.89,1.47)</f>
        <v>1.47</v>
      </c>
      <c r="P958" s="19">
        <f>$A958</f>
        <v>4770</v>
      </c>
      <c r="Q958" s="20">
        <f>'data'!$G$23-'data'!$G$23*(1-('data'!$G$22^O958)/('data'!$G$22^O958+N958^O958))</f>
        <v>41.0711415487279</v>
      </c>
      <c r="R958" s="20">
        <f>VLOOKUP(IF(P958-'data'!$G$24&lt;0,0,P958-'data'!$G$24),P2:Q1104,2)</f>
        <v>41.0711622353304</v>
      </c>
    </row>
    <row r="959" ht="20.05" customHeight="1">
      <c r="A959" s="17">
        <f>$A958+C958</f>
        <v>4775</v>
      </c>
      <c r="B959" s="18">
        <v>3.5</v>
      </c>
      <c r="C959" s="19">
        <v>5</v>
      </c>
      <c r="D959" t="b" s="20">
        <v>0</v>
      </c>
      <c r="E959" s="21"/>
      <c r="F959" s="22">
        <f>3600*(B959*'data'!$C$15/1000-H959-I958)/C959</f>
        <v>596.694444659941</v>
      </c>
      <c r="G959" s="22">
        <f>IF(F959&gt;'data'!$H$28,'data'!$H$28,IF(F959&lt;0,0,F959))</f>
        <v>596.694444659941</v>
      </c>
      <c r="H959" s="22">
        <f>(J959*'data'!$C$16+K959*OFFSET('data'!$C$17,0,D959)-I958*(OFFSET('data'!$C$18,0,D959)+'data'!$C$19+OFFSET('data'!$C$20,0,D959)))*$C959/60</f>
        <v>-0.828742284249933</v>
      </c>
      <c r="I959" s="22">
        <f>(G959/60)*$C959/60+H959+I958</f>
        <v>22.9087323943552</v>
      </c>
      <c r="J959" s="22">
        <f>J958+('data'!$C$19*I958-'data'!$C$16*J958)*$C959/60</f>
        <v>94.0020999051528</v>
      </c>
      <c r="K959" s="22">
        <f>K958+(OFFSET('data'!$C$20,0,D959)*I958-OFFSET('data'!$C$17,0,D959)*K958)*$C959/60</f>
        <v>280.461999690539</v>
      </c>
      <c r="L959" s="23">
        <f>$A959/60</f>
        <v>79.5833333333333</v>
      </c>
      <c r="M959" s="19">
        <f>I959/'data'!$C$15*1000</f>
        <v>3.5</v>
      </c>
      <c r="N959" s="19">
        <f>N958+'data'!$G$21*(M958-N958)/60*C958</f>
        <v>3.49995622689227</v>
      </c>
      <c r="O959" s="20">
        <f>IF(N959&lt;='data'!$G$22,1.89,1.47)</f>
        <v>1.47</v>
      </c>
      <c r="P959" s="19">
        <f>$A959</f>
        <v>4775</v>
      </c>
      <c r="Q959" s="20">
        <f>'data'!$G$23-'data'!$G$23*(1-('data'!$G$22^O959)/('data'!$G$22^O959+N959^O959))</f>
        <v>41.0711365283189</v>
      </c>
      <c r="R959" s="20">
        <f>VLOOKUP(IF(P959-'data'!$G$24&lt;0,0,P959-'data'!$G$24),P2:Q1104,2)</f>
        <v>41.0711569714941</v>
      </c>
    </row>
    <row r="960" ht="20.05" customHeight="1">
      <c r="A960" s="17">
        <f>$A959+C959</f>
        <v>4780</v>
      </c>
      <c r="B960" s="18">
        <v>3.5</v>
      </c>
      <c r="C960" s="19">
        <v>5</v>
      </c>
      <c r="D960" t="b" s="20">
        <v>0</v>
      </c>
      <c r="E960" s="21"/>
      <c r="F960" s="22">
        <f>3600*(B960*'data'!$C$15/1000-H960-I959)/C960</f>
        <v>596.625843792362</v>
      </c>
      <c r="G960" s="22">
        <f>IF(F960&gt;'data'!$H$28,'data'!$H$28,IF(F960&lt;0,0,F960))</f>
        <v>596.625843792362</v>
      </c>
      <c r="H960" s="22">
        <f>(J960*'data'!$C$16+K960*OFFSET('data'!$C$17,0,D960)-I959*(OFFSET('data'!$C$18,0,D960)+'data'!$C$19+OFFSET('data'!$C$20,0,D960)))*$C960/60</f>
        <v>-0.828647005267184</v>
      </c>
      <c r="I960" s="22">
        <f>(G960/60)*$C960/60+H960+I959</f>
        <v>22.9087323943552</v>
      </c>
      <c r="J960" s="22">
        <f>J959+('data'!$C$19*I959-'data'!$C$16*J959)*$C960/60</f>
        <v>94.00412021398689</v>
      </c>
      <c r="K960" s="22">
        <f>K959+(OFFSET('data'!$C$20,0,D960)*I959-OFFSET('data'!$C$17,0,D960)*K959)*$C960/60</f>
        <v>280.711644633908</v>
      </c>
      <c r="L960" s="23">
        <f>$A960/60</f>
        <v>79.6666666666667</v>
      </c>
      <c r="M960" s="19">
        <f>I960/'data'!$C$15*1000</f>
        <v>3.5</v>
      </c>
      <c r="N960" s="19">
        <f>N959+'data'!$G$21*(M959-N959)/60*C959</f>
        <v>3.49995674197976</v>
      </c>
      <c r="O960" s="20">
        <f>IF(N960&lt;='data'!$G$22,1.89,1.47)</f>
        <v>1.47</v>
      </c>
      <c r="P960" s="19">
        <f>$A960</f>
        <v>4780</v>
      </c>
      <c r="Q960" s="20">
        <f>'data'!$G$23-'data'!$G$23*(1-('data'!$G$22^O960)/('data'!$G$22^O960+N960^O960))</f>
        <v>41.0711315669871</v>
      </c>
      <c r="R960" s="20">
        <f>VLOOKUP(IF(P960-'data'!$G$24&lt;0,0,P960-'data'!$G$24),P2:Q1104,2)</f>
        <v>41.0711517695994</v>
      </c>
    </row>
    <row r="961" ht="20.05" customHeight="1">
      <c r="A961" s="17">
        <f>$A960+C960</f>
        <v>4785</v>
      </c>
      <c r="B961" s="18">
        <v>3.5</v>
      </c>
      <c r="C961" s="19">
        <v>5</v>
      </c>
      <c r="D961" t="b" s="20">
        <v>0</v>
      </c>
      <c r="E961" s="21"/>
      <c r="F961" s="22">
        <f>3600*(B961*'data'!$C$15/1000-H961-I960)/C961</f>
        <v>596.5573130901259</v>
      </c>
      <c r="G961" s="22">
        <f>IF(F961&gt;'data'!$H$28,'data'!$H$28,IF(F961&lt;0,0,F961))</f>
        <v>596.5573130901259</v>
      </c>
      <c r="H961" s="22">
        <f>(J961*'data'!$C$16+K961*OFFSET('data'!$C$17,0,D961)-I960*(OFFSET('data'!$C$18,0,D961)+'data'!$C$19+OFFSET('data'!$C$20,0,D961)))*$C961/60</f>
        <v>-0.828551823736301</v>
      </c>
      <c r="I961" s="22">
        <f>(G961/60)*$C961/60+H961+I960</f>
        <v>22.9087323943552</v>
      </c>
      <c r="J961" s="22">
        <f>J960+('data'!$C$19*I960-'data'!$C$16*J960)*$C961/60</f>
        <v>94.0061286669265</v>
      </c>
      <c r="K961" s="22">
        <f>K960+(OFFSET('data'!$C$20,0,D961)*I960-OFFSET('data'!$C$17,0,D961)*K960)*$C961/60</f>
        <v>280.961206154189</v>
      </c>
      <c r="L961" s="23">
        <f>$A961/60</f>
        <v>79.75</v>
      </c>
      <c r="M961" s="19">
        <f>I961/'data'!$C$15*1000</f>
        <v>3.5</v>
      </c>
      <c r="N961" s="19">
        <f>N960+'data'!$G$21*(M960-N960)/60*C960</f>
        <v>3.49995725100611</v>
      </c>
      <c r="O961" s="20">
        <f>IF(N961&lt;='data'!$G$22,1.89,1.47)</f>
        <v>1.47</v>
      </c>
      <c r="P961" s="19">
        <f>$A961</f>
        <v>4785</v>
      </c>
      <c r="Q961" s="20">
        <f>'data'!$G$23-'data'!$G$23*(1-('data'!$G$22^O961)/('data'!$G$22^O961+N961^O961))</f>
        <v>41.0711266640371</v>
      </c>
      <c r="R961" s="20">
        <f>VLOOKUP(IF(P961-'data'!$G$24&lt;0,0,P961-'data'!$G$24),P2:Q1104,2)</f>
        <v>41.0711466289174</v>
      </c>
    </row>
    <row r="962" ht="20.05" customHeight="1">
      <c r="A962" s="17">
        <f>$A961+C961</f>
        <v>4790</v>
      </c>
      <c r="B962" s="18">
        <v>3.5</v>
      </c>
      <c r="C962" s="19">
        <v>5</v>
      </c>
      <c r="D962" t="b" s="20">
        <v>0</v>
      </c>
      <c r="E962" s="21"/>
      <c r="F962" s="22">
        <f>3600*(B962*'data'!$C$15/1000-H962-I961)/C962</f>
        <v>596.488852252558</v>
      </c>
      <c r="G962" s="22">
        <f>IF(F962&gt;'data'!$H$28,'data'!$H$28,IF(F962&lt;0,0,F962))</f>
        <v>596.488852252558</v>
      </c>
      <c r="H962" s="22">
        <f>(J962*'data'!$C$16+K962*OFFSET('data'!$C$17,0,D962)-I961*(OFFSET('data'!$C$18,0,D962)+'data'!$C$19+OFFSET('data'!$C$20,0,D962)))*$C962/60</f>
        <v>-0.828456739239679</v>
      </c>
      <c r="I962" s="22">
        <f>(G962/60)*$C962/60+H962+I961</f>
        <v>22.9087323943552</v>
      </c>
      <c r="J962" s="22">
        <f>J961+('data'!$C$19*I961-'data'!$C$16*J961)*$C962/60</f>
        <v>94.0081253335463</v>
      </c>
      <c r="K962" s="22">
        <f>K961+(OFFSET('data'!$C$20,0,D962)*I961-OFFSET('data'!$C$17,0,D962)*K961)*$C962/60</f>
        <v>281.210684279259</v>
      </c>
      <c r="L962" s="23">
        <f>$A962/60</f>
        <v>79.8333333333333</v>
      </c>
      <c r="M962" s="19">
        <f>I962/'data'!$C$15*1000</f>
        <v>3.5</v>
      </c>
      <c r="N962" s="19">
        <f>N961+'data'!$G$21*(M961-N961)/60*C961</f>
        <v>3.49995775404264</v>
      </c>
      <c r="O962" s="20">
        <f>IF(N962&lt;='data'!$G$22,1.89,1.47)</f>
        <v>1.47</v>
      </c>
      <c r="P962" s="19">
        <f>$A962</f>
        <v>4790</v>
      </c>
      <c r="Q962" s="20">
        <f>'data'!$G$23-'data'!$G$23*(1-('data'!$G$22^O962)/('data'!$G$22^O962+N962^O962))</f>
        <v>41.0711218187819</v>
      </c>
      <c r="R962" s="20">
        <f>VLOOKUP(IF(P962-'data'!$G$24&lt;0,0,P962-'data'!$G$24),P2:Q1104,2)</f>
        <v>41.0711415487279</v>
      </c>
    </row>
    <row r="963" ht="20.05" customHeight="1">
      <c r="A963" s="17">
        <f>$A962+C962</f>
        <v>4795</v>
      </c>
      <c r="B963" s="18">
        <v>3.5</v>
      </c>
      <c r="C963" s="19">
        <v>5</v>
      </c>
      <c r="D963" t="b" s="20">
        <v>0</v>
      </c>
      <c r="E963" s="21"/>
      <c r="F963" s="22">
        <f>3600*(B963*'data'!$C$15/1000-H963-I962)/C963</f>
        <v>596.420460980711</v>
      </c>
      <c r="G963" s="22">
        <f>IF(F963&gt;'data'!$H$28,'data'!$H$28,IF(F963&lt;0,0,F963))</f>
        <v>596.420460980711</v>
      </c>
      <c r="H963" s="22">
        <f>(J963*'data'!$C$16+K963*OFFSET('data'!$C$17,0,D963)-I962*(OFFSET('data'!$C$18,0,D963)+'data'!$C$19+OFFSET('data'!$C$20,0,D963)))*$C963/60</f>
        <v>-0.828361751362113</v>
      </c>
      <c r="I963" s="22">
        <f>(G963/60)*$C963/60+H963+I962</f>
        <v>22.9087323943552</v>
      </c>
      <c r="J963" s="22">
        <f>J962+('data'!$C$19*I962-'data'!$C$16*J962)*$C963/60</f>
        <v>94.01011028301259</v>
      </c>
      <c r="K963" s="22">
        <f>K962+(OFFSET('data'!$C$20,0,D963)*I962-OFFSET('data'!$C$17,0,D963)*K962)*$C963/60</f>
        <v>281.460079036986</v>
      </c>
      <c r="L963" s="23">
        <f>$A963/60</f>
        <v>79.9166666666667</v>
      </c>
      <c r="M963" s="19">
        <f>I963/'data'!$C$15*1000</f>
        <v>3.5</v>
      </c>
      <c r="N963" s="19">
        <f>N962+'data'!$G$21*(M962-N962)/60*C962</f>
        <v>3.49995825115983</v>
      </c>
      <c r="O963" s="20">
        <f>IF(N963&lt;='data'!$G$22,1.89,1.47)</f>
        <v>1.47</v>
      </c>
      <c r="P963" s="19">
        <f>$A963</f>
        <v>4795</v>
      </c>
      <c r="Q963" s="20">
        <f>'data'!$G$23-'data'!$G$23*(1-('data'!$G$22^O963)/('data'!$G$22^O963+N963^O963))</f>
        <v>41.0711170305428</v>
      </c>
      <c r="R963" s="20">
        <f>VLOOKUP(IF(P963-'data'!$G$24&lt;0,0,P963-'data'!$G$24),P2:Q1104,2)</f>
        <v>41.0711365283189</v>
      </c>
    </row>
    <row r="964" ht="20.05" customHeight="1">
      <c r="A964" s="17">
        <f>$A963+C963</f>
        <v>4800</v>
      </c>
      <c r="B964" s="18">
        <v>3.5</v>
      </c>
      <c r="C964" s="19">
        <v>5</v>
      </c>
      <c r="D964" t="b" s="20">
        <v>0</v>
      </c>
      <c r="E964" s="21"/>
      <c r="F964" s="22">
        <f>3600*(B964*'data'!$C$15/1000-H964-I963)/C964</f>
        <v>596.352138977353</v>
      </c>
      <c r="G964" s="22">
        <f>IF(F964&gt;'data'!$H$28,'data'!$H$28,IF(F964&lt;0,0,F964))</f>
        <v>596.352138977353</v>
      </c>
      <c r="H964" s="22">
        <f>(J964*'data'!$C$16+K964*OFFSET('data'!$C$17,0,D964)-I963*(OFFSET('data'!$C$18,0,D964)+'data'!$C$19+OFFSET('data'!$C$20,0,D964)))*$C964/60</f>
        <v>-0.828266859690783</v>
      </c>
      <c r="I964" s="22">
        <f>(G964/60)*$C964/60+H964+I963</f>
        <v>22.9087323943552</v>
      </c>
      <c r="J964" s="22">
        <f>J963+('data'!$C$19*I963-'data'!$C$16*J963)*$C964/60</f>
        <v>94.0120835840858</v>
      </c>
      <c r="K964" s="22">
        <f>K963+(OFFSET('data'!$C$20,0,D964)*I963-OFFSET('data'!$C$17,0,D964)*K963)*$C964/60</f>
        <v>281.709390455228</v>
      </c>
      <c r="L964" s="23">
        <f>$A964/60</f>
        <v>80</v>
      </c>
      <c r="M964" s="19">
        <f>I964/'data'!$C$15*1000</f>
        <v>3.5</v>
      </c>
      <c r="N964" s="19">
        <f>N963+'data'!$G$21*(M963-N963)/60*C963</f>
        <v>3.49995874242733</v>
      </c>
      <c r="O964" s="20">
        <f>IF(N964&lt;='data'!$G$22,1.89,1.47)</f>
        <v>1.47</v>
      </c>
      <c r="P964" s="19">
        <f>$A964</f>
        <v>4800</v>
      </c>
      <c r="Q964" s="20">
        <f>'data'!$G$23-'data'!$G$23*(1-('data'!$G$22^O964)/('data'!$G$22^O964+N964^O964))</f>
        <v>41.0711122986487</v>
      </c>
      <c r="R964" s="20">
        <f>VLOOKUP(IF(P964-'data'!$G$24&lt;0,0,P964-'data'!$G$24),P2:Q1104,2)</f>
        <v>41.0711315669871</v>
      </c>
    </row>
    <row r="965" ht="20.05" customHeight="1">
      <c r="A965" s="17">
        <f>$A964+C964</f>
        <v>4805</v>
      </c>
      <c r="B965" s="18">
        <v>3.5</v>
      </c>
      <c r="C965" s="19">
        <v>5</v>
      </c>
      <c r="D965" t="b" s="20">
        <v>0</v>
      </c>
      <c r="E965" s="21"/>
      <c r="F965" s="22">
        <f>3600*(B965*'data'!$C$15/1000-H965-I964)/C965</f>
        <v>596.283885946961</v>
      </c>
      <c r="G965" s="22">
        <f>IF(F965&gt;'data'!$H$28,'data'!$H$28,IF(F965&lt;0,0,F965))</f>
        <v>596.283885946961</v>
      </c>
      <c r="H965" s="22">
        <f>(J965*'data'!$C$16+K965*OFFSET('data'!$C$17,0,D965)-I964*(OFFSET('data'!$C$18,0,D965)+'data'!$C$19+OFFSET('data'!$C$20,0,D965)))*$C965/60</f>
        <v>-0.828172063815239</v>
      </c>
      <c r="I965" s="22">
        <f>(G965/60)*$C965/60+H965+I964</f>
        <v>22.9087323943552</v>
      </c>
      <c r="J965" s="22">
        <f>J964+('data'!$C$19*I964-'data'!$C$16*J964)*$C965/60</f>
        <v>94.01404530512291</v>
      </c>
      <c r="K965" s="22">
        <f>K964+(OFFSET('data'!$C$20,0,D965)*I964-OFFSET('data'!$C$17,0,D965)*K964)*$C965/60</f>
        <v>281.958618561835</v>
      </c>
      <c r="L965" s="23">
        <f>$A965/60</f>
        <v>80.0833333333333</v>
      </c>
      <c r="M965" s="19">
        <f>I965/'data'!$C$15*1000</f>
        <v>3.5</v>
      </c>
      <c r="N965" s="19">
        <f>N964+'data'!$G$21*(M964-N964)/60*C964</f>
        <v>3.49995922791398</v>
      </c>
      <c r="O965" s="20">
        <f>IF(N965&lt;='data'!$G$22,1.89,1.47)</f>
        <v>1.47</v>
      </c>
      <c r="P965" s="19">
        <f>$A965</f>
        <v>4805</v>
      </c>
      <c r="Q965" s="20">
        <f>'data'!$G$23-'data'!$G$23*(1-('data'!$G$22^O965)/('data'!$G$22^O965+N965^O965))</f>
        <v>41.0711076224366</v>
      </c>
      <c r="R965" s="20">
        <f>VLOOKUP(IF(P965-'data'!$G$24&lt;0,0,P965-'data'!$G$24),P2:Q1104,2)</f>
        <v>41.0711266640371</v>
      </c>
    </row>
    <row r="966" ht="20.05" customHeight="1">
      <c r="A966" s="17">
        <f>$A965+C965</f>
        <v>4810</v>
      </c>
      <c r="B966" s="18">
        <v>3.5</v>
      </c>
      <c r="C966" s="19">
        <v>5</v>
      </c>
      <c r="D966" t="b" s="20">
        <v>0</v>
      </c>
      <c r="E966" s="21"/>
      <c r="F966" s="22">
        <f>3600*(B966*'data'!$C$15/1000-H966-I965)/C966</f>
        <v>596.215701595709</v>
      </c>
      <c r="G966" s="22">
        <f>IF(F966&gt;'data'!$H$28,'data'!$H$28,IF(F966&lt;0,0,F966))</f>
        <v>596.215701595709</v>
      </c>
      <c r="H966" s="22">
        <f>(J966*'data'!$C$16+K966*OFFSET('data'!$C$17,0,D966)-I965*(OFFSET('data'!$C$18,0,D966)+'data'!$C$19+OFFSET('data'!$C$20,0,D966)))*$C966/60</f>
        <v>-0.828077363327389</v>
      </c>
      <c r="I966" s="22">
        <f>(G966/60)*$C966/60+H966+I965</f>
        <v>22.9087323943552</v>
      </c>
      <c r="J966" s="22">
        <f>J965+('data'!$C$19*I965-'data'!$C$16*J965)*$C966/60</f>
        <v>94.01599551407971</v>
      </c>
      <c r="K966" s="22">
        <f>K965+(OFFSET('data'!$C$20,0,D966)*I965-OFFSET('data'!$C$17,0,D966)*K965)*$C966/60</f>
        <v>282.207763384647</v>
      </c>
      <c r="L966" s="23">
        <f>$A966/60</f>
        <v>80.1666666666667</v>
      </c>
      <c r="M966" s="19">
        <f>I966/'data'!$C$15*1000</f>
        <v>3.5</v>
      </c>
      <c r="N966" s="19">
        <f>N965+'data'!$G$21*(M965-N965)/60*C965</f>
        <v>3.49995970768781</v>
      </c>
      <c r="O966" s="20">
        <f>IF(N966&lt;='data'!$G$22,1.89,1.47)</f>
        <v>1.47</v>
      </c>
      <c r="P966" s="19">
        <f>$A966</f>
        <v>4810</v>
      </c>
      <c r="Q966" s="20">
        <f>'data'!$G$23-'data'!$G$23*(1-('data'!$G$22^O966)/('data'!$G$22^O966+N966^O966))</f>
        <v>41.0711030012511</v>
      </c>
      <c r="R966" s="20">
        <f>VLOOKUP(IF(P966-'data'!$G$24&lt;0,0,P966-'data'!$G$24),P2:Q1104,2)</f>
        <v>41.0711218187819</v>
      </c>
    </row>
    <row r="967" ht="20.05" customHeight="1">
      <c r="A967" s="17">
        <f>$A966+C966</f>
        <v>4815</v>
      </c>
      <c r="B967" s="18">
        <v>3.5</v>
      </c>
      <c r="C967" s="19">
        <v>5</v>
      </c>
      <c r="D967" t="b" s="20">
        <v>0</v>
      </c>
      <c r="E967" s="21"/>
      <c r="F967" s="22">
        <f>3600*(B967*'data'!$C$15/1000-H967-I966)/C967</f>
        <v>596.147585631458</v>
      </c>
      <c r="G967" s="22">
        <f>IF(F967&gt;'data'!$H$28,'data'!$H$28,IF(F967&lt;0,0,F967))</f>
        <v>596.147585631458</v>
      </c>
      <c r="H967" s="22">
        <f>(J967*'data'!$C$16+K967*OFFSET('data'!$C$17,0,D967)-I966*(OFFSET('data'!$C$18,0,D967)+'data'!$C$19+OFFSET('data'!$C$20,0,D967)))*$C967/60</f>
        <v>-0.827982757821485</v>
      </c>
      <c r="I967" s="22">
        <f>(G967/60)*$C967/60+H967+I966</f>
        <v>22.9087323943552</v>
      </c>
      <c r="J967" s="22">
        <f>J966+('data'!$C$19*I966-'data'!$C$16*J966)*$C967/60</f>
        <v>94.0179342785131</v>
      </c>
      <c r="K967" s="22">
        <f>K966+(OFFSET('data'!$C$20,0,D967)*I966-OFFSET('data'!$C$17,0,D967)*K966)*$C967/60</f>
        <v>282.456824951494</v>
      </c>
      <c r="L967" s="23">
        <f>$A967/60</f>
        <v>80.25</v>
      </c>
      <c r="M967" s="19">
        <f>I967/'data'!$C$15*1000</f>
        <v>3.5</v>
      </c>
      <c r="N967" s="19">
        <f>N966+'data'!$G$21*(M966-N966)/60*C966</f>
        <v>3.49996018181604</v>
      </c>
      <c r="O967" s="20">
        <f>IF(N967&lt;='data'!$G$22,1.89,1.47)</f>
        <v>1.47</v>
      </c>
      <c r="P967" s="19">
        <f>$A967</f>
        <v>4815</v>
      </c>
      <c r="Q967" s="20">
        <f>'data'!$G$23-'data'!$G$23*(1-('data'!$G$22^O967)/('data'!$G$22^O967+N967^O967))</f>
        <v>41.0710984344449</v>
      </c>
      <c r="R967" s="20">
        <f>VLOOKUP(IF(P967-'data'!$G$24&lt;0,0,P967-'data'!$G$24),P2:Q1104,2)</f>
        <v>41.0711170305428</v>
      </c>
    </row>
    <row r="968" ht="20.05" customHeight="1">
      <c r="A968" s="17">
        <f>$A967+C967</f>
        <v>4820</v>
      </c>
      <c r="B968" s="18">
        <v>3.5</v>
      </c>
      <c r="C968" s="19">
        <v>5</v>
      </c>
      <c r="D968" t="b" s="20">
        <v>0</v>
      </c>
      <c r="E968" s="21"/>
      <c r="F968" s="22">
        <f>3600*(B968*'data'!$C$15/1000-H968-I967)/C968</f>
        <v>596.079537763746</v>
      </c>
      <c r="G968" s="22">
        <f>IF(F968&gt;'data'!$H$28,'data'!$H$28,IF(F968&lt;0,0,F968))</f>
        <v>596.079537763746</v>
      </c>
      <c r="H968" s="22">
        <f>(J968*'data'!$C$16+K968*OFFSET('data'!$C$17,0,D968)-I967*(OFFSET('data'!$C$18,0,D968)+'data'!$C$19+OFFSET('data'!$C$20,0,D968)))*$C968/60</f>
        <v>-0.827888246894107</v>
      </c>
      <c r="I968" s="22">
        <f>(G968/60)*$C968/60+H968+I967</f>
        <v>22.9087323943552</v>
      </c>
      <c r="J968" s="22">
        <f>J967+('data'!$C$19*I967-'data'!$C$16*J967)*$C968/60</f>
        <v>94.0198616655838</v>
      </c>
      <c r="K968" s="22">
        <f>K967+(OFFSET('data'!$C$20,0,D968)*I967-OFFSET('data'!$C$17,0,D968)*K967)*$C968/60</f>
        <v>282.705803290198</v>
      </c>
      <c r="L968" s="23">
        <f>$A968/60</f>
        <v>80.3333333333333</v>
      </c>
      <c r="M968" s="19">
        <f>I968/'data'!$C$15*1000</f>
        <v>3.5</v>
      </c>
      <c r="N968" s="19">
        <f>N967+'data'!$G$21*(M967-N967)/60*C967</f>
        <v>3.4999606503651</v>
      </c>
      <c r="O968" s="20">
        <f>IF(N968&lt;='data'!$G$22,1.89,1.47)</f>
        <v>1.47</v>
      </c>
      <c r="P968" s="19">
        <f>$A968</f>
        <v>4820</v>
      </c>
      <c r="Q968" s="20">
        <f>'data'!$G$23-'data'!$G$23*(1-('data'!$G$22^O968)/('data'!$G$22^O968+N968^O968))</f>
        <v>41.071093921378</v>
      </c>
      <c r="R968" s="20">
        <f>VLOOKUP(IF(P968-'data'!$G$24&lt;0,0,P968-'data'!$G$24),P2:Q1104,2)</f>
        <v>41.0711122986487</v>
      </c>
    </row>
    <row r="969" ht="20.05" customHeight="1">
      <c r="A969" s="17">
        <f>$A968+C968</f>
        <v>4825</v>
      </c>
      <c r="B969" s="18">
        <v>3.5</v>
      </c>
      <c r="C969" s="19">
        <v>5</v>
      </c>
      <c r="D969" t="b" s="20">
        <v>0</v>
      </c>
      <c r="E969" s="21"/>
      <c r="F969" s="22">
        <f>3600*(B969*'data'!$C$15/1000-H969-I968)/C969</f>
        <v>596.011557703779</v>
      </c>
      <c r="G969" s="22">
        <f>IF(F969&gt;'data'!$H$28,'data'!$H$28,IF(F969&lt;0,0,F969))</f>
        <v>596.011557703779</v>
      </c>
      <c r="H969" s="22">
        <f>(J969*'data'!$C$16+K969*OFFSET('data'!$C$17,0,D969)-I968*(OFFSET('data'!$C$18,0,D969)+'data'!$C$19+OFFSET('data'!$C$20,0,D969)))*$C969/60</f>
        <v>-0.827793830144152</v>
      </c>
      <c r="I969" s="22">
        <f>(G969/60)*$C969/60+H969+I968</f>
        <v>22.9087323943552</v>
      </c>
      <c r="J969" s="22">
        <f>J968+('data'!$C$19*I968-'data'!$C$16*J968)*$C969/60</f>
        <v>94.02177774205811</v>
      </c>
      <c r="K969" s="22">
        <f>K968+(OFFSET('data'!$C$20,0,D969)*I968-OFFSET('data'!$C$17,0,D969)*K968)*$C969/60</f>
        <v>282.954698428571</v>
      </c>
      <c r="L969" s="23">
        <f>$A969/60</f>
        <v>80.4166666666667</v>
      </c>
      <c r="M969" s="19">
        <f>I969/'data'!$C$15*1000</f>
        <v>3.5</v>
      </c>
      <c r="N969" s="19">
        <f>N968+'data'!$G$21*(M968-N968)/60*C968</f>
        <v>3.49996111340064</v>
      </c>
      <c r="O969" s="20">
        <f>IF(N969&lt;='data'!$G$22,1.89,1.47)</f>
        <v>1.47</v>
      </c>
      <c r="P969" s="19">
        <f>$A969</f>
        <v>4825</v>
      </c>
      <c r="Q969" s="20">
        <f>'data'!$G$23-'data'!$G$23*(1-('data'!$G$22^O969)/('data'!$G$22^O969+N969^O969))</f>
        <v>41.071089461418</v>
      </c>
      <c r="R969" s="20">
        <f>VLOOKUP(IF(P969-'data'!$G$24&lt;0,0,P969-'data'!$G$24),P2:Q1104,2)</f>
        <v>41.0711076224366</v>
      </c>
    </row>
    <row r="970" ht="20.05" customHeight="1">
      <c r="A970" s="17">
        <f>$A969+C969</f>
        <v>4830</v>
      </c>
      <c r="B970" s="18">
        <v>3.5</v>
      </c>
      <c r="C970" s="19">
        <v>5</v>
      </c>
      <c r="D970" t="b" s="20">
        <v>0</v>
      </c>
      <c r="E970" s="21"/>
      <c r="F970" s="22">
        <f>3600*(B970*'data'!$C$15/1000-H970-I969)/C970</f>
        <v>595.943645164420</v>
      </c>
      <c r="G970" s="22">
        <f>IF(F970&gt;'data'!$H$28,'data'!$H$28,IF(F970&lt;0,0,F970))</f>
        <v>595.943645164420</v>
      </c>
      <c r="H970" s="22">
        <f>(J970*'data'!$C$16+K970*OFFSET('data'!$C$17,0,D970)-I969*(OFFSET('data'!$C$18,0,D970)+'data'!$C$19+OFFSET('data'!$C$20,0,D970)))*$C970/60</f>
        <v>-0.82769950717282</v>
      </c>
      <c r="I970" s="22">
        <f>(G970/60)*$C970/60+H970+I969</f>
        <v>22.9087323943552</v>
      </c>
      <c r="J970" s="22">
        <f>J969+('data'!$C$19*I969-'data'!$C$16*J969)*$C970/60</f>
        <v>94.0236825743107</v>
      </c>
      <c r="K970" s="22">
        <f>K969+(OFFSET('data'!$C$20,0,D970)*I969-OFFSET('data'!$C$17,0,D970)*K969)*$C970/60</f>
        <v>283.203510394416</v>
      </c>
      <c r="L970" s="23">
        <f>$A970/60</f>
        <v>80.5</v>
      </c>
      <c r="M970" s="19">
        <f>I970/'data'!$C$15*1000</f>
        <v>3.5</v>
      </c>
      <c r="N970" s="19">
        <f>N969+'data'!$G$21*(M969-N969)/60*C969</f>
        <v>3.49996157098755</v>
      </c>
      <c r="O970" s="20">
        <f>IF(N970&lt;='data'!$G$22,1.89,1.47)</f>
        <v>1.47</v>
      </c>
      <c r="P970" s="19">
        <f>$A970</f>
        <v>4830</v>
      </c>
      <c r="Q970" s="20">
        <f>'data'!$G$23-'data'!$G$23*(1-('data'!$G$22^O970)/('data'!$G$22^O970+N970^O970))</f>
        <v>41.0710850539399</v>
      </c>
      <c r="R970" s="20">
        <f>VLOOKUP(IF(P970-'data'!$G$24&lt;0,0,P970-'data'!$G$24),P2:Q1104,2)</f>
        <v>41.0711030012511</v>
      </c>
    </row>
    <row r="971" ht="20.05" customHeight="1">
      <c r="A971" s="17">
        <f>$A970+C970</f>
        <v>4835</v>
      </c>
      <c r="B971" s="18">
        <v>3.5</v>
      </c>
      <c r="C971" s="19">
        <v>5</v>
      </c>
      <c r="D971" t="b" s="20">
        <v>0</v>
      </c>
      <c r="E971" s="21"/>
      <c r="F971" s="22">
        <f>3600*(B971*'data'!$C$15/1000-H971-I970)/C971</f>
        <v>595.875799860180</v>
      </c>
      <c r="G971" s="22">
        <f>IF(F971&gt;'data'!$H$28,'data'!$H$28,IF(F971&lt;0,0,F971))</f>
        <v>595.875799860180</v>
      </c>
      <c r="H971" s="22">
        <f>(J971*'data'!$C$16+K971*OFFSET('data'!$C$17,0,D971)-I970*(OFFSET('data'!$C$18,0,D971)+'data'!$C$19+OFFSET('data'!$C$20,0,D971)))*$C971/60</f>
        <v>-0.827605277583598</v>
      </c>
      <c r="I971" s="22">
        <f>(G971/60)*$C971/60+H971+I970</f>
        <v>22.9087323943552</v>
      </c>
      <c r="J971" s="22">
        <f>J970+('data'!$C$19*I970-'data'!$C$16*J970)*$C971/60</f>
        <v>94.0255762283267</v>
      </c>
      <c r="K971" s="22">
        <f>K970+(OFFSET('data'!$C$20,0,D971)*I970-OFFSET('data'!$C$17,0,D971)*K970)*$C971/60</f>
        <v>283.452239215526</v>
      </c>
      <c r="L971" s="23">
        <f>$A971/60</f>
        <v>80.5833333333333</v>
      </c>
      <c r="M971" s="19">
        <f>I971/'data'!$C$15*1000</f>
        <v>3.5</v>
      </c>
      <c r="N971" s="19">
        <f>N970+'data'!$G$21*(M970-N970)/60*C970</f>
        <v>3.49996202318993</v>
      </c>
      <c r="O971" s="20">
        <f>IF(N971&lt;='data'!$G$22,1.89,1.47)</f>
        <v>1.47</v>
      </c>
      <c r="P971" s="19">
        <f>$A971</f>
        <v>4835</v>
      </c>
      <c r="Q971" s="20">
        <f>'data'!$G$23-'data'!$G$23*(1-('data'!$G$22^O971)/('data'!$G$22^O971+N971^O971))</f>
        <v>41.0710806983263</v>
      </c>
      <c r="R971" s="20">
        <f>VLOOKUP(IF(P971-'data'!$G$24&lt;0,0,P971-'data'!$G$24),P2:Q1104,2)</f>
        <v>41.0710984344449</v>
      </c>
    </row>
    <row r="972" ht="20.05" customHeight="1">
      <c r="A972" s="17">
        <f>$A971+C971</f>
        <v>4840</v>
      </c>
      <c r="B972" s="18">
        <v>3.5</v>
      </c>
      <c r="C972" s="19">
        <v>5</v>
      </c>
      <c r="D972" t="b" s="20">
        <v>0</v>
      </c>
      <c r="E972" s="21"/>
      <c r="F972" s="22">
        <f>3600*(B972*'data'!$C$15/1000-H972-I971)/C972</f>
        <v>595.808021507209</v>
      </c>
      <c r="G972" s="22">
        <f>IF(F972&gt;'data'!$H$28,'data'!$H$28,IF(F972&lt;0,0,F972))</f>
        <v>595.808021507209</v>
      </c>
      <c r="H972" s="22">
        <f>(J972*'data'!$C$16+K972*OFFSET('data'!$C$17,0,D972)-I971*(OFFSET('data'!$C$18,0,D972)+'data'!$C$19+OFFSET('data'!$C$20,0,D972)))*$C972/60</f>
        <v>-0.82751114098225</v>
      </c>
      <c r="I972" s="22">
        <f>(G972/60)*$C972/60+H972+I971</f>
        <v>22.9087323943552</v>
      </c>
      <c r="J972" s="22">
        <f>J971+('data'!$C$19*I971-'data'!$C$16*J971)*$C972/60</f>
        <v>94.027458769704</v>
      </c>
      <c r="K972" s="22">
        <f>K971+(OFFSET('data'!$C$20,0,D972)*I971-OFFSET('data'!$C$17,0,D972)*K971)*$C972/60</f>
        <v>283.700884919686</v>
      </c>
      <c r="L972" s="23">
        <f>$A972/60</f>
        <v>80.6666666666667</v>
      </c>
      <c r="M972" s="19">
        <f>I972/'data'!$C$15*1000</f>
        <v>3.5</v>
      </c>
      <c r="N972" s="19">
        <f>N971+'data'!$G$21*(M971-N971)/60*C971</f>
        <v>3.49996247007115</v>
      </c>
      <c r="O972" s="20">
        <f>IF(N972&lt;='data'!$G$22,1.89,1.47)</f>
        <v>1.47</v>
      </c>
      <c r="P972" s="19">
        <f>$A972</f>
        <v>4840</v>
      </c>
      <c r="Q972" s="20">
        <f>'data'!$G$23-'data'!$G$23*(1-('data'!$G$22^O972)/('data'!$G$22^O972+N972^O972))</f>
        <v>41.0710763939668</v>
      </c>
      <c r="R972" s="20">
        <f>VLOOKUP(IF(P972-'data'!$G$24&lt;0,0,P972-'data'!$G$24),P2:Q1104,2)</f>
        <v>41.071093921378</v>
      </c>
    </row>
    <row r="973" ht="20.05" customHeight="1">
      <c r="A973" s="17">
        <f>$A972+C972</f>
        <v>4845</v>
      </c>
      <c r="B973" s="18">
        <v>3.5</v>
      </c>
      <c r="C973" s="19">
        <v>5</v>
      </c>
      <c r="D973" t="b" s="20">
        <v>0</v>
      </c>
      <c r="E973" s="21"/>
      <c r="F973" s="22">
        <f>3600*(B973*'data'!$C$15/1000-H973-I972)/C973</f>
        <v>595.740309823287</v>
      </c>
      <c r="G973" s="22">
        <f>IF(F973&gt;'data'!$H$28,'data'!$H$28,IF(F973&lt;0,0,F973))</f>
        <v>595.740309823287</v>
      </c>
      <c r="H973" s="22">
        <f>(J973*'data'!$C$16+K973*OFFSET('data'!$C$17,0,D973)-I972*(OFFSET('data'!$C$18,0,D973)+'data'!$C$19+OFFSET('data'!$C$20,0,D973)))*$C973/60</f>
        <v>-0.827417096976803</v>
      </c>
      <c r="I973" s="22">
        <f>(G973/60)*$C973/60+H973+I972</f>
        <v>22.9087323943552</v>
      </c>
      <c r="J973" s="22">
        <f>J972+('data'!$C$19*I972-'data'!$C$16*J972)*$C973/60</f>
        <v>94.0293302636555</v>
      </c>
      <c r="K973" s="22">
        <f>K972+(OFFSET('data'!$C$20,0,D973)*I972-OFFSET('data'!$C$17,0,D973)*K972)*$C973/60</f>
        <v>283.949447534670</v>
      </c>
      <c r="L973" s="23">
        <f>$A973/60</f>
        <v>80.75</v>
      </c>
      <c r="M973" s="19">
        <f>I973/'data'!$C$15*1000</f>
        <v>3.5</v>
      </c>
      <c r="N973" s="19">
        <f>N972+'data'!$G$21*(M972-N972)/60*C972</f>
        <v>3.49996291169383</v>
      </c>
      <c r="O973" s="20">
        <f>IF(N973&lt;='data'!$G$22,1.89,1.47)</f>
        <v>1.47</v>
      </c>
      <c r="P973" s="19">
        <f>$A973</f>
        <v>4845</v>
      </c>
      <c r="Q973" s="20">
        <f>'data'!$G$23-'data'!$G$23*(1-('data'!$G$22^O973)/('data'!$G$22^O973+N973^O973))</f>
        <v>41.0710721402581</v>
      </c>
      <c r="R973" s="20">
        <f>VLOOKUP(IF(P973-'data'!$G$24&lt;0,0,P973-'data'!$G$24),P2:Q1104,2)</f>
        <v>41.071089461418</v>
      </c>
    </row>
    <row r="974" ht="20.05" customHeight="1">
      <c r="A974" s="17">
        <f>$A973+C973</f>
        <v>4850</v>
      </c>
      <c r="B974" s="18">
        <v>3.5</v>
      </c>
      <c r="C974" s="19">
        <v>5</v>
      </c>
      <c r="D974" t="b" s="20">
        <v>0</v>
      </c>
      <c r="E974" s="21"/>
      <c r="F974" s="22">
        <f>3600*(B974*'data'!$C$15/1000-H974-I973)/C974</f>
        <v>595.672664527810</v>
      </c>
      <c r="G974" s="22">
        <f>IF(F974&gt;'data'!$H$28,'data'!$H$28,IF(F974&lt;0,0,F974))</f>
        <v>595.672664527810</v>
      </c>
      <c r="H974" s="22">
        <f>(J974*'data'!$C$16+K974*OFFSET('data'!$C$17,0,D974)-I973*(OFFSET('data'!$C$18,0,D974)+'data'!$C$19+OFFSET('data'!$C$20,0,D974)))*$C974/60</f>
        <v>-0.827323145177529</v>
      </c>
      <c r="I974" s="22">
        <f>(G974/60)*$C974/60+H974+I973</f>
        <v>22.9087323943552</v>
      </c>
      <c r="J974" s="22">
        <f>J973+('data'!$C$19*I973-'data'!$C$16*J973)*$C974/60</f>
        <v>94.0311907750114</v>
      </c>
      <c r="K974" s="22">
        <f>K973+(OFFSET('data'!$C$20,0,D974)*I973-OFFSET('data'!$C$17,0,D974)*K973)*$C974/60</f>
        <v>284.197927088244</v>
      </c>
      <c r="L974" s="23">
        <f>$A974/60</f>
        <v>80.8333333333333</v>
      </c>
      <c r="M974" s="19">
        <f>I974/'data'!$C$15*1000</f>
        <v>3.5</v>
      </c>
      <c r="N974" s="19">
        <f>N973+'data'!$G$21*(M973-N973)/60*C973</f>
        <v>3.49996334811984</v>
      </c>
      <c r="O974" s="20">
        <f>IF(N974&lt;='data'!$G$22,1.89,1.47)</f>
        <v>1.47</v>
      </c>
      <c r="P974" s="19">
        <f>$A974</f>
        <v>4850</v>
      </c>
      <c r="Q974" s="20">
        <f>'data'!$G$23-'data'!$G$23*(1-('data'!$G$22^O974)/('data'!$G$22^O974+N974^O974))</f>
        <v>41.0710679366044</v>
      </c>
      <c r="R974" s="20">
        <f>VLOOKUP(IF(P974-'data'!$G$24&lt;0,0,P974-'data'!$G$24),P2:Q1104,2)</f>
        <v>41.0710850539399</v>
      </c>
    </row>
    <row r="975" ht="20.05" customHeight="1">
      <c r="A975" s="17">
        <f>$A974+C974</f>
        <v>4855</v>
      </c>
      <c r="B975" s="18">
        <v>3.5</v>
      </c>
      <c r="C975" s="19">
        <v>5</v>
      </c>
      <c r="D975" t="b" s="20">
        <v>0</v>
      </c>
      <c r="E975" s="21"/>
      <c r="F975" s="22">
        <f>3600*(B975*'data'!$C$15/1000-H975-I974)/C975</f>
        <v>595.605085341787</v>
      </c>
      <c r="G975" s="22">
        <f>IF(F975&gt;'data'!$H$28,'data'!$H$28,IF(F975&lt;0,0,F975))</f>
        <v>595.605085341787</v>
      </c>
      <c r="H975" s="22">
        <f>(J975*'data'!$C$16+K975*OFFSET('data'!$C$17,0,D975)-I974*(OFFSET('data'!$C$18,0,D975)+'data'!$C$19+OFFSET('data'!$C$20,0,D975)))*$C975/60</f>
        <v>-0.8272292851969411</v>
      </c>
      <c r="I975" s="22">
        <f>(G975/60)*$C975/60+H975+I974</f>
        <v>22.9087323943552</v>
      </c>
      <c r="J975" s="22">
        <f>J974+('data'!$C$19*I974-'data'!$C$16*J974)*$C975/60</f>
        <v>94.03304036822161</v>
      </c>
      <c r="K975" s="22">
        <f>K974+(OFFSET('data'!$C$20,0,D975)*I974-OFFSET('data'!$C$17,0,D975)*K974)*$C975/60</f>
        <v>284.446323608165</v>
      </c>
      <c r="L975" s="23">
        <f>$A975/60</f>
        <v>80.9166666666667</v>
      </c>
      <c r="M975" s="19">
        <f>I975/'data'!$C$15*1000</f>
        <v>3.5</v>
      </c>
      <c r="N975" s="19">
        <f>N974+'data'!$G$21*(M974-N974)/60*C974</f>
        <v>3.49996377941033</v>
      </c>
      <c r="O975" s="20">
        <f>IF(N975&lt;='data'!$G$22,1.89,1.47)</f>
        <v>1.47</v>
      </c>
      <c r="P975" s="19">
        <f>$A975</f>
        <v>4855</v>
      </c>
      <c r="Q975" s="20">
        <f>'data'!$G$23-'data'!$G$23*(1-('data'!$G$22^O975)/('data'!$G$22^O975+N975^O975))</f>
        <v>41.0710637824166</v>
      </c>
      <c r="R975" s="20">
        <f>VLOOKUP(IF(P975-'data'!$G$24&lt;0,0,P975-'data'!$G$24),P2:Q1104,2)</f>
        <v>41.0710806983263</v>
      </c>
    </row>
    <row r="976" ht="20.05" customHeight="1">
      <c r="A976" s="17">
        <f>$A975+C975</f>
        <v>4860</v>
      </c>
      <c r="B976" s="18">
        <v>3.5</v>
      </c>
      <c r="C976" s="19">
        <v>5</v>
      </c>
      <c r="D976" t="b" s="20">
        <v>0</v>
      </c>
      <c r="E976" s="21"/>
      <c r="F976" s="22">
        <f>3600*(B976*'data'!$C$15/1000-H976-I975)/C976</f>
        <v>595.537571987824</v>
      </c>
      <c r="G976" s="22">
        <f>IF(F976&gt;'data'!$H$28,'data'!$H$28,IF(F976&lt;0,0,F976))</f>
        <v>595.537571987824</v>
      </c>
      <c r="H976" s="22">
        <f>(J976*'data'!$C$16+K976*OFFSET('data'!$C$17,0,D976)-I975*(OFFSET('data'!$C$18,0,D976)+'data'!$C$19+OFFSET('data'!$C$20,0,D976)))*$C976/60</f>
        <v>-0.82713551664977</v>
      </c>
      <c r="I976" s="22">
        <f>(G976/60)*$C976/60+H976+I975</f>
        <v>22.9087323943552</v>
      </c>
      <c r="J976" s="22">
        <f>J975+('data'!$C$19*I975-'data'!$C$16*J975)*$C976/60</f>
        <v>94.0348791073576</v>
      </c>
      <c r="K976" s="22">
        <f>K975+(OFFSET('data'!$C$20,0,D976)*I975-OFFSET('data'!$C$17,0,D976)*K975)*$C976/60</f>
        <v>284.694637122179</v>
      </c>
      <c r="L976" s="23">
        <f>$A976/60</f>
        <v>81</v>
      </c>
      <c r="M976" s="19">
        <f>I976/'data'!$C$15*1000</f>
        <v>3.5</v>
      </c>
      <c r="N976" s="19">
        <f>N975+'data'!$G$21*(M975-N975)/60*C975</f>
        <v>3.49996420562573</v>
      </c>
      <c r="O976" s="20">
        <f>IF(N976&lt;='data'!$G$22,1.89,1.47)</f>
        <v>1.47</v>
      </c>
      <c r="P976" s="19">
        <f>$A976</f>
        <v>4860</v>
      </c>
      <c r="Q976" s="20">
        <f>'data'!$G$23-'data'!$G$23*(1-('data'!$G$22^O976)/('data'!$G$22^O976+N976^O976))</f>
        <v>41.0710596771126</v>
      </c>
      <c r="R976" s="20">
        <f>VLOOKUP(IF(P976-'data'!$G$24&lt;0,0,P976-'data'!$G$24),P2:Q1104,2)</f>
        <v>41.0710763939668</v>
      </c>
    </row>
    <row r="977" ht="20.05" customHeight="1">
      <c r="A977" s="17">
        <f>$A976+C976</f>
        <v>4865</v>
      </c>
      <c r="B977" s="18">
        <v>3.5</v>
      </c>
      <c r="C977" s="19">
        <v>5</v>
      </c>
      <c r="D977" t="b" s="20">
        <v>0</v>
      </c>
      <c r="E977" s="21"/>
      <c r="F977" s="22">
        <f>3600*(B977*'data'!$C$15/1000-H977-I976)/C977</f>
        <v>595.470124190120</v>
      </c>
      <c r="G977" s="22">
        <f>IF(F977&gt;'data'!$H$28,'data'!$H$28,IF(F977&lt;0,0,F977))</f>
        <v>595.470124190120</v>
      </c>
      <c r="H977" s="22">
        <f>(J977*'data'!$C$16+K977*OFFSET('data'!$C$17,0,D977)-I976*(OFFSET('data'!$C$18,0,D977)+'data'!$C$19+OFFSET('data'!$C$20,0,D977)))*$C977/60</f>
        <v>-0.827041839152959</v>
      </c>
      <c r="I977" s="22">
        <f>(G977/60)*$C977/60+H977+I976</f>
        <v>22.9087323943552</v>
      </c>
      <c r="J977" s="22">
        <f>J976+('data'!$C$19*I976-'data'!$C$16*J976)*$C977/60</f>
        <v>94.03670705611511</v>
      </c>
      <c r="K977" s="22">
        <f>K976+(OFFSET('data'!$C$20,0,D977)*I976-OFFSET('data'!$C$17,0,D977)*K976)*$C977/60</f>
        <v>284.942867658025</v>
      </c>
      <c r="L977" s="23">
        <f>$A977/60</f>
        <v>81.0833333333333</v>
      </c>
      <c r="M977" s="19">
        <f>I977/'data'!$C$15*1000</f>
        <v>3.5</v>
      </c>
      <c r="N977" s="19">
        <f>N976+'data'!$G$21*(M976-N976)/60*C976</f>
        <v>3.49996462682576</v>
      </c>
      <c r="O977" s="20">
        <f>IF(N977&lt;='data'!$G$22,1.89,1.47)</f>
        <v>1.47</v>
      </c>
      <c r="P977" s="19">
        <f>$A977</f>
        <v>4865</v>
      </c>
      <c r="Q977" s="20">
        <f>'data'!$G$23-'data'!$G$23*(1-('data'!$G$22^O977)/('data'!$G$22^O977+N977^O977))</f>
        <v>41.0710556201172</v>
      </c>
      <c r="R977" s="20">
        <f>VLOOKUP(IF(P977-'data'!$G$24&lt;0,0,P977-'data'!$G$24),P2:Q1104,2)</f>
        <v>41.0710721402581</v>
      </c>
    </row>
    <row r="978" ht="20.05" customHeight="1">
      <c r="A978" s="17">
        <f>$A977+C977</f>
        <v>4870</v>
      </c>
      <c r="B978" s="18">
        <v>3.5</v>
      </c>
      <c r="C978" s="19">
        <v>5</v>
      </c>
      <c r="D978" t="b" s="20">
        <v>0</v>
      </c>
      <c r="E978" s="21"/>
      <c r="F978" s="22">
        <f>3600*(B978*'data'!$C$15/1000-H978-I977)/C978</f>
        <v>595.402741674455</v>
      </c>
      <c r="G978" s="22">
        <f>IF(F978&gt;'data'!$H$28,'data'!$H$28,IF(F978&lt;0,0,F978))</f>
        <v>595.402741674455</v>
      </c>
      <c r="H978" s="22">
        <f>(J978*'data'!$C$16+K978*OFFSET('data'!$C$17,0,D978)-I977*(OFFSET('data'!$C$18,0,D978)+'data'!$C$19+OFFSET('data'!$C$20,0,D978)))*$C978/60</f>
        <v>-0.8269482523256469</v>
      </c>
      <c r="I978" s="22">
        <f>(G978/60)*$C978/60+H978+I977</f>
        <v>22.9087323943552</v>
      </c>
      <c r="J978" s="22">
        <f>J977+('data'!$C$19*I977-'data'!$C$16*J977)*$C978/60</f>
        <v>94.0385242778158</v>
      </c>
      <c r="K978" s="22">
        <f>K977+(OFFSET('data'!$C$20,0,D978)*I977-OFFSET('data'!$C$17,0,D978)*K977)*$C978/60</f>
        <v>285.191015243431</v>
      </c>
      <c r="L978" s="23">
        <f>$A978/60</f>
        <v>81.1666666666667</v>
      </c>
      <c r="M978" s="19">
        <f>I978/'data'!$C$15*1000</f>
        <v>3.5</v>
      </c>
      <c r="N978" s="19">
        <f>N977+'data'!$G$21*(M977-N977)/60*C977</f>
        <v>3.49996504306944</v>
      </c>
      <c r="O978" s="20">
        <f>IF(N978&lt;='data'!$G$22,1.89,1.47)</f>
        <v>1.47</v>
      </c>
      <c r="P978" s="19">
        <f>$A978</f>
        <v>4870</v>
      </c>
      <c r="Q978" s="20">
        <f>'data'!$G$23-'data'!$G$23*(1-('data'!$G$22^O978)/('data'!$G$22^O978+N978^O978))</f>
        <v>41.0710516108619</v>
      </c>
      <c r="R978" s="20">
        <f>VLOOKUP(IF(P978-'data'!$G$24&lt;0,0,P978-'data'!$G$24),P2:Q1104,2)</f>
        <v>41.0710679366044</v>
      </c>
    </row>
    <row r="979" ht="20.05" customHeight="1">
      <c r="A979" s="17">
        <f>$A978+C978</f>
        <v>4875</v>
      </c>
      <c r="B979" s="18">
        <v>3.5</v>
      </c>
      <c r="C979" s="19">
        <v>5</v>
      </c>
      <c r="D979" t="b" s="20">
        <v>0</v>
      </c>
      <c r="E979" s="21"/>
      <c r="F979" s="22">
        <f>3600*(B979*'data'!$C$15/1000-H979-I978)/C979</f>
        <v>595.335424168182</v>
      </c>
      <c r="G979" s="22">
        <f>IF(F979&gt;'data'!$H$28,'data'!$H$28,IF(F979&lt;0,0,F979))</f>
        <v>595.335424168182</v>
      </c>
      <c r="H979" s="22">
        <f>(J979*'data'!$C$16+K979*OFFSET('data'!$C$17,0,D979)-I978*(OFFSET('data'!$C$18,0,D979)+'data'!$C$19+OFFSET('data'!$C$20,0,D979)))*$C979/60</f>
        <v>-0.826854755789157</v>
      </c>
      <c r="I979" s="22">
        <f>(G979/60)*$C979/60+H979+I978</f>
        <v>22.9087323943552</v>
      </c>
      <c r="J979" s="22">
        <f>J978+('data'!$C$19*I978-'data'!$C$16*J978)*$C979/60</f>
        <v>94.0403308354099</v>
      </c>
      <c r="K979" s="22">
        <f>K978+(OFFSET('data'!$C$20,0,D979)*I978-OFFSET('data'!$C$17,0,D979)*K978)*$C979/60</f>
        <v>285.439079906116</v>
      </c>
      <c r="L979" s="23">
        <f>$A979/60</f>
        <v>81.25</v>
      </c>
      <c r="M979" s="19">
        <f>I979/'data'!$C$15*1000</f>
        <v>3.5</v>
      </c>
      <c r="N979" s="19">
        <f>N978+'data'!$G$21*(M978-N978)/60*C978</f>
        <v>3.4999654544151</v>
      </c>
      <c r="O979" s="20">
        <f>IF(N979&lt;='data'!$G$22,1.89,1.47)</f>
        <v>1.47</v>
      </c>
      <c r="P979" s="19">
        <f>$A979</f>
        <v>4875</v>
      </c>
      <c r="Q979" s="20">
        <f>'data'!$G$23-'data'!$G$23*(1-('data'!$G$22^O979)/('data'!$G$22^O979+N979^O979))</f>
        <v>41.0710476487848</v>
      </c>
      <c r="R979" s="20">
        <f>VLOOKUP(IF(P979-'data'!$G$24&lt;0,0,P979-'data'!$G$24),P2:Q1104,2)</f>
        <v>41.0710637824166</v>
      </c>
    </row>
    <row r="980" ht="20.05" customHeight="1">
      <c r="A980" s="17">
        <f>$A979+C979</f>
        <v>4880</v>
      </c>
      <c r="B980" s="18">
        <v>3.5</v>
      </c>
      <c r="C980" s="19">
        <v>5</v>
      </c>
      <c r="D980" t="b" s="20">
        <v>0</v>
      </c>
      <c r="E980" s="21"/>
      <c r="F980" s="22">
        <f>3600*(B980*'data'!$C$15/1000-H980-I979)/C980</f>
        <v>595.268171400216</v>
      </c>
      <c r="G980" s="22">
        <f>IF(F980&gt;'data'!$H$28,'data'!$H$28,IF(F980&lt;0,0,F980))</f>
        <v>595.268171400216</v>
      </c>
      <c r="H980" s="22">
        <f>(J980*'data'!$C$16+K980*OFFSET('data'!$C$17,0,D980)-I979*(OFFSET('data'!$C$18,0,D980)+'data'!$C$19+OFFSET('data'!$C$20,0,D980)))*$C980/60</f>
        <v>-0.826761349166982</v>
      </c>
      <c r="I980" s="22">
        <f>(G980/60)*$C980/60+H980+I979</f>
        <v>22.9087323943552</v>
      </c>
      <c r="J980" s="22">
        <f>J979+('data'!$C$19*I979-'data'!$C$16*J979)*$C980/60</f>
        <v>94.0421267914783</v>
      </c>
      <c r="K980" s="22">
        <f>K979+(OFFSET('data'!$C$20,0,D980)*I979-OFFSET('data'!$C$17,0,D980)*K979)*$C980/60</f>
        <v>285.687061673790</v>
      </c>
      <c r="L980" s="23">
        <f>$A980/60</f>
        <v>81.3333333333333</v>
      </c>
      <c r="M980" s="19">
        <f>I980/'data'!$C$15*1000</f>
        <v>3.5</v>
      </c>
      <c r="N980" s="19">
        <f>N979+'data'!$G$21*(M979-N979)/60*C979</f>
        <v>3.49996586092036</v>
      </c>
      <c r="O980" s="20">
        <f>IF(N980&lt;='data'!$G$22,1.89,1.47)</f>
        <v>1.47</v>
      </c>
      <c r="P980" s="19">
        <f>$A980</f>
        <v>4880</v>
      </c>
      <c r="Q980" s="20">
        <f>'data'!$G$23-'data'!$G$23*(1-('data'!$G$22^O980)/('data'!$G$22^O980+N980^O980))</f>
        <v>41.0710437333309</v>
      </c>
      <c r="R980" s="20">
        <f>VLOOKUP(IF(P980-'data'!$G$24&lt;0,0,P980-'data'!$G$24),P2:Q1104,2)</f>
        <v>41.0710596771126</v>
      </c>
    </row>
    <row r="981" ht="20.05" customHeight="1">
      <c r="A981" s="17">
        <f>$A980+C980</f>
        <v>4885</v>
      </c>
      <c r="B981" s="18">
        <v>3.5</v>
      </c>
      <c r="C981" s="19">
        <v>5</v>
      </c>
      <c r="D981" t="b" s="20">
        <v>0</v>
      </c>
      <c r="E981" s="21"/>
      <c r="F981" s="22">
        <f>3600*(B981*'data'!$C$15/1000-H981-I980)/C981</f>
        <v>595.200983101028</v>
      </c>
      <c r="G981" s="22">
        <f>IF(F981&gt;'data'!$H$28,'data'!$H$28,IF(F981&lt;0,0,F981))</f>
        <v>595.200983101028</v>
      </c>
      <c r="H981" s="22">
        <f>(J981*'data'!$C$16+K981*OFFSET('data'!$C$17,0,D981)-I980*(OFFSET('data'!$C$18,0,D981)+'data'!$C$19+OFFSET('data'!$C$20,0,D981)))*$C981/60</f>
        <v>-0.826668032084776</v>
      </c>
      <c r="I981" s="22">
        <f>(G981/60)*$C981/60+H981+I980</f>
        <v>22.9087323943552</v>
      </c>
      <c r="J981" s="22">
        <f>J980+('data'!$C$19*I980-'data'!$C$16*J980)*$C981/60</f>
        <v>94.0439122082344</v>
      </c>
      <c r="K981" s="22">
        <f>K980+(OFFSET('data'!$C$20,0,D981)*I980-OFFSET('data'!$C$17,0,D981)*K980)*$C981/60</f>
        <v>285.934960574154</v>
      </c>
      <c r="L981" s="23">
        <f>$A981/60</f>
        <v>81.4166666666667</v>
      </c>
      <c r="M981" s="19">
        <f>I981/'data'!$C$15*1000</f>
        <v>3.5</v>
      </c>
      <c r="N981" s="19">
        <f>N980+'data'!$G$21*(M980-N980)/60*C980</f>
        <v>3.49996626264219</v>
      </c>
      <c r="O981" s="20">
        <f>IF(N981&lt;='data'!$G$22,1.89,1.47)</f>
        <v>1.47</v>
      </c>
      <c r="P981" s="19">
        <f>$A981</f>
        <v>4885</v>
      </c>
      <c r="Q981" s="20">
        <f>'data'!$G$23-'data'!$G$23*(1-('data'!$G$22^O981)/('data'!$G$22^O981+N981^O981))</f>
        <v>41.0710398639515</v>
      </c>
      <c r="R981" s="20">
        <f>VLOOKUP(IF(P981-'data'!$G$24&lt;0,0,P981-'data'!$G$24),P2:Q1104,2)</f>
        <v>41.0710556201172</v>
      </c>
    </row>
    <row r="982" ht="20.05" customHeight="1">
      <c r="A982" s="17">
        <f>$A981+C981</f>
        <v>4890</v>
      </c>
      <c r="B982" s="18">
        <v>3.5</v>
      </c>
      <c r="C982" s="19">
        <v>5</v>
      </c>
      <c r="D982" t="b" s="20">
        <v>0</v>
      </c>
      <c r="E982" s="21"/>
      <c r="F982" s="22">
        <f>3600*(B982*'data'!$C$15/1000-H982-I981)/C982</f>
        <v>595.1338590026299</v>
      </c>
      <c r="G982" s="22">
        <f>IF(F982&gt;'data'!$H$28,'data'!$H$28,IF(F982&lt;0,0,F982))</f>
        <v>595.1338590026299</v>
      </c>
      <c r="H982" s="22">
        <f>(J982*'data'!$C$16+K982*OFFSET('data'!$C$17,0,D982)-I981*(OFFSET('data'!$C$18,0,D982)+'data'!$C$19+OFFSET('data'!$C$20,0,D982)))*$C982/60</f>
        <v>-0.826574804170335</v>
      </c>
      <c r="I982" s="22">
        <f>(G982/60)*$C982/60+H982+I981</f>
        <v>22.9087323943552</v>
      </c>
      <c r="J982" s="22">
        <f>J981+('data'!$C$19*I981-'data'!$C$16*J981)*$C982/60</f>
        <v>94.04568714752671</v>
      </c>
      <c r="K982" s="22">
        <f>K981+(OFFSET('data'!$C$20,0,D982)*I981-OFFSET('data'!$C$17,0,D982)*K981)*$C982/60</f>
        <v>286.1827766349</v>
      </c>
      <c r="L982" s="23">
        <f>$A982/60</f>
        <v>81.5</v>
      </c>
      <c r="M982" s="19">
        <f>I982/'data'!$C$15*1000</f>
        <v>3.5</v>
      </c>
      <c r="N982" s="19">
        <f>N981+'data'!$G$21*(M981-N981)/60*C981</f>
        <v>3.49996665963687</v>
      </c>
      <c r="O982" s="20">
        <f>IF(N982&lt;='data'!$G$22,1.89,1.47)</f>
        <v>1.47</v>
      </c>
      <c r="P982" s="19">
        <f>$A982</f>
        <v>4890</v>
      </c>
      <c r="Q982" s="20">
        <f>'data'!$G$23-'data'!$G$23*(1-('data'!$G$22^O982)/('data'!$G$22^O982+N982^O982))</f>
        <v>41.0710360401045</v>
      </c>
      <c r="R982" s="20">
        <f>VLOOKUP(IF(P982-'data'!$G$24&lt;0,0,P982-'data'!$G$24),P2:Q1104,2)</f>
        <v>41.0710516108619</v>
      </c>
    </row>
    <row r="983" ht="20.05" customHeight="1">
      <c r="A983" s="17">
        <f>$A982+C982</f>
        <v>4895</v>
      </c>
      <c r="B983" s="18">
        <v>3.5</v>
      </c>
      <c r="C983" s="19">
        <v>5</v>
      </c>
      <c r="D983" t="b" s="20">
        <v>0</v>
      </c>
      <c r="E983" s="21"/>
      <c r="F983" s="22">
        <f>3600*(B983*'data'!$C$15/1000-H983-I982)/C983</f>
        <v>595.066798838573</v>
      </c>
      <c r="G983" s="22">
        <f>IF(F983&gt;'data'!$H$28,'data'!$H$28,IF(F983&lt;0,0,F983))</f>
        <v>595.066798838573</v>
      </c>
      <c r="H983" s="22">
        <f>(J983*'data'!$C$16+K983*OFFSET('data'!$C$17,0,D983)-I982*(OFFSET('data'!$C$18,0,D983)+'data'!$C$19+OFFSET('data'!$C$20,0,D983)))*$C983/60</f>
        <v>-0.826481665053589</v>
      </c>
      <c r="I983" s="22">
        <f>(G983/60)*$C983/60+H983+I982</f>
        <v>22.9087323943552</v>
      </c>
      <c r="J983" s="22">
        <f>J982+('data'!$C$19*I982-'data'!$C$16*J982)*$C983/60</f>
        <v>94.0474516708408</v>
      </c>
      <c r="K983" s="22">
        <f>K982+(OFFSET('data'!$C$20,0,D983)*I982-OFFSET('data'!$C$17,0,D983)*K982)*$C983/60</f>
        <v>286.430509883710</v>
      </c>
      <c r="L983" s="23">
        <f>$A983/60</f>
        <v>81.5833333333333</v>
      </c>
      <c r="M983" s="19">
        <f>I983/'data'!$C$15*1000</f>
        <v>3.5</v>
      </c>
      <c r="N983" s="19">
        <f>N982+'data'!$G$21*(M982-N982)/60*C982</f>
        <v>3.49996705196003</v>
      </c>
      <c r="O983" s="20">
        <f>IF(N983&lt;='data'!$G$22,1.89,1.47)</f>
        <v>1.47</v>
      </c>
      <c r="P983" s="19">
        <f>$A983</f>
        <v>4895</v>
      </c>
      <c r="Q983" s="20">
        <f>'data'!$G$23-'data'!$G$23*(1-('data'!$G$22^O983)/('data'!$G$22^O983+N983^O983))</f>
        <v>41.071032261254</v>
      </c>
      <c r="R983" s="20">
        <f>VLOOKUP(IF(P983-'data'!$G$24&lt;0,0,P983-'data'!$G$24),P2:Q1104,2)</f>
        <v>41.0710476487848</v>
      </c>
    </row>
    <row r="984" ht="20.05" customHeight="1">
      <c r="A984" s="17">
        <f>$A983+C983</f>
        <v>4900</v>
      </c>
      <c r="B984" s="18">
        <v>3.5</v>
      </c>
      <c r="C984" s="19">
        <v>5</v>
      </c>
      <c r="D984" t="b" s="20">
        <v>0</v>
      </c>
      <c r="E984" s="21"/>
      <c r="F984" s="22">
        <f>3600*(B984*'data'!$C$15/1000-H984-I983)/C984</f>
        <v>594.999802343934</v>
      </c>
      <c r="G984" s="22">
        <f>IF(F984&gt;'data'!$H$28,'data'!$H$28,IF(F984&lt;0,0,F984))</f>
        <v>594.999802343934</v>
      </c>
      <c r="H984" s="22">
        <f>(J984*'data'!$C$16+K984*OFFSET('data'!$C$17,0,D984)-I983*(OFFSET('data'!$C$18,0,D984)+'data'!$C$19+OFFSET('data'!$C$20,0,D984)))*$C984/60</f>
        <v>-0.8263886143665899</v>
      </c>
      <c r="I984" s="22">
        <f>(G984/60)*$C984/60+H984+I983</f>
        <v>22.9087323943552</v>
      </c>
      <c r="J984" s="22">
        <f>J983+('data'!$C$19*I983-'data'!$C$16*J983)*$C984/60</f>
        <v>94.04920583930129</v>
      </c>
      <c r="K984" s="22">
        <f>K983+(OFFSET('data'!$C$20,0,D984)*I983-OFFSET('data'!$C$17,0,D984)*K983)*$C984/60</f>
        <v>286.678160348257</v>
      </c>
      <c r="L984" s="23">
        <f>$A984/60</f>
        <v>81.6666666666667</v>
      </c>
      <c r="M984" s="19">
        <f>I984/'data'!$C$15*1000</f>
        <v>3.5</v>
      </c>
      <c r="N984" s="19">
        <f>N983+'data'!$G$21*(M983-N983)/60*C983</f>
        <v>3.49996743966664</v>
      </c>
      <c r="O984" s="20">
        <f>IF(N984&lt;='data'!$G$22,1.89,1.47)</f>
        <v>1.47</v>
      </c>
      <c r="P984" s="19">
        <f>$A984</f>
        <v>4900</v>
      </c>
      <c r="Q984" s="20">
        <f>'data'!$G$23-'data'!$G$23*(1-('data'!$G$22^O984)/('data'!$G$22^O984+N984^O984))</f>
        <v>41.0710285268705</v>
      </c>
      <c r="R984" s="20">
        <f>VLOOKUP(IF(P984-'data'!$G$24&lt;0,0,P984-'data'!$G$24),P2:Q1104,2)</f>
        <v>41.0710437333309</v>
      </c>
    </row>
    <row r="985" ht="20.05" customHeight="1">
      <c r="A985" s="17">
        <f>$A984+C984</f>
        <v>4905</v>
      </c>
      <c r="B985" s="18">
        <v>3.5</v>
      </c>
      <c r="C985" s="19">
        <v>5</v>
      </c>
      <c r="D985" t="b" s="20">
        <v>0</v>
      </c>
      <c r="E985" s="21"/>
      <c r="F985" s="22">
        <f>3600*(B985*'data'!$C$15/1000-H985-I984)/C985</f>
        <v>594.932869255308</v>
      </c>
      <c r="G985" s="22">
        <f>IF(F985&gt;'data'!$H$28,'data'!$H$28,IF(F985&lt;0,0,F985))</f>
        <v>594.932869255308</v>
      </c>
      <c r="H985" s="22">
        <f>(J985*'data'!$C$16+K985*OFFSET('data'!$C$17,0,D985)-I984*(OFFSET('data'!$C$18,0,D985)+'data'!$C$19+OFFSET('data'!$C$20,0,D985)))*$C985/60</f>
        <v>-0.8262956517434979</v>
      </c>
      <c r="I985" s="22">
        <f>(G985/60)*$C985/60+H985+I984</f>
        <v>22.9087323943552</v>
      </c>
      <c r="J985" s="22">
        <f>J984+('data'!$C$19*I984-'data'!$C$16*J984)*$C985/60</f>
        <v>94.0509497136741</v>
      </c>
      <c r="K985" s="22">
        <f>K984+(OFFSET('data'!$C$20,0,D985)*I984-OFFSET('data'!$C$17,0,D985)*K984)*$C985/60</f>
        <v>286.925728056204</v>
      </c>
      <c r="L985" s="23">
        <f>$A985/60</f>
        <v>81.75</v>
      </c>
      <c r="M985" s="19">
        <f>I985/'data'!$C$15*1000</f>
        <v>3.5</v>
      </c>
      <c r="N985" s="19">
        <f>N984+'data'!$G$21*(M984-N984)/60*C984</f>
        <v>3.49996782281103</v>
      </c>
      <c r="O985" s="20">
        <f>IF(N985&lt;='data'!$G$22,1.89,1.47)</f>
        <v>1.47</v>
      </c>
      <c r="P985" s="19">
        <f>$A985</f>
        <v>4905</v>
      </c>
      <c r="Q985" s="20">
        <f>'data'!$G$23-'data'!$G$23*(1-('data'!$G$22^O985)/('data'!$G$22^O985+N985^O985))</f>
        <v>41.0710248364307</v>
      </c>
      <c r="R985" s="20">
        <f>VLOOKUP(IF(P985-'data'!$G$24&lt;0,0,P985-'data'!$G$24),P2:Q1104,2)</f>
        <v>41.0710398639515</v>
      </c>
    </row>
    <row r="986" ht="20.05" customHeight="1">
      <c r="A986" s="17">
        <f>$A985+C985</f>
        <v>4910</v>
      </c>
      <c r="B986" s="18">
        <v>3.5</v>
      </c>
      <c r="C986" s="19">
        <v>5</v>
      </c>
      <c r="D986" t="b" s="20">
        <v>0</v>
      </c>
      <c r="E986" s="21"/>
      <c r="F986" s="22">
        <f>3600*(B986*'data'!$C$15/1000-H986-I985)/C986</f>
        <v>594.865999310797</v>
      </c>
      <c r="G986" s="22">
        <f>IF(F986&gt;'data'!$H$28,'data'!$H$28,IF(F986&lt;0,0,F986))</f>
        <v>594.865999310797</v>
      </c>
      <c r="H986" s="22">
        <f>(J986*'data'!$C$16+K986*OFFSET('data'!$C$17,0,D986)-I985*(OFFSET('data'!$C$18,0,D986)+'data'!$C$19+OFFSET('data'!$C$20,0,D986)))*$C986/60</f>
        <v>-0.826202776820567</v>
      </c>
      <c r="I986" s="22">
        <f>(G986/60)*$C986/60+H986+I985</f>
        <v>22.9087323943552</v>
      </c>
      <c r="J986" s="22">
        <f>J985+('data'!$C$19*I985-'data'!$C$16*J985)*$C986/60</f>
        <v>94.0526833543687</v>
      </c>
      <c r="K986" s="22">
        <f>K985+(OFFSET('data'!$C$20,0,D986)*I985-OFFSET('data'!$C$17,0,D986)*K985)*$C986/60</f>
        <v>287.173213035206</v>
      </c>
      <c r="L986" s="23">
        <f>$A986/60</f>
        <v>81.8333333333333</v>
      </c>
      <c r="M986" s="19">
        <f>I986/'data'!$C$15*1000</f>
        <v>3.5</v>
      </c>
      <c r="N986" s="19">
        <f>N985+'data'!$G$21*(M985-N985)/60*C985</f>
        <v>3.49996820144687</v>
      </c>
      <c r="O986" s="20">
        <f>IF(N986&lt;='data'!$G$22,1.89,1.47)</f>
        <v>1.47</v>
      </c>
      <c r="P986" s="19">
        <f>$A986</f>
        <v>4910</v>
      </c>
      <c r="Q986" s="20">
        <f>'data'!$G$23-'data'!$G$23*(1-('data'!$G$22^O986)/('data'!$G$22^O986+N986^O986))</f>
        <v>41.0710211894176</v>
      </c>
      <c r="R986" s="20">
        <f>VLOOKUP(IF(P986-'data'!$G$24&lt;0,0,P986-'data'!$G$24),P2:Q1104,2)</f>
        <v>41.0710360401045</v>
      </c>
    </row>
    <row r="987" ht="20.05" customHeight="1">
      <c r="A987" s="17">
        <f>$A986+C986</f>
        <v>4915</v>
      </c>
      <c r="B987" s="18">
        <v>3.5</v>
      </c>
      <c r="C987" s="19">
        <v>5</v>
      </c>
      <c r="D987" t="b" s="20">
        <v>0</v>
      </c>
      <c r="E987" s="21"/>
      <c r="F987" s="22">
        <f>3600*(B987*'data'!$C$15/1000-H987-I986)/C987</f>
        <v>594.7991922500059</v>
      </c>
      <c r="G987" s="22">
        <f>IF(F987&gt;'data'!$H$28,'data'!$H$28,IF(F987&lt;0,0,F987))</f>
        <v>594.7991922500059</v>
      </c>
      <c r="H987" s="22">
        <f>(J987*'data'!$C$16+K987*OFFSET('data'!$C$17,0,D987)-I986*(OFFSET('data'!$C$18,0,D987)+'data'!$C$19+OFFSET('data'!$C$20,0,D987)))*$C987/60</f>
        <v>-0.826109989236135</v>
      </c>
      <c r="I987" s="22">
        <f>(G987/60)*$C987/60+H987+I986</f>
        <v>22.9087323943552</v>
      </c>
      <c r="J987" s="22">
        <f>J986+('data'!$C$19*I986-'data'!$C$16*J986)*$C987/60</f>
        <v>94.054406821440</v>
      </c>
      <c r="K987" s="22">
        <f>K986+(OFFSET('data'!$C$20,0,D987)*I986-OFFSET('data'!$C$17,0,D987)*K986)*$C987/60</f>
        <v>287.420615312909</v>
      </c>
      <c r="L987" s="23">
        <f>$A987/60</f>
        <v>81.9166666666667</v>
      </c>
      <c r="M987" s="19">
        <f>I987/'data'!$C$15*1000</f>
        <v>3.5</v>
      </c>
      <c r="N987" s="19">
        <f>N986+'data'!$G$21*(M986-N986)/60*C986</f>
        <v>3.49996857562722</v>
      </c>
      <c r="O987" s="20">
        <f>IF(N987&lt;='data'!$G$22,1.89,1.47)</f>
        <v>1.47</v>
      </c>
      <c r="P987" s="19">
        <f>$A987</f>
        <v>4915</v>
      </c>
      <c r="Q987" s="20">
        <f>'data'!$G$23-'data'!$G$23*(1-('data'!$G$22^O987)/('data'!$G$22^O987+N987^O987))</f>
        <v>41.0710175853202</v>
      </c>
      <c r="R987" s="20">
        <f>VLOOKUP(IF(P987-'data'!$G$24&lt;0,0,P987-'data'!$G$24),P2:Q1104,2)</f>
        <v>41.071032261254</v>
      </c>
    </row>
    <row r="988" ht="20.05" customHeight="1">
      <c r="A988" s="17">
        <f>$A987+C987</f>
        <v>4920</v>
      </c>
      <c r="B988" s="18">
        <v>3.5</v>
      </c>
      <c r="C988" s="19">
        <v>5</v>
      </c>
      <c r="D988" t="b" s="20">
        <v>0</v>
      </c>
      <c r="E988" s="21"/>
      <c r="F988" s="22">
        <f>3600*(B988*'data'!$C$15/1000-H988-I987)/C988</f>
        <v>594.732447814030</v>
      </c>
      <c r="G988" s="22">
        <f>IF(F988&gt;'data'!$H$28,'data'!$H$28,IF(F988&lt;0,0,F988))</f>
        <v>594.732447814030</v>
      </c>
      <c r="H988" s="22">
        <f>(J988*'data'!$C$16+K988*OFFSET('data'!$C$17,0,D988)-I987*(OFFSET('data'!$C$18,0,D988)+'data'!$C$19+OFFSET('data'!$C$20,0,D988)))*$C988/60</f>
        <v>-0.826017288630612</v>
      </c>
      <c r="I988" s="22">
        <f>(G988/60)*$C988/60+H988+I987</f>
        <v>22.9087323943552</v>
      </c>
      <c r="J988" s="22">
        <f>J987+('data'!$C$19*I987-'data'!$C$16*J987)*$C988/60</f>
        <v>94.0561201745904</v>
      </c>
      <c r="K988" s="22">
        <f>K987+(OFFSET('data'!$C$20,0,D988)*I987-OFFSET('data'!$C$17,0,D988)*K987)*$C988/60</f>
        <v>287.667934916948</v>
      </c>
      <c r="L988" s="23">
        <f>$A988/60</f>
        <v>82</v>
      </c>
      <c r="M988" s="19">
        <f>I988/'data'!$C$15*1000</f>
        <v>3.5</v>
      </c>
      <c r="N988" s="19">
        <f>N987+'data'!$G$21*(M987-N987)/60*C987</f>
        <v>3.49996894540451</v>
      </c>
      <c r="O988" s="20">
        <f>IF(N988&lt;='data'!$G$22,1.89,1.47)</f>
        <v>1.47</v>
      </c>
      <c r="P988" s="19">
        <f>$A988</f>
        <v>4920</v>
      </c>
      <c r="Q988" s="20">
        <f>'data'!$G$23-'data'!$G$23*(1-('data'!$G$22^O988)/('data'!$G$22^O988+N988^O988))</f>
        <v>41.0710140236334</v>
      </c>
      <c r="R988" s="20">
        <f>VLOOKUP(IF(P988-'data'!$G$24&lt;0,0,P988-'data'!$G$24),P2:Q1104,2)</f>
        <v>41.0710285268705</v>
      </c>
    </row>
    <row r="989" ht="20.05" customHeight="1">
      <c r="A989" s="17">
        <f>$A988+C988</f>
        <v>4925</v>
      </c>
      <c r="B989" s="18">
        <v>3.5</v>
      </c>
      <c r="C989" s="19">
        <v>5</v>
      </c>
      <c r="D989" t="b" s="20">
        <v>0</v>
      </c>
      <c r="E989" s="21"/>
      <c r="F989" s="22">
        <f>3600*(B989*'data'!$C$15/1000-H989-I988)/C989</f>
        <v>594.665765745445</v>
      </c>
      <c r="G989" s="22">
        <f>IF(F989&gt;'data'!$H$28,'data'!$H$28,IF(F989&lt;0,0,F989))</f>
        <v>594.665765745445</v>
      </c>
      <c r="H989" s="22">
        <f>(J989*'data'!$C$16+K989*OFFSET('data'!$C$17,0,D989)-I988*(OFFSET('data'!$C$18,0,D989)+'data'!$C$19+OFFSET('data'!$C$20,0,D989)))*$C989/60</f>
        <v>-0.825924674646467</v>
      </c>
      <c r="I989" s="22">
        <f>(G989/60)*$C989/60+H989+I988</f>
        <v>22.9087323943552</v>
      </c>
      <c r="J989" s="22">
        <f>J988+('data'!$C$19*I988-'data'!$C$16*J988)*$C989/60</f>
        <v>94.05782347317199</v>
      </c>
      <c r="K989" s="22">
        <f>K988+(OFFSET('data'!$C$20,0,D989)*I988-OFFSET('data'!$C$17,0,D989)*K988)*$C989/60</f>
        <v>287.915171874950</v>
      </c>
      <c r="L989" s="23">
        <f>$A989/60</f>
        <v>82.0833333333333</v>
      </c>
      <c r="M989" s="19">
        <f>I989/'data'!$C$15*1000</f>
        <v>3.5</v>
      </c>
      <c r="N989" s="19">
        <f>N988+'data'!$G$21*(M988-N988)/60*C988</f>
        <v>3.49996931083056</v>
      </c>
      <c r="O989" s="20">
        <f>IF(N989&lt;='data'!$G$22,1.89,1.47)</f>
        <v>1.47</v>
      </c>
      <c r="P989" s="19">
        <f>$A989</f>
        <v>4925</v>
      </c>
      <c r="Q989" s="20">
        <f>'data'!$G$23-'data'!$G$23*(1-('data'!$G$22^O989)/('data'!$G$22^O989+N989^O989))</f>
        <v>41.0710105038581</v>
      </c>
      <c r="R989" s="20">
        <f>VLOOKUP(IF(P989-'data'!$G$24&lt;0,0,P989-'data'!$G$24),P2:Q1104,2)</f>
        <v>41.0710248364307</v>
      </c>
    </row>
    <row r="990" ht="20.05" customHeight="1">
      <c r="A990" s="17">
        <f>$A989+C989</f>
        <v>4930</v>
      </c>
      <c r="B990" s="18">
        <v>3.5</v>
      </c>
      <c r="C990" s="19">
        <v>5</v>
      </c>
      <c r="D990" t="b" s="20">
        <v>0</v>
      </c>
      <c r="E990" s="21"/>
      <c r="F990" s="22">
        <f>3600*(B990*'data'!$C$15/1000-H990-I989)/C990</f>
        <v>594.599145788305</v>
      </c>
      <c r="G990" s="22">
        <f>IF(F990&gt;'data'!$H$28,'data'!$H$28,IF(F990&lt;0,0,F990))</f>
        <v>594.599145788305</v>
      </c>
      <c r="H990" s="22">
        <f>(J990*'data'!$C$16+K990*OFFSET('data'!$C$17,0,D990)-I989*(OFFSET('data'!$C$18,0,D990)+'data'!$C$19+OFFSET('data'!$C$20,0,D990)))*$C990/60</f>
        <v>-0.825832146928216</v>
      </c>
      <c r="I990" s="22">
        <f>(G990/60)*$C990/60+H990+I989</f>
        <v>22.9087323943552</v>
      </c>
      <c r="J990" s="22">
        <f>J989+('data'!$C$19*I989-'data'!$C$16*J989)*$C990/60</f>
        <v>94.0595167761886</v>
      </c>
      <c r="K990" s="22">
        <f>K989+(OFFSET('data'!$C$20,0,D990)*I989-OFFSET('data'!$C$17,0,D990)*K989)*$C990/60</f>
        <v>288.162326214533</v>
      </c>
      <c r="L990" s="23">
        <f>$A990/60</f>
        <v>82.1666666666667</v>
      </c>
      <c r="M990" s="19">
        <f>I990/'data'!$C$15*1000</f>
        <v>3.5</v>
      </c>
      <c r="N990" s="19">
        <f>N989+'data'!$G$21*(M989-N989)/60*C989</f>
        <v>3.49996967195656</v>
      </c>
      <c r="O990" s="20">
        <f>IF(N990&lt;='data'!$G$22,1.89,1.47)</f>
        <v>1.47</v>
      </c>
      <c r="P990" s="19">
        <f>$A990</f>
        <v>4930</v>
      </c>
      <c r="Q990" s="20">
        <f>'data'!$G$23-'data'!$G$23*(1-('data'!$G$22^O990)/('data'!$G$22^O990+N990^O990))</f>
        <v>41.0710070255012</v>
      </c>
      <c r="R990" s="20">
        <f>VLOOKUP(IF(P990-'data'!$G$24&lt;0,0,P990-'data'!$G$24),P2:Q1104,2)</f>
        <v>41.0710211894176</v>
      </c>
    </row>
    <row r="991" ht="20.05" customHeight="1">
      <c r="A991" s="17">
        <f>$A990+C990</f>
        <v>4935</v>
      </c>
      <c r="B991" s="18">
        <v>3.5</v>
      </c>
      <c r="C991" s="19">
        <v>5</v>
      </c>
      <c r="D991" t="b" s="20">
        <v>0</v>
      </c>
      <c r="E991" s="21"/>
      <c r="F991" s="22">
        <f>3600*(B991*'data'!$C$15/1000-H991-I990)/C991</f>
        <v>594.532587688123</v>
      </c>
      <c r="G991" s="22">
        <f>IF(F991&gt;'data'!$H$28,'data'!$H$28,IF(F991&lt;0,0,F991))</f>
        <v>594.532587688123</v>
      </c>
      <c r="H991" s="22">
        <f>(J991*'data'!$C$16+K991*OFFSET('data'!$C$17,0,D991)-I990*(OFFSET('data'!$C$18,0,D991)+'data'!$C$19+OFFSET('data'!$C$20,0,D991)))*$C991/60</f>
        <v>-0.825739705122408</v>
      </c>
      <c r="I991" s="22">
        <f>(G991/60)*$C991/60+H991+I990</f>
        <v>22.9087323943552</v>
      </c>
      <c r="J991" s="22">
        <f>J990+('data'!$C$19*I990-'data'!$C$16*J990)*$C991/60</f>
        <v>94.06120014229781</v>
      </c>
      <c r="K991" s="22">
        <f>K990+(OFFSET('data'!$C$20,0,D991)*I990-OFFSET('data'!$C$17,0,D991)*K990)*$C991/60</f>
        <v>288.409397963306</v>
      </c>
      <c r="L991" s="23">
        <f>$A991/60</f>
        <v>82.25</v>
      </c>
      <c r="M991" s="19">
        <f>I991/'data'!$C$15*1000</f>
        <v>3.5</v>
      </c>
      <c r="N991" s="19">
        <f>N990+'data'!$G$21*(M990-N990)/60*C990</f>
        <v>3.49997002883311</v>
      </c>
      <c r="O991" s="20">
        <f>IF(N991&lt;='data'!$G$22,1.89,1.47)</f>
        <v>1.47</v>
      </c>
      <c r="P991" s="19">
        <f>$A991</f>
        <v>4935</v>
      </c>
      <c r="Q991" s="20">
        <f>'data'!$G$23-'data'!$G$23*(1-('data'!$G$22^O991)/('data'!$G$22^O991+N991^O991))</f>
        <v>41.0710035880753</v>
      </c>
      <c r="R991" s="20">
        <f>VLOOKUP(IF(P991-'data'!$G$24&lt;0,0,P991-'data'!$G$24),P2:Q1104,2)</f>
        <v>41.0710175853202</v>
      </c>
    </row>
    <row r="992" ht="20.05" customHeight="1">
      <c r="A992" s="17">
        <f>$A991+C991</f>
        <v>4940</v>
      </c>
      <c r="B992" s="18">
        <v>3.5</v>
      </c>
      <c r="C992" s="19">
        <v>5</v>
      </c>
      <c r="D992" t="b" s="20">
        <v>0</v>
      </c>
      <c r="E992" s="21"/>
      <c r="F992" s="22">
        <f>3600*(B992*'data'!$C$15/1000-H992-I991)/C992</f>
        <v>594.4660911918741</v>
      </c>
      <c r="G992" s="22">
        <f>IF(F992&gt;'data'!$H$28,'data'!$H$28,IF(F992&lt;0,0,F992))</f>
        <v>594.4660911918741</v>
      </c>
      <c r="H992" s="22">
        <f>(J992*'data'!$C$16+K992*OFFSET('data'!$C$17,0,D992)-I991*(OFFSET('data'!$C$18,0,D992)+'data'!$C$19+OFFSET('data'!$C$20,0,D992)))*$C992/60</f>
        <v>-0.825647348877618</v>
      </c>
      <c r="I992" s="22">
        <f>(G992/60)*$C992/60+H992+I991</f>
        <v>22.9087323943552</v>
      </c>
      <c r="J992" s="22">
        <f>J991+('data'!$C$19*I991-'data'!$C$16*J991)*$C992/60</f>
        <v>94.0628736298129</v>
      </c>
      <c r="K992" s="22">
        <f>K991+(OFFSET('data'!$C$20,0,D992)*I991-OFFSET('data'!$C$17,0,D992)*K991)*$C992/60</f>
        <v>288.656387148867</v>
      </c>
      <c r="L992" s="23">
        <f>$A992/60</f>
        <v>82.3333333333333</v>
      </c>
      <c r="M992" s="19">
        <f>I992/'data'!$C$15*1000</f>
        <v>3.5</v>
      </c>
      <c r="N992" s="19">
        <f>N991+'data'!$G$21*(M991-N991)/60*C991</f>
        <v>3.49997038151022</v>
      </c>
      <c r="O992" s="20">
        <f>IF(N992&lt;='data'!$G$22,1.89,1.47)</f>
        <v>1.47</v>
      </c>
      <c r="P992" s="19">
        <f>$A992</f>
        <v>4940</v>
      </c>
      <c r="Q992" s="20">
        <f>'data'!$G$23-'data'!$G$23*(1-('data'!$G$22^O992)/('data'!$G$22^O992+N992^O992))</f>
        <v>41.0710001910988</v>
      </c>
      <c r="R992" s="20">
        <f>VLOOKUP(IF(P992-'data'!$G$24&lt;0,0,P992-'data'!$G$24),P2:Q1104,2)</f>
        <v>41.0710140236334</v>
      </c>
    </row>
    <row r="993" ht="20.05" customHeight="1">
      <c r="A993" s="17">
        <f>$A992+C992</f>
        <v>4945</v>
      </c>
      <c r="B993" s="18">
        <v>3.5</v>
      </c>
      <c r="C993" s="19">
        <v>5</v>
      </c>
      <c r="D993" t="b" s="20">
        <v>0</v>
      </c>
      <c r="E993" s="21"/>
      <c r="F993" s="22">
        <f>3600*(B993*'data'!$C$15/1000-H993-I992)/C993</f>
        <v>594.399656047980</v>
      </c>
      <c r="G993" s="22">
        <f>IF(F993&gt;'data'!$H$28,'data'!$H$28,IF(F993&lt;0,0,F993))</f>
        <v>594.399656047980</v>
      </c>
      <c r="H993" s="22">
        <f>(J993*'data'!$C$16+K993*OFFSET('data'!$C$17,0,D993)-I992*(OFFSET('data'!$C$18,0,D993)+'data'!$C$19+OFFSET('data'!$C$20,0,D993)))*$C993/60</f>
        <v>-0.8255550778444311</v>
      </c>
      <c r="I993" s="22">
        <f>(G993/60)*$C993/60+H993+I992</f>
        <v>22.9087323943552</v>
      </c>
      <c r="J993" s="22">
        <f>J992+('data'!$C$19*I992-'data'!$C$16*J992)*$C993/60</f>
        <v>94.064537296705</v>
      </c>
      <c r="K993" s="22">
        <f>K992+(OFFSET('data'!$C$20,0,D993)*I992-OFFSET('data'!$C$17,0,D993)*K992)*$C993/60</f>
        <v>288.903293798806</v>
      </c>
      <c r="L993" s="23">
        <f>$A993/60</f>
        <v>82.4166666666667</v>
      </c>
      <c r="M993" s="19">
        <f>I993/'data'!$C$15*1000</f>
        <v>3.5</v>
      </c>
      <c r="N993" s="19">
        <f>N992+'data'!$G$21*(M992-N992)/60*C992</f>
        <v>3.4999707300373</v>
      </c>
      <c r="O993" s="20">
        <f>IF(N993&lt;='data'!$G$22,1.89,1.47)</f>
        <v>1.47</v>
      </c>
      <c r="P993" s="19">
        <f>$A993</f>
        <v>4945</v>
      </c>
      <c r="Q993" s="20">
        <f>'data'!$G$23-'data'!$G$23*(1-('data'!$G$22^O993)/('data'!$G$22^O993+N993^O993))</f>
        <v>41.0709968340955</v>
      </c>
      <c r="R993" s="20">
        <f>VLOOKUP(IF(P993-'data'!$G$24&lt;0,0,P993-'data'!$G$24),P2:Q1104,2)</f>
        <v>41.0710105038581</v>
      </c>
    </row>
    <row r="994" ht="20.05" customHeight="1">
      <c r="A994" s="17">
        <f>$A993+C993</f>
        <v>4950</v>
      </c>
      <c r="B994" s="18">
        <v>3.5</v>
      </c>
      <c r="C994" s="19">
        <v>5</v>
      </c>
      <c r="D994" t="b" s="20">
        <v>0</v>
      </c>
      <c r="E994" s="21"/>
      <c r="F994" s="22">
        <f>3600*(B994*'data'!$C$15/1000-H994-I993)/C994</f>
        <v>594.3332820063</v>
      </c>
      <c r="G994" s="22">
        <f>IF(F994&gt;'data'!$H$28,'data'!$H$28,IF(F994&lt;0,0,F994))</f>
        <v>594.3332820063</v>
      </c>
      <c r="H994" s="22">
        <f>(J994*'data'!$C$16+K994*OFFSET('data'!$C$17,0,D994)-I993*(OFFSET('data'!$C$18,0,D994)+'data'!$C$19+OFFSET('data'!$C$20,0,D994)))*$C994/60</f>
        <v>-0.825462891675432</v>
      </c>
      <c r="I994" s="22">
        <f>(G994/60)*$C994/60+H994+I993</f>
        <v>22.9087323943552</v>
      </c>
      <c r="J994" s="22">
        <f>J993+('data'!$C$19*I993-'data'!$C$16*J993)*$C994/60</f>
        <v>94.066191200605</v>
      </c>
      <c r="K994" s="22">
        <f>K993+(OFFSET('data'!$C$20,0,D994)*I993-OFFSET('data'!$C$17,0,D994)*K993)*$C994/60</f>
        <v>289.150117940704</v>
      </c>
      <c r="L994" s="23">
        <f>$A994/60</f>
        <v>82.5</v>
      </c>
      <c r="M994" s="19">
        <f>I994/'data'!$C$15*1000</f>
        <v>3.5</v>
      </c>
      <c r="N994" s="19">
        <f>N993+'data'!$G$21*(M993-N993)/60*C993</f>
        <v>3.49997107446319</v>
      </c>
      <c r="O994" s="20">
        <f>IF(N994&lt;='data'!$G$22,1.89,1.47)</f>
        <v>1.47</v>
      </c>
      <c r="P994" s="19">
        <f>$A994</f>
        <v>4950</v>
      </c>
      <c r="Q994" s="20">
        <f>'data'!$G$23-'data'!$G$23*(1-('data'!$G$22^O994)/('data'!$G$22^O994+N994^O994))</f>
        <v>41.0709935165953</v>
      </c>
      <c r="R994" s="20">
        <f>VLOOKUP(IF(P994-'data'!$G$24&lt;0,0,P994-'data'!$G$24),P2:Q1104,2)</f>
        <v>41.0710070255012</v>
      </c>
    </row>
    <row r="995" ht="20.05" customHeight="1">
      <c r="A995" s="17">
        <f>$A994+C994</f>
        <v>4955</v>
      </c>
      <c r="B995" s="18">
        <v>3.5</v>
      </c>
      <c r="C995" s="19">
        <v>5</v>
      </c>
      <c r="D995" t="b" s="20">
        <v>0</v>
      </c>
      <c r="E995" s="21"/>
      <c r="F995" s="22">
        <f>3600*(B995*'data'!$C$15/1000-H995-I994)/C995</f>
        <v>594.266968818128</v>
      </c>
      <c r="G995" s="22">
        <f>IF(F995&gt;'data'!$H$28,'data'!$H$28,IF(F995&lt;0,0,F995))</f>
        <v>594.266968818128</v>
      </c>
      <c r="H995" s="22">
        <f>(J995*'data'!$C$16+K995*OFFSET('data'!$C$17,0,D995)-I994*(OFFSET('data'!$C$18,0,D995)+'data'!$C$19+OFFSET('data'!$C$20,0,D995)))*$C995/60</f>
        <v>-0.825370790025193</v>
      </c>
      <c r="I995" s="22">
        <f>(G995/60)*$C995/60+H995+I994</f>
        <v>22.9087323943552</v>
      </c>
      <c r="J995" s="22">
        <f>J994+('data'!$C$19*I994-'data'!$C$16*J994)*$C995/60</f>
        <v>94.0678353988057</v>
      </c>
      <c r="K995" s="22">
        <f>K994+(OFFSET('data'!$C$20,0,D995)*I994-OFFSET('data'!$C$17,0,D995)*K994)*$C995/60</f>
        <v>289.396859602132</v>
      </c>
      <c r="L995" s="23">
        <f>$A995/60</f>
        <v>82.5833333333333</v>
      </c>
      <c r="M995" s="19">
        <f>I995/'data'!$C$15*1000</f>
        <v>3.5</v>
      </c>
      <c r="N995" s="19">
        <f>N994+'data'!$G$21*(M994-N994)/60*C994</f>
        <v>3.49997141483615</v>
      </c>
      <c r="O995" s="20">
        <f>IF(N995&lt;='data'!$G$22,1.89,1.47)</f>
        <v>1.47</v>
      </c>
      <c r="P995" s="19">
        <f>$A995</f>
        <v>4955</v>
      </c>
      <c r="Q995" s="20">
        <f>'data'!$G$23-'data'!$G$23*(1-('data'!$G$22^O995)/('data'!$G$22^O995+N995^O995))</f>
        <v>41.0709902381331</v>
      </c>
      <c r="R995" s="20">
        <f>VLOOKUP(IF(P995-'data'!$G$24&lt;0,0,P995-'data'!$G$24),P2:Q1104,2)</f>
        <v>41.0710035880753</v>
      </c>
    </row>
    <row r="996" ht="20.05" customHeight="1">
      <c r="A996" s="17">
        <f>$A995+C995</f>
        <v>4960</v>
      </c>
      <c r="B996" s="18">
        <v>3.5</v>
      </c>
      <c r="C996" s="19">
        <v>5</v>
      </c>
      <c r="D996" t="b" s="20">
        <v>0</v>
      </c>
      <c r="E996" s="21"/>
      <c r="F996" s="22">
        <f>3600*(B996*'data'!$C$15/1000-H996-I995)/C996</f>
        <v>594.200716236179</v>
      </c>
      <c r="G996" s="22">
        <f>IF(F996&gt;'data'!$H$28,'data'!$H$28,IF(F996&lt;0,0,F996))</f>
        <v>594.200716236179</v>
      </c>
      <c r="H996" s="22">
        <f>(J996*'data'!$C$16+K996*OFFSET('data'!$C$17,0,D996)-I995*(OFFSET('data'!$C$18,0,D996)+'data'!$C$19+OFFSET('data'!$C$20,0,D996)))*$C996/60</f>
        <v>-0.8252787725502631</v>
      </c>
      <c r="I996" s="22">
        <f>(G996/60)*$C996/60+H996+I995</f>
        <v>22.9087323943552</v>
      </c>
      <c r="J996" s="22">
        <f>J995+('data'!$C$19*I995-'data'!$C$16*J995)*$C996/60</f>
        <v>94.0694699482636</v>
      </c>
      <c r="K996" s="22">
        <f>K995+(OFFSET('data'!$C$20,0,D996)*I995-OFFSET('data'!$C$17,0,D996)*K995)*$C996/60</f>
        <v>289.643518810653</v>
      </c>
      <c r="L996" s="23">
        <f>$A996/60</f>
        <v>82.6666666666667</v>
      </c>
      <c r="M996" s="19">
        <f>I996/'data'!$C$15*1000</f>
        <v>3.5</v>
      </c>
      <c r="N996" s="19">
        <f>N995+'data'!$G$21*(M995-N995)/60*C995</f>
        <v>3.49997175120387</v>
      </c>
      <c r="O996" s="20">
        <f>IF(N996&lt;='data'!$G$22,1.89,1.47)</f>
        <v>1.47</v>
      </c>
      <c r="P996" s="19">
        <f>$A996</f>
        <v>4960</v>
      </c>
      <c r="Q996" s="20">
        <f>'data'!$G$23-'data'!$G$23*(1-('data'!$G$22^O996)/('data'!$G$22^O996+N996^O996))</f>
        <v>41.0709869982496</v>
      </c>
      <c r="R996" s="20">
        <f>VLOOKUP(IF(P996-'data'!$G$24&lt;0,0,P996-'data'!$G$24),P2:Q1104,2)</f>
        <v>41.0710001910988</v>
      </c>
    </row>
    <row r="997" ht="20.05" customHeight="1">
      <c r="A997" s="17">
        <f>$A996+C996</f>
        <v>4965</v>
      </c>
      <c r="B997" s="18">
        <v>3.5</v>
      </c>
      <c r="C997" s="19">
        <v>5</v>
      </c>
      <c r="D997" t="b" s="20">
        <v>0</v>
      </c>
      <c r="E997" s="21"/>
      <c r="F997" s="22">
        <f>3600*(B997*'data'!$C$15/1000-H997-I996)/C997</f>
        <v>594.1345240145801</v>
      </c>
      <c r="G997" s="22">
        <f>IF(F997&gt;'data'!$H$28,'data'!$H$28,IF(F997&lt;0,0,F997))</f>
        <v>594.1345240145801</v>
      </c>
      <c r="H997" s="22">
        <f>(J997*'data'!$C$16+K997*OFFSET('data'!$C$17,0,D997)-I996*(OFFSET('data'!$C$18,0,D997)+'data'!$C$19+OFFSET('data'!$C$20,0,D997)))*$C997/60</f>
        <v>-0.825186838909154</v>
      </c>
      <c r="I997" s="22">
        <f>(G997/60)*$C997/60+H997+I996</f>
        <v>22.9087323943552</v>
      </c>
      <c r="J997" s="22">
        <f>J996+('data'!$C$19*I996-'data'!$C$16*J996)*$C997/60</f>
        <v>94.0710949056009</v>
      </c>
      <c r="K997" s="22">
        <f>K996+(OFFSET('data'!$C$20,0,D997)*I996-OFFSET('data'!$C$17,0,D997)*K996)*$C997/60</f>
        <v>289.890095593819</v>
      </c>
      <c r="L997" s="23">
        <f>$A997/60</f>
        <v>82.75</v>
      </c>
      <c r="M997" s="19">
        <f>I997/'data'!$C$15*1000</f>
        <v>3.5</v>
      </c>
      <c r="N997" s="19">
        <f>N996+'data'!$G$21*(M996-N996)/60*C996</f>
        <v>3.49997208361348</v>
      </c>
      <c r="O997" s="20">
        <f>IF(N997&lt;='data'!$G$22,1.89,1.47)</f>
        <v>1.47</v>
      </c>
      <c r="P997" s="19">
        <f>$A997</f>
        <v>4965</v>
      </c>
      <c r="Q997" s="20">
        <f>'data'!$G$23-'data'!$G$23*(1-('data'!$G$22^O997)/('data'!$G$22^O997+N997^O997))</f>
        <v>41.0709837964909</v>
      </c>
      <c r="R997" s="20">
        <f>VLOOKUP(IF(P997-'data'!$G$24&lt;0,0,P997-'data'!$G$24),P2:Q1104,2)</f>
        <v>41.0709968340955</v>
      </c>
    </row>
    <row r="998" ht="20.05" customHeight="1">
      <c r="A998" s="17">
        <f>$A997+C997</f>
        <v>4970</v>
      </c>
      <c r="B998" s="18">
        <v>3.5</v>
      </c>
      <c r="C998" s="19">
        <v>5</v>
      </c>
      <c r="D998" t="b" s="20">
        <v>0</v>
      </c>
      <c r="E998" s="21"/>
      <c r="F998" s="22">
        <f>3600*(B998*'data'!$C$15/1000-H998-I997)/C998</f>
        <v>594.068391908868</v>
      </c>
      <c r="G998" s="22">
        <f>IF(F998&gt;'data'!$H$28,'data'!$H$28,IF(F998&lt;0,0,F998))</f>
        <v>594.068391908868</v>
      </c>
      <c r="H998" s="22">
        <f>(J998*'data'!$C$16+K998*OFFSET('data'!$C$17,0,D998)-I997*(OFFSET('data'!$C$18,0,D998)+'data'!$C$19+OFFSET('data'!$C$20,0,D998)))*$C998/60</f>
        <v>-0.825094988762332</v>
      </c>
      <c r="I998" s="22">
        <f>(G998/60)*$C998/60+H998+I997</f>
        <v>22.9087323943552</v>
      </c>
      <c r="J998" s="22">
        <f>J997+('data'!$C$19*I997-'data'!$C$16*J997)*$C998/60</f>
        <v>94.0727103271077</v>
      </c>
      <c r="K998" s="22">
        <f>K997+(OFFSET('data'!$C$20,0,D998)*I997-OFFSET('data'!$C$17,0,D998)*K997)*$C998/60</f>
        <v>290.136589979175</v>
      </c>
      <c r="L998" s="23">
        <f>$A998/60</f>
        <v>82.8333333333333</v>
      </c>
      <c r="M998" s="19">
        <f>I998/'data'!$C$15*1000</f>
        <v>3.5</v>
      </c>
      <c r="N998" s="19">
        <f>N997+'data'!$G$21*(M997-N997)/60*C997</f>
        <v>3.49997241211155</v>
      </c>
      <c r="O998" s="20">
        <f>IF(N998&lt;='data'!$G$22,1.89,1.47)</f>
        <v>1.47</v>
      </c>
      <c r="P998" s="19">
        <f>$A998</f>
        <v>4970</v>
      </c>
      <c r="Q998" s="20">
        <f>'data'!$G$23-'data'!$G$23*(1-('data'!$G$22^O998)/('data'!$G$22^O998+N998^O998))</f>
        <v>41.0709806324083</v>
      </c>
      <c r="R998" s="20">
        <f>VLOOKUP(IF(P998-'data'!$G$24&lt;0,0,P998-'data'!$G$24),P2:Q1104,2)</f>
        <v>41.0709935165953</v>
      </c>
    </row>
    <row r="999" ht="20.05" customHeight="1">
      <c r="A999" s="17">
        <f>$A998+C998</f>
        <v>4975</v>
      </c>
      <c r="B999" s="18">
        <v>3.5</v>
      </c>
      <c r="C999" s="19">
        <v>5</v>
      </c>
      <c r="D999" t="b" s="20">
        <v>0</v>
      </c>
      <c r="E999" s="21"/>
      <c r="F999" s="22">
        <f>3600*(B999*'data'!$C$15/1000-H999-I998)/C999</f>
        <v>594.002319675976</v>
      </c>
      <c r="G999" s="22">
        <f>IF(F999&gt;'data'!$H$28,'data'!$H$28,IF(F999&lt;0,0,F999))</f>
        <v>594.002319675976</v>
      </c>
      <c r="H999" s="22">
        <f>(J999*'data'!$C$16+K999*OFFSET('data'!$C$17,0,D999)-I998*(OFFSET('data'!$C$18,0,D999)+'data'!$C$19+OFFSET('data'!$C$20,0,D999)))*$C999/60</f>
        <v>-0.825003221772204</v>
      </c>
      <c r="I999" s="22">
        <f>(G999/60)*$C999/60+H999+I998</f>
        <v>22.9087323943552</v>
      </c>
      <c r="J999" s="22">
        <f>J998+('data'!$C$19*I998-'data'!$C$16*J998)*$C999/60</f>
        <v>94.0743162687436</v>
      </c>
      <c r="K999" s="22">
        <f>K998+(OFFSET('data'!$C$20,0,D999)*I998-OFFSET('data'!$C$17,0,D999)*K998)*$C999/60</f>
        <v>290.383001994255</v>
      </c>
      <c r="L999" s="23">
        <f>$A999/60</f>
        <v>82.9166666666667</v>
      </c>
      <c r="M999" s="19">
        <f>I999/'data'!$C$15*1000</f>
        <v>3.5</v>
      </c>
      <c r="N999" s="19">
        <f>N998+'data'!$G$21*(M998-N998)/60*C998</f>
        <v>3.49997273674412</v>
      </c>
      <c r="O999" s="20">
        <f>IF(N999&lt;='data'!$G$22,1.89,1.47)</f>
        <v>1.47</v>
      </c>
      <c r="P999" s="19">
        <f>$A999</f>
        <v>4975</v>
      </c>
      <c r="Q999" s="20">
        <f>'data'!$G$23-'data'!$G$23*(1-('data'!$G$22^O999)/('data'!$G$22^O999+N999^O999))</f>
        <v>41.0709775055585</v>
      </c>
      <c r="R999" s="20">
        <f>VLOOKUP(IF(P999-'data'!$G$24&lt;0,0,P999-'data'!$G$24),P2:Q1104,2)</f>
        <v>41.0709902381331</v>
      </c>
    </row>
    <row r="1000" ht="20.05" customHeight="1">
      <c r="A1000" s="17">
        <f>$A999+C999</f>
        <v>4980</v>
      </c>
      <c r="B1000" s="18">
        <v>3.5</v>
      </c>
      <c r="C1000" s="19">
        <v>5</v>
      </c>
      <c r="D1000" t="b" s="20">
        <v>0</v>
      </c>
      <c r="E1000" s="21"/>
      <c r="F1000" s="22">
        <f>3600*(B1000*'data'!$C$15/1000-H1000-I999)/C1000</f>
        <v>593.936307074228</v>
      </c>
      <c r="G1000" s="22">
        <f>IF(F1000&gt;'data'!$H$28,'data'!$H$28,IF(F1000&lt;0,0,F1000))</f>
        <v>593.936307074228</v>
      </c>
      <c r="H1000" s="22">
        <f>(J1000*'data'!$C$16+K1000*OFFSET('data'!$C$17,0,D1000)-I999*(OFFSET('data'!$C$18,0,D1000)+'data'!$C$19+OFFSET('data'!$C$20,0,D1000)))*$C1000/60</f>
        <v>-0.82491153760311</v>
      </c>
      <c r="I1000" s="22">
        <f>(G1000/60)*$C1000/60+H1000+I999</f>
        <v>22.9087323943552</v>
      </c>
      <c r="J1000" s="22">
        <f>J999+('data'!$C$19*I999-'data'!$C$16*J999)*$C1000/60</f>
        <v>94.0759127861399</v>
      </c>
      <c r="K1000" s="22">
        <f>K999+(OFFSET('data'!$C$20,0,D1000)*I999-OFFSET('data'!$C$17,0,D1000)*K999)*$C1000/60</f>
        <v>290.629331666584</v>
      </c>
      <c r="L1000" s="23">
        <f>$A1000/60</f>
        <v>83</v>
      </c>
      <c r="M1000" s="19">
        <f>I1000/'data'!$C$15*1000</f>
        <v>3.5</v>
      </c>
      <c r="N1000" s="19">
        <f>N999+'data'!$G$21*(M999-N999)/60*C999</f>
        <v>3.49997305755667</v>
      </c>
      <c r="O1000" s="20">
        <f>IF(N1000&lt;='data'!$G$22,1.89,1.47)</f>
        <v>1.47</v>
      </c>
      <c r="P1000" s="19">
        <f>$A1000</f>
        <v>4980</v>
      </c>
      <c r="Q1000" s="20">
        <f>'data'!$G$23-'data'!$G$23*(1-('data'!$G$22^O1000)/('data'!$G$22^O1000+N1000^O1000))</f>
        <v>41.0709744155033</v>
      </c>
      <c r="R1000" s="20">
        <f>VLOOKUP(IF(P1000-'data'!$G$24&lt;0,0,P1000-'data'!$G$24),P2:Q1104,2)</f>
        <v>41.0709869982496</v>
      </c>
    </row>
    <row r="1001" ht="20.05" customHeight="1">
      <c r="A1001" s="17">
        <f>$A1000+C1000</f>
        <v>4985</v>
      </c>
      <c r="B1001" s="18">
        <v>3.5</v>
      </c>
      <c r="C1001" s="19">
        <v>5</v>
      </c>
      <c r="D1001" t="b" s="20">
        <v>0</v>
      </c>
      <c r="E1001" s="21"/>
      <c r="F1001" s="22">
        <f>3600*(B1001*'data'!$C$15/1000-H1001-I1000)/C1001</f>
        <v>593.870353863328</v>
      </c>
      <c r="G1001" s="22">
        <f>IF(F1001&gt;'data'!$H$28,'data'!$H$28,IF(F1001&lt;0,0,F1001))</f>
        <v>593.870353863328</v>
      </c>
      <c r="H1001" s="22">
        <f>(J1001*'data'!$C$16+K1001*OFFSET('data'!$C$17,0,D1001)-I1000*(OFFSET('data'!$C$18,0,D1001)+'data'!$C$19+OFFSET('data'!$C$20,0,D1001)))*$C1001/60</f>
        <v>-0.824819935921304</v>
      </c>
      <c r="I1001" s="22">
        <f>(G1001/60)*$C1001/60+H1001+I1000</f>
        <v>22.9087323943552</v>
      </c>
      <c r="J1001" s="22">
        <f>J1000+('data'!$C$19*I1000-'data'!$C$16*J1000)*$C1001/60</f>
        <v>94.07749993460141</v>
      </c>
      <c r="K1001" s="22">
        <f>K1000+(OFFSET('data'!$C$20,0,D1001)*I1000-OFFSET('data'!$C$17,0,D1001)*K1000)*$C1001/60</f>
        <v>290.875579023679</v>
      </c>
      <c r="L1001" s="23">
        <f>$A1001/60</f>
        <v>83.0833333333333</v>
      </c>
      <c r="M1001" s="19">
        <f>I1001/'data'!$C$15*1000</f>
        <v>3.5</v>
      </c>
      <c r="N1001" s="19">
        <f>N1000+'data'!$G$21*(M1000-N1000)/60*C1000</f>
        <v>3.49997337459415</v>
      </c>
      <c r="O1001" s="20">
        <f>IF(N1001&lt;='data'!$G$22,1.89,1.47)</f>
        <v>1.47</v>
      </c>
      <c r="P1001" s="19">
        <f>$A1001</f>
        <v>4985</v>
      </c>
      <c r="Q1001" s="20">
        <f>'data'!$G$23-'data'!$G$23*(1-('data'!$G$22^O1001)/('data'!$G$22^O1001+N1001^O1001))</f>
        <v>41.0709713618098</v>
      </c>
      <c r="R1001" s="20">
        <f>VLOOKUP(IF(P1001-'data'!$G$24&lt;0,0,P1001-'data'!$G$24),P2:Q1104,2)</f>
        <v>41.0709837964909</v>
      </c>
    </row>
    <row r="1002" ht="20.05" customHeight="1">
      <c r="A1002" s="17">
        <f>$A1001+C1001</f>
        <v>4990</v>
      </c>
      <c r="B1002" s="18">
        <v>3.5</v>
      </c>
      <c r="C1002" s="19">
        <v>5</v>
      </c>
      <c r="D1002" t="b" s="20">
        <v>0</v>
      </c>
      <c r="E1002" s="21"/>
      <c r="F1002" s="22">
        <f>3600*(B1002*'data'!$C$15/1000-H1002-I1001)/C1002</f>
        <v>593.804459804355</v>
      </c>
      <c r="G1002" s="22">
        <f>IF(F1002&gt;'data'!$H$28,'data'!$H$28,IF(F1002&lt;0,0,F1002))</f>
        <v>593.804459804355</v>
      </c>
      <c r="H1002" s="22">
        <f>(J1002*'data'!$C$16+K1002*OFFSET('data'!$C$17,0,D1002)-I1001*(OFFSET('data'!$C$18,0,D1002)+'data'!$C$19+OFFSET('data'!$C$20,0,D1002)))*$C1002/60</f>
        <v>-0.824728416394952</v>
      </c>
      <c r="I1002" s="22">
        <f>(G1002/60)*$C1002/60+H1002+I1001</f>
        <v>22.9087323943552</v>
      </c>
      <c r="J1002" s="22">
        <f>J1001+('data'!$C$19*I1001-'data'!$C$16*J1001)*$C1002/60</f>
        <v>94.0790777691083</v>
      </c>
      <c r="K1002" s="22">
        <f>K1001+(OFFSET('data'!$C$20,0,D1002)*I1001-OFFSET('data'!$C$17,0,D1002)*K1001)*$C1002/60</f>
        <v>291.121744093047</v>
      </c>
      <c r="L1002" s="23">
        <f>$A1002/60</f>
        <v>83.1666666666667</v>
      </c>
      <c r="M1002" s="19">
        <f>I1002/'data'!$C$15*1000</f>
        <v>3.5</v>
      </c>
      <c r="N1002" s="19">
        <f>N1001+'data'!$G$21*(M1001-N1001)/60*C1001</f>
        <v>3.49997368790098</v>
      </c>
      <c r="O1002" s="20">
        <f>IF(N1002&lt;='data'!$G$22,1.89,1.47)</f>
        <v>1.47</v>
      </c>
      <c r="P1002" s="19">
        <f>$A1002</f>
        <v>4990</v>
      </c>
      <c r="Q1002" s="20">
        <f>'data'!$G$23-'data'!$G$23*(1-('data'!$G$22^O1002)/('data'!$G$22^O1002+N1002^O1002))</f>
        <v>41.070968344050</v>
      </c>
      <c r="R1002" s="20">
        <f>VLOOKUP(IF(P1002-'data'!$G$24&lt;0,0,P1002-'data'!$G$24),P2:Q1104,2)</f>
        <v>41.0709806324083</v>
      </c>
    </row>
    <row r="1003" ht="20.05" customHeight="1">
      <c r="A1003" s="17">
        <f>$A1002+C1002</f>
        <v>4995</v>
      </c>
      <c r="B1003" s="18">
        <v>3.5</v>
      </c>
      <c r="C1003" s="19">
        <v>5</v>
      </c>
      <c r="D1003" t="b" s="20">
        <v>0</v>
      </c>
      <c r="E1003" s="21"/>
      <c r="F1003" s="22">
        <f>3600*(B1003*'data'!$C$15/1000-H1003-I1002)/C1003</f>
        <v>593.7386246597511</v>
      </c>
      <c r="G1003" s="22">
        <f>IF(F1003&gt;'data'!$H$28,'data'!$H$28,IF(F1003&lt;0,0,F1003))</f>
        <v>593.7386246597511</v>
      </c>
      <c r="H1003" s="22">
        <f>(J1003*'data'!$C$16+K1003*OFFSET('data'!$C$17,0,D1003)-I1002*(OFFSET('data'!$C$18,0,D1003)+'data'!$C$19+OFFSET('data'!$C$20,0,D1003)))*$C1003/60</f>
        <v>-0.824636978694114</v>
      </c>
      <c r="I1003" s="22">
        <f>(G1003/60)*$C1003/60+H1003+I1002</f>
        <v>22.9087323943552</v>
      </c>
      <c r="J1003" s="22">
        <f>J1002+('data'!$C$19*I1002-'data'!$C$16*J1002)*$C1003/60</f>
        <v>94.0806463443183</v>
      </c>
      <c r="K1003" s="22">
        <f>K1002+(OFFSET('data'!$C$20,0,D1003)*I1002-OFFSET('data'!$C$17,0,D1003)*K1002)*$C1003/60</f>
        <v>291.367826902185</v>
      </c>
      <c r="L1003" s="23">
        <f>$A1003/60</f>
        <v>83.25</v>
      </c>
      <c r="M1003" s="19">
        <f>I1003/'data'!$C$15*1000</f>
        <v>3.5</v>
      </c>
      <c r="N1003" s="19">
        <f>N1002+'data'!$G$21*(M1002-N1002)/60*C1002</f>
        <v>3.49997399752106</v>
      </c>
      <c r="O1003" s="20">
        <f>IF(N1003&lt;='data'!$G$22,1.89,1.47)</f>
        <v>1.47</v>
      </c>
      <c r="P1003" s="19">
        <f>$A1003</f>
        <v>4995</v>
      </c>
      <c r="Q1003" s="20">
        <f>'data'!$G$23-'data'!$G$23*(1-('data'!$G$22^O1003)/('data'!$G$22^O1003+N1003^O1003))</f>
        <v>41.0709653618012</v>
      </c>
      <c r="R1003" s="20">
        <f>VLOOKUP(IF(P1003-'data'!$G$24&lt;0,0,P1003-'data'!$G$24),P2:Q1104,2)</f>
        <v>41.0709775055585</v>
      </c>
    </row>
    <row r="1004" ht="20.05" customHeight="1">
      <c r="A1004" s="17">
        <f>$A1003+C1003</f>
        <v>5000</v>
      </c>
      <c r="B1004" s="18">
        <v>3.5</v>
      </c>
      <c r="C1004" s="19">
        <v>5</v>
      </c>
      <c r="D1004" t="b" s="20">
        <v>0</v>
      </c>
      <c r="E1004" s="21"/>
      <c r="F1004" s="22">
        <f>3600*(B1004*'data'!$C$15/1000-H1004-I1003)/C1004</f>
        <v>593.6728481933191</v>
      </c>
      <c r="G1004" s="22">
        <f>IF(F1004&gt;'data'!$H$28,'data'!$H$28,IF(F1004&lt;0,0,F1004))</f>
        <v>593.6728481933191</v>
      </c>
      <c r="H1004" s="22">
        <f>(J1004*'data'!$C$16+K1004*OFFSET('data'!$C$17,0,D1004)-I1003*(OFFSET('data'!$C$18,0,D1004)+'data'!$C$19+OFFSET('data'!$C$20,0,D1004)))*$C1004/60</f>
        <v>-0.824545622490736</v>
      </c>
      <c r="I1004" s="22">
        <f>(G1004/60)*$C1004/60+H1004+I1003</f>
        <v>22.9087323943552</v>
      </c>
      <c r="J1004" s="22">
        <f>J1003+('data'!$C$19*I1003-'data'!$C$16*J1003)*$C1004/60</f>
        <v>94.0822057145682</v>
      </c>
      <c r="K1004" s="22">
        <f>K1003+(OFFSET('data'!$C$20,0,D1004)*I1003-OFFSET('data'!$C$17,0,D1004)*K1003)*$C1004/60</f>
        <v>291.613827478583</v>
      </c>
      <c r="L1004" s="23">
        <f>$A1004/60</f>
        <v>83.3333333333333</v>
      </c>
      <c r="M1004" s="19">
        <f>I1004/'data'!$C$15*1000</f>
        <v>3.5</v>
      </c>
      <c r="N1004" s="19">
        <f>N1003+'data'!$G$21*(M1003-N1003)/60*C1003</f>
        <v>3.49997430349777</v>
      </c>
      <c r="O1004" s="20">
        <f>IF(N1004&lt;='data'!$G$22,1.89,1.47)</f>
        <v>1.47</v>
      </c>
      <c r="P1004" s="19">
        <f>$A1004</f>
        <v>5000</v>
      </c>
      <c r="Q1004" s="20">
        <f>'data'!$G$23-'data'!$G$23*(1-('data'!$G$22^O1004)/('data'!$G$22^O1004+N1004^O1004))</f>
        <v>41.0709624146456</v>
      </c>
      <c r="R1004" s="20">
        <f>VLOOKUP(IF(P1004-'data'!$G$24&lt;0,0,P1004-'data'!$G$24),P2:Q1104,2)</f>
        <v>41.0709744155033</v>
      </c>
    </row>
    <row r="1005" ht="20.05" customHeight="1">
      <c r="A1005" s="17">
        <f>$A1004+C1004</f>
        <v>5005</v>
      </c>
      <c r="B1005" s="18">
        <v>3.5</v>
      </c>
      <c r="C1005" s="19">
        <v>5</v>
      </c>
      <c r="D1005" t="b" s="20">
        <v>0</v>
      </c>
      <c r="E1005" s="21"/>
      <c r="F1005" s="22">
        <f>3600*(B1005*'data'!$C$15/1000-H1005-I1004)/C1005</f>
        <v>593.607130170210</v>
      </c>
      <c r="G1005" s="22">
        <f>IF(F1005&gt;'data'!$H$28,'data'!$H$28,IF(F1005&lt;0,0,F1005))</f>
        <v>593.607130170210</v>
      </c>
      <c r="H1005" s="22">
        <f>(J1005*'data'!$C$16+K1005*OFFSET('data'!$C$17,0,D1005)-I1004*(OFFSET('data'!$C$18,0,D1005)+'data'!$C$19+OFFSET('data'!$C$20,0,D1005)))*$C1005/60</f>
        <v>-0.82445434745864</v>
      </c>
      <c r="I1005" s="22">
        <f>(G1005/60)*$C1005/60+H1005+I1004</f>
        <v>22.9087323943552</v>
      </c>
      <c r="J1005" s="22">
        <f>J1004+('data'!$C$19*I1004-'data'!$C$16*J1004)*$C1005/60</f>
        <v>94.08375593387601</v>
      </c>
      <c r="K1005" s="22">
        <f>K1004+(OFFSET('data'!$C$20,0,D1005)*I1004-OFFSET('data'!$C$17,0,D1005)*K1004)*$C1005/60</f>
        <v>291.859745849719</v>
      </c>
      <c r="L1005" s="23">
        <f>$A1005/60</f>
        <v>83.4166666666667</v>
      </c>
      <c r="M1005" s="19">
        <f>I1005/'data'!$C$15*1000</f>
        <v>3.5</v>
      </c>
      <c r="N1005" s="19">
        <f>N1004+'data'!$G$21*(M1004-N1004)/60*C1004</f>
        <v>3.49997460587399</v>
      </c>
      <c r="O1005" s="20">
        <f>IF(N1005&lt;='data'!$G$22,1.89,1.47)</f>
        <v>1.47</v>
      </c>
      <c r="P1005" s="19">
        <f>$A1005</f>
        <v>5005</v>
      </c>
      <c r="Q1005" s="20">
        <f>'data'!$G$23-'data'!$G$23*(1-('data'!$G$22^O1005)/('data'!$G$22^O1005+N1005^O1005))</f>
        <v>41.070959502170</v>
      </c>
      <c r="R1005" s="20">
        <f>VLOOKUP(IF(P1005-'data'!$G$24&lt;0,0,P1005-'data'!$G$24),P2:Q1104,2)</f>
        <v>41.0709713618098</v>
      </c>
    </row>
    <row r="1006" ht="20.05" customHeight="1">
      <c r="A1006" s="17">
        <f>$A1005+C1005</f>
        <v>5010</v>
      </c>
      <c r="B1006" s="18">
        <v>3.5</v>
      </c>
      <c r="C1006" s="19">
        <v>5</v>
      </c>
      <c r="D1006" t="b" s="20">
        <v>0</v>
      </c>
      <c r="E1006" s="21"/>
      <c r="F1006" s="22">
        <f>3600*(B1006*'data'!$C$15/1000-H1006-I1005)/C1006</f>
        <v>593.541470356914</v>
      </c>
      <c r="G1006" s="22">
        <f>IF(F1006&gt;'data'!$H$28,'data'!$H$28,IF(F1006&lt;0,0,F1006))</f>
        <v>593.541470356914</v>
      </c>
      <c r="H1006" s="22">
        <f>(J1006*'data'!$C$16+K1006*OFFSET('data'!$C$17,0,D1006)-I1005*(OFFSET('data'!$C$18,0,D1006)+'data'!$C$19+OFFSET('data'!$C$20,0,D1006)))*$C1006/60</f>
        <v>-0.824363153273507</v>
      </c>
      <c r="I1006" s="22">
        <f>(G1006/60)*$C1006/60+H1006+I1005</f>
        <v>22.9087323943552</v>
      </c>
      <c r="J1006" s="22">
        <f>J1005+('data'!$C$19*I1005-'data'!$C$16*J1005)*$C1006/60</f>
        <v>94.0852970559427</v>
      </c>
      <c r="K1006" s="22">
        <f>K1005+(OFFSET('data'!$C$20,0,D1006)*I1005-OFFSET('data'!$C$17,0,D1006)*K1005)*$C1006/60</f>
        <v>292.105582043064</v>
      </c>
      <c r="L1006" s="23">
        <f>$A1006/60</f>
        <v>83.5</v>
      </c>
      <c r="M1006" s="19">
        <f>I1006/'data'!$C$15*1000</f>
        <v>3.5</v>
      </c>
      <c r="N1006" s="19">
        <f>N1005+'data'!$G$21*(M1005-N1005)/60*C1005</f>
        <v>3.49997490469209</v>
      </c>
      <c r="O1006" s="20">
        <f>IF(N1006&lt;='data'!$G$22,1.89,1.47)</f>
        <v>1.47</v>
      </c>
      <c r="P1006" s="19">
        <f>$A1006</f>
        <v>5010</v>
      </c>
      <c r="Q1006" s="20">
        <f>'data'!$G$23-'data'!$G$23*(1-('data'!$G$22^O1006)/('data'!$G$22^O1006+N1006^O1006))</f>
        <v>41.0709566239663</v>
      </c>
      <c r="R1006" s="20">
        <f>VLOOKUP(IF(P1006-'data'!$G$24&lt;0,0,P1006-'data'!$G$24),P2:Q1104,2)</f>
        <v>41.070968344050</v>
      </c>
    </row>
    <row r="1007" ht="20.05" customHeight="1">
      <c r="A1007" s="17">
        <f>$A1006+C1006</f>
        <v>5015</v>
      </c>
      <c r="B1007" s="18">
        <v>3.5</v>
      </c>
      <c r="C1007" s="19">
        <v>5</v>
      </c>
      <c r="D1007" t="b" s="20">
        <v>0</v>
      </c>
      <c r="E1007" s="21"/>
      <c r="F1007" s="22">
        <f>3600*(B1007*'data'!$C$15/1000-H1007-I1006)/C1007</f>
        <v>593.475868521259</v>
      </c>
      <c r="G1007" s="22">
        <f>IF(F1007&gt;'data'!$H$28,'data'!$H$28,IF(F1007&lt;0,0,F1007))</f>
        <v>593.475868521259</v>
      </c>
      <c r="H1007" s="22">
        <f>(J1007*'data'!$C$16+K1007*OFFSET('data'!$C$17,0,D1007)-I1006*(OFFSET('data'!$C$18,0,D1007)+'data'!$C$19+OFFSET('data'!$C$20,0,D1007)))*$C1007/60</f>
        <v>-0.824272039612875</v>
      </c>
      <c r="I1007" s="22">
        <f>(G1007/60)*$C1007/60+H1007+I1006</f>
        <v>22.9087323943552</v>
      </c>
      <c r="J1007" s="22">
        <f>J1006+('data'!$C$19*I1006-'data'!$C$16*J1006)*$C1007/60</f>
        <v>94.0868291341542</v>
      </c>
      <c r="K1007" s="22">
        <f>K1006+(OFFSET('data'!$C$20,0,D1007)*I1006-OFFSET('data'!$C$17,0,D1007)*K1006)*$C1007/60</f>
        <v>292.351336086079</v>
      </c>
      <c r="L1007" s="23">
        <f>$A1007/60</f>
        <v>83.5833333333333</v>
      </c>
      <c r="M1007" s="19">
        <f>I1007/'data'!$C$15*1000</f>
        <v>3.5</v>
      </c>
      <c r="N1007" s="19">
        <f>N1006+'data'!$G$21*(M1006-N1006)/60*C1006</f>
        <v>3.49997519999393</v>
      </c>
      <c r="O1007" s="20">
        <f>IF(N1007&lt;='data'!$G$22,1.89,1.47)</f>
        <v>1.47</v>
      </c>
      <c r="P1007" s="19">
        <f>$A1007</f>
        <v>5015</v>
      </c>
      <c r="Q1007" s="20">
        <f>'data'!$G$23-'data'!$G$23*(1-('data'!$G$22^O1007)/('data'!$G$22^O1007+N1007^O1007))</f>
        <v>41.0709537796314</v>
      </c>
      <c r="R1007" s="20">
        <f>VLOOKUP(IF(P1007-'data'!$G$24&lt;0,0,P1007-'data'!$G$24),P2:Q1104,2)</f>
        <v>41.0709653618012</v>
      </c>
    </row>
    <row r="1008" ht="20.05" customHeight="1">
      <c r="A1008" s="17">
        <f>$A1007+C1007</f>
        <v>5020</v>
      </c>
      <c r="B1008" s="18">
        <v>3.5</v>
      </c>
      <c r="C1008" s="19">
        <v>5</v>
      </c>
      <c r="D1008" t="b" s="20">
        <v>0</v>
      </c>
      <c r="E1008" s="21"/>
      <c r="F1008" s="22">
        <f>3600*(B1008*'data'!$C$15/1000-H1008-I1007)/C1008</f>
        <v>593.410324432396</v>
      </c>
      <c r="G1008" s="22">
        <f>IF(F1008&gt;'data'!$H$28,'data'!$H$28,IF(F1008&lt;0,0,F1008))</f>
        <v>593.410324432396</v>
      </c>
      <c r="H1008" s="22">
        <f>(J1008*'data'!$C$16+K1008*OFFSET('data'!$C$17,0,D1008)-I1007*(OFFSET('data'!$C$18,0,D1008)+'data'!$C$19+OFFSET('data'!$C$20,0,D1008)))*$C1008/60</f>
        <v>-0.82418100615612</v>
      </c>
      <c r="I1008" s="22">
        <f>(G1008/60)*$C1008/60+H1008+I1007</f>
        <v>22.9087323943552</v>
      </c>
      <c r="J1008" s="22">
        <f>J1007+('data'!$C$19*I1007-'data'!$C$16*J1007)*$C1008/60</f>
        <v>94.08835222158309</v>
      </c>
      <c r="K1008" s="22">
        <f>K1007+(OFFSET('data'!$C$20,0,D1008)*I1007-OFFSET('data'!$C$17,0,D1008)*K1007)*$C1008/60</f>
        <v>292.597008006216</v>
      </c>
      <c r="L1008" s="23">
        <f>$A1008/60</f>
        <v>83.6666666666667</v>
      </c>
      <c r="M1008" s="19">
        <f>I1008/'data'!$C$15*1000</f>
        <v>3.5</v>
      </c>
      <c r="N1008" s="19">
        <f>N1007+'data'!$G$21*(M1007-N1007)/60*C1007</f>
        <v>3.49997549182089</v>
      </c>
      <c r="O1008" s="20">
        <f>IF(N1008&lt;='data'!$G$22,1.89,1.47)</f>
        <v>1.47</v>
      </c>
      <c r="P1008" s="19">
        <f>$A1008</f>
        <v>5020</v>
      </c>
      <c r="Q1008" s="20">
        <f>'data'!$G$23-'data'!$G$23*(1-('data'!$G$22^O1008)/('data'!$G$22^O1008+N1008^O1008))</f>
        <v>41.0709509687667</v>
      </c>
      <c r="R1008" s="20">
        <f>VLOOKUP(IF(P1008-'data'!$G$24&lt;0,0,P1008-'data'!$G$24),P2:Q1104,2)</f>
        <v>41.0709624146456</v>
      </c>
    </row>
    <row r="1009" ht="20.05" customHeight="1">
      <c r="A1009" s="17">
        <f>$A1008+C1008</f>
        <v>5025</v>
      </c>
      <c r="B1009" s="18">
        <v>3.5</v>
      </c>
      <c r="C1009" s="19">
        <v>5</v>
      </c>
      <c r="D1009" t="b" s="20">
        <v>0</v>
      </c>
      <c r="E1009" s="21"/>
      <c r="F1009" s="22">
        <f>3600*(B1009*'data'!$C$15/1000-H1009-I1008)/C1009</f>
        <v>593.344837860794</v>
      </c>
      <c r="G1009" s="22">
        <f>IF(F1009&gt;'data'!$H$28,'data'!$H$28,IF(F1009&lt;0,0,F1009))</f>
        <v>593.344837860794</v>
      </c>
      <c r="H1009" s="22">
        <f>(J1009*'data'!$C$16+K1009*OFFSET('data'!$C$17,0,D1009)-I1008*(OFFSET('data'!$C$18,0,D1009)+'data'!$C$19+OFFSET('data'!$C$20,0,D1009)))*$C1009/60</f>
        <v>-0.824090052584451</v>
      </c>
      <c r="I1009" s="22">
        <f>(G1009/60)*$C1009/60+H1009+I1008</f>
        <v>22.9087323943552</v>
      </c>
      <c r="J1009" s="22">
        <f>J1008+('data'!$C$19*I1008-'data'!$C$16*J1008)*$C1009/60</f>
        <v>94.08986637099051</v>
      </c>
      <c r="K1009" s="22">
        <f>K1008+(OFFSET('data'!$C$20,0,D1009)*I1008-OFFSET('data'!$C$17,0,D1009)*K1008)*$C1009/60</f>
        <v>292.842597830918</v>
      </c>
      <c r="L1009" s="23">
        <f>$A1009/60</f>
        <v>83.75</v>
      </c>
      <c r="M1009" s="19">
        <f>I1009/'data'!$C$15*1000</f>
        <v>3.5</v>
      </c>
      <c r="N1009" s="19">
        <f>N1008+'data'!$G$21*(M1008-N1008)/60*C1008</f>
        <v>3.49997578021386</v>
      </c>
      <c r="O1009" s="20">
        <f>IF(N1009&lt;='data'!$G$22,1.89,1.47)</f>
        <v>1.47</v>
      </c>
      <c r="P1009" s="19">
        <f>$A1009</f>
        <v>5025</v>
      </c>
      <c r="Q1009" s="20">
        <f>'data'!$G$23-'data'!$G$23*(1-('data'!$G$22^O1009)/('data'!$G$22^O1009+N1009^O1009))</f>
        <v>41.0709481909783</v>
      </c>
      <c r="R1009" s="20">
        <f>VLOOKUP(IF(P1009-'data'!$G$24&lt;0,0,P1009-'data'!$G$24),P2:Q1104,2)</f>
        <v>41.070959502170</v>
      </c>
    </row>
    <row r="1010" ht="20.05" customHeight="1">
      <c r="A1010" s="17">
        <f>$A1009+C1009</f>
        <v>5030</v>
      </c>
      <c r="B1010" s="18">
        <v>3.5</v>
      </c>
      <c r="C1010" s="19">
        <v>5</v>
      </c>
      <c r="D1010" t="b" s="20">
        <v>0</v>
      </c>
      <c r="E1010" s="21"/>
      <c r="F1010" s="22">
        <f>3600*(B1010*'data'!$C$15/1000-H1010-I1009)/C1010</f>
        <v>593.279408578235</v>
      </c>
      <c r="G1010" s="22">
        <f>IF(F1010&gt;'data'!$H$28,'data'!$H$28,IF(F1010&lt;0,0,F1010))</f>
        <v>593.279408578235</v>
      </c>
      <c r="H1010" s="22">
        <f>(J1010*'data'!$C$16+K1010*OFFSET('data'!$C$17,0,D1010)-I1009*(OFFSET('data'!$C$18,0,D1010)+'data'!$C$19+OFFSET('data'!$C$20,0,D1010)))*$C1010/60</f>
        <v>-0.823999178580897</v>
      </c>
      <c r="I1010" s="22">
        <f>(G1010/60)*$C1010/60+H1010+I1009</f>
        <v>22.9087323943552</v>
      </c>
      <c r="J1010" s="22">
        <f>J1009+('data'!$C$19*I1009-'data'!$C$16*J1009)*$C1010/60</f>
        <v>94.09137163482789</v>
      </c>
      <c r="K1010" s="22">
        <f>K1009+(OFFSET('data'!$C$20,0,D1010)*I1009-OFFSET('data'!$C$17,0,D1010)*K1009)*$C1010/60</f>
        <v>293.088105587619</v>
      </c>
      <c r="L1010" s="23">
        <f>$A1010/60</f>
        <v>83.8333333333333</v>
      </c>
      <c r="M1010" s="19">
        <f>I1010/'data'!$C$15*1000</f>
        <v>3.5</v>
      </c>
      <c r="N1010" s="19">
        <f>N1009+'data'!$G$21*(M1009-N1009)/60*C1009</f>
        <v>3.49997606521325</v>
      </c>
      <c r="O1010" s="20">
        <f>IF(N1010&lt;='data'!$G$22,1.89,1.47)</f>
        <v>1.47</v>
      </c>
      <c r="P1010" s="19">
        <f>$A1010</f>
        <v>5030</v>
      </c>
      <c r="Q1010" s="20">
        <f>'data'!$G$23-'data'!$G$23*(1-('data'!$G$22^O1010)/('data'!$G$22^O1010+N1010^O1010))</f>
        <v>41.070945445877</v>
      </c>
      <c r="R1010" s="20">
        <f>VLOOKUP(IF(P1010-'data'!$G$24&lt;0,0,P1010-'data'!$G$24),P2:Q1104,2)</f>
        <v>41.0709566239663</v>
      </c>
    </row>
    <row r="1011" ht="20.05" customHeight="1">
      <c r="A1011" s="17">
        <f>$A1010+C1010</f>
        <v>5035</v>
      </c>
      <c r="B1011" s="18">
        <v>3.5</v>
      </c>
      <c r="C1011" s="19">
        <v>5</v>
      </c>
      <c r="D1011" t="b" s="20">
        <v>0</v>
      </c>
      <c r="E1011" s="21"/>
      <c r="F1011" s="22">
        <f>3600*(B1011*'data'!$C$15/1000-H1011-I1010)/C1011</f>
        <v>593.214036357802</v>
      </c>
      <c r="G1011" s="22">
        <f>IF(F1011&gt;'data'!$H$28,'data'!$H$28,IF(F1011&lt;0,0,F1011))</f>
        <v>593.214036357802</v>
      </c>
      <c r="H1011" s="22">
        <f>(J1011*'data'!$C$16+K1011*OFFSET('data'!$C$17,0,D1011)-I1010*(OFFSET('data'!$C$18,0,D1011)+'data'!$C$19+OFFSET('data'!$C$20,0,D1011)))*$C1011/60</f>
        <v>-0.823908383830296</v>
      </c>
      <c r="I1011" s="22">
        <f>(G1011/60)*$C1011/60+H1011+I1010</f>
        <v>22.9087323943552</v>
      </c>
      <c r="J1011" s="22">
        <f>J1010+('data'!$C$19*I1010-'data'!$C$16*J1010)*$C1011/60</f>
        <v>94.092868065239</v>
      </c>
      <c r="K1011" s="22">
        <f>K1010+(OFFSET('data'!$C$20,0,D1011)*I1010-OFFSET('data'!$C$17,0,D1011)*K1010)*$C1011/60</f>
        <v>293.333531303742</v>
      </c>
      <c r="L1011" s="23">
        <f>$A1011/60</f>
        <v>83.9166666666667</v>
      </c>
      <c r="M1011" s="19">
        <f>I1011/'data'!$C$15*1000</f>
        <v>3.5</v>
      </c>
      <c r="N1011" s="19">
        <f>N1010+'data'!$G$21*(M1010-N1010)/60*C1010</f>
        <v>3.49997634685899</v>
      </c>
      <c r="O1011" s="20">
        <f>IF(N1011&lt;='data'!$G$22,1.89,1.47)</f>
        <v>1.47</v>
      </c>
      <c r="P1011" s="19">
        <f>$A1011</f>
        <v>5035</v>
      </c>
      <c r="Q1011" s="20">
        <f>'data'!$G$23-'data'!$G$23*(1-('data'!$G$22^O1011)/('data'!$G$22^O1011+N1011^O1011))</f>
        <v>41.0709427330781</v>
      </c>
      <c r="R1011" s="20">
        <f>VLOOKUP(IF(P1011-'data'!$G$24&lt;0,0,P1011-'data'!$G$24),P2:Q1104,2)</f>
        <v>41.0709537796314</v>
      </c>
    </row>
    <row r="1012" ht="20.05" customHeight="1">
      <c r="A1012" s="17">
        <f>$A1011+C1011</f>
        <v>5040</v>
      </c>
      <c r="B1012" s="18">
        <v>3.5</v>
      </c>
      <c r="C1012" s="19">
        <v>5</v>
      </c>
      <c r="D1012" t="b" s="20">
        <v>0</v>
      </c>
      <c r="E1012" s="21"/>
      <c r="F1012" s="22">
        <f>3600*(B1012*'data'!$C$15/1000-H1012-I1011)/C1012</f>
        <v>593.148720973874</v>
      </c>
      <c r="G1012" s="22">
        <f>IF(F1012&gt;'data'!$H$28,'data'!$H$28,IF(F1012&lt;0,0,F1012))</f>
        <v>593.148720973874</v>
      </c>
      <c r="H1012" s="22">
        <f>(J1012*'data'!$C$16+K1012*OFFSET('data'!$C$17,0,D1012)-I1011*(OFFSET('data'!$C$18,0,D1012)+'data'!$C$19+OFFSET('data'!$C$20,0,D1012)))*$C1012/60</f>
        <v>-0.823817668019284</v>
      </c>
      <c r="I1012" s="22">
        <f>(G1012/60)*$C1012/60+H1012+I1011</f>
        <v>22.9087323943552</v>
      </c>
      <c r="J1012" s="22">
        <f>J1011+('data'!$C$19*I1011-'data'!$C$16*J1011)*$C1012/60</f>
        <v>94.09435571406151</v>
      </c>
      <c r="K1012" s="22">
        <f>K1011+(OFFSET('data'!$C$20,0,D1012)*I1011-OFFSET('data'!$C$17,0,D1012)*K1011)*$C1012/60</f>
        <v>293.578875006703</v>
      </c>
      <c r="L1012" s="23">
        <f>$A1012/60</f>
        <v>84</v>
      </c>
      <c r="M1012" s="19">
        <f>I1012/'data'!$C$15*1000</f>
        <v>3.5</v>
      </c>
      <c r="N1012" s="19">
        <f>N1011+'data'!$G$21*(M1011-N1011)/60*C1011</f>
        <v>3.49997662519054</v>
      </c>
      <c r="O1012" s="20">
        <f>IF(N1012&lt;='data'!$G$22,1.89,1.47)</f>
        <v>1.47</v>
      </c>
      <c r="P1012" s="19">
        <f>$A1012</f>
        <v>5040</v>
      </c>
      <c r="Q1012" s="20">
        <f>'data'!$G$23-'data'!$G$23*(1-('data'!$G$22^O1012)/('data'!$G$22^O1012+N1012^O1012))</f>
        <v>41.0709400522017</v>
      </c>
      <c r="R1012" s="20">
        <f>VLOOKUP(IF(P1012-'data'!$G$24&lt;0,0,P1012-'data'!$G$24),P2:Q1104,2)</f>
        <v>41.0709509687667</v>
      </c>
    </row>
    <row r="1013" ht="20.05" customHeight="1">
      <c r="A1013" s="17">
        <f>$A1012+C1012</f>
        <v>5045</v>
      </c>
      <c r="B1013" s="18">
        <v>3.5</v>
      </c>
      <c r="C1013" s="19">
        <v>5</v>
      </c>
      <c r="D1013" t="b" s="20">
        <v>0</v>
      </c>
      <c r="E1013" s="21"/>
      <c r="F1013" s="22">
        <f>3600*(B1013*'data'!$C$15/1000-H1013-I1012)/C1013</f>
        <v>593.083462202114</v>
      </c>
      <c r="G1013" s="22">
        <f>IF(F1013&gt;'data'!$H$28,'data'!$H$28,IF(F1013&lt;0,0,F1013))</f>
        <v>593.083462202114</v>
      </c>
      <c r="H1013" s="22">
        <f>(J1013*'data'!$C$16+K1013*OFFSET('data'!$C$17,0,D1013)-I1012*(OFFSET('data'!$C$18,0,D1013)+'data'!$C$19+OFFSET('data'!$C$20,0,D1013)))*$C1013/60</f>
        <v>-0.823727030836285</v>
      </c>
      <c r="I1013" s="22">
        <f>(G1013/60)*$C1013/60+H1013+I1012</f>
        <v>22.9087323943552</v>
      </c>
      <c r="J1013" s="22">
        <f>J1012+('data'!$C$19*I1012-'data'!$C$16*J1012)*$C1013/60</f>
        <v>94.0958346328289</v>
      </c>
      <c r="K1013" s="22">
        <f>K1012+(OFFSET('data'!$C$20,0,D1013)*I1012-OFFSET('data'!$C$17,0,D1013)*K1012)*$C1013/60</f>
        <v>293.824136723908</v>
      </c>
      <c r="L1013" s="23">
        <f>$A1013/60</f>
        <v>84.0833333333333</v>
      </c>
      <c r="M1013" s="19">
        <f>I1013/'data'!$C$15*1000</f>
        <v>3.5</v>
      </c>
      <c r="N1013" s="19">
        <f>N1012+'data'!$G$21*(M1012-N1012)/60*C1012</f>
        <v>3.49997690024691</v>
      </c>
      <c r="O1013" s="20">
        <f>IF(N1013&lt;='data'!$G$22,1.89,1.47)</f>
        <v>1.47</v>
      </c>
      <c r="P1013" s="19">
        <f>$A1013</f>
        <v>5045</v>
      </c>
      <c r="Q1013" s="20">
        <f>'data'!$G$23-'data'!$G$23*(1-('data'!$G$22^O1013)/('data'!$G$22^O1013+N1013^O1013))</f>
        <v>41.0709374028718</v>
      </c>
      <c r="R1013" s="20">
        <f>VLOOKUP(IF(P1013-'data'!$G$24&lt;0,0,P1013-'data'!$G$24),P2:Q1104,2)</f>
        <v>41.0709481909783</v>
      </c>
    </row>
    <row r="1014" ht="20.05" customHeight="1">
      <c r="A1014" s="17">
        <f>$A1013+C1013</f>
        <v>5050</v>
      </c>
      <c r="B1014" s="18">
        <v>3.5</v>
      </c>
      <c r="C1014" s="19">
        <v>5</v>
      </c>
      <c r="D1014" t="b" s="20">
        <v>0</v>
      </c>
      <c r="E1014" s="21"/>
      <c r="F1014" s="22">
        <f>3600*(B1014*'data'!$C$15/1000-H1014-I1013)/C1014</f>
        <v>593.018259819472</v>
      </c>
      <c r="G1014" s="22">
        <f>IF(F1014&gt;'data'!$H$28,'data'!$H$28,IF(F1014&lt;0,0,F1014))</f>
        <v>593.018259819472</v>
      </c>
      <c r="H1014" s="22">
        <f>(J1014*'data'!$C$16+K1014*OFFSET('data'!$C$17,0,D1014)-I1013*(OFFSET('data'!$C$18,0,D1014)+'data'!$C$19+OFFSET('data'!$C$20,0,D1014)))*$C1014/60</f>
        <v>-0.823636471971504</v>
      </c>
      <c r="I1014" s="22">
        <f>(G1014/60)*$C1014/60+H1014+I1013</f>
        <v>22.9087323943552</v>
      </c>
      <c r="J1014" s="22">
        <f>J1013+('data'!$C$19*I1013-'data'!$C$16*J1013)*$C1014/60</f>
        <v>94.0973048727722</v>
      </c>
      <c r="K1014" s="22">
        <f>K1013+(OFFSET('data'!$C$20,0,D1014)*I1013-OFFSET('data'!$C$17,0,D1014)*K1013)*$C1014/60</f>
        <v>294.069316482754</v>
      </c>
      <c r="L1014" s="23">
        <f>$A1014/60</f>
        <v>84.1666666666667</v>
      </c>
      <c r="M1014" s="19">
        <f>I1014/'data'!$C$15*1000</f>
        <v>3.5</v>
      </c>
      <c r="N1014" s="19">
        <f>N1013+'data'!$G$21*(M1013-N1013)/60*C1013</f>
        <v>3.49997717206663</v>
      </c>
      <c r="O1014" s="20">
        <f>IF(N1014&lt;='data'!$G$22,1.89,1.47)</f>
        <v>1.47</v>
      </c>
      <c r="P1014" s="19">
        <f>$A1014</f>
        <v>5050</v>
      </c>
      <c r="Q1014" s="20">
        <f>'data'!$G$23-'data'!$G$23*(1-('data'!$G$22^O1014)/('data'!$G$22^O1014+N1014^O1014))</f>
        <v>41.0709347847175</v>
      </c>
      <c r="R1014" s="20">
        <f>VLOOKUP(IF(P1014-'data'!$G$24&lt;0,0,P1014-'data'!$G$24),P2:Q1104,2)</f>
        <v>41.070945445877</v>
      </c>
    </row>
    <row r="1015" ht="20.05" customHeight="1">
      <c r="A1015" s="17">
        <f>$A1014+C1014</f>
        <v>5055</v>
      </c>
      <c r="B1015" s="18">
        <v>3.5</v>
      </c>
      <c r="C1015" s="19">
        <v>5</v>
      </c>
      <c r="D1015" t="b" s="20">
        <v>0</v>
      </c>
      <c r="E1015" s="21"/>
      <c r="F1015" s="22">
        <f>3600*(B1015*'data'!$C$15/1000-H1015-I1014)/C1015</f>
        <v>592.953113604163</v>
      </c>
      <c r="G1015" s="22">
        <f>IF(F1015&gt;'data'!$H$28,'data'!$H$28,IF(F1015&lt;0,0,F1015))</f>
        <v>592.953113604163</v>
      </c>
      <c r="H1015" s="22">
        <f>(J1015*'data'!$C$16+K1015*OFFSET('data'!$C$17,0,D1015)-I1014*(OFFSET('data'!$C$18,0,D1015)+'data'!$C$19+OFFSET('data'!$C$20,0,D1015)))*$C1015/60</f>
        <v>-0.823545991116908</v>
      </c>
      <c r="I1015" s="22">
        <f>(G1015/60)*$C1015/60+H1015+I1014</f>
        <v>22.9087323943552</v>
      </c>
      <c r="J1015" s="22">
        <f>J1014+('data'!$C$19*I1014-'data'!$C$16*J1014)*$C1015/60</f>
        <v>94.09876648482199</v>
      </c>
      <c r="K1015" s="22">
        <f>K1014+(OFFSET('data'!$C$20,0,D1015)*I1014-OFFSET('data'!$C$17,0,D1015)*K1014)*$C1015/60</f>
        <v>294.314414310629</v>
      </c>
      <c r="L1015" s="23">
        <f>$A1015/60</f>
        <v>84.25</v>
      </c>
      <c r="M1015" s="19">
        <f>I1015/'data'!$C$15*1000</f>
        <v>3.5</v>
      </c>
      <c r="N1015" s="19">
        <f>N1014+'data'!$G$21*(M1014-N1014)/60*C1014</f>
        <v>3.49997744068779</v>
      </c>
      <c r="O1015" s="20">
        <f>IF(N1015&lt;='data'!$G$22,1.89,1.47)</f>
        <v>1.47</v>
      </c>
      <c r="P1015" s="19">
        <f>$A1015</f>
        <v>5055</v>
      </c>
      <c r="Q1015" s="20">
        <f>'data'!$G$23-'data'!$G$23*(1-('data'!$G$22^O1015)/('data'!$G$22^O1015+N1015^O1015))</f>
        <v>41.0709321973717</v>
      </c>
      <c r="R1015" s="20">
        <f>VLOOKUP(IF(P1015-'data'!$G$24&lt;0,0,P1015-'data'!$G$24),P2:Q1104,2)</f>
        <v>41.0709427330781</v>
      </c>
    </row>
    <row r="1016" ht="20.05" customHeight="1">
      <c r="A1016" s="17">
        <f>$A1015+C1015</f>
        <v>5060</v>
      </c>
      <c r="B1016" s="18">
        <v>3.5</v>
      </c>
      <c r="C1016" s="19">
        <v>5</v>
      </c>
      <c r="D1016" t="b" s="20">
        <v>0</v>
      </c>
      <c r="E1016" s="21"/>
      <c r="F1016" s="22">
        <f>3600*(B1016*'data'!$C$15/1000-H1016-I1015)/C1016</f>
        <v>592.8880233356711</v>
      </c>
      <c r="G1016" s="22">
        <f>IF(F1016&gt;'data'!$H$28,'data'!$H$28,IF(F1016&lt;0,0,F1016))</f>
        <v>592.8880233356711</v>
      </c>
      <c r="H1016" s="22">
        <f>(J1016*'data'!$C$16+K1016*OFFSET('data'!$C$17,0,D1016)-I1015*(OFFSET('data'!$C$18,0,D1016)+'data'!$C$19+OFFSET('data'!$C$20,0,D1016)))*$C1016/60</f>
        <v>-0.823455587966225</v>
      </c>
      <c r="I1016" s="22">
        <f>(G1016/60)*$C1016/60+H1016+I1015</f>
        <v>22.9087323943552</v>
      </c>
      <c r="J1016" s="22">
        <f>J1015+('data'!$C$19*I1015-'data'!$C$16*J1015)*$C1016/60</f>
        <v>94.10021951960979</v>
      </c>
      <c r="K1016" s="22">
        <f>K1015+(OFFSET('data'!$C$20,0,D1016)*I1015-OFFSET('data'!$C$17,0,D1016)*K1015)*$C1016/60</f>
        <v>294.559430234912</v>
      </c>
      <c r="L1016" s="23">
        <f>$A1016/60</f>
        <v>84.3333333333333</v>
      </c>
      <c r="M1016" s="19">
        <f>I1016/'data'!$C$15*1000</f>
        <v>3.5</v>
      </c>
      <c r="N1016" s="19">
        <f>N1015+'data'!$G$21*(M1015-N1015)/60*C1015</f>
        <v>3.49997770614803</v>
      </c>
      <c r="O1016" s="20">
        <f>IF(N1016&lt;='data'!$G$22,1.89,1.47)</f>
        <v>1.47</v>
      </c>
      <c r="P1016" s="19">
        <f>$A1016</f>
        <v>5060</v>
      </c>
      <c r="Q1016" s="20">
        <f>'data'!$G$23-'data'!$G$23*(1-('data'!$G$22^O1016)/('data'!$G$22^O1016+N1016^O1016))</f>
        <v>41.070929640472</v>
      </c>
      <c r="R1016" s="20">
        <f>VLOOKUP(IF(P1016-'data'!$G$24&lt;0,0,P1016-'data'!$G$24),P2:Q1104,2)</f>
        <v>41.0709400522017</v>
      </c>
    </row>
    <row r="1017" ht="20.05" customHeight="1">
      <c r="A1017" s="17">
        <f>$A1016+C1016</f>
        <v>5065</v>
      </c>
      <c r="B1017" s="18">
        <v>3.5</v>
      </c>
      <c r="C1017" s="19">
        <v>5</v>
      </c>
      <c r="D1017" t="b" s="20">
        <v>0</v>
      </c>
      <c r="E1017" s="21"/>
      <c r="F1017" s="22">
        <f>3600*(B1017*'data'!$C$15/1000-H1017-I1016)/C1017</f>
        <v>592.822988794738</v>
      </c>
      <c r="G1017" s="22">
        <f>IF(F1017&gt;'data'!$H$28,'data'!$H$28,IF(F1017&lt;0,0,F1017))</f>
        <v>592.822988794738</v>
      </c>
      <c r="H1017" s="22">
        <f>(J1017*'data'!$C$16+K1017*OFFSET('data'!$C$17,0,D1017)-I1016*(OFFSET('data'!$C$18,0,D1017)+'data'!$C$19+OFFSET('data'!$C$20,0,D1017)))*$C1017/60</f>
        <v>-0.823365262214929</v>
      </c>
      <c r="I1017" s="22">
        <f>(G1017/60)*$C1017/60+H1017+I1016</f>
        <v>22.9087323943552</v>
      </c>
      <c r="J1017" s="22">
        <f>J1016+('data'!$C$19*I1016-'data'!$C$16*J1016)*$C1017/60</f>
        <v>94.10166402746999</v>
      </c>
      <c r="K1017" s="22">
        <f>K1016+(OFFSET('data'!$C$20,0,D1017)*I1016-OFFSET('data'!$C$17,0,D1017)*K1016)*$C1017/60</f>
        <v>294.804364282972</v>
      </c>
      <c r="L1017" s="23">
        <f>$A1017/60</f>
        <v>84.4166666666667</v>
      </c>
      <c r="M1017" s="19">
        <f>I1017/'data'!$C$15*1000</f>
        <v>3.5</v>
      </c>
      <c r="N1017" s="19">
        <f>N1016+'data'!$G$21*(M1016-N1016)/60*C1016</f>
        <v>3.49997796848454</v>
      </c>
      <c r="O1017" s="20">
        <f>IF(N1017&lt;='data'!$G$22,1.89,1.47)</f>
        <v>1.47</v>
      </c>
      <c r="P1017" s="19">
        <f>$A1017</f>
        <v>5065</v>
      </c>
      <c r="Q1017" s="20">
        <f>'data'!$G$23-'data'!$G$23*(1-('data'!$G$22^O1017)/('data'!$G$22^O1017+N1017^O1017))</f>
        <v>41.0709271136602</v>
      </c>
      <c r="R1017" s="20">
        <f>VLOOKUP(IF(P1017-'data'!$G$24&lt;0,0,P1017-'data'!$G$24),P2:Q1104,2)</f>
        <v>41.0709374028718</v>
      </c>
    </row>
    <row r="1018" ht="20.05" customHeight="1">
      <c r="A1018" s="17">
        <f>$A1017+C1017</f>
        <v>5070</v>
      </c>
      <c r="B1018" s="18">
        <v>3.5</v>
      </c>
      <c r="C1018" s="19">
        <v>5</v>
      </c>
      <c r="D1018" t="b" s="20">
        <v>0</v>
      </c>
      <c r="E1018" s="21"/>
      <c r="F1018" s="22">
        <f>3600*(B1018*'data'!$C$15/1000-H1018-I1017)/C1018</f>
        <v>592.7580097633549</v>
      </c>
      <c r="G1018" s="22">
        <f>IF(F1018&gt;'data'!$H$28,'data'!$H$28,IF(F1018&lt;0,0,F1018))</f>
        <v>592.7580097633549</v>
      </c>
      <c r="H1018" s="22">
        <f>(J1018*'data'!$C$16+K1018*OFFSET('data'!$C$17,0,D1018)-I1017*(OFFSET('data'!$C$18,0,D1018)+'data'!$C$19+OFFSET('data'!$C$20,0,D1018)))*$C1018/60</f>
        <v>-0.82327501356023</v>
      </c>
      <c r="I1018" s="22">
        <f>(G1018/60)*$C1018/60+H1018+I1017</f>
        <v>22.9087323943552</v>
      </c>
      <c r="J1018" s="22">
        <f>J1017+('data'!$C$19*I1017-'data'!$C$16*J1017)*$C1018/60</f>
        <v>94.1031000584417</v>
      </c>
      <c r="K1018" s="22">
        <f>K1017+(OFFSET('data'!$C$20,0,D1018)*I1017-OFFSET('data'!$C$17,0,D1018)*K1017)*$C1018/60</f>
        <v>295.049216482169</v>
      </c>
      <c r="L1018" s="23">
        <f>$A1018/60</f>
        <v>84.5</v>
      </c>
      <c r="M1018" s="19">
        <f>I1018/'data'!$C$15*1000</f>
        <v>3.5</v>
      </c>
      <c r="N1018" s="19">
        <f>N1017+'data'!$G$21*(M1017-N1017)/60*C1017</f>
        <v>3.49997822773408</v>
      </c>
      <c r="O1018" s="20">
        <f>IF(N1018&lt;='data'!$G$22,1.89,1.47)</f>
        <v>1.47</v>
      </c>
      <c r="P1018" s="19">
        <f>$A1018</f>
        <v>5070</v>
      </c>
      <c r="Q1018" s="20">
        <f>'data'!$G$23-'data'!$G$23*(1-('data'!$G$22^O1018)/('data'!$G$22^O1018+N1018^O1018))</f>
        <v>41.070924616582</v>
      </c>
      <c r="R1018" s="20">
        <f>VLOOKUP(IF(P1018-'data'!$G$24&lt;0,0,P1018-'data'!$G$24),P2:Q1104,2)</f>
        <v>41.0709347847175</v>
      </c>
    </row>
    <row r="1019" ht="20.05" customHeight="1">
      <c r="A1019" s="17">
        <f>$A1018+C1018</f>
        <v>5075</v>
      </c>
      <c r="B1019" s="18">
        <v>3.5</v>
      </c>
      <c r="C1019" s="19">
        <v>5</v>
      </c>
      <c r="D1019" t="b" s="20">
        <v>0</v>
      </c>
      <c r="E1019" s="21"/>
      <c r="F1019" s="22">
        <f>3600*(B1019*'data'!$C$15/1000-H1019-I1018)/C1019</f>
        <v>592.693086024755</v>
      </c>
      <c r="G1019" s="22">
        <f>IF(F1019&gt;'data'!$H$28,'data'!$H$28,IF(F1019&lt;0,0,F1019))</f>
        <v>592.693086024755</v>
      </c>
      <c r="H1019" s="22">
        <f>(J1019*'data'!$C$16+K1019*OFFSET('data'!$C$17,0,D1019)-I1018*(OFFSET('data'!$C$18,0,D1019)+'data'!$C$19+OFFSET('data'!$C$20,0,D1019)))*$C1019/60</f>
        <v>-0.823184841701063</v>
      </c>
      <c r="I1019" s="22">
        <f>(G1019/60)*$C1019/60+H1019+I1018</f>
        <v>22.9087323943552</v>
      </c>
      <c r="J1019" s="22">
        <f>J1018+('data'!$C$19*I1018-'data'!$C$16*J1018)*$C1019/60</f>
        <v>94.1045276622703</v>
      </c>
      <c r="K1019" s="22">
        <f>K1018+(OFFSET('data'!$C$20,0,D1019)*I1018-OFFSET('data'!$C$17,0,D1019)*K1018)*$C1019/60</f>
        <v>295.293986859854</v>
      </c>
      <c r="L1019" s="23">
        <f>$A1019/60</f>
        <v>84.5833333333333</v>
      </c>
      <c r="M1019" s="19">
        <f>I1019/'data'!$C$15*1000</f>
        <v>3.5</v>
      </c>
      <c r="N1019" s="19">
        <f>N1018+'data'!$G$21*(M1018-N1018)/60*C1018</f>
        <v>3.49997848393298</v>
      </c>
      <c r="O1019" s="20">
        <f>IF(N1019&lt;='data'!$G$22,1.89,1.47)</f>
        <v>1.47</v>
      </c>
      <c r="P1019" s="19">
        <f>$A1019</f>
        <v>5075</v>
      </c>
      <c r="Q1019" s="20">
        <f>'data'!$G$23-'data'!$G$23*(1-('data'!$G$22^O1019)/('data'!$G$22^O1019+N1019^O1019))</f>
        <v>41.0709221488878</v>
      </c>
      <c r="R1019" s="20">
        <f>VLOOKUP(IF(P1019-'data'!$G$24&lt;0,0,P1019-'data'!$G$24),P2:Q1104,2)</f>
        <v>41.0709321973717</v>
      </c>
    </row>
    <row r="1020" ht="20.05" customHeight="1">
      <c r="A1020" s="17">
        <f>$A1019+C1019</f>
        <v>5080</v>
      </c>
      <c r="B1020" s="18">
        <v>3.5</v>
      </c>
      <c r="C1020" s="19">
        <v>5</v>
      </c>
      <c r="D1020" t="b" s="20">
        <v>0</v>
      </c>
      <c r="E1020" s="21"/>
      <c r="F1020" s="22">
        <f>3600*(B1020*'data'!$C$15/1000-H1020-I1019)/C1020</f>
        <v>592.628217363408</v>
      </c>
      <c r="G1020" s="22">
        <f>IF(F1020&gt;'data'!$H$28,'data'!$H$28,IF(F1020&lt;0,0,F1020))</f>
        <v>592.628217363408</v>
      </c>
      <c r="H1020" s="22">
        <f>(J1020*'data'!$C$16+K1020*OFFSET('data'!$C$17,0,D1020)-I1019*(OFFSET('data'!$C$18,0,D1020)+'data'!$C$19+OFFSET('data'!$C$20,0,D1020)))*$C1020/60</f>
        <v>-0.823094746338082</v>
      </c>
      <c r="I1020" s="22">
        <f>(G1020/60)*$C1020/60+H1020+I1019</f>
        <v>22.9087323943552</v>
      </c>
      <c r="J1020" s="22">
        <f>J1019+('data'!$C$19*I1019-'data'!$C$16*J1019)*$C1020/60</f>
        <v>94.10594688840931</v>
      </c>
      <c r="K1020" s="22">
        <f>K1019+(OFFSET('data'!$C$20,0,D1020)*I1019-OFFSET('data'!$C$17,0,D1020)*K1019)*$C1020/60</f>
        <v>295.538675443370</v>
      </c>
      <c r="L1020" s="23">
        <f>$A1020/60</f>
        <v>84.6666666666667</v>
      </c>
      <c r="M1020" s="19">
        <f>I1020/'data'!$C$15*1000</f>
        <v>3.5</v>
      </c>
      <c r="N1020" s="19">
        <f>N1019+'data'!$G$21*(M1019-N1019)/60*C1019</f>
        <v>3.49997873711713</v>
      </c>
      <c r="O1020" s="20">
        <f>IF(N1020&lt;='data'!$G$22,1.89,1.47)</f>
        <v>1.47</v>
      </c>
      <c r="P1020" s="19">
        <f>$A1020</f>
        <v>5080</v>
      </c>
      <c r="Q1020" s="20">
        <f>'data'!$G$23-'data'!$G$23*(1-('data'!$G$22^O1020)/('data'!$G$22^O1020+N1020^O1020))</f>
        <v>41.0709197102316</v>
      </c>
      <c r="R1020" s="20">
        <f>VLOOKUP(IF(P1020-'data'!$G$24&lt;0,0,P1020-'data'!$G$24),P2:Q1104,2)</f>
        <v>41.070929640472</v>
      </c>
    </row>
    <row r="1021" ht="20.05" customHeight="1">
      <c r="A1021" s="17">
        <f>$A1020+C1020</f>
        <v>5085</v>
      </c>
      <c r="B1021" s="18">
        <v>3.5</v>
      </c>
      <c r="C1021" s="19">
        <v>5</v>
      </c>
      <c r="D1021" t="b" s="20">
        <v>0</v>
      </c>
      <c r="E1021" s="21"/>
      <c r="F1021" s="22">
        <f>3600*(B1021*'data'!$C$15/1000-H1021-I1020)/C1021</f>
        <v>592.563403565014</v>
      </c>
      <c r="G1021" s="22">
        <f>IF(F1021&gt;'data'!$H$28,'data'!$H$28,IF(F1021&lt;0,0,F1021))</f>
        <v>592.563403565014</v>
      </c>
      <c r="H1021" s="22">
        <f>(J1021*'data'!$C$16+K1021*OFFSET('data'!$C$17,0,D1021)-I1020*(OFFSET('data'!$C$18,0,D1021)+'data'!$C$19+OFFSET('data'!$C$20,0,D1021)))*$C1021/60</f>
        <v>-0.823004727173645</v>
      </c>
      <c r="I1021" s="22">
        <f>(G1021/60)*$C1021/60+H1021+I1020</f>
        <v>22.9087323943552</v>
      </c>
      <c r="J1021" s="22">
        <f>J1020+('data'!$C$19*I1020-'data'!$C$16*J1020)*$C1021/60</f>
        <v>94.10735778602189</v>
      </c>
      <c r="K1021" s="22">
        <f>K1020+(OFFSET('data'!$C$20,0,D1021)*I1020-OFFSET('data'!$C$17,0,D1021)*K1020)*$C1021/60</f>
        <v>295.783282260049</v>
      </c>
      <c r="L1021" s="23">
        <f>$A1021/60</f>
        <v>84.75</v>
      </c>
      <c r="M1021" s="19">
        <f>I1021/'data'!$C$15*1000</f>
        <v>3.5</v>
      </c>
      <c r="N1021" s="19">
        <f>N1020+'data'!$G$21*(M1020-N1020)/60*C1020</f>
        <v>3.49997898732201</v>
      </c>
      <c r="O1021" s="20">
        <f>IF(N1021&lt;='data'!$G$22,1.89,1.47)</f>
        <v>1.47</v>
      </c>
      <c r="P1021" s="19">
        <f>$A1021</f>
        <v>5085</v>
      </c>
      <c r="Q1021" s="20">
        <f>'data'!$G$23-'data'!$G$23*(1-('data'!$G$22^O1021)/('data'!$G$22^O1021+N1021^O1021))</f>
        <v>41.0709173002718</v>
      </c>
      <c r="R1021" s="20">
        <f>VLOOKUP(IF(P1021-'data'!$G$24&lt;0,0,P1021-'data'!$G$24),P2:Q1104,2)</f>
        <v>41.0709271136602</v>
      </c>
    </row>
    <row r="1022" ht="20.05" customHeight="1">
      <c r="A1022" s="17">
        <f>$A1021+C1021</f>
        <v>5090</v>
      </c>
      <c r="B1022" s="18">
        <v>3.5</v>
      </c>
      <c r="C1022" s="19">
        <v>5</v>
      </c>
      <c r="D1022" t="b" s="20">
        <v>0</v>
      </c>
      <c r="E1022" s="21"/>
      <c r="F1022" s="22">
        <f>3600*(B1022*'data'!$C$15/1000-H1022-I1021)/C1022</f>
        <v>592.498644416490</v>
      </c>
      <c r="G1022" s="22">
        <f>IF(F1022&gt;'data'!$H$28,'data'!$H$28,IF(F1022&lt;0,0,F1022))</f>
        <v>592.498644416490</v>
      </c>
      <c r="H1022" s="22">
        <f>(J1022*'data'!$C$16+K1022*OFFSET('data'!$C$17,0,D1022)-I1021*(OFFSET('data'!$C$18,0,D1022)+'data'!$C$19+OFFSET('data'!$C$20,0,D1022)))*$C1022/60</f>
        <v>-0.8229147839118069</v>
      </c>
      <c r="I1022" s="22">
        <f>(G1022/60)*$C1022/60+H1022+I1021</f>
        <v>22.9087323943552</v>
      </c>
      <c r="J1022" s="22">
        <f>J1021+('data'!$C$19*I1021-'data'!$C$16*J1021)*$C1022/60</f>
        <v>94.108760403983</v>
      </c>
      <c r="K1022" s="22">
        <f>K1021+(OFFSET('data'!$C$20,0,D1022)*I1021-OFFSET('data'!$C$17,0,D1022)*K1021)*$C1022/60</f>
        <v>296.027807337215</v>
      </c>
      <c r="L1022" s="23">
        <f>$A1022/60</f>
        <v>84.8333333333333</v>
      </c>
      <c r="M1022" s="19">
        <f>I1022/'data'!$C$15*1000</f>
        <v>3.5</v>
      </c>
      <c r="N1022" s="19">
        <f>N1021+'data'!$G$21*(M1021-N1021)/60*C1021</f>
        <v>3.49997923458267</v>
      </c>
      <c r="O1022" s="20">
        <f>IF(N1022&lt;='data'!$G$22,1.89,1.47)</f>
        <v>1.47</v>
      </c>
      <c r="P1022" s="19">
        <f>$A1022</f>
        <v>5090</v>
      </c>
      <c r="Q1022" s="20">
        <f>'data'!$G$23-'data'!$G$23*(1-('data'!$G$22^O1022)/('data'!$G$22^O1022+N1022^O1022))</f>
        <v>41.0709149186708</v>
      </c>
      <c r="R1022" s="20">
        <f>VLOOKUP(IF(P1022-'data'!$G$24&lt;0,0,P1022-'data'!$G$24),P2:Q1104,2)</f>
        <v>41.070924616582</v>
      </c>
    </row>
    <row r="1023" ht="20.05" customHeight="1">
      <c r="A1023" s="17">
        <f>$A1022+C1022</f>
        <v>5095</v>
      </c>
      <c r="B1023" s="18">
        <v>3.5</v>
      </c>
      <c r="C1023" s="19">
        <v>5</v>
      </c>
      <c r="D1023" t="b" s="20">
        <v>0</v>
      </c>
      <c r="E1023" s="21"/>
      <c r="F1023" s="22">
        <f>3600*(B1023*'data'!$C$15/1000-H1023-I1022)/C1023</f>
        <v>592.4339397059711</v>
      </c>
      <c r="G1023" s="22">
        <f>IF(F1023&gt;'data'!$H$28,'data'!$H$28,IF(F1023&lt;0,0,F1023))</f>
        <v>592.4339397059711</v>
      </c>
      <c r="H1023" s="22">
        <f>(J1023*'data'!$C$16+K1023*OFFSET('data'!$C$17,0,D1023)-I1022*(OFFSET('data'!$C$18,0,D1023)+'data'!$C$19+OFFSET('data'!$C$20,0,D1023)))*$C1023/60</f>
        <v>-0.822824916258308</v>
      </c>
      <c r="I1023" s="22">
        <f>(G1023/60)*$C1023/60+H1023+I1022</f>
        <v>22.9087323943552</v>
      </c>
      <c r="J1023" s="22">
        <f>J1022+('data'!$C$19*I1022-'data'!$C$16*J1022)*$C1023/60</f>
        <v>94.1101547908804</v>
      </c>
      <c r="K1023" s="22">
        <f>K1022+(OFFSET('data'!$C$20,0,D1023)*I1022-OFFSET('data'!$C$17,0,D1023)*K1022)*$C1023/60</f>
        <v>296.272250702183</v>
      </c>
      <c r="L1023" s="23">
        <f>$A1023/60</f>
        <v>84.9166666666667</v>
      </c>
      <c r="M1023" s="19">
        <f>I1023/'data'!$C$15*1000</f>
        <v>3.5</v>
      </c>
      <c r="N1023" s="19">
        <f>N1022+'data'!$G$21*(M1022-N1022)/60*C1022</f>
        <v>3.49997947893376</v>
      </c>
      <c r="O1023" s="20">
        <f>IF(N1023&lt;='data'!$G$22,1.89,1.47)</f>
        <v>1.47</v>
      </c>
      <c r="P1023" s="19">
        <f>$A1023</f>
        <v>5095</v>
      </c>
      <c r="Q1023" s="20">
        <f>'data'!$G$23-'data'!$G$23*(1-('data'!$G$22^O1023)/('data'!$G$22^O1023+N1023^O1023))</f>
        <v>41.0709125650948</v>
      </c>
      <c r="R1023" s="20">
        <f>VLOOKUP(IF(P1023-'data'!$G$24&lt;0,0,P1023-'data'!$G$24),P2:Q1104,2)</f>
        <v>41.0709221488878</v>
      </c>
    </row>
    <row r="1024" ht="20.05" customHeight="1">
      <c r="A1024" s="17">
        <f>$A1023+C1023</f>
        <v>5100</v>
      </c>
      <c r="B1024" s="18">
        <v>3.5</v>
      </c>
      <c r="C1024" s="19">
        <v>5</v>
      </c>
      <c r="D1024" t="b" s="20">
        <v>0</v>
      </c>
      <c r="E1024" s="21"/>
      <c r="F1024" s="22">
        <f>3600*(B1024*'data'!$C$15/1000-H1024-I1023)/C1024</f>
        <v>592.3692892227961</v>
      </c>
      <c r="G1024" s="22">
        <f>IF(F1024&gt;'data'!$H$28,'data'!$H$28,IF(F1024&lt;0,0,F1024))</f>
        <v>592.3692892227961</v>
      </c>
      <c r="H1024" s="22">
        <f>(J1024*'data'!$C$16+K1024*OFFSET('data'!$C$17,0,D1024)-I1023*(OFFSET('data'!$C$18,0,D1024)+'data'!$C$19+OFFSET('data'!$C$20,0,D1024)))*$C1024/60</f>
        <v>-0.822735123920565</v>
      </c>
      <c r="I1024" s="22">
        <f>(G1024/60)*$C1024/60+H1024+I1023</f>
        <v>22.9087323943552</v>
      </c>
      <c r="J1024" s="22">
        <f>J1023+('data'!$C$19*I1023-'data'!$C$16*J1023)*$C1024/60</f>
        <v>94.11154099501709</v>
      </c>
      <c r="K1024" s="22">
        <f>K1023+(OFFSET('data'!$C$20,0,D1024)*I1023-OFFSET('data'!$C$17,0,D1024)*K1023)*$C1024/60</f>
        <v>296.516612382258</v>
      </c>
      <c r="L1024" s="23">
        <f>$A1024/60</f>
        <v>85</v>
      </c>
      <c r="M1024" s="19">
        <f>I1024/'data'!$C$15*1000</f>
        <v>3.5</v>
      </c>
      <c r="N1024" s="19">
        <f>N1023+'data'!$G$21*(M1023-N1023)/60*C1023</f>
        <v>3.49997972040952</v>
      </c>
      <c r="O1024" s="20">
        <f>IF(N1024&lt;='data'!$G$22,1.89,1.47)</f>
        <v>1.47</v>
      </c>
      <c r="P1024" s="19">
        <f>$A1024</f>
        <v>5100</v>
      </c>
      <c r="Q1024" s="20">
        <f>'data'!$G$23-'data'!$G$23*(1-('data'!$G$22^O1024)/('data'!$G$22^O1024+N1024^O1024))</f>
        <v>41.0709102392139</v>
      </c>
      <c r="R1024" s="20">
        <f>VLOOKUP(IF(P1024-'data'!$G$24&lt;0,0,P1024-'data'!$G$24),P2:Q1104,2)</f>
        <v>41.0709197102316</v>
      </c>
    </row>
    <row r="1025" ht="20.05" customHeight="1">
      <c r="A1025" s="17">
        <f>$A1024+C1024</f>
        <v>5105</v>
      </c>
      <c r="B1025" s="18">
        <v>3.5</v>
      </c>
      <c r="C1025" s="19">
        <v>5</v>
      </c>
      <c r="D1025" t="b" s="20">
        <v>0</v>
      </c>
      <c r="E1025" s="21"/>
      <c r="F1025" s="22">
        <f>3600*(B1025*'data'!$C$15/1000-H1025-I1024)/C1025</f>
        <v>592.304692757507</v>
      </c>
      <c r="G1025" s="22">
        <f>IF(F1025&gt;'data'!$H$28,'data'!$H$28,IF(F1025&lt;0,0,F1025))</f>
        <v>592.304692757507</v>
      </c>
      <c r="H1025" s="22">
        <f>(J1025*'data'!$C$16+K1025*OFFSET('data'!$C$17,0,D1025)-I1024*(OFFSET('data'!$C$18,0,D1025)+'data'!$C$19+OFFSET('data'!$C$20,0,D1025)))*$C1025/60</f>
        <v>-0.8226454066076641</v>
      </c>
      <c r="I1025" s="22">
        <f>(G1025/60)*$C1025/60+H1025+I1024</f>
        <v>22.9087323943552</v>
      </c>
      <c r="J1025" s="22">
        <f>J1024+('data'!$C$19*I1024-'data'!$C$16*J1024)*$C1025/60</f>
        <v>94.1129190644123</v>
      </c>
      <c r="K1025" s="22">
        <f>K1024+(OFFSET('data'!$C$20,0,D1025)*I1024-OFFSET('data'!$C$17,0,D1025)*K1024)*$C1025/60</f>
        <v>296.760892404737</v>
      </c>
      <c r="L1025" s="23">
        <f>$A1025/60</f>
        <v>85.0833333333333</v>
      </c>
      <c r="M1025" s="19">
        <f>I1025/'data'!$C$15*1000</f>
        <v>3.5</v>
      </c>
      <c r="N1025" s="19">
        <f>N1024+'data'!$G$21*(M1024-N1024)/60*C1024</f>
        <v>3.49997995904379</v>
      </c>
      <c r="O1025" s="20">
        <f>IF(N1025&lt;='data'!$G$22,1.89,1.47)</f>
        <v>1.47</v>
      </c>
      <c r="P1025" s="19">
        <f>$A1025</f>
        <v>5105</v>
      </c>
      <c r="Q1025" s="20">
        <f>'data'!$G$23-'data'!$G$23*(1-('data'!$G$22^O1025)/('data'!$G$22^O1025+N1025^O1025))</f>
        <v>41.0709079407024</v>
      </c>
      <c r="R1025" s="20">
        <f>VLOOKUP(IF(P1025-'data'!$G$24&lt;0,0,P1025-'data'!$G$24),P2:Q1104,2)</f>
        <v>41.0709173002718</v>
      </c>
    </row>
    <row r="1026" ht="20.05" customHeight="1">
      <c r="A1026" s="17">
        <f>$A1025+C1025</f>
        <v>5110</v>
      </c>
      <c r="B1026" s="18">
        <v>3.5</v>
      </c>
      <c r="C1026" s="19">
        <v>5</v>
      </c>
      <c r="D1026" t="b" s="20">
        <v>0</v>
      </c>
      <c r="E1026" s="21"/>
      <c r="F1026" s="22">
        <f>3600*(B1026*'data'!$C$15/1000-H1026-I1025)/C1026</f>
        <v>592.240150101835</v>
      </c>
      <c r="G1026" s="22">
        <f>IF(F1026&gt;'data'!$H$28,'data'!$H$28,IF(F1026&lt;0,0,F1026))</f>
        <v>592.240150101835</v>
      </c>
      <c r="H1026" s="22">
        <f>(J1026*'data'!$C$16+K1026*OFFSET('data'!$C$17,0,D1026)-I1025*(OFFSET('data'!$C$18,0,D1026)+'data'!$C$19+OFFSET('data'!$C$20,0,D1026)))*$C1026/60</f>
        <v>-0.822555764030342</v>
      </c>
      <c r="I1026" s="22">
        <f>(G1026/60)*$C1026/60+H1026+I1025</f>
        <v>22.9087323943552</v>
      </c>
      <c r="J1026" s="22">
        <f>J1025+('data'!$C$19*I1025-'data'!$C$16*J1025)*$C1026/60</f>
        <v>94.11428904680371</v>
      </c>
      <c r="K1026" s="22">
        <f>K1025+(OFFSET('data'!$C$20,0,D1026)*I1025-OFFSET('data'!$C$17,0,D1026)*K1025)*$C1026/60</f>
        <v>297.005090796907</v>
      </c>
      <c r="L1026" s="23">
        <f>$A1026/60</f>
        <v>85.1666666666667</v>
      </c>
      <c r="M1026" s="19">
        <f>I1026/'data'!$C$15*1000</f>
        <v>3.5</v>
      </c>
      <c r="N1026" s="19">
        <f>N1025+'data'!$G$21*(M1025-N1025)/60*C1025</f>
        <v>3.49998019486999</v>
      </c>
      <c r="O1026" s="20">
        <f>IF(N1026&lt;='data'!$G$22,1.89,1.47)</f>
        <v>1.47</v>
      </c>
      <c r="P1026" s="19">
        <f>$A1026</f>
        <v>5110</v>
      </c>
      <c r="Q1026" s="20">
        <f>'data'!$G$23-'data'!$G$23*(1-('data'!$G$22^O1026)/('data'!$G$22^O1026+N1026^O1026))</f>
        <v>41.0709056692382</v>
      </c>
      <c r="R1026" s="20">
        <f>VLOOKUP(IF(P1026-'data'!$G$24&lt;0,0,P1026-'data'!$G$24),P2:Q1104,2)</f>
        <v>41.0709149186708</v>
      </c>
    </row>
    <row r="1027" ht="20.05" customHeight="1">
      <c r="A1027" s="17">
        <f>$A1026+C1026</f>
        <v>5115</v>
      </c>
      <c r="B1027" s="18">
        <v>3.5</v>
      </c>
      <c r="C1027" s="19">
        <v>5</v>
      </c>
      <c r="D1027" t="b" s="20">
        <v>0</v>
      </c>
      <c r="E1027" s="21"/>
      <c r="F1027" s="22">
        <f>3600*(B1027*'data'!$C$15/1000-H1027-I1026)/C1027</f>
        <v>592.175661048701</v>
      </c>
      <c r="G1027" s="22">
        <f>IF(F1027&gt;'data'!$H$28,'data'!$H$28,IF(F1027&lt;0,0,F1027))</f>
        <v>592.175661048701</v>
      </c>
      <c r="H1027" s="22">
        <f>(J1027*'data'!$C$16+K1027*OFFSET('data'!$C$17,0,D1027)-I1026*(OFFSET('data'!$C$18,0,D1027)+'data'!$C$19+OFFSET('data'!$C$20,0,D1027)))*$C1027/60</f>
        <v>-0.822466195900989</v>
      </c>
      <c r="I1027" s="22">
        <f>(G1027/60)*$C1027/60+H1027+I1026</f>
        <v>22.9087323943552</v>
      </c>
      <c r="J1027" s="22">
        <f>J1026+('data'!$C$19*I1026-'data'!$C$16*J1026)*$C1027/60</f>
        <v>94.1156509896487</v>
      </c>
      <c r="K1027" s="22">
        <f>K1026+(OFFSET('data'!$C$20,0,D1027)*I1026-OFFSET('data'!$C$17,0,D1027)*K1026)*$C1027/60</f>
        <v>297.249207586046</v>
      </c>
      <c r="L1027" s="23">
        <f>$A1027/60</f>
        <v>85.25</v>
      </c>
      <c r="M1027" s="19">
        <f>I1027/'data'!$C$15*1000</f>
        <v>3.5</v>
      </c>
      <c r="N1027" s="19">
        <f>N1026+'data'!$G$21*(M1026-N1026)/60*C1026</f>
        <v>3.49998042792118</v>
      </c>
      <c r="O1027" s="20">
        <f>IF(N1027&lt;='data'!$G$22,1.89,1.47)</f>
        <v>1.47</v>
      </c>
      <c r="P1027" s="19">
        <f>$A1027</f>
        <v>5115</v>
      </c>
      <c r="Q1027" s="20">
        <f>'data'!$G$23-'data'!$G$23*(1-('data'!$G$22^O1027)/('data'!$G$22^O1027+N1027^O1027))</f>
        <v>41.0709034245029</v>
      </c>
      <c r="R1027" s="20">
        <f>VLOOKUP(IF(P1027-'data'!$G$24&lt;0,0,P1027-'data'!$G$24),P2:Q1104,2)</f>
        <v>41.0709125650948</v>
      </c>
    </row>
    <row r="1028" ht="20.05" customHeight="1">
      <c r="A1028" s="17">
        <f>$A1027+C1027</f>
        <v>5120</v>
      </c>
      <c r="B1028" s="18">
        <v>3.5</v>
      </c>
      <c r="C1028" s="19">
        <v>5</v>
      </c>
      <c r="D1028" t="b" s="20">
        <v>0</v>
      </c>
      <c r="E1028" s="21"/>
      <c r="F1028" s="22">
        <f>3600*(B1028*'data'!$C$15/1000-H1028-I1027)/C1028</f>
        <v>592.111225392201</v>
      </c>
      <c r="G1028" s="22">
        <f>IF(F1028&gt;'data'!$H$28,'data'!$H$28,IF(F1028&lt;0,0,F1028))</f>
        <v>592.111225392201</v>
      </c>
      <c r="H1028" s="22">
        <f>(J1028*'data'!$C$16+K1028*OFFSET('data'!$C$17,0,D1028)-I1027*(OFFSET('data'!$C$18,0,D1028)+'data'!$C$19+OFFSET('data'!$C$20,0,D1028)))*$C1028/60</f>
        <v>-0.822376701933628</v>
      </c>
      <c r="I1028" s="22">
        <f>(G1028/60)*$C1028/60+H1028+I1027</f>
        <v>22.9087323943552</v>
      </c>
      <c r="J1028" s="22">
        <f>J1027+('data'!$C$19*I1027-'data'!$C$16*J1027)*$C1028/60</f>
        <v>94.11700494012619</v>
      </c>
      <c r="K1028" s="22">
        <f>K1027+(OFFSET('data'!$C$20,0,D1028)*I1027-OFFSET('data'!$C$17,0,D1028)*K1027)*$C1028/60</f>
        <v>297.493242799423</v>
      </c>
      <c r="L1028" s="23">
        <f>$A1028/60</f>
        <v>85.3333333333333</v>
      </c>
      <c r="M1028" s="19">
        <f>I1028/'data'!$C$15*1000</f>
        <v>3.5</v>
      </c>
      <c r="N1028" s="19">
        <f>N1027+'data'!$G$21*(M1027-N1027)/60*C1027</f>
        <v>3.499980658230</v>
      </c>
      <c r="O1028" s="20">
        <f>IF(N1028&lt;='data'!$G$22,1.89,1.47)</f>
        <v>1.47</v>
      </c>
      <c r="P1028" s="19">
        <f>$A1028</f>
        <v>5120</v>
      </c>
      <c r="Q1028" s="20">
        <f>'data'!$G$23-'data'!$G$23*(1-('data'!$G$22^O1028)/('data'!$G$22^O1028+N1028^O1028))</f>
        <v>41.0709012061821</v>
      </c>
      <c r="R1028" s="20">
        <f>VLOOKUP(IF(P1028-'data'!$G$24&lt;0,0,P1028-'data'!$G$24),P2:Q1104,2)</f>
        <v>41.0709102392139</v>
      </c>
    </row>
    <row r="1029" ht="20.05" customHeight="1">
      <c r="A1029" s="17">
        <f>$A1028+C1028</f>
        <v>5125</v>
      </c>
      <c r="B1029" s="18">
        <v>3.5</v>
      </c>
      <c r="C1029" s="19">
        <v>5</v>
      </c>
      <c r="D1029" t="b" s="20">
        <v>0</v>
      </c>
      <c r="E1029" s="21"/>
      <c r="F1029" s="22">
        <f>3600*(B1029*'data'!$C$15/1000-H1029-I1028)/C1029</f>
        <v>592.046842927607</v>
      </c>
      <c r="G1029" s="22">
        <f>IF(F1029&gt;'data'!$H$28,'data'!$H$28,IF(F1029&lt;0,0,F1029))</f>
        <v>592.046842927607</v>
      </c>
      <c r="H1029" s="22">
        <f>(J1029*'data'!$C$16+K1029*OFFSET('data'!$C$17,0,D1029)-I1028*(OFFSET('data'!$C$18,0,D1029)+'data'!$C$19+OFFSET('data'!$C$20,0,D1029)))*$C1029/60</f>
        <v>-0.822287281843913</v>
      </c>
      <c r="I1029" s="22">
        <f>(G1029/60)*$C1029/60+H1029+I1028</f>
        <v>22.9087323943552</v>
      </c>
      <c r="J1029" s="22">
        <f>J1028+('data'!$C$19*I1028-'data'!$C$16*J1028)*$C1029/60</f>
        <v>94.1183509451383</v>
      </c>
      <c r="K1029" s="22">
        <f>K1028+(OFFSET('data'!$C$20,0,D1029)*I1028-OFFSET('data'!$C$17,0,D1029)*K1028)*$C1029/60</f>
        <v>297.737196464298</v>
      </c>
      <c r="L1029" s="23">
        <f>$A1029/60</f>
        <v>85.4166666666667</v>
      </c>
      <c r="M1029" s="19">
        <f>I1029/'data'!$C$15*1000</f>
        <v>3.5</v>
      </c>
      <c r="N1029" s="19">
        <f>N1028+'data'!$G$21*(M1028-N1028)/60*C1028</f>
        <v>3.49998088582873</v>
      </c>
      <c r="O1029" s="20">
        <f>IF(N1029&lt;='data'!$G$22,1.89,1.47)</f>
        <v>1.47</v>
      </c>
      <c r="P1029" s="19">
        <f>$A1029</f>
        <v>5125</v>
      </c>
      <c r="Q1029" s="20">
        <f>'data'!$G$23-'data'!$G$23*(1-('data'!$G$22^O1029)/('data'!$G$22^O1029+N1029^O1029))</f>
        <v>41.0708990139649</v>
      </c>
      <c r="R1029" s="20">
        <f>VLOOKUP(IF(P1029-'data'!$G$24&lt;0,0,P1029-'data'!$G$24),P2:Q1104,2)</f>
        <v>41.0709079407024</v>
      </c>
    </row>
    <row r="1030" ht="20.05" customHeight="1">
      <c r="A1030" s="17">
        <f>$A1029+C1029</f>
        <v>5130</v>
      </c>
      <c r="B1030" s="18">
        <v>3.5</v>
      </c>
      <c r="C1030" s="19">
        <v>5</v>
      </c>
      <c r="D1030" t="b" s="20">
        <v>0</v>
      </c>
      <c r="E1030" s="21"/>
      <c r="F1030" s="22">
        <f>3600*(B1030*'data'!$C$15/1000-H1030-I1029)/C1030</f>
        <v>591.982513451351</v>
      </c>
      <c r="G1030" s="22">
        <f>IF(F1030&gt;'data'!$H$28,'data'!$H$28,IF(F1030&lt;0,0,F1030))</f>
        <v>591.982513451351</v>
      </c>
      <c r="H1030" s="22">
        <f>(J1030*'data'!$C$16+K1030*OFFSET('data'!$C$17,0,D1030)-I1029*(OFFSET('data'!$C$18,0,D1030)+'data'!$C$19+OFFSET('data'!$C$20,0,D1030)))*$C1030/60</f>
        <v>-0.822197935349113</v>
      </c>
      <c r="I1030" s="22">
        <f>(G1030/60)*$C1030/60+H1030+I1029</f>
        <v>22.9087323943552</v>
      </c>
      <c r="J1030" s="22">
        <f>J1029+('data'!$C$19*I1029-'data'!$C$16*J1029)*$C1030/60</f>
        <v>94.11968905131179</v>
      </c>
      <c r="K1030" s="22">
        <f>K1029+(OFFSET('data'!$C$20,0,D1030)*I1029-OFFSET('data'!$C$17,0,D1030)*K1029)*$C1030/60</f>
        <v>297.981068607922</v>
      </c>
      <c r="L1030" s="23">
        <f>$A1030/60</f>
        <v>85.5</v>
      </c>
      <c r="M1030" s="19">
        <f>I1030/'data'!$C$15*1000</f>
        <v>3.5</v>
      </c>
      <c r="N1030" s="19">
        <f>N1029+'data'!$G$21*(M1029-N1029)/60*C1029</f>
        <v>3.49998111074926</v>
      </c>
      <c r="O1030" s="20">
        <f>IF(N1030&lt;='data'!$G$22,1.89,1.47)</f>
        <v>1.47</v>
      </c>
      <c r="P1030" s="19">
        <f>$A1030</f>
        <v>5130</v>
      </c>
      <c r="Q1030" s="20">
        <f>'data'!$G$23-'data'!$G$23*(1-('data'!$G$22^O1030)/('data'!$G$22^O1030+N1030^O1030))</f>
        <v>41.0708968475442</v>
      </c>
      <c r="R1030" s="20">
        <f>VLOOKUP(IF(P1030-'data'!$G$24&lt;0,0,P1030-'data'!$G$24),P2:Q1104,2)</f>
        <v>41.0709056692382</v>
      </c>
    </row>
    <row r="1031" ht="20.05" customHeight="1">
      <c r="A1031" s="17">
        <f>$A1030+C1030</f>
        <v>5135</v>
      </c>
      <c r="B1031" s="18">
        <v>3.5</v>
      </c>
      <c r="C1031" s="19">
        <v>5</v>
      </c>
      <c r="D1031" t="b" s="20">
        <v>0</v>
      </c>
      <c r="E1031" s="21"/>
      <c r="F1031" s="22">
        <f>3600*(B1031*'data'!$C$15/1000-H1031-I1030)/C1031</f>
        <v>591.918236761028</v>
      </c>
      <c r="G1031" s="22">
        <f>IF(F1031&gt;'data'!$H$28,'data'!$H$28,IF(F1031&lt;0,0,F1031))</f>
        <v>591.918236761028</v>
      </c>
      <c r="H1031" s="22">
        <f>(J1031*'data'!$C$16+K1031*OFFSET('data'!$C$17,0,D1031)-I1030*(OFFSET('data'!$C$18,0,D1031)+'data'!$C$19+OFFSET('data'!$C$20,0,D1031)))*$C1031/60</f>
        <v>-0.822108662168109</v>
      </c>
      <c r="I1031" s="22">
        <f>(G1031/60)*$C1031/60+H1031+I1030</f>
        <v>22.9087323943552</v>
      </c>
      <c r="J1031" s="22">
        <f>J1030+('data'!$C$19*I1030-'data'!$C$16*J1030)*$C1031/60</f>
        <v>94.1210193049999</v>
      </c>
      <c r="K1031" s="22">
        <f>K1030+(OFFSET('data'!$C$20,0,D1031)*I1030-OFFSET('data'!$C$17,0,D1031)*K1030)*$C1031/60</f>
        <v>298.224859257537</v>
      </c>
      <c r="L1031" s="23">
        <f>$A1031/60</f>
        <v>85.5833333333333</v>
      </c>
      <c r="M1031" s="19">
        <f>I1031/'data'!$C$15*1000</f>
        <v>3.5</v>
      </c>
      <c r="N1031" s="19">
        <f>N1030+'data'!$G$21*(M1030-N1030)/60*C1030</f>
        <v>3.4999813330231</v>
      </c>
      <c r="O1031" s="20">
        <f>IF(N1031&lt;='data'!$G$22,1.89,1.47)</f>
        <v>1.47</v>
      </c>
      <c r="P1031" s="19">
        <f>$A1031</f>
        <v>5135</v>
      </c>
      <c r="Q1031" s="20">
        <f>'data'!$G$23-'data'!$G$23*(1-('data'!$G$22^O1031)/('data'!$G$22^O1031+N1031^O1031))</f>
        <v>41.0708947066163</v>
      </c>
      <c r="R1031" s="20">
        <f>VLOOKUP(IF(P1031-'data'!$G$24&lt;0,0,P1031-'data'!$G$24),P2:Q1104,2)</f>
        <v>41.0709034245029</v>
      </c>
    </row>
    <row r="1032" ht="20.05" customHeight="1">
      <c r="A1032" s="17">
        <f>$A1031+C1031</f>
        <v>5140</v>
      </c>
      <c r="B1032" s="18">
        <v>3.5</v>
      </c>
      <c r="C1032" s="19">
        <v>5</v>
      </c>
      <c r="D1032" t="b" s="20">
        <v>0</v>
      </c>
      <c r="E1032" s="21"/>
      <c r="F1032" s="22">
        <f>3600*(B1032*'data'!$C$15/1000-H1032-I1031)/C1032</f>
        <v>591.854012655383</v>
      </c>
      <c r="G1032" s="22">
        <f>IF(F1032&gt;'data'!$H$28,'data'!$H$28,IF(F1032&lt;0,0,F1032))</f>
        <v>591.854012655383</v>
      </c>
      <c r="H1032" s="22">
        <f>(J1032*'data'!$C$16+K1032*OFFSET('data'!$C$17,0,D1032)-I1031*(OFFSET('data'!$C$18,0,D1032)+'data'!$C$19+OFFSET('data'!$C$20,0,D1032)))*$C1032/60</f>
        <v>-0.82201946202138</v>
      </c>
      <c r="I1032" s="22">
        <f>(G1032/60)*$C1032/60+H1032+I1031</f>
        <v>22.9087323943552</v>
      </c>
      <c r="J1032" s="22">
        <f>J1031+('data'!$C$19*I1031-'data'!$C$16*J1031)*$C1032/60</f>
        <v>94.1223417522838</v>
      </c>
      <c r="K1032" s="22">
        <f>K1031+(OFFSET('data'!$C$20,0,D1032)*I1031-OFFSET('data'!$C$17,0,D1032)*K1031)*$C1032/60</f>
        <v>298.468568440375</v>
      </c>
      <c r="L1032" s="23">
        <f>$A1032/60</f>
        <v>85.6666666666667</v>
      </c>
      <c r="M1032" s="19">
        <f>I1032/'data'!$C$15*1000</f>
        <v>3.5</v>
      </c>
      <c r="N1032" s="19">
        <f>N1031+'data'!$G$21*(M1031-N1031)/60*C1031</f>
        <v>3.4999815526814</v>
      </c>
      <c r="O1032" s="20">
        <f>IF(N1032&lt;='data'!$G$22,1.89,1.47)</f>
        <v>1.47</v>
      </c>
      <c r="P1032" s="19">
        <f>$A1032</f>
        <v>5140</v>
      </c>
      <c r="Q1032" s="20">
        <f>'data'!$G$23-'data'!$G$23*(1-('data'!$G$22^O1032)/('data'!$G$22^O1032+N1032^O1032))</f>
        <v>41.0708925908813</v>
      </c>
      <c r="R1032" s="20">
        <f>VLOOKUP(IF(P1032-'data'!$G$24&lt;0,0,P1032-'data'!$G$24),P2:Q1104,2)</f>
        <v>41.0709012061821</v>
      </c>
    </row>
    <row r="1033" ht="20.05" customHeight="1">
      <c r="A1033" s="17">
        <f>$A1032+C1032</f>
        <v>5145</v>
      </c>
      <c r="B1033" s="18">
        <v>3.5</v>
      </c>
      <c r="C1033" s="19">
        <v>5</v>
      </c>
      <c r="D1033" t="b" s="20">
        <v>0</v>
      </c>
      <c r="E1033" s="21"/>
      <c r="F1033" s="22">
        <f>3600*(B1033*'data'!$C$15/1000-H1033-I1032)/C1033</f>
        <v>591.7898409343049</v>
      </c>
      <c r="G1033" s="22">
        <f>IF(F1033&gt;'data'!$H$28,'data'!$H$28,IF(F1033&lt;0,0,F1033))</f>
        <v>591.7898409343049</v>
      </c>
      <c r="H1033" s="22">
        <f>(J1033*'data'!$C$16+K1033*OFFSET('data'!$C$17,0,D1033)-I1032*(OFFSET('data'!$C$18,0,D1033)+'data'!$C$19+OFFSET('data'!$C$20,0,D1033)))*$C1033/60</f>
        <v>-0.821930334630994</v>
      </c>
      <c r="I1033" s="22">
        <f>(G1033/60)*$C1033/60+H1033+I1032</f>
        <v>22.9087323943552</v>
      </c>
      <c r="J1033" s="22">
        <f>J1032+('data'!$C$19*I1032-'data'!$C$16*J1032)*$C1033/60</f>
        <v>94.12365643897429</v>
      </c>
      <c r="K1033" s="22">
        <f>K1032+(OFFSET('data'!$C$20,0,D1033)*I1032-OFFSET('data'!$C$17,0,D1033)*K1032)*$C1033/60</f>
        <v>298.712196183659</v>
      </c>
      <c r="L1033" s="23">
        <f>$A1033/60</f>
        <v>85.75</v>
      </c>
      <c r="M1033" s="19">
        <f>I1033/'data'!$C$15*1000</f>
        <v>3.5</v>
      </c>
      <c r="N1033" s="19">
        <f>N1032+'data'!$G$21*(M1032-N1032)/60*C1032</f>
        <v>3.49998176975493</v>
      </c>
      <c r="O1033" s="20">
        <f>IF(N1033&lt;='data'!$G$22,1.89,1.47)</f>
        <v>1.47</v>
      </c>
      <c r="P1033" s="19">
        <f>$A1033</f>
        <v>5145</v>
      </c>
      <c r="Q1033" s="20">
        <f>'data'!$G$23-'data'!$G$23*(1-('data'!$G$22^O1033)/('data'!$G$22^O1033+N1033^O1033))</f>
        <v>41.0708905000429</v>
      </c>
      <c r="R1033" s="20">
        <f>VLOOKUP(IF(P1033-'data'!$G$24&lt;0,0,P1033-'data'!$G$24),P2:Q1104,2)</f>
        <v>41.0708990139649</v>
      </c>
    </row>
    <row r="1034" ht="20.05" customHeight="1">
      <c r="A1034" s="17">
        <f>$A1033+C1033</f>
        <v>5150</v>
      </c>
      <c r="B1034" s="18">
        <v>3.5</v>
      </c>
      <c r="C1034" s="19">
        <v>5</v>
      </c>
      <c r="D1034" t="b" s="20">
        <v>0</v>
      </c>
      <c r="E1034" s="21"/>
      <c r="F1034" s="22">
        <f>3600*(B1034*'data'!$C$15/1000-H1034-I1033)/C1034</f>
        <v>591.725721398822</v>
      </c>
      <c r="G1034" s="22">
        <f>IF(F1034&gt;'data'!$H$28,'data'!$H$28,IF(F1034&lt;0,0,F1034))</f>
        <v>591.725721398822</v>
      </c>
      <c r="H1034" s="22">
        <f>(J1034*'data'!$C$16+K1034*OFFSET('data'!$C$17,0,D1034)-I1033*(OFFSET('data'!$C$18,0,D1034)+'data'!$C$19+OFFSET('data'!$C$20,0,D1034)))*$C1034/60</f>
        <v>-0.8218412797206009</v>
      </c>
      <c r="I1034" s="22">
        <f>(G1034/60)*$C1034/60+H1034+I1033</f>
        <v>22.9087323943552</v>
      </c>
      <c r="J1034" s="22">
        <f>J1033+('data'!$C$19*I1033-'data'!$C$16*J1033)*$C1034/60</f>
        <v>94.1249634106133</v>
      </c>
      <c r="K1034" s="22">
        <f>K1033+(OFFSET('data'!$C$20,0,D1034)*I1033-OFFSET('data'!$C$17,0,D1034)*K1033)*$C1034/60</f>
        <v>298.955742514604</v>
      </c>
      <c r="L1034" s="23">
        <f>$A1034/60</f>
        <v>85.8333333333333</v>
      </c>
      <c r="M1034" s="19">
        <f>I1034/'data'!$C$15*1000</f>
        <v>3.5</v>
      </c>
      <c r="N1034" s="19">
        <f>N1033+'data'!$G$21*(M1033-N1033)/60*C1033</f>
        <v>3.49998198427411</v>
      </c>
      <c r="O1034" s="20">
        <f>IF(N1034&lt;='data'!$G$22,1.89,1.47)</f>
        <v>1.47</v>
      </c>
      <c r="P1034" s="19">
        <f>$A1034</f>
        <v>5150</v>
      </c>
      <c r="Q1034" s="20">
        <f>'data'!$G$23-'data'!$G$23*(1-('data'!$G$22^O1034)/('data'!$G$22^O1034+N1034^O1034))</f>
        <v>41.0708884338079</v>
      </c>
      <c r="R1034" s="20">
        <f>VLOOKUP(IF(P1034-'data'!$G$24&lt;0,0,P1034-'data'!$G$24),P2:Q1104,2)</f>
        <v>41.0708968475442</v>
      </c>
    </row>
    <row r="1035" ht="20.05" customHeight="1">
      <c r="A1035" s="17">
        <f>$A1034+C1034</f>
        <v>5155</v>
      </c>
      <c r="B1035" s="18">
        <v>3.5</v>
      </c>
      <c r="C1035" s="19">
        <v>5</v>
      </c>
      <c r="D1035" t="b" s="20">
        <v>0</v>
      </c>
      <c r="E1035" s="21"/>
      <c r="F1035" s="22">
        <f>3600*(B1035*'data'!$C$15/1000-H1035-I1034)/C1035</f>
        <v>591.661653851093</v>
      </c>
      <c r="G1035" s="22">
        <f>IF(F1035&gt;'data'!$H$28,'data'!$H$28,IF(F1035&lt;0,0,F1035))</f>
        <v>591.661653851093</v>
      </c>
      <c r="H1035" s="22">
        <f>(J1035*'data'!$C$16+K1035*OFFSET('data'!$C$17,0,D1035)-I1034*(OFFSET('data'!$C$18,0,D1035)+'data'!$C$19+OFFSET('data'!$C$20,0,D1035)))*$C1035/60</f>
        <v>-0.821752297015422</v>
      </c>
      <c r="I1035" s="22">
        <f>(G1035/60)*$C1035/60+H1035+I1034</f>
        <v>22.9087323943552</v>
      </c>
      <c r="J1035" s="22">
        <f>J1034+('data'!$C$19*I1034-'data'!$C$16*J1034)*$C1035/60</f>
        <v>94.12626271247549</v>
      </c>
      <c r="K1035" s="22">
        <f>K1034+(OFFSET('data'!$C$20,0,D1035)*I1034-OFFSET('data'!$C$17,0,D1035)*K1034)*$C1035/60</f>
        <v>299.199207460416</v>
      </c>
      <c r="L1035" s="23">
        <f>$A1035/60</f>
        <v>85.9166666666667</v>
      </c>
      <c r="M1035" s="19">
        <f>I1035/'data'!$C$15*1000</f>
        <v>3.5</v>
      </c>
      <c r="N1035" s="19">
        <f>N1034+'data'!$G$21*(M1034-N1034)/60*C1034</f>
        <v>3.499982196269</v>
      </c>
      <c r="O1035" s="20">
        <f>IF(N1035&lt;='data'!$G$22,1.89,1.47)</f>
        <v>1.47</v>
      </c>
      <c r="P1035" s="19">
        <f>$A1035</f>
        <v>5155</v>
      </c>
      <c r="Q1035" s="20">
        <f>'data'!$G$23-'data'!$G$23*(1-('data'!$G$22^O1035)/('data'!$G$22^O1035+N1035^O1035))</f>
        <v>41.0708863918868</v>
      </c>
      <c r="R1035" s="20">
        <f>VLOOKUP(IF(P1035-'data'!$G$24&lt;0,0,P1035-'data'!$G$24),P2:Q1104,2)</f>
        <v>41.0708947066163</v>
      </c>
    </row>
    <row r="1036" ht="20.05" customHeight="1">
      <c r="A1036" s="17">
        <f>$A1035+C1035</f>
        <v>5160</v>
      </c>
      <c r="B1036" s="18">
        <v>3.5</v>
      </c>
      <c r="C1036" s="19">
        <v>5</v>
      </c>
      <c r="D1036" t="b" s="20">
        <v>0</v>
      </c>
      <c r="E1036" s="21"/>
      <c r="F1036" s="22">
        <f>3600*(B1036*'data'!$C$15/1000-H1036-I1035)/C1036</f>
        <v>591.597638094401</v>
      </c>
      <c r="G1036" s="22">
        <f>IF(F1036&gt;'data'!$H$28,'data'!$H$28,IF(F1036&lt;0,0,F1036))</f>
        <v>591.597638094401</v>
      </c>
      <c r="H1036" s="22">
        <f>(J1036*'data'!$C$16+K1036*OFFSET('data'!$C$17,0,D1036)-I1035*(OFFSET('data'!$C$18,0,D1036)+'data'!$C$19+OFFSET('data'!$C$20,0,D1036)))*$C1036/60</f>
        <v>-0.821663386242239</v>
      </c>
      <c r="I1036" s="22">
        <f>(G1036/60)*$C1036/60+H1036+I1035</f>
        <v>22.9087323943552</v>
      </c>
      <c r="J1036" s="22">
        <f>J1035+('data'!$C$19*I1035-'data'!$C$16*J1035)*$C1036/60</f>
        <v>94.12755438956989</v>
      </c>
      <c r="K1036" s="22">
        <f>K1035+(OFFSET('data'!$C$20,0,D1036)*I1035-OFFSET('data'!$C$17,0,D1036)*K1035)*$C1036/60</f>
        <v>299.442591048291</v>
      </c>
      <c r="L1036" s="23">
        <f>$A1036/60</f>
        <v>86</v>
      </c>
      <c r="M1036" s="19">
        <f>I1036/'data'!$C$15*1000</f>
        <v>3.5</v>
      </c>
      <c r="N1036" s="19">
        <f>N1035+'data'!$G$21*(M1035-N1035)/60*C1035</f>
        <v>3.4999824057693</v>
      </c>
      <c r="O1036" s="20">
        <f>IF(N1036&lt;='data'!$G$22,1.89,1.47)</f>
        <v>1.47</v>
      </c>
      <c r="P1036" s="19">
        <f>$A1036</f>
        <v>5160</v>
      </c>
      <c r="Q1036" s="20">
        <f>'data'!$G$23-'data'!$G$23*(1-('data'!$G$22^O1036)/('data'!$G$22^O1036+N1036^O1036))</f>
        <v>41.0708843739937</v>
      </c>
      <c r="R1036" s="20">
        <f>VLOOKUP(IF(P1036-'data'!$G$24&lt;0,0,P1036-'data'!$G$24),P2:Q1104,2)</f>
        <v>41.0708925908813</v>
      </c>
    </row>
    <row r="1037" ht="20.05" customHeight="1">
      <c r="A1037" s="17">
        <f>$A1036+C1036</f>
        <v>5165</v>
      </c>
      <c r="B1037" s="18">
        <v>3.5</v>
      </c>
      <c r="C1037" s="19">
        <v>5</v>
      </c>
      <c r="D1037" t="b" s="20">
        <v>0</v>
      </c>
      <c r="E1037" s="21"/>
      <c r="F1037" s="22">
        <f>3600*(B1037*'data'!$C$15/1000-H1037-I1036)/C1037</f>
        <v>591.533673933149</v>
      </c>
      <c r="G1037" s="22">
        <f>IF(F1037&gt;'data'!$H$28,'data'!$H$28,IF(F1037&lt;0,0,F1037))</f>
        <v>591.533673933149</v>
      </c>
      <c r="H1037" s="22">
        <f>(J1037*'data'!$C$16+K1037*OFFSET('data'!$C$17,0,D1037)-I1036*(OFFSET('data'!$C$18,0,D1037)+'data'!$C$19+OFFSET('data'!$C$20,0,D1037)))*$C1037/60</f>
        <v>-0.821574547129389</v>
      </c>
      <c r="I1037" s="22">
        <f>(G1037/60)*$C1037/60+H1037+I1036</f>
        <v>22.9087323943552</v>
      </c>
      <c r="J1037" s="22">
        <f>J1036+('data'!$C$19*I1036-'data'!$C$16*J1036)*$C1037/60</f>
        <v>94.1288384866414</v>
      </c>
      <c r="K1037" s="22">
        <f>K1036+(OFFSET('data'!$C$20,0,D1037)*I1036-OFFSET('data'!$C$17,0,D1037)*K1036)*$C1037/60</f>
        <v>299.685893305415</v>
      </c>
      <c r="L1037" s="23">
        <f>$A1037/60</f>
        <v>86.0833333333333</v>
      </c>
      <c r="M1037" s="19">
        <f>I1037/'data'!$C$15*1000</f>
        <v>3.5</v>
      </c>
      <c r="N1037" s="19">
        <f>N1036+'data'!$G$21*(M1036-N1036)/60*C1036</f>
        <v>3.49998261280436</v>
      </c>
      <c r="O1037" s="20">
        <f>IF(N1037&lt;='data'!$G$22,1.89,1.47)</f>
        <v>1.47</v>
      </c>
      <c r="P1037" s="19">
        <f>$A1037</f>
        <v>5165</v>
      </c>
      <c r="Q1037" s="20">
        <f>'data'!$G$23-'data'!$G$23*(1-('data'!$G$22^O1037)/('data'!$G$22^O1037+N1037^O1037))</f>
        <v>41.0708823798457</v>
      </c>
      <c r="R1037" s="20">
        <f>VLOOKUP(IF(P1037-'data'!$G$24&lt;0,0,P1037-'data'!$G$24),P2:Q1104,2)</f>
        <v>41.0708905000429</v>
      </c>
    </row>
    <row r="1038" ht="20.05" customHeight="1">
      <c r="A1038" s="17">
        <f>$A1037+C1037</f>
        <v>5170</v>
      </c>
      <c r="B1038" s="18">
        <v>3.5</v>
      </c>
      <c r="C1038" s="19">
        <v>5</v>
      </c>
      <c r="D1038" t="b" s="20">
        <v>0</v>
      </c>
      <c r="E1038" s="21"/>
      <c r="F1038" s="22">
        <f>3600*(B1038*'data'!$C$15/1000-H1038-I1037)/C1038</f>
        <v>591.469761172850</v>
      </c>
      <c r="G1038" s="22">
        <f>IF(F1038&gt;'data'!$H$28,'data'!$H$28,IF(F1038&lt;0,0,F1038))</f>
        <v>591.469761172850</v>
      </c>
      <c r="H1038" s="22">
        <f>(J1038*'data'!$C$16+K1038*OFFSET('data'!$C$17,0,D1038)-I1037*(OFFSET('data'!$C$18,0,D1038)+'data'!$C$19+OFFSET('data'!$C$20,0,D1038)))*$C1038/60</f>
        <v>-0.821485779406751</v>
      </c>
      <c r="I1038" s="22">
        <f>(G1038/60)*$C1038/60+H1038+I1037</f>
        <v>22.9087323943552</v>
      </c>
      <c r="J1038" s="22">
        <f>J1037+('data'!$C$19*I1037-'data'!$C$16*J1037)*$C1038/60</f>
        <v>94.1301150481722</v>
      </c>
      <c r="K1038" s="22">
        <f>K1037+(OFFSET('data'!$C$20,0,D1038)*I1037-OFFSET('data'!$C$17,0,D1038)*K1037)*$C1038/60</f>
        <v>299.929114258967</v>
      </c>
      <c r="L1038" s="23">
        <f>$A1038/60</f>
        <v>86.1666666666667</v>
      </c>
      <c r="M1038" s="19">
        <f>I1038/'data'!$C$15*1000</f>
        <v>3.5</v>
      </c>
      <c r="N1038" s="19">
        <f>N1037+'data'!$G$21*(M1037-N1037)/60*C1037</f>
        <v>3.4999828174032</v>
      </c>
      <c r="O1038" s="20">
        <f>IF(N1038&lt;='data'!$G$22,1.89,1.47)</f>
        <v>1.47</v>
      </c>
      <c r="P1038" s="19">
        <f>$A1038</f>
        <v>5170</v>
      </c>
      <c r="Q1038" s="20">
        <f>'data'!$G$23-'data'!$G$23*(1-('data'!$G$22^O1038)/('data'!$G$22^O1038+N1038^O1038))</f>
        <v>41.0708804091633</v>
      </c>
      <c r="R1038" s="20">
        <f>VLOOKUP(IF(P1038-'data'!$G$24&lt;0,0,P1038-'data'!$G$24),P2:Q1104,2)</f>
        <v>41.0708884338079</v>
      </c>
    </row>
    <row r="1039" ht="20.05" customHeight="1">
      <c r="A1039" s="17">
        <f>$A1038+C1038</f>
        <v>5175</v>
      </c>
      <c r="B1039" s="18">
        <v>3.5</v>
      </c>
      <c r="C1039" s="19">
        <v>5</v>
      </c>
      <c r="D1039" t="b" s="20">
        <v>0</v>
      </c>
      <c r="E1039" s="21"/>
      <c r="F1039" s="22">
        <f>3600*(B1039*'data'!$C$15/1000-H1039-I1038)/C1039</f>
        <v>591.405899620123</v>
      </c>
      <c r="G1039" s="22">
        <f>IF(F1039&gt;'data'!$H$28,'data'!$H$28,IF(F1039&lt;0,0,F1039))</f>
        <v>591.405899620123</v>
      </c>
      <c r="H1039" s="22">
        <f>(J1039*'data'!$C$16+K1039*OFFSET('data'!$C$17,0,D1039)-I1038*(OFFSET('data'!$C$18,0,D1039)+'data'!$C$19+OFFSET('data'!$C$20,0,D1039)))*$C1039/60</f>
        <v>-0.821397082805742</v>
      </c>
      <c r="I1039" s="22">
        <f>(G1039/60)*$C1039/60+H1039+I1038</f>
        <v>22.9087323943552</v>
      </c>
      <c r="J1039" s="22">
        <f>J1038+('data'!$C$19*I1038-'data'!$C$16*J1038)*$C1039/60</f>
        <v>94.13138411838359</v>
      </c>
      <c r="K1039" s="22">
        <f>K1038+(OFFSET('data'!$C$20,0,D1039)*I1038-OFFSET('data'!$C$17,0,D1039)*K1038)*$C1039/60</f>
        <v>300.172253936116</v>
      </c>
      <c r="L1039" s="23">
        <f>$A1039/60</f>
        <v>86.25</v>
      </c>
      <c r="M1039" s="19">
        <f>I1039/'data'!$C$15*1000</f>
        <v>3.5</v>
      </c>
      <c r="N1039" s="19">
        <f>N1038+'data'!$G$21*(M1038-N1038)/60*C1038</f>
        <v>3.49998301959448</v>
      </c>
      <c r="O1039" s="20">
        <f>IF(N1039&lt;='data'!$G$22,1.89,1.47)</f>
        <v>1.47</v>
      </c>
      <c r="P1039" s="19">
        <f>$A1039</f>
        <v>5175</v>
      </c>
      <c r="Q1039" s="20">
        <f>'data'!$G$23-'data'!$G$23*(1-('data'!$G$22^O1039)/('data'!$G$22^O1039+N1039^O1039))</f>
        <v>41.0708784616706</v>
      </c>
      <c r="R1039" s="20">
        <f>VLOOKUP(IF(P1039-'data'!$G$24&lt;0,0,P1039-'data'!$G$24),P2:Q1104,2)</f>
        <v>41.0708863918868</v>
      </c>
    </row>
    <row r="1040" ht="20.05" customHeight="1">
      <c r="A1040" s="17">
        <f>$A1039+C1039</f>
        <v>5180</v>
      </c>
      <c r="B1040" s="18">
        <v>3.5</v>
      </c>
      <c r="C1040" s="19">
        <v>5</v>
      </c>
      <c r="D1040" t="b" s="20">
        <v>0</v>
      </c>
      <c r="E1040" s="21"/>
      <c r="F1040" s="22">
        <f>3600*(B1040*'data'!$C$15/1000-H1040-I1039)/C1040</f>
        <v>591.342089082686</v>
      </c>
      <c r="G1040" s="22">
        <f>IF(F1040&gt;'data'!$H$28,'data'!$H$28,IF(F1040&lt;0,0,F1040))</f>
        <v>591.342089082686</v>
      </c>
      <c r="H1040" s="22">
        <f>(J1040*'data'!$C$16+K1040*OFFSET('data'!$C$17,0,D1040)-I1039*(OFFSET('data'!$C$18,0,D1040)+'data'!$C$19+OFFSET('data'!$C$20,0,D1040)))*$C1040/60</f>
        <v>-0.821308457059301</v>
      </c>
      <c r="I1040" s="22">
        <f>(G1040/60)*$C1040/60+H1040+I1039</f>
        <v>22.9087323943552</v>
      </c>
      <c r="J1040" s="22">
        <f>J1039+('data'!$C$19*I1039-'data'!$C$16*J1039)*$C1040/60</f>
        <v>94.1326457412373</v>
      </c>
      <c r="K1040" s="22">
        <f>K1039+(OFFSET('data'!$C$20,0,D1040)*I1039-OFFSET('data'!$C$17,0,D1040)*K1039)*$C1040/60</f>
        <v>300.415312364022</v>
      </c>
      <c r="L1040" s="23">
        <f>$A1040/60</f>
        <v>86.3333333333333</v>
      </c>
      <c r="M1040" s="19">
        <f>I1040/'data'!$C$15*1000</f>
        <v>3.5</v>
      </c>
      <c r="N1040" s="19">
        <f>N1039+'data'!$G$21*(M1039-N1039)/60*C1039</f>
        <v>3.49998321940653</v>
      </c>
      <c r="O1040" s="20">
        <f>IF(N1040&lt;='data'!$G$22,1.89,1.47)</f>
        <v>1.47</v>
      </c>
      <c r="P1040" s="19">
        <f>$A1040</f>
        <v>5180</v>
      </c>
      <c r="Q1040" s="20">
        <f>'data'!$G$23-'data'!$G$23*(1-('data'!$G$22^O1040)/('data'!$G$22^O1040+N1040^O1040))</f>
        <v>41.0708765370945</v>
      </c>
      <c r="R1040" s="20">
        <f>VLOOKUP(IF(P1040-'data'!$G$24&lt;0,0,P1040-'data'!$G$24),P2:Q1104,2)</f>
        <v>41.0708843739937</v>
      </c>
    </row>
    <row r="1041" ht="20.05" customHeight="1">
      <c r="A1041" s="17">
        <f>$A1040+C1040</f>
        <v>5185</v>
      </c>
      <c r="B1041" s="18">
        <v>3.5</v>
      </c>
      <c r="C1041" s="19">
        <v>5</v>
      </c>
      <c r="D1041" t="b" s="20">
        <v>0</v>
      </c>
      <c r="E1041" s="21"/>
      <c r="F1041" s="22">
        <f>3600*(B1041*'data'!$C$15/1000-H1041-I1040)/C1041</f>
        <v>591.2783293693479</v>
      </c>
      <c r="G1041" s="22">
        <f>IF(F1041&gt;'data'!$H$28,'data'!$H$28,IF(F1041&lt;0,0,F1041))</f>
        <v>591.2783293693479</v>
      </c>
      <c r="H1041" s="22">
        <f>(J1041*'data'!$C$16+K1041*OFFSET('data'!$C$17,0,D1041)-I1040*(OFFSET('data'!$C$18,0,D1041)+'data'!$C$19+OFFSET('data'!$C$20,0,D1041)))*$C1041/60</f>
        <v>-0.821219901901887</v>
      </c>
      <c r="I1041" s="22">
        <f>(G1041/60)*$C1041/60+H1041+I1040</f>
        <v>22.9087323943552</v>
      </c>
      <c r="J1041" s="22">
        <f>J1040+('data'!$C$19*I1040-'data'!$C$16*J1040)*$C1041/60</f>
        <v>94.13389996043711</v>
      </c>
      <c r="K1041" s="22">
        <f>K1040+(OFFSET('data'!$C$20,0,D1041)*I1040-OFFSET('data'!$C$17,0,D1041)*K1040)*$C1041/60</f>
        <v>300.658289569835</v>
      </c>
      <c r="L1041" s="23">
        <f>$A1041/60</f>
        <v>86.4166666666667</v>
      </c>
      <c r="M1041" s="19">
        <f>I1041/'data'!$C$15*1000</f>
        <v>3.5</v>
      </c>
      <c r="N1041" s="19">
        <f>N1040+'data'!$G$21*(M1040-N1040)/60*C1040</f>
        <v>3.49998341686735</v>
      </c>
      <c r="O1041" s="20">
        <f>IF(N1041&lt;='data'!$G$22,1.89,1.47)</f>
        <v>1.47</v>
      </c>
      <c r="P1041" s="19">
        <f>$A1041</f>
        <v>5185</v>
      </c>
      <c r="Q1041" s="20">
        <f>'data'!$G$23-'data'!$G$23*(1-('data'!$G$22^O1041)/('data'!$G$22^O1041+N1041^O1041))</f>
        <v>41.0708746351655</v>
      </c>
      <c r="R1041" s="20">
        <f>VLOOKUP(IF(P1041-'data'!$G$24&lt;0,0,P1041-'data'!$G$24),P2:Q1104,2)</f>
        <v>41.0708823798457</v>
      </c>
    </row>
    <row r="1042" ht="20.05" customHeight="1">
      <c r="A1042" s="17">
        <f>$A1041+C1041</f>
        <v>5190</v>
      </c>
      <c r="B1042" s="18">
        <v>3.5</v>
      </c>
      <c r="C1042" s="19">
        <v>5</v>
      </c>
      <c r="D1042" t="b" s="20">
        <v>0</v>
      </c>
      <c r="E1042" s="21"/>
      <c r="F1042" s="22">
        <f>3600*(B1042*'data'!$C$15/1000-H1042-I1041)/C1042</f>
        <v>591.2146202900039</v>
      </c>
      <c r="G1042" s="22">
        <f>IF(F1042&gt;'data'!$H$28,'data'!$H$28,IF(F1042&lt;0,0,F1042))</f>
        <v>591.2146202900039</v>
      </c>
      <c r="H1042" s="22">
        <f>(J1042*'data'!$C$16+K1042*OFFSET('data'!$C$17,0,D1042)-I1041*(OFFSET('data'!$C$18,0,D1042)+'data'!$C$19+OFFSET('data'!$C$20,0,D1042)))*$C1042/60</f>
        <v>-0.821131417069465</v>
      </c>
      <c r="I1042" s="22">
        <f>(G1042/60)*$C1042/60+H1042+I1041</f>
        <v>22.9087323943552</v>
      </c>
      <c r="J1042" s="22">
        <f>J1041+('data'!$C$19*I1041-'data'!$C$16*J1041)*$C1042/60</f>
        <v>94.1351468194303</v>
      </c>
      <c r="K1042" s="22">
        <f>K1041+(OFFSET('data'!$C$20,0,D1042)*I1041-OFFSET('data'!$C$17,0,D1042)*K1041)*$C1042/60</f>
        <v>300.901185580697</v>
      </c>
      <c r="L1042" s="23">
        <f>$A1042/60</f>
        <v>86.5</v>
      </c>
      <c r="M1042" s="19">
        <f>I1042/'data'!$C$15*1000</f>
        <v>3.5</v>
      </c>
      <c r="N1042" s="19">
        <f>N1041+'data'!$G$21*(M1041-N1041)/60*C1041</f>
        <v>3.49998361200461</v>
      </c>
      <c r="O1042" s="20">
        <f>IF(N1042&lt;='data'!$G$22,1.89,1.47)</f>
        <v>1.47</v>
      </c>
      <c r="P1042" s="19">
        <f>$A1042</f>
        <v>5190</v>
      </c>
      <c r="Q1042" s="20">
        <f>'data'!$G$23-'data'!$G$23*(1-('data'!$G$22^O1042)/('data'!$G$22^O1042+N1042^O1042))</f>
        <v>41.0708727556169</v>
      </c>
      <c r="R1042" s="20">
        <f>VLOOKUP(IF(P1042-'data'!$G$24&lt;0,0,P1042-'data'!$G$24),P2:Q1104,2)</f>
        <v>41.0708804091633</v>
      </c>
    </row>
    <row r="1043" ht="20.05" customHeight="1">
      <c r="A1043" s="17">
        <f>$A1042+C1042</f>
        <v>5195</v>
      </c>
      <c r="B1043" s="18">
        <v>3.5</v>
      </c>
      <c r="C1043" s="19">
        <v>5</v>
      </c>
      <c r="D1043" t="b" s="20">
        <v>0</v>
      </c>
      <c r="E1043" s="21"/>
      <c r="F1043" s="22">
        <f>3600*(B1043*'data'!$C$15/1000-H1043-I1042)/C1043</f>
        <v>591.150961655629</v>
      </c>
      <c r="G1043" s="22">
        <f>IF(F1043&gt;'data'!$H$28,'data'!$H$28,IF(F1043&lt;0,0,F1043))</f>
        <v>591.150961655629</v>
      </c>
      <c r="H1043" s="22">
        <f>(J1043*'data'!$C$16+K1043*OFFSET('data'!$C$17,0,D1043)-I1042*(OFFSET('data'!$C$18,0,D1043)+'data'!$C$19+OFFSET('data'!$C$20,0,D1043)))*$C1043/60</f>
        <v>-0.8210430022995</v>
      </c>
      <c r="I1043" s="22">
        <f>(G1043/60)*$C1043/60+H1043+I1042</f>
        <v>22.9087323943552</v>
      </c>
      <c r="J1043" s="22">
        <f>J1042+('data'!$C$19*I1042-'data'!$C$16*J1042)*$C1043/60</f>
        <v>94.13638636140919</v>
      </c>
      <c r="K1043" s="22">
        <f>K1042+(OFFSET('data'!$C$20,0,D1043)*I1042-OFFSET('data'!$C$17,0,D1043)*K1042)*$C1043/60</f>
        <v>301.144000423741</v>
      </c>
      <c r="L1043" s="23">
        <f>$A1043/60</f>
        <v>86.5833333333333</v>
      </c>
      <c r="M1043" s="19">
        <f>I1043/'data'!$C$15*1000</f>
        <v>3.5</v>
      </c>
      <c r="N1043" s="19">
        <f>N1042+'data'!$G$21*(M1042-N1042)/60*C1042</f>
        <v>3.49998380484565</v>
      </c>
      <c r="O1043" s="20">
        <f>IF(N1043&lt;='data'!$G$22,1.89,1.47)</f>
        <v>1.47</v>
      </c>
      <c r="P1043" s="19">
        <f>$A1043</f>
        <v>5195</v>
      </c>
      <c r="Q1043" s="20">
        <f>'data'!$G$23-'data'!$G$23*(1-('data'!$G$22^O1043)/('data'!$G$22^O1043+N1043^O1043))</f>
        <v>41.0708708981855</v>
      </c>
      <c r="R1043" s="20">
        <f>VLOOKUP(IF(P1043-'data'!$G$24&lt;0,0,P1043-'data'!$G$24),P2:Q1104,2)</f>
        <v>41.0708784616706</v>
      </c>
    </row>
    <row r="1044" ht="20.05" customHeight="1">
      <c r="A1044" s="17">
        <f>$A1043+C1043</f>
        <v>5200</v>
      </c>
      <c r="B1044" s="18">
        <v>3.5</v>
      </c>
      <c r="C1044" s="19">
        <v>5</v>
      </c>
      <c r="D1044" t="b" s="20">
        <v>0</v>
      </c>
      <c r="E1044" s="21"/>
      <c r="F1044" s="22">
        <f>3600*(B1044*'data'!$C$15/1000-H1044-I1043)/C1044</f>
        <v>591.087353278272</v>
      </c>
      <c r="G1044" s="22">
        <f>IF(F1044&gt;'data'!$H$28,'data'!$H$28,IF(F1044&lt;0,0,F1044))</f>
        <v>591.087353278272</v>
      </c>
      <c r="H1044" s="22">
        <f>(J1044*'data'!$C$16+K1044*OFFSET('data'!$C$17,0,D1044)-I1043*(OFFSET('data'!$C$18,0,D1044)+'data'!$C$19+OFFSET('data'!$C$20,0,D1044)))*$C1044/60</f>
        <v>-0.820954657330949</v>
      </c>
      <c r="I1044" s="22">
        <f>(G1044/60)*$C1044/60+H1044+I1043</f>
        <v>22.9087323943552</v>
      </c>
      <c r="J1044" s="22">
        <f>J1043+('data'!$C$19*I1043-'data'!$C$16*J1043)*$C1044/60</f>
        <v>94.1376186293126</v>
      </c>
      <c r="K1044" s="22">
        <f>K1043+(OFFSET('data'!$C$20,0,D1044)*I1043-OFFSET('data'!$C$17,0,D1044)*K1043)*$C1044/60</f>
        <v>301.386734126091</v>
      </c>
      <c r="L1044" s="23">
        <f>$A1044/60</f>
        <v>86.6666666666667</v>
      </c>
      <c r="M1044" s="19">
        <f>I1044/'data'!$C$15*1000</f>
        <v>3.5</v>
      </c>
      <c r="N1044" s="19">
        <f>N1043+'data'!$G$21*(M1043-N1043)/60*C1043</f>
        <v>3.49998399541748</v>
      </c>
      <c r="O1044" s="20">
        <f>IF(N1044&lt;='data'!$G$22,1.89,1.47)</f>
        <v>1.47</v>
      </c>
      <c r="P1044" s="19">
        <f>$A1044</f>
        <v>5200</v>
      </c>
      <c r="Q1044" s="20">
        <f>'data'!$G$23-'data'!$G$23*(1-('data'!$G$22^O1044)/('data'!$G$22^O1044+N1044^O1044))</f>
        <v>41.0708690626111</v>
      </c>
      <c r="R1044" s="20">
        <f>VLOOKUP(IF(P1044-'data'!$G$24&lt;0,0,P1044-'data'!$G$24),P2:Q1104,2)</f>
        <v>41.0708765370945</v>
      </c>
    </row>
    <row r="1045" ht="20.05" customHeight="1">
      <c r="A1045" s="17">
        <f>$A1044+C1044</f>
        <v>5205</v>
      </c>
      <c r="B1045" s="18">
        <v>3.5</v>
      </c>
      <c r="C1045" s="19">
        <v>5</v>
      </c>
      <c r="D1045" t="b" s="20">
        <v>0</v>
      </c>
      <c r="E1045" s="21"/>
      <c r="F1045" s="22">
        <f>3600*(B1045*'data'!$C$15/1000-H1045-I1044)/C1045</f>
        <v>591.023794971048</v>
      </c>
      <c r="G1045" s="22">
        <f>IF(F1045&gt;'data'!$H$28,'data'!$H$28,IF(F1045&lt;0,0,F1045))</f>
        <v>591.023794971048</v>
      </c>
      <c r="H1045" s="22">
        <f>(J1045*'data'!$C$16+K1045*OFFSET('data'!$C$17,0,D1045)-I1044*(OFFSET('data'!$C$18,0,D1045)+'data'!$C$19+OFFSET('data'!$C$20,0,D1045)))*$C1045/60</f>
        <v>-0.820866381904248</v>
      </c>
      <c r="I1045" s="22">
        <f>(G1045/60)*$C1045/60+H1045+I1044</f>
        <v>22.9087323943552</v>
      </c>
      <c r="J1045" s="22">
        <f>J1044+('data'!$C$19*I1044-'data'!$C$16*J1044)*$C1045/60</f>
        <v>94.13884366582739</v>
      </c>
      <c r="K1045" s="22">
        <f>K1044+(OFFSET('data'!$C$20,0,D1045)*I1044-OFFSET('data'!$C$17,0,D1045)*K1044)*$C1045/60</f>
        <v>301.629386714861</v>
      </c>
      <c r="L1045" s="23">
        <f>$A1045/60</f>
        <v>86.75</v>
      </c>
      <c r="M1045" s="19">
        <f>I1045/'data'!$C$15*1000</f>
        <v>3.5</v>
      </c>
      <c r="N1045" s="19">
        <f>N1044+'data'!$G$21*(M1044-N1044)/60*C1044</f>
        <v>3.49998418374682</v>
      </c>
      <c r="O1045" s="20">
        <f>IF(N1045&lt;='data'!$G$22,1.89,1.47)</f>
        <v>1.47</v>
      </c>
      <c r="P1045" s="19">
        <f>$A1045</f>
        <v>5205</v>
      </c>
      <c r="Q1045" s="20">
        <f>'data'!$G$23-'data'!$G$23*(1-('data'!$G$22^O1045)/('data'!$G$22^O1045+N1045^O1045))</f>
        <v>41.0708672486363</v>
      </c>
      <c r="R1045" s="20">
        <f>VLOOKUP(IF(P1045-'data'!$G$24&lt;0,0,P1045-'data'!$G$24),P2:Q1104,2)</f>
        <v>41.0708746351655</v>
      </c>
    </row>
    <row r="1046" ht="20.05" customHeight="1">
      <c r="A1046" s="17">
        <f>$A1045+C1045</f>
        <v>5210</v>
      </c>
      <c r="B1046" s="18">
        <v>3.5</v>
      </c>
      <c r="C1046" s="19">
        <v>5</v>
      </c>
      <c r="D1046" t="b" s="20">
        <v>0</v>
      </c>
      <c r="E1046" s="21"/>
      <c r="F1046" s="22">
        <f>3600*(B1046*'data'!$C$15/1000-H1046-I1045)/C1046</f>
        <v>590.960286548132</v>
      </c>
      <c r="G1046" s="22">
        <f>IF(F1046&gt;'data'!$H$28,'data'!$H$28,IF(F1046&lt;0,0,F1046))</f>
        <v>590.960286548132</v>
      </c>
      <c r="H1046" s="22">
        <f>(J1046*'data'!$C$16+K1046*OFFSET('data'!$C$17,0,D1046)-I1045*(OFFSET('data'!$C$18,0,D1046)+'data'!$C$19+OFFSET('data'!$C$20,0,D1046)))*$C1046/60</f>
        <v>-0.820778175761309</v>
      </c>
      <c r="I1046" s="22">
        <f>(G1046/60)*$C1046/60+H1046+I1045</f>
        <v>22.9087323943552</v>
      </c>
      <c r="J1046" s="22">
        <f>J1045+('data'!$C$19*I1045-'data'!$C$16*J1045)*$C1046/60</f>
        <v>94.14006151338999</v>
      </c>
      <c r="K1046" s="22">
        <f>K1045+(OFFSET('data'!$C$20,0,D1046)*I1045-OFFSET('data'!$C$17,0,D1046)*K1045)*$C1046/60</f>
        <v>301.871958217156</v>
      </c>
      <c r="L1046" s="23">
        <f>$A1046/60</f>
        <v>86.8333333333333</v>
      </c>
      <c r="M1046" s="19">
        <f>I1046/'data'!$C$15*1000</f>
        <v>3.5</v>
      </c>
      <c r="N1046" s="19">
        <f>N1045+'data'!$G$21*(M1045-N1045)/60*C1045</f>
        <v>3.49998436986004</v>
      </c>
      <c r="O1046" s="20">
        <f>IF(N1046&lt;='data'!$G$22,1.89,1.47)</f>
        <v>1.47</v>
      </c>
      <c r="P1046" s="19">
        <f>$A1046</f>
        <v>5210</v>
      </c>
      <c r="Q1046" s="20">
        <f>'data'!$G$23-'data'!$G$23*(1-('data'!$G$22^O1046)/('data'!$G$22^O1046+N1046^O1046))</f>
        <v>41.0708654560072</v>
      </c>
      <c r="R1046" s="20">
        <f>VLOOKUP(IF(P1046-'data'!$G$24&lt;0,0,P1046-'data'!$G$24),P2:Q1104,2)</f>
        <v>41.0708727556169</v>
      </c>
    </row>
    <row r="1047" ht="20.05" customHeight="1">
      <c r="A1047" s="17">
        <f>$A1046+C1046</f>
        <v>5215</v>
      </c>
      <c r="B1047" s="18">
        <v>3.5</v>
      </c>
      <c r="C1047" s="19">
        <v>5</v>
      </c>
      <c r="D1047" t="b" s="20">
        <v>0</v>
      </c>
      <c r="E1047" s="21"/>
      <c r="F1047" s="22">
        <f>3600*(B1047*'data'!$C$15/1000-H1047-I1046)/C1047</f>
        <v>590.896827824753</v>
      </c>
      <c r="G1047" s="22">
        <f>IF(F1047&gt;'data'!$H$28,'data'!$H$28,IF(F1047&lt;0,0,F1047))</f>
        <v>590.896827824753</v>
      </c>
      <c r="H1047" s="22">
        <f>(J1047*'data'!$C$16+K1047*OFFSET('data'!$C$17,0,D1047)-I1046*(OFFSET('data'!$C$18,0,D1047)+'data'!$C$19+OFFSET('data'!$C$20,0,D1047)))*$C1047/60</f>
        <v>-0.820690038645505</v>
      </c>
      <c r="I1047" s="22">
        <f>(G1047/60)*$C1047/60+H1047+I1046</f>
        <v>22.9087323943552</v>
      </c>
      <c r="J1047" s="22">
        <f>J1046+('data'!$C$19*I1046-'data'!$C$16*J1046)*$C1047/60</f>
        <v>94.14127221418779</v>
      </c>
      <c r="K1047" s="22">
        <f>K1046+(OFFSET('data'!$C$20,0,D1047)*I1046-OFFSET('data'!$C$17,0,D1047)*K1046)*$C1047/60</f>
        <v>302.114448660073</v>
      </c>
      <c r="L1047" s="23">
        <f>$A1047/60</f>
        <v>86.9166666666667</v>
      </c>
      <c r="M1047" s="19">
        <f>I1047/'data'!$C$15*1000</f>
        <v>3.5</v>
      </c>
      <c r="N1047" s="19">
        <f>N1046+'data'!$G$21*(M1046-N1046)/60*C1046</f>
        <v>3.49998455378323</v>
      </c>
      <c r="O1047" s="20">
        <f>IF(N1047&lt;='data'!$G$22,1.89,1.47)</f>
        <v>1.47</v>
      </c>
      <c r="P1047" s="19">
        <f>$A1047</f>
        <v>5215</v>
      </c>
      <c r="Q1047" s="20">
        <f>'data'!$G$23-'data'!$G$23*(1-('data'!$G$22^O1047)/('data'!$G$22^O1047+N1047^O1047))</f>
        <v>41.0708636844723</v>
      </c>
      <c r="R1047" s="20">
        <f>VLOOKUP(IF(P1047-'data'!$G$24&lt;0,0,P1047-'data'!$G$24),P2:Q1104,2)</f>
        <v>41.0708708981855</v>
      </c>
    </row>
    <row r="1048" ht="20.05" customHeight="1">
      <c r="A1048" s="17">
        <f>$A1047+C1047</f>
        <v>5220</v>
      </c>
      <c r="B1048" s="18">
        <v>3.5</v>
      </c>
      <c r="C1048" s="19">
        <v>5</v>
      </c>
      <c r="D1048" t="b" s="20">
        <v>0</v>
      </c>
      <c r="E1048" s="21"/>
      <c r="F1048" s="22">
        <f>3600*(B1048*'data'!$C$15/1000-H1048-I1047)/C1048</f>
        <v>590.833418617190</v>
      </c>
      <c r="G1048" s="22">
        <f>IF(F1048&gt;'data'!$H$28,'data'!$H$28,IF(F1048&lt;0,0,F1048))</f>
        <v>590.833418617190</v>
      </c>
      <c r="H1048" s="22">
        <f>(J1048*'data'!$C$16+K1048*OFFSET('data'!$C$17,0,D1048)-I1047*(OFFSET('data'!$C$18,0,D1048)+'data'!$C$19+OFFSET('data'!$C$20,0,D1048)))*$C1048/60</f>
        <v>-0.820601970301668</v>
      </c>
      <c r="I1048" s="22">
        <f>(G1048/60)*$C1048/60+H1048+I1047</f>
        <v>22.9087323943552</v>
      </c>
      <c r="J1048" s="22">
        <f>J1047+('data'!$C$19*I1047-'data'!$C$16*J1047)*$C1048/60</f>
        <v>94.14247581016051</v>
      </c>
      <c r="K1048" s="22">
        <f>K1047+(OFFSET('data'!$C$20,0,D1048)*I1047-OFFSET('data'!$C$17,0,D1048)*K1047)*$C1048/60</f>
        <v>302.356858070699</v>
      </c>
      <c r="L1048" s="23">
        <f>$A1048/60</f>
        <v>87</v>
      </c>
      <c r="M1048" s="19">
        <f>I1048/'data'!$C$15*1000</f>
        <v>3.5</v>
      </c>
      <c r="N1048" s="19">
        <f>N1047+'data'!$G$21*(M1047-N1047)/60*C1047</f>
        <v>3.49998473554216</v>
      </c>
      <c r="O1048" s="20">
        <f>IF(N1048&lt;='data'!$G$22,1.89,1.47)</f>
        <v>1.47</v>
      </c>
      <c r="P1048" s="19">
        <f>$A1048</f>
        <v>5220</v>
      </c>
      <c r="Q1048" s="20">
        <f>'data'!$G$23-'data'!$G$23*(1-('data'!$G$22^O1048)/('data'!$G$22^O1048+N1048^O1048))</f>
        <v>41.0708619337836</v>
      </c>
      <c r="R1048" s="20">
        <f>VLOOKUP(IF(P1048-'data'!$G$24&lt;0,0,P1048-'data'!$G$24),P2:Q1104,2)</f>
        <v>41.0708690626111</v>
      </c>
    </row>
    <row r="1049" ht="20.05" customHeight="1">
      <c r="A1049" s="17">
        <f>$A1048+C1048</f>
        <v>5225</v>
      </c>
      <c r="B1049" s="18">
        <v>3.5</v>
      </c>
      <c r="C1049" s="19">
        <v>5</v>
      </c>
      <c r="D1049" t="b" s="20">
        <v>0</v>
      </c>
      <c r="E1049" s="21"/>
      <c r="F1049" s="22">
        <f>3600*(B1049*'data'!$C$15/1000-H1049-I1048)/C1049</f>
        <v>590.770058742764</v>
      </c>
      <c r="G1049" s="22">
        <f>IF(F1049&gt;'data'!$H$28,'data'!$H$28,IF(F1049&lt;0,0,F1049))</f>
        <v>590.770058742764</v>
      </c>
      <c r="H1049" s="22">
        <f>(J1049*'data'!$C$16+K1049*OFFSET('data'!$C$17,0,D1049)-I1048*(OFFSET('data'!$C$18,0,D1049)+'data'!$C$19+OFFSET('data'!$C$20,0,D1049)))*$C1049/60</f>
        <v>-0.820513970476076</v>
      </c>
      <c r="I1049" s="22">
        <f>(G1049/60)*$C1049/60+H1049+I1048</f>
        <v>22.9087323943552</v>
      </c>
      <c r="J1049" s="22">
        <f>J1048+('data'!$C$19*I1048-'data'!$C$16*J1048)*$C1049/60</f>
        <v>94.1436723430017</v>
      </c>
      <c r="K1049" s="22">
        <f>K1048+(OFFSET('data'!$C$20,0,D1049)*I1048-OFFSET('data'!$C$17,0,D1049)*K1048)*$C1049/60</f>
        <v>302.599186476113</v>
      </c>
      <c r="L1049" s="23">
        <f>$A1049/60</f>
        <v>87.0833333333333</v>
      </c>
      <c r="M1049" s="19">
        <f>I1049/'data'!$C$15*1000</f>
        <v>3.5</v>
      </c>
      <c r="N1049" s="19">
        <f>N1048+'data'!$G$21*(M1048-N1048)/60*C1048</f>
        <v>3.49998491516229</v>
      </c>
      <c r="O1049" s="20">
        <f>IF(N1049&lt;='data'!$G$22,1.89,1.47)</f>
        <v>1.47</v>
      </c>
      <c r="P1049" s="19">
        <f>$A1049</f>
        <v>5225</v>
      </c>
      <c r="Q1049" s="20">
        <f>'data'!$G$23-'data'!$G$23*(1-('data'!$G$22^O1049)/('data'!$G$22^O1049+N1049^O1049))</f>
        <v>41.0708602036957</v>
      </c>
      <c r="R1049" s="20">
        <f>VLOOKUP(IF(P1049-'data'!$G$24&lt;0,0,P1049-'data'!$G$24),P2:Q1104,2)</f>
        <v>41.0708672486363</v>
      </c>
    </row>
    <row r="1050" ht="20.05" customHeight="1">
      <c r="A1050" s="17">
        <f>$A1049+C1049</f>
        <v>5230</v>
      </c>
      <c r="B1050" s="18">
        <v>3.5</v>
      </c>
      <c r="C1050" s="19">
        <v>5</v>
      </c>
      <c r="D1050" t="b" s="20">
        <v>0</v>
      </c>
      <c r="E1050" s="21"/>
      <c r="F1050" s="22">
        <f>3600*(B1050*'data'!$C$15/1000-H1050-I1049)/C1050</f>
        <v>590.706748019830</v>
      </c>
      <c r="G1050" s="22">
        <f>IF(F1050&gt;'data'!$H$28,'data'!$H$28,IF(F1050&lt;0,0,F1050))</f>
        <v>590.706748019830</v>
      </c>
      <c r="H1050" s="22">
        <f>(J1050*'data'!$C$16+K1050*OFFSET('data'!$C$17,0,D1050)-I1049*(OFFSET('data'!$C$18,0,D1050)+'data'!$C$19+OFFSET('data'!$C$20,0,D1050)))*$C1050/60</f>
        <v>-0.8204260389164451</v>
      </c>
      <c r="I1050" s="22">
        <f>(G1050/60)*$C1050/60+H1050+I1049</f>
        <v>22.9087323943552</v>
      </c>
      <c r="J1050" s="22">
        <f>J1049+('data'!$C$19*I1049-'data'!$C$16*J1049)*$C1050/60</f>
        <v>94.1448618541605</v>
      </c>
      <c r="K1050" s="22">
        <f>K1049+(OFFSET('data'!$C$20,0,D1050)*I1049-OFFSET('data'!$C$17,0,D1050)*K1049)*$C1050/60</f>
        <v>302.841433903384</v>
      </c>
      <c r="L1050" s="23">
        <f>$A1050/60</f>
        <v>87.1666666666667</v>
      </c>
      <c r="M1050" s="19">
        <f>I1050/'data'!$C$15*1000</f>
        <v>3.5</v>
      </c>
      <c r="N1050" s="19">
        <f>N1049+'data'!$G$21*(M1049-N1049)/60*C1049</f>
        <v>3.49998509266879</v>
      </c>
      <c r="O1050" s="20">
        <f>IF(N1050&lt;='data'!$G$22,1.89,1.47)</f>
        <v>1.47</v>
      </c>
      <c r="P1050" s="19">
        <f>$A1050</f>
        <v>5230</v>
      </c>
      <c r="Q1050" s="20">
        <f>'data'!$G$23-'data'!$G$23*(1-('data'!$G$22^O1050)/('data'!$G$22^O1050+N1050^O1050))</f>
        <v>41.0708584939663</v>
      </c>
      <c r="R1050" s="20">
        <f>VLOOKUP(IF(P1050-'data'!$G$24&lt;0,0,P1050-'data'!$G$24),P2:Q1104,2)</f>
        <v>41.0708654560072</v>
      </c>
    </row>
    <row r="1051" ht="20.05" customHeight="1">
      <c r="A1051" s="17">
        <f>$A1050+C1050</f>
        <v>5235</v>
      </c>
      <c r="B1051" s="18">
        <v>3.5</v>
      </c>
      <c r="C1051" s="19">
        <v>5</v>
      </c>
      <c r="D1051" t="b" s="20">
        <v>0</v>
      </c>
      <c r="E1051" s="21"/>
      <c r="F1051" s="22">
        <f>3600*(B1051*'data'!$C$15/1000-H1051-I1050)/C1051</f>
        <v>590.643486267773</v>
      </c>
      <c r="G1051" s="22">
        <f>IF(F1051&gt;'data'!$H$28,'data'!$H$28,IF(F1051&lt;0,0,F1051))</f>
        <v>590.643486267773</v>
      </c>
      <c r="H1051" s="22">
        <f>(J1051*'data'!$C$16+K1051*OFFSET('data'!$C$17,0,D1051)-I1050*(OFFSET('data'!$C$18,0,D1051)+'data'!$C$19+OFFSET('data'!$C$20,0,D1051)))*$C1051/60</f>
        <v>-0.820338175371922</v>
      </c>
      <c r="I1051" s="22">
        <f>(G1051/60)*$C1051/60+H1051+I1050</f>
        <v>22.9087323943552</v>
      </c>
      <c r="J1051" s="22">
        <f>J1050+('data'!$C$19*I1050-'data'!$C$16*J1050)*$C1051/60</f>
        <v>94.1460443848426</v>
      </c>
      <c r="K1051" s="22">
        <f>K1050+(OFFSET('data'!$C$20,0,D1051)*I1050-OFFSET('data'!$C$17,0,D1051)*K1050)*$C1051/60</f>
        <v>303.083600379572</v>
      </c>
      <c r="L1051" s="23">
        <f>$A1051/60</f>
        <v>87.25</v>
      </c>
      <c r="M1051" s="19">
        <f>I1051/'data'!$C$15*1000</f>
        <v>3.5</v>
      </c>
      <c r="N1051" s="19">
        <f>N1050+'data'!$G$21*(M1050-N1050)/60*C1050</f>
        <v>3.49998526808653</v>
      </c>
      <c r="O1051" s="20">
        <f>IF(N1051&lt;='data'!$G$22,1.89,1.47)</f>
        <v>1.47</v>
      </c>
      <c r="P1051" s="19">
        <f>$A1051</f>
        <v>5235</v>
      </c>
      <c r="Q1051" s="20">
        <f>'data'!$G$23-'data'!$G$23*(1-('data'!$G$22^O1051)/('data'!$G$22^O1051+N1051^O1051))</f>
        <v>41.0708568043557</v>
      </c>
      <c r="R1051" s="20">
        <f>VLOOKUP(IF(P1051-'data'!$G$24&lt;0,0,P1051-'data'!$G$24),P2:Q1104,2)</f>
        <v>41.0708636844723</v>
      </c>
    </row>
    <row r="1052" ht="20.05" customHeight="1">
      <c r="A1052" s="17">
        <f>$A1051+C1051</f>
        <v>5240</v>
      </c>
      <c r="B1052" s="18">
        <v>3.5</v>
      </c>
      <c r="C1052" s="19">
        <v>5</v>
      </c>
      <c r="D1052" t="b" s="20">
        <v>0</v>
      </c>
      <c r="E1052" s="21"/>
      <c r="F1052" s="22">
        <f>3600*(B1052*'data'!$C$15/1000-H1052-I1051)/C1052</f>
        <v>590.580273307006</v>
      </c>
      <c r="G1052" s="22">
        <f>IF(F1052&gt;'data'!$H$28,'data'!$H$28,IF(F1052&lt;0,0,F1052))</f>
        <v>590.580273307006</v>
      </c>
      <c r="H1052" s="22">
        <f>(J1052*'data'!$C$16+K1052*OFFSET('data'!$C$17,0,D1052)-I1051*(OFFSET('data'!$C$18,0,D1052)+'data'!$C$19+OFFSET('data'!$C$20,0,D1052)))*$C1052/60</f>
        <v>-0.820250379593079</v>
      </c>
      <c r="I1052" s="22">
        <f>(G1052/60)*$C1052/60+H1052+I1051</f>
        <v>22.9087323943552</v>
      </c>
      <c r="J1052" s="22">
        <f>J1051+('data'!$C$19*I1051-'data'!$C$16*J1051)*$C1052/60</f>
        <v>94.1472199760119</v>
      </c>
      <c r="K1052" s="22">
        <f>K1051+(OFFSET('data'!$C$20,0,D1052)*I1051-OFFSET('data'!$C$17,0,D1052)*K1051)*$C1052/60</f>
        <v>303.325685931728</v>
      </c>
      <c r="L1052" s="23">
        <f>$A1052/60</f>
        <v>87.3333333333333</v>
      </c>
      <c r="M1052" s="19">
        <f>I1052/'data'!$C$15*1000</f>
        <v>3.5</v>
      </c>
      <c r="N1052" s="19">
        <f>N1051+'data'!$G$21*(M1051-N1051)/60*C1051</f>
        <v>3.4999854414401</v>
      </c>
      <c r="O1052" s="20">
        <f>IF(N1052&lt;='data'!$G$22,1.89,1.47)</f>
        <v>1.47</v>
      </c>
      <c r="P1052" s="19">
        <f>$A1052</f>
        <v>5240</v>
      </c>
      <c r="Q1052" s="20">
        <f>'data'!$G$23-'data'!$G$23*(1-('data'!$G$22^O1052)/('data'!$G$22^O1052+N1052^O1052))</f>
        <v>41.0708551346272</v>
      </c>
      <c r="R1052" s="20">
        <f>VLOOKUP(IF(P1052-'data'!$G$24&lt;0,0,P1052-'data'!$G$24),P2:Q1104,2)</f>
        <v>41.0708619337836</v>
      </c>
    </row>
    <row r="1053" ht="20.05" customHeight="1">
      <c r="A1053" s="17">
        <f>$A1052+C1052</f>
        <v>5245</v>
      </c>
      <c r="B1053" s="18">
        <v>3.5</v>
      </c>
      <c r="C1053" s="19">
        <v>5</v>
      </c>
      <c r="D1053" t="b" s="20">
        <v>0</v>
      </c>
      <c r="E1053" s="21"/>
      <c r="F1053" s="22">
        <f>3600*(B1053*'data'!$C$15/1000-H1053-I1052)/C1053</f>
        <v>590.5171089589541</v>
      </c>
      <c r="G1053" s="22">
        <f>IF(F1053&gt;'data'!$H$28,'data'!$H$28,IF(F1053&lt;0,0,F1053))</f>
        <v>590.5171089589541</v>
      </c>
      <c r="H1053" s="22">
        <f>(J1053*'data'!$C$16+K1053*OFFSET('data'!$C$17,0,D1053)-I1052*(OFFSET('data'!$C$18,0,D1053)+'data'!$C$19+OFFSET('data'!$C$20,0,D1053)))*$C1053/60</f>
        <v>-0.820162651331896</v>
      </c>
      <c r="I1053" s="22">
        <f>(G1053/60)*$C1053/60+H1053+I1052</f>
        <v>22.9087323943552</v>
      </c>
      <c r="J1053" s="22">
        <f>J1052+('data'!$C$19*I1052-'data'!$C$16*J1052)*$C1053/60</f>
        <v>94.148388668392</v>
      </c>
      <c r="K1053" s="22">
        <f>K1052+(OFFSET('data'!$C$20,0,D1053)*I1052-OFFSET('data'!$C$17,0,D1053)*K1052)*$C1053/60</f>
        <v>303.567690586894</v>
      </c>
      <c r="L1053" s="23">
        <f>$A1053/60</f>
        <v>87.4166666666667</v>
      </c>
      <c r="M1053" s="19">
        <f>I1053/'data'!$C$15*1000</f>
        <v>3.5</v>
      </c>
      <c r="N1053" s="19">
        <f>N1052+'data'!$G$21*(M1052-N1052)/60*C1052</f>
        <v>3.49998561275378</v>
      </c>
      <c r="O1053" s="20">
        <f>IF(N1053&lt;='data'!$G$22,1.89,1.47)</f>
        <v>1.47</v>
      </c>
      <c r="P1053" s="19">
        <f>$A1053</f>
        <v>5245</v>
      </c>
      <c r="Q1053" s="20">
        <f>'data'!$G$23-'data'!$G$23*(1-('data'!$G$22^O1053)/('data'!$G$22^O1053+N1053^O1053))</f>
        <v>41.0708534845468</v>
      </c>
      <c r="R1053" s="20">
        <f>VLOOKUP(IF(P1053-'data'!$G$24&lt;0,0,P1053-'data'!$G$24),P2:Q1104,2)</f>
        <v>41.0708602036957</v>
      </c>
    </row>
    <row r="1054" ht="20.05" customHeight="1">
      <c r="A1054" s="17">
        <f>$A1053+C1053</f>
        <v>5250</v>
      </c>
      <c r="B1054" s="18">
        <v>3.5</v>
      </c>
      <c r="C1054" s="19">
        <v>5</v>
      </c>
      <c r="D1054" t="b" s="20">
        <v>0</v>
      </c>
      <c r="E1054" s="21"/>
      <c r="F1054" s="22">
        <f>3600*(B1054*'data'!$C$15/1000-H1054-I1053)/C1054</f>
        <v>590.4539930460591</v>
      </c>
      <c r="G1054" s="22">
        <f>IF(F1054&gt;'data'!$H$28,'data'!$H$28,IF(F1054&lt;0,0,F1054))</f>
        <v>590.4539930460591</v>
      </c>
      <c r="H1054" s="22">
        <f>(J1054*'data'!$C$16+K1054*OFFSET('data'!$C$17,0,D1054)-I1053*(OFFSET('data'!$C$18,0,D1054)+'data'!$C$19+OFFSET('data'!$C$20,0,D1054)))*$C1054/60</f>
        <v>-0.820074990341764</v>
      </c>
      <c r="I1054" s="22">
        <f>(G1054/60)*$C1054/60+H1054+I1053</f>
        <v>22.9087323943552</v>
      </c>
      <c r="J1054" s="22">
        <f>J1053+('data'!$C$19*I1053-'data'!$C$16*J1053)*$C1054/60</f>
        <v>94.14955050246741</v>
      </c>
      <c r="K1054" s="22">
        <f>K1053+(OFFSET('data'!$C$20,0,D1054)*I1053-OFFSET('data'!$C$17,0,D1054)*K1053)*$C1054/60</f>
        <v>303.809614372104</v>
      </c>
      <c r="L1054" s="23">
        <f>$A1054/60</f>
        <v>87.5</v>
      </c>
      <c r="M1054" s="19">
        <f>I1054/'data'!$C$15*1000</f>
        <v>3.5</v>
      </c>
      <c r="N1054" s="19">
        <f>N1053+'data'!$G$21*(M1053-N1053)/60*C1053</f>
        <v>3.49998578205157</v>
      </c>
      <c r="O1054" s="20">
        <f>IF(N1054&lt;='data'!$G$22,1.89,1.47)</f>
        <v>1.47</v>
      </c>
      <c r="P1054" s="19">
        <f>$A1054</f>
        <v>5250</v>
      </c>
      <c r="Q1054" s="20">
        <f>'data'!$G$23-'data'!$G$23*(1-('data'!$G$22^O1054)/('data'!$G$22^O1054+N1054^O1054))</f>
        <v>41.0708518538835</v>
      </c>
      <c r="R1054" s="20">
        <f>VLOOKUP(IF(P1054-'data'!$G$24&lt;0,0,P1054-'data'!$G$24),P2:Q1104,2)</f>
        <v>41.0708584939663</v>
      </c>
    </row>
    <row r="1055" ht="20.05" customHeight="1">
      <c r="A1055" s="17">
        <f>$A1054+C1054</f>
        <v>5255</v>
      </c>
      <c r="B1055" s="18">
        <v>3.5</v>
      </c>
      <c r="C1055" s="19">
        <v>5</v>
      </c>
      <c r="D1055" t="b" s="20">
        <v>0</v>
      </c>
      <c r="E1055" s="21"/>
      <c r="F1055" s="22">
        <f>3600*(B1055*'data'!$C$15/1000-H1055-I1054)/C1055</f>
        <v>590.390925391765</v>
      </c>
      <c r="G1055" s="22">
        <f>IF(F1055&gt;'data'!$H$28,'data'!$H$28,IF(F1055&lt;0,0,F1055))</f>
        <v>590.390925391765</v>
      </c>
      <c r="H1055" s="22">
        <f>(J1055*'data'!$C$16+K1055*OFFSET('data'!$C$17,0,D1055)-I1054*(OFFSET('data'!$C$18,0,D1055)+'data'!$C$19+OFFSET('data'!$C$20,0,D1055)))*$C1055/60</f>
        <v>-0.819987396377467</v>
      </c>
      <c r="I1055" s="22">
        <f>(G1055/60)*$C1055/60+H1055+I1054</f>
        <v>22.9087323943552</v>
      </c>
      <c r="J1055" s="22">
        <f>J1054+('data'!$C$19*I1054-'data'!$C$16*J1054)*$C1055/60</f>
        <v>94.1507055184851</v>
      </c>
      <c r="K1055" s="22">
        <f>K1054+(OFFSET('data'!$C$20,0,D1055)*I1054-OFFSET('data'!$C$17,0,D1055)*K1054)*$C1055/60</f>
        <v>304.051457314382</v>
      </c>
      <c r="L1055" s="23">
        <f>$A1055/60</f>
        <v>87.5833333333333</v>
      </c>
      <c r="M1055" s="19">
        <f>I1055/'data'!$C$15*1000</f>
        <v>3.5</v>
      </c>
      <c r="N1055" s="19">
        <f>N1054+'data'!$G$21*(M1054-N1054)/60*C1054</f>
        <v>3.4999859493572</v>
      </c>
      <c r="O1055" s="20">
        <f>IF(N1055&lt;='data'!$G$22,1.89,1.47)</f>
        <v>1.47</v>
      </c>
      <c r="P1055" s="19">
        <f>$A1055</f>
        <v>5255</v>
      </c>
      <c r="Q1055" s="20">
        <f>'data'!$G$23-'data'!$G$23*(1-('data'!$G$22^O1055)/('data'!$G$22^O1055+N1055^O1055))</f>
        <v>41.0708502424085</v>
      </c>
      <c r="R1055" s="20">
        <f>VLOOKUP(IF(P1055-'data'!$G$24&lt;0,0,P1055-'data'!$G$24),P2:Q1104,2)</f>
        <v>41.0708568043557</v>
      </c>
    </row>
    <row r="1056" ht="20.05" customHeight="1">
      <c r="A1056" s="17">
        <f>$A1055+C1055</f>
        <v>5260</v>
      </c>
      <c r="B1056" s="18">
        <v>3.5</v>
      </c>
      <c r="C1056" s="19">
        <v>5</v>
      </c>
      <c r="D1056" t="b" s="20">
        <v>0</v>
      </c>
      <c r="E1056" s="21"/>
      <c r="F1056" s="22">
        <f>3600*(B1056*'data'!$C$15/1000-H1056-I1055)/C1056</f>
        <v>590.327905820520</v>
      </c>
      <c r="G1056" s="22">
        <f>IF(F1056&gt;'data'!$H$28,'data'!$H$28,IF(F1056&lt;0,0,F1056))</f>
        <v>590.327905820520</v>
      </c>
      <c r="H1056" s="22">
        <f>(J1056*'data'!$C$16+K1056*OFFSET('data'!$C$17,0,D1056)-I1055*(OFFSET('data'!$C$18,0,D1056)+'data'!$C$19+OFFSET('data'!$C$20,0,D1056)))*$C1056/60</f>
        <v>-0.819899869195181</v>
      </c>
      <c r="I1056" s="22">
        <f>(G1056/60)*$C1056/60+H1056+I1055</f>
        <v>22.9087323943552</v>
      </c>
      <c r="J1056" s="22">
        <f>J1055+('data'!$C$19*I1055-'data'!$C$16*J1055)*$C1056/60</f>
        <v>94.15185375645591</v>
      </c>
      <c r="K1056" s="22">
        <f>K1055+(OFFSET('data'!$C$20,0,D1056)*I1055-OFFSET('data'!$C$17,0,D1056)*K1055)*$C1056/60</f>
        <v>304.293219440742</v>
      </c>
      <c r="L1056" s="23">
        <f>$A1056/60</f>
        <v>87.6666666666667</v>
      </c>
      <c r="M1056" s="19">
        <f>I1056/'data'!$C$15*1000</f>
        <v>3.5</v>
      </c>
      <c r="N1056" s="19">
        <f>N1055+'data'!$G$21*(M1055-N1055)/60*C1055</f>
        <v>3.49998611469411</v>
      </c>
      <c r="O1056" s="20">
        <f>IF(N1056&lt;='data'!$G$22,1.89,1.47)</f>
        <v>1.47</v>
      </c>
      <c r="P1056" s="19">
        <f>$A1056</f>
        <v>5260</v>
      </c>
      <c r="Q1056" s="20">
        <f>'data'!$G$23-'data'!$G$23*(1-('data'!$G$22^O1056)/('data'!$G$22^O1056+N1056^O1056))</f>
        <v>41.0708486498962</v>
      </c>
      <c r="R1056" s="20">
        <f>VLOOKUP(IF(P1056-'data'!$G$24&lt;0,0,P1056-'data'!$G$24),P2:Q1104,2)</f>
        <v>41.0708551346272</v>
      </c>
    </row>
    <row r="1057" ht="20.05" customHeight="1">
      <c r="A1057" s="17">
        <f>$A1056+C1056</f>
        <v>5265</v>
      </c>
      <c r="B1057" s="18">
        <v>3.5</v>
      </c>
      <c r="C1057" s="19">
        <v>5</v>
      </c>
      <c r="D1057" t="b" s="20">
        <v>0</v>
      </c>
      <c r="E1057" s="21"/>
      <c r="F1057" s="22">
        <f>3600*(B1057*'data'!$C$15/1000-H1057-I1056)/C1057</f>
        <v>590.264934157761</v>
      </c>
      <c r="G1057" s="22">
        <f>IF(F1057&gt;'data'!$H$28,'data'!$H$28,IF(F1057&lt;0,0,F1057))</f>
        <v>590.264934157761</v>
      </c>
      <c r="H1057" s="22">
        <f>(J1057*'data'!$C$16+K1057*OFFSET('data'!$C$17,0,D1057)-I1056*(OFFSET('data'!$C$18,0,D1057)+'data'!$C$19+OFFSET('data'!$C$20,0,D1057)))*$C1057/60</f>
        <v>-0.819812408552461</v>
      </c>
      <c r="I1057" s="22">
        <f>(G1057/60)*$C1057/60+H1057+I1056</f>
        <v>22.9087323943552</v>
      </c>
      <c r="J1057" s="22">
        <f>J1056+('data'!$C$19*I1056-'data'!$C$16*J1056)*$C1057/60</f>
        <v>94.1529952561558</v>
      </c>
      <c r="K1057" s="22">
        <f>K1056+(OFFSET('data'!$C$20,0,D1057)*I1056-OFFSET('data'!$C$17,0,D1057)*K1056)*$C1057/60</f>
        <v>304.534900778191</v>
      </c>
      <c r="L1057" s="23">
        <f>$A1057/60</f>
        <v>87.75</v>
      </c>
      <c r="M1057" s="19">
        <f>I1057/'data'!$C$15*1000</f>
        <v>3.5</v>
      </c>
      <c r="N1057" s="19">
        <f>N1056+'data'!$G$21*(M1056-N1056)/60*C1056</f>
        <v>3.49998627808547</v>
      </c>
      <c r="O1057" s="20">
        <f>IF(N1057&lt;='data'!$G$22,1.89,1.47)</f>
        <v>1.47</v>
      </c>
      <c r="P1057" s="19">
        <f>$A1057</f>
        <v>5265</v>
      </c>
      <c r="Q1057" s="20">
        <f>'data'!$G$23-'data'!$G$23*(1-('data'!$G$22^O1057)/('data'!$G$22^O1057+N1057^O1057))</f>
        <v>41.0708470761234</v>
      </c>
      <c r="R1057" s="20">
        <f>VLOOKUP(IF(P1057-'data'!$G$24&lt;0,0,P1057-'data'!$G$24),P2:Q1104,2)</f>
        <v>41.0708534845468</v>
      </c>
    </row>
    <row r="1058" ht="20.05" customHeight="1">
      <c r="A1058" s="17">
        <f>$A1057+C1057</f>
        <v>5270</v>
      </c>
      <c r="B1058" s="18">
        <v>3.5</v>
      </c>
      <c r="C1058" s="19">
        <v>5</v>
      </c>
      <c r="D1058" t="b" s="20">
        <v>0</v>
      </c>
      <c r="E1058" s="21"/>
      <c r="F1058" s="22">
        <f>3600*(B1058*'data'!$C$15/1000-H1058-I1057)/C1058</f>
        <v>590.202010229919</v>
      </c>
      <c r="G1058" s="22">
        <f>IF(F1058&gt;'data'!$H$28,'data'!$H$28,IF(F1058&lt;0,0,F1058))</f>
        <v>590.202010229919</v>
      </c>
      <c r="H1058" s="22">
        <f>(J1058*'data'!$C$16+K1058*OFFSET('data'!$C$17,0,D1058)-I1057*(OFFSET('data'!$C$18,0,D1058)+'data'!$C$19+OFFSET('data'!$C$20,0,D1058)))*$C1058/60</f>
        <v>-0.819725014208236</v>
      </c>
      <c r="I1058" s="22">
        <f>(G1058/60)*$C1058/60+H1058+I1057</f>
        <v>22.9087323943552</v>
      </c>
      <c r="J1058" s="22">
        <f>J1057+('data'!$C$19*I1057-'data'!$C$16*J1057)*$C1058/60</f>
        <v>94.1541300571274</v>
      </c>
      <c r="K1058" s="22">
        <f>K1057+(OFFSET('data'!$C$20,0,D1058)*I1057-OFFSET('data'!$C$17,0,D1058)*K1057)*$C1058/60</f>
        <v>304.776501353725</v>
      </c>
      <c r="L1058" s="23">
        <f>$A1058/60</f>
        <v>87.8333333333333</v>
      </c>
      <c r="M1058" s="19">
        <f>I1058/'data'!$C$15*1000</f>
        <v>3.5</v>
      </c>
      <c r="N1058" s="19">
        <f>N1057+'data'!$G$21*(M1057-N1057)/60*C1057</f>
        <v>3.49998643955416</v>
      </c>
      <c r="O1058" s="20">
        <f>IF(N1058&lt;='data'!$G$22,1.89,1.47)</f>
        <v>1.47</v>
      </c>
      <c r="P1058" s="19">
        <f>$A1058</f>
        <v>5270</v>
      </c>
      <c r="Q1058" s="20">
        <f>'data'!$G$23-'data'!$G$23*(1-('data'!$G$22^O1058)/('data'!$G$22^O1058+N1058^O1058))</f>
        <v>41.0708455208697</v>
      </c>
      <c r="R1058" s="20">
        <f>VLOOKUP(IF(P1058-'data'!$G$24&lt;0,0,P1058-'data'!$G$24),P2:Q1104,2)</f>
        <v>41.0708518538835</v>
      </c>
    </row>
    <row r="1059" ht="20.05" customHeight="1">
      <c r="A1059" s="17">
        <f>$A1058+C1058</f>
        <v>5275</v>
      </c>
      <c r="B1059" s="18">
        <v>3.5</v>
      </c>
      <c r="C1059" s="19">
        <v>5</v>
      </c>
      <c r="D1059" t="b" s="20">
        <v>0</v>
      </c>
      <c r="E1059" s="21"/>
      <c r="F1059" s="22">
        <f>3600*(B1059*'data'!$C$15/1000-H1059-I1058)/C1059</f>
        <v>590.139133864404</v>
      </c>
      <c r="G1059" s="22">
        <f>IF(F1059&gt;'data'!$H$28,'data'!$H$28,IF(F1059&lt;0,0,F1059))</f>
        <v>590.139133864404</v>
      </c>
      <c r="H1059" s="22">
        <f>(J1059*'data'!$C$16+K1059*OFFSET('data'!$C$17,0,D1059)-I1058*(OFFSET('data'!$C$18,0,D1059)+'data'!$C$19+OFFSET('data'!$C$20,0,D1059)))*$C1059/60</f>
        <v>-0.819637685922799</v>
      </c>
      <c r="I1059" s="22">
        <f>(G1059/60)*$C1059/60+H1059+I1058</f>
        <v>22.9087323943552</v>
      </c>
      <c r="J1059" s="22">
        <f>J1058+('data'!$C$19*I1058-'data'!$C$16*J1058)*$C1059/60</f>
        <v>94.1552581986812</v>
      </c>
      <c r="K1059" s="22">
        <f>K1058+(OFFSET('data'!$C$20,0,D1059)*I1058-OFFSET('data'!$C$17,0,D1059)*K1058)*$C1059/60</f>
        <v>305.018021194333</v>
      </c>
      <c r="L1059" s="23">
        <f>$A1059/60</f>
        <v>87.9166666666667</v>
      </c>
      <c r="M1059" s="19">
        <f>I1059/'data'!$C$15*1000</f>
        <v>3.5</v>
      </c>
      <c r="N1059" s="19">
        <f>N1058+'data'!$G$21*(M1058-N1058)/60*C1058</f>
        <v>3.49998659912282</v>
      </c>
      <c r="O1059" s="20">
        <f>IF(N1059&lt;='data'!$G$22,1.89,1.47)</f>
        <v>1.47</v>
      </c>
      <c r="P1059" s="19">
        <f>$A1059</f>
        <v>5275</v>
      </c>
      <c r="Q1059" s="20">
        <f>'data'!$G$23-'data'!$G$23*(1-('data'!$G$22^O1059)/('data'!$G$22^O1059+N1059^O1059))</f>
        <v>41.0708439839169</v>
      </c>
      <c r="R1059" s="20">
        <f>VLOOKUP(IF(P1059-'data'!$G$24&lt;0,0,P1059-'data'!$G$24),P2:Q1104,2)</f>
        <v>41.0708502424085</v>
      </c>
    </row>
    <row r="1060" ht="20.05" customHeight="1">
      <c r="A1060" s="17">
        <f>$A1059+C1059</f>
        <v>5280</v>
      </c>
      <c r="B1060" s="18">
        <v>3.5</v>
      </c>
      <c r="C1060" s="19">
        <v>5</v>
      </c>
      <c r="D1060" t="b" s="20">
        <v>0</v>
      </c>
      <c r="E1060" s="21"/>
      <c r="F1060" s="22">
        <f>3600*(B1060*'data'!$C$15/1000-H1060-I1059)/C1060</f>
        <v>590.076304889605</v>
      </c>
      <c r="G1060" s="22">
        <f>IF(F1060&gt;'data'!$H$28,'data'!$H$28,IF(F1060&lt;0,0,F1060))</f>
        <v>590.076304889605</v>
      </c>
      <c r="H1060" s="22">
        <f>(J1060*'data'!$C$16+K1060*OFFSET('data'!$C$17,0,D1060)-I1059*(OFFSET('data'!$C$18,0,D1060)+'data'!$C$19+OFFSET('data'!$C$20,0,D1060)))*$C1060/60</f>
        <v>-0.8195504234578</v>
      </c>
      <c r="I1060" s="22">
        <f>(G1060/60)*$C1060/60+H1060+I1059</f>
        <v>22.9087323943552</v>
      </c>
      <c r="J1060" s="22">
        <f>J1059+('data'!$C$19*I1059-'data'!$C$16*J1059)*$C1060/60</f>
        <v>94.1563797198971</v>
      </c>
      <c r="K1060" s="22">
        <f>K1059+(OFFSET('data'!$C$20,0,D1060)*I1059-OFFSET('data'!$C$17,0,D1060)*K1059)*$C1060/60</f>
        <v>305.259460326993</v>
      </c>
      <c r="L1060" s="23">
        <f>$A1060/60</f>
        <v>88</v>
      </c>
      <c r="M1060" s="19">
        <f>I1060/'data'!$C$15*1000</f>
        <v>3.5</v>
      </c>
      <c r="N1060" s="19">
        <f>N1059+'data'!$G$21*(M1059-N1059)/60*C1059</f>
        <v>3.4999867568138</v>
      </c>
      <c r="O1060" s="20">
        <f>IF(N1060&lt;='data'!$G$22,1.89,1.47)</f>
        <v>1.47</v>
      </c>
      <c r="P1060" s="19">
        <f>$A1060</f>
        <v>5280</v>
      </c>
      <c r="Q1060" s="20">
        <f>'data'!$G$23-'data'!$G$23*(1-('data'!$G$22^O1060)/('data'!$G$22^O1060+N1060^O1060))</f>
        <v>41.070842465050</v>
      </c>
      <c r="R1060" s="20">
        <f>VLOOKUP(IF(P1060-'data'!$G$24&lt;0,0,P1060-'data'!$G$24),P2:Q1104,2)</f>
        <v>41.0708486498962</v>
      </c>
    </row>
    <row r="1061" ht="20.05" customHeight="1">
      <c r="A1061" s="17">
        <f>$A1060+C1060</f>
        <v>5285</v>
      </c>
      <c r="B1061" s="18">
        <v>3.5</v>
      </c>
      <c r="C1061" s="19">
        <v>5</v>
      </c>
      <c r="D1061" t="b" s="20">
        <v>0</v>
      </c>
      <c r="E1061" s="21"/>
      <c r="F1061" s="22">
        <f>3600*(B1061*'data'!$C$15/1000-H1061-I1060)/C1061</f>
        <v>590.013523134880</v>
      </c>
      <c r="G1061" s="22">
        <f>IF(F1061&gt;'data'!$H$28,'data'!$H$28,IF(F1061&lt;0,0,F1061))</f>
        <v>590.013523134880</v>
      </c>
      <c r="H1061" s="22">
        <f>(J1061*'data'!$C$16+K1061*OFFSET('data'!$C$17,0,D1061)-I1060*(OFFSET('data'!$C$18,0,D1061)+'data'!$C$19+OFFSET('data'!$C$20,0,D1061)))*$C1061/60</f>
        <v>-0.819463226576237</v>
      </c>
      <c r="I1061" s="22">
        <f>(G1061/60)*$C1061/60+H1061+I1060</f>
        <v>22.9087323943552</v>
      </c>
      <c r="J1061" s="22">
        <f>J1060+('data'!$C$19*I1060-'data'!$C$16*J1060)*$C1061/60</f>
        <v>94.1574946596256</v>
      </c>
      <c r="K1061" s="22">
        <f>K1060+(OFFSET('data'!$C$20,0,D1061)*I1060-OFFSET('data'!$C$17,0,D1061)*K1060)*$C1061/60</f>
        <v>305.500818778676</v>
      </c>
      <c r="L1061" s="23">
        <f>$A1061/60</f>
        <v>88.0833333333333</v>
      </c>
      <c r="M1061" s="19">
        <f>I1061/'data'!$C$15*1000</f>
        <v>3.5</v>
      </c>
      <c r="N1061" s="19">
        <f>N1060+'data'!$G$21*(M1060-N1060)/60*C1060</f>
        <v>3.4999869126492</v>
      </c>
      <c r="O1061" s="20">
        <f>IF(N1061&lt;='data'!$G$22,1.89,1.47)</f>
        <v>1.47</v>
      </c>
      <c r="P1061" s="19">
        <f>$A1061</f>
        <v>5285</v>
      </c>
      <c r="Q1061" s="20">
        <f>'data'!$G$23-'data'!$G$23*(1-('data'!$G$22^O1061)/('data'!$G$22^O1061+N1061^O1061))</f>
        <v>41.0708409640559</v>
      </c>
      <c r="R1061" s="20">
        <f>VLOOKUP(IF(P1061-'data'!$G$24&lt;0,0,P1061-'data'!$G$24),P2:Q1104,2)</f>
        <v>41.0708470761234</v>
      </c>
    </row>
    <row r="1062" ht="20.05" customHeight="1">
      <c r="A1062" s="17">
        <f>$A1061+C1061</f>
        <v>5290</v>
      </c>
      <c r="B1062" s="18">
        <v>3.5</v>
      </c>
      <c r="C1062" s="19">
        <v>5</v>
      </c>
      <c r="D1062" t="b" s="20">
        <v>0</v>
      </c>
      <c r="E1062" s="21"/>
      <c r="F1062" s="22">
        <f>3600*(B1062*'data'!$C$15/1000-H1062-I1061)/C1062</f>
        <v>589.950788430554</v>
      </c>
      <c r="G1062" s="22">
        <f>IF(F1062&gt;'data'!$H$28,'data'!$H$28,IF(F1062&lt;0,0,F1062))</f>
        <v>589.950788430554</v>
      </c>
      <c r="H1062" s="22">
        <f>(J1062*'data'!$C$16+K1062*OFFSET('data'!$C$17,0,D1062)-I1061*(OFFSET('data'!$C$18,0,D1062)+'data'!$C$19+OFFSET('data'!$C$20,0,D1062)))*$C1062/60</f>
        <v>-0.819376095042451</v>
      </c>
      <c r="I1062" s="22">
        <f>(G1062/60)*$C1062/60+H1062+I1061</f>
        <v>22.9087323943552</v>
      </c>
      <c r="J1062" s="22">
        <f>J1061+('data'!$C$19*I1061-'data'!$C$16*J1061)*$C1062/60</f>
        <v>94.1586030564892</v>
      </c>
      <c r="K1062" s="22">
        <f>K1061+(OFFSET('data'!$C$20,0,D1062)*I1061-OFFSET('data'!$C$17,0,D1062)*K1061)*$C1062/60</f>
        <v>305.742096576342</v>
      </c>
      <c r="L1062" s="23">
        <f>$A1062/60</f>
        <v>88.1666666666667</v>
      </c>
      <c r="M1062" s="19">
        <f>I1062/'data'!$C$15*1000</f>
        <v>3.5</v>
      </c>
      <c r="N1062" s="19">
        <f>N1061+'data'!$G$21*(M1061-N1061)/60*C1061</f>
        <v>3.49998706665085</v>
      </c>
      <c r="O1062" s="20">
        <f>IF(N1062&lt;='data'!$G$22,1.89,1.47)</f>
        <v>1.47</v>
      </c>
      <c r="P1062" s="19">
        <f>$A1062</f>
        <v>5290</v>
      </c>
      <c r="Q1062" s="20">
        <f>'data'!$G$23-'data'!$G$23*(1-('data'!$G$22^O1062)/('data'!$G$22^O1062+N1062^O1062))</f>
        <v>41.0708394807244</v>
      </c>
      <c r="R1062" s="20">
        <f>VLOOKUP(IF(P1062-'data'!$G$24&lt;0,0,P1062-'data'!$G$24),P2:Q1104,2)</f>
        <v>41.0708455208697</v>
      </c>
    </row>
    <row r="1063" ht="20.05" customHeight="1">
      <c r="A1063" s="17">
        <f>$A1062+C1062</f>
        <v>5295</v>
      </c>
      <c r="B1063" s="18">
        <v>3.5</v>
      </c>
      <c r="C1063" s="19">
        <v>5</v>
      </c>
      <c r="D1063" t="b" s="20">
        <v>0</v>
      </c>
      <c r="E1063" s="21"/>
      <c r="F1063" s="22">
        <f>3600*(B1063*'data'!$C$15/1000-H1063-I1062)/C1063</f>
        <v>589.888100607912</v>
      </c>
      <c r="G1063" s="22">
        <f>IF(F1063&gt;'data'!$H$28,'data'!$H$28,IF(F1063&lt;0,0,F1063))</f>
        <v>589.888100607912</v>
      </c>
      <c r="H1063" s="22">
        <f>(J1063*'data'!$C$16+K1063*OFFSET('data'!$C$17,0,D1063)-I1062*(OFFSET('data'!$C$18,0,D1063)+'data'!$C$19+OFFSET('data'!$C$20,0,D1063)))*$C1063/60</f>
        <v>-0.8192890286221149</v>
      </c>
      <c r="I1063" s="22">
        <f>(G1063/60)*$C1063/60+H1063+I1062</f>
        <v>22.9087323943552</v>
      </c>
      <c r="J1063" s="22">
        <f>J1062+('data'!$C$19*I1062-'data'!$C$16*J1062)*$C1063/60</f>
        <v>94.1597049488837</v>
      </c>
      <c r="K1063" s="22">
        <f>K1062+(OFFSET('data'!$C$20,0,D1063)*I1062-OFFSET('data'!$C$17,0,D1063)*K1062)*$C1063/60</f>
        <v>305.983293746943</v>
      </c>
      <c r="L1063" s="23">
        <f>$A1063/60</f>
        <v>88.25</v>
      </c>
      <c r="M1063" s="19">
        <f>I1063/'data'!$C$15*1000</f>
        <v>3.5</v>
      </c>
      <c r="N1063" s="19">
        <f>N1062+'data'!$G$21*(M1062-N1062)/60*C1062</f>
        <v>3.49998721884033</v>
      </c>
      <c r="O1063" s="20">
        <f>IF(N1063&lt;='data'!$G$22,1.89,1.47)</f>
        <v>1.47</v>
      </c>
      <c r="P1063" s="19">
        <f>$A1063</f>
        <v>5295</v>
      </c>
      <c r="Q1063" s="20">
        <f>'data'!$G$23-'data'!$G$23*(1-('data'!$G$22^O1063)/('data'!$G$22^O1063+N1063^O1063))</f>
        <v>41.0708380148477</v>
      </c>
      <c r="R1063" s="20">
        <f>VLOOKUP(IF(P1063-'data'!$G$24&lt;0,0,P1063-'data'!$G$24),P2:Q1104,2)</f>
        <v>41.0708439839169</v>
      </c>
    </row>
    <row r="1064" ht="20.05" customHeight="1">
      <c r="A1064" s="17">
        <f>$A1063+C1063</f>
        <v>5300</v>
      </c>
      <c r="B1064" s="18">
        <v>3.5</v>
      </c>
      <c r="C1064" s="19">
        <v>5</v>
      </c>
      <c r="D1064" t="b" s="20">
        <v>0</v>
      </c>
      <c r="E1064" s="21"/>
      <c r="F1064" s="22">
        <f>3600*(B1064*'data'!$C$15/1000-H1064-I1063)/C1064</f>
        <v>589.825459499192</v>
      </c>
      <c r="G1064" s="22">
        <f>IF(F1064&gt;'data'!$H$28,'data'!$H$28,IF(F1064&lt;0,0,F1064))</f>
        <v>589.825459499192</v>
      </c>
      <c r="H1064" s="22">
        <f>(J1064*'data'!$C$16+K1064*OFFSET('data'!$C$17,0,D1064)-I1063*(OFFSET('data'!$C$18,0,D1064)+'data'!$C$19+OFFSET('data'!$C$20,0,D1064)))*$C1064/60</f>
        <v>-0.819202027082226</v>
      </c>
      <c r="I1064" s="22">
        <f>(G1064/60)*$C1064/60+H1064+I1063</f>
        <v>22.9087323943552</v>
      </c>
      <c r="J1064" s="22">
        <f>J1063+('data'!$C$19*I1063-'data'!$C$16*J1063)*$C1064/60</f>
        <v>94.1608003749798</v>
      </c>
      <c r="K1064" s="22">
        <f>K1063+(OFFSET('data'!$C$20,0,D1064)*I1063-OFFSET('data'!$C$17,0,D1064)*K1063)*$C1064/60</f>
        <v>306.224410317423</v>
      </c>
      <c r="L1064" s="23">
        <f>$A1064/60</f>
        <v>88.3333333333333</v>
      </c>
      <c r="M1064" s="19">
        <f>I1064/'data'!$C$15*1000</f>
        <v>3.5</v>
      </c>
      <c r="N1064" s="19">
        <f>N1063+'data'!$G$21*(M1063-N1063)/60*C1063</f>
        <v>3.49998736923896</v>
      </c>
      <c r="O1064" s="20">
        <f>IF(N1064&lt;='data'!$G$22,1.89,1.47)</f>
        <v>1.47</v>
      </c>
      <c r="P1064" s="19">
        <f>$A1064</f>
        <v>5300</v>
      </c>
      <c r="Q1064" s="20">
        <f>'data'!$G$23-'data'!$G$23*(1-('data'!$G$22^O1064)/('data'!$G$22^O1064+N1064^O1064))</f>
        <v>41.0708365662203</v>
      </c>
      <c r="R1064" s="20">
        <f>VLOOKUP(IF(P1064-'data'!$G$24&lt;0,0,P1064-'data'!$G$24),P2:Q1104,2)</f>
        <v>41.070842465050</v>
      </c>
    </row>
    <row r="1065" ht="20.05" customHeight="1">
      <c r="A1065" s="17">
        <f>$A1064+C1064</f>
        <v>5305</v>
      </c>
      <c r="B1065" s="18">
        <v>3.5</v>
      </c>
      <c r="C1065" s="19">
        <v>5</v>
      </c>
      <c r="D1065" t="b" s="20">
        <v>0</v>
      </c>
      <c r="E1065" s="21"/>
      <c r="F1065" s="22">
        <f>3600*(B1065*'data'!$C$15/1000-H1065-I1064)/C1065</f>
        <v>589.762864937582</v>
      </c>
      <c r="G1065" s="22">
        <f>IF(F1065&gt;'data'!$H$28,'data'!$H$28,IF(F1065&lt;0,0,F1065))</f>
        <v>589.762864937582</v>
      </c>
      <c r="H1065" s="22">
        <f>(J1065*'data'!$C$16+K1065*OFFSET('data'!$C$17,0,D1065)-I1064*(OFFSET('data'!$C$18,0,D1065)+'data'!$C$19+OFFSET('data'!$C$20,0,D1065)))*$C1065/60</f>
        <v>-0.819115090191101</v>
      </c>
      <c r="I1065" s="22">
        <f>(G1065/60)*$C1065/60+H1065+I1064</f>
        <v>22.9087323943552</v>
      </c>
      <c r="J1065" s="22">
        <f>J1064+('data'!$C$19*I1064-'data'!$C$16*J1064)*$C1065/60</f>
        <v>94.16188937272391</v>
      </c>
      <c r="K1065" s="22">
        <f>K1064+(OFFSET('data'!$C$20,0,D1065)*I1064-OFFSET('data'!$C$17,0,D1065)*K1064)*$C1065/60</f>
        <v>306.465446314715</v>
      </c>
      <c r="L1065" s="23">
        <f>$A1065/60</f>
        <v>88.4166666666667</v>
      </c>
      <c r="M1065" s="19">
        <f>I1065/'data'!$C$15*1000</f>
        <v>3.5</v>
      </c>
      <c r="N1065" s="19">
        <f>N1064+'data'!$G$21*(M1064-N1064)/60*C1064</f>
        <v>3.49998751786782</v>
      </c>
      <c r="O1065" s="20">
        <f>IF(N1065&lt;='data'!$G$22,1.89,1.47)</f>
        <v>1.47</v>
      </c>
      <c r="P1065" s="19">
        <f>$A1065</f>
        <v>5305</v>
      </c>
      <c r="Q1065" s="20">
        <f>'data'!$G$23-'data'!$G$23*(1-('data'!$G$22^O1065)/('data'!$G$22^O1065+N1065^O1065))</f>
        <v>41.0708351346394</v>
      </c>
      <c r="R1065" s="20">
        <f>VLOOKUP(IF(P1065-'data'!$G$24&lt;0,0,P1065-'data'!$G$24),P2:Q1104,2)</f>
        <v>41.0708409640559</v>
      </c>
    </row>
    <row r="1066" ht="20.05" customHeight="1">
      <c r="A1066" s="17">
        <f>$A1065+C1065</f>
        <v>5310</v>
      </c>
      <c r="B1066" s="18">
        <v>3.5</v>
      </c>
      <c r="C1066" s="19">
        <v>5</v>
      </c>
      <c r="D1066" t="b" s="20">
        <v>0</v>
      </c>
      <c r="E1066" s="21"/>
      <c r="F1066" s="22">
        <f>3600*(B1066*'data'!$C$15/1000-H1066-I1065)/C1066</f>
        <v>589.700316757211</v>
      </c>
      <c r="G1066" s="22">
        <f>IF(F1066&gt;'data'!$H$28,'data'!$H$28,IF(F1066&lt;0,0,F1066))</f>
        <v>589.700316757211</v>
      </c>
      <c r="H1066" s="22">
        <f>(J1066*'data'!$C$16+K1066*OFFSET('data'!$C$17,0,D1066)-I1065*(OFFSET('data'!$C$18,0,D1066)+'data'!$C$19+OFFSET('data'!$C$20,0,D1066)))*$C1066/60</f>
        <v>-0.819028217718364</v>
      </c>
      <c r="I1066" s="22">
        <f>(G1066/60)*$C1066/60+H1066+I1065</f>
        <v>22.9087323943552</v>
      </c>
      <c r="J1066" s="22">
        <f>J1065+('data'!$C$19*I1065-'data'!$C$16*J1065)*$C1066/60</f>
        <v>94.16297197983999</v>
      </c>
      <c r="K1066" s="22">
        <f>K1065+(OFFSET('data'!$C$20,0,D1066)*I1065-OFFSET('data'!$C$17,0,D1066)*K1065)*$C1066/60</f>
        <v>306.706401765744</v>
      </c>
      <c r="L1066" s="23">
        <f>$A1066/60</f>
        <v>88.5</v>
      </c>
      <c r="M1066" s="19">
        <f>I1066/'data'!$C$15*1000</f>
        <v>3.5</v>
      </c>
      <c r="N1066" s="19">
        <f>N1065+'data'!$G$21*(M1065-N1065)/60*C1065</f>
        <v>3.49998766474773</v>
      </c>
      <c r="O1066" s="20">
        <f>IF(N1066&lt;='data'!$G$22,1.89,1.47)</f>
        <v>1.47</v>
      </c>
      <c r="P1066" s="19">
        <f>$A1066</f>
        <v>5310</v>
      </c>
      <c r="Q1066" s="20">
        <f>'data'!$G$23-'data'!$G$23*(1-('data'!$G$22^O1066)/('data'!$G$22^O1066+N1066^O1066))</f>
        <v>41.0708337199042</v>
      </c>
      <c r="R1066" s="20">
        <f>VLOOKUP(IF(P1066-'data'!$G$24&lt;0,0,P1066-'data'!$G$24),P2:Q1104,2)</f>
        <v>41.0708394807244</v>
      </c>
    </row>
    <row r="1067" ht="20.05" customHeight="1">
      <c r="A1067" s="17">
        <f>$A1066+C1066</f>
        <v>5315</v>
      </c>
      <c r="B1067" s="18">
        <v>3.5</v>
      </c>
      <c r="C1067" s="19">
        <v>5</v>
      </c>
      <c r="D1067" t="b" s="20">
        <v>0</v>
      </c>
      <c r="E1067" s="21"/>
      <c r="F1067" s="22">
        <f>3600*(B1067*'data'!$C$15/1000-H1067-I1066)/C1067</f>
        <v>589.637814793148</v>
      </c>
      <c r="G1067" s="22">
        <f>IF(F1067&gt;'data'!$H$28,'data'!$H$28,IF(F1067&lt;0,0,F1067))</f>
        <v>589.637814793148</v>
      </c>
      <c r="H1067" s="22">
        <f>(J1067*'data'!$C$16+K1067*OFFSET('data'!$C$17,0,D1067)-I1066*(OFFSET('data'!$C$18,0,D1067)+'data'!$C$19+OFFSET('data'!$C$20,0,D1067)))*$C1067/60</f>
        <v>-0.818941409434943</v>
      </c>
      <c r="I1067" s="22">
        <f>(G1067/60)*$C1067/60+H1067+I1066</f>
        <v>22.9087323943552</v>
      </c>
      <c r="J1067" s="22">
        <f>J1066+('data'!$C$19*I1066-'data'!$C$16*J1066)*$C1067/60</f>
        <v>94.1640482338305</v>
      </c>
      <c r="K1067" s="22">
        <f>K1066+(OFFSET('data'!$C$20,0,D1067)*I1066-OFFSET('data'!$C$17,0,D1067)*K1066)*$C1067/60</f>
        <v>306.947276697425</v>
      </c>
      <c r="L1067" s="23">
        <f>$A1067/60</f>
        <v>88.5833333333333</v>
      </c>
      <c r="M1067" s="19">
        <f>I1067/'data'!$C$15*1000</f>
        <v>3.5</v>
      </c>
      <c r="N1067" s="19">
        <f>N1066+'data'!$G$21*(M1066-N1066)/60*C1066</f>
        <v>3.49998780989927</v>
      </c>
      <c r="O1067" s="20">
        <f>IF(N1067&lt;='data'!$G$22,1.89,1.47)</f>
        <v>1.47</v>
      </c>
      <c r="P1067" s="19">
        <f>$A1067</f>
        <v>5315</v>
      </c>
      <c r="Q1067" s="20">
        <f>'data'!$G$23-'data'!$G$23*(1-('data'!$G$22^O1067)/('data'!$G$22^O1067+N1067^O1067))</f>
        <v>41.0708323218166</v>
      </c>
      <c r="R1067" s="20">
        <f>VLOOKUP(IF(P1067-'data'!$G$24&lt;0,0,P1067-'data'!$G$24),P2:Q1104,2)</f>
        <v>41.0708380148477</v>
      </c>
    </row>
    <row r="1068" ht="20.05" customHeight="1">
      <c r="A1068" s="17">
        <f>$A1067+C1067</f>
        <v>5320</v>
      </c>
      <c r="B1068" s="18">
        <v>3.5</v>
      </c>
      <c r="C1068" s="19">
        <v>5</v>
      </c>
      <c r="D1068" t="b" s="20">
        <v>0</v>
      </c>
      <c r="E1068" s="21"/>
      <c r="F1068" s="22">
        <f>3600*(B1068*'data'!$C$15/1000-H1068-I1067)/C1068</f>
        <v>589.575358881394</v>
      </c>
      <c r="G1068" s="22">
        <f>IF(F1068&gt;'data'!$H$28,'data'!$H$28,IF(F1068&lt;0,0,F1068))</f>
        <v>589.575358881394</v>
      </c>
      <c r="H1068" s="22">
        <f>(J1068*'data'!$C$16+K1068*OFFSET('data'!$C$17,0,D1068)-I1067*(OFFSET('data'!$C$18,0,D1068)+'data'!$C$19+OFFSET('data'!$C$20,0,D1068)))*$C1068/60</f>
        <v>-0.818854665113062</v>
      </c>
      <c r="I1068" s="22">
        <f>(G1068/60)*$C1068/60+H1068+I1067</f>
        <v>22.9087323943552</v>
      </c>
      <c r="J1068" s="22">
        <f>J1067+('data'!$C$19*I1067-'data'!$C$16*J1067)*$C1068/60</f>
        <v>94.1651181719778</v>
      </c>
      <c r="K1068" s="22">
        <f>K1067+(OFFSET('data'!$C$20,0,D1068)*I1067-OFFSET('data'!$C$17,0,D1068)*K1067)*$C1068/60</f>
        <v>307.188071136666</v>
      </c>
      <c r="L1068" s="23">
        <f>$A1068/60</f>
        <v>88.6666666666667</v>
      </c>
      <c r="M1068" s="19">
        <f>I1068/'data'!$C$15*1000</f>
        <v>3.5</v>
      </c>
      <c r="N1068" s="19">
        <f>N1067+'data'!$G$21*(M1067-N1067)/60*C1067</f>
        <v>3.49998795334278</v>
      </c>
      <c r="O1068" s="20">
        <f>IF(N1068&lt;='data'!$G$22,1.89,1.47)</f>
        <v>1.47</v>
      </c>
      <c r="P1068" s="19">
        <f>$A1068</f>
        <v>5320</v>
      </c>
      <c r="Q1068" s="20">
        <f>'data'!$G$23-'data'!$G$23*(1-('data'!$G$22^O1068)/('data'!$G$22^O1068+N1068^O1068))</f>
        <v>41.0708309401807</v>
      </c>
      <c r="R1068" s="20">
        <f>VLOOKUP(IF(P1068-'data'!$G$24&lt;0,0,P1068-'data'!$G$24),P2:Q1104,2)</f>
        <v>41.0708365662203</v>
      </c>
    </row>
    <row r="1069" ht="20.05" customHeight="1">
      <c r="A1069" s="17">
        <f>$A1068+C1068</f>
        <v>5325</v>
      </c>
      <c r="B1069" s="18">
        <v>3.5</v>
      </c>
      <c r="C1069" s="19">
        <v>5</v>
      </c>
      <c r="D1069" t="b" s="20">
        <v>0</v>
      </c>
      <c r="E1069" s="21"/>
      <c r="F1069" s="22">
        <f>3600*(B1069*'data'!$C$15/1000-H1069-I1068)/C1069</f>
        <v>589.512948858873</v>
      </c>
      <c r="G1069" s="22">
        <f>IF(F1069&gt;'data'!$H$28,'data'!$H$28,IF(F1069&lt;0,0,F1069))</f>
        <v>589.512948858873</v>
      </c>
      <c r="H1069" s="22">
        <f>(J1069*'data'!$C$16+K1069*OFFSET('data'!$C$17,0,D1069)-I1068*(OFFSET('data'!$C$18,0,D1069)+'data'!$C$19+OFFSET('data'!$C$20,0,D1069)))*$C1069/60</f>
        <v>-0.818767984526227</v>
      </c>
      <c r="I1069" s="22">
        <f>(G1069/60)*$C1069/60+H1069+I1068</f>
        <v>22.9087323943552</v>
      </c>
      <c r="J1069" s="22">
        <f>J1068+('data'!$C$19*I1068-'data'!$C$16*J1068)*$C1069/60</f>
        <v>94.1661818313456</v>
      </c>
      <c r="K1069" s="22">
        <f>K1068+(OFFSET('data'!$C$20,0,D1069)*I1068-OFFSET('data'!$C$17,0,D1069)*K1068)*$C1069/60</f>
        <v>307.428785110365</v>
      </c>
      <c r="L1069" s="23">
        <f>$A1069/60</f>
        <v>88.75</v>
      </c>
      <c r="M1069" s="19">
        <f>I1069/'data'!$C$15*1000</f>
        <v>3.5</v>
      </c>
      <c r="N1069" s="19">
        <f>N1068+'data'!$G$21*(M1068-N1068)/60*C1068</f>
        <v>3.49998809509836</v>
      </c>
      <c r="O1069" s="20">
        <f>IF(N1069&lt;='data'!$G$22,1.89,1.47)</f>
        <v>1.47</v>
      </c>
      <c r="P1069" s="19">
        <f>$A1069</f>
        <v>5325</v>
      </c>
      <c r="Q1069" s="20">
        <f>'data'!$G$23-'data'!$G$23*(1-('data'!$G$22^O1069)/('data'!$G$22^O1069+N1069^O1069))</f>
        <v>41.0708295748028</v>
      </c>
      <c r="R1069" s="20">
        <f>VLOOKUP(IF(P1069-'data'!$G$24&lt;0,0,P1069-'data'!$G$24),P2:Q1104,2)</f>
        <v>41.0708351346394</v>
      </c>
    </row>
    <row r="1070" ht="20.05" customHeight="1">
      <c r="A1070" s="17">
        <f>$A1069+C1069</f>
        <v>5330</v>
      </c>
      <c r="B1070" s="18">
        <v>3.5</v>
      </c>
      <c r="C1070" s="19">
        <v>5</v>
      </c>
      <c r="D1070" t="b" s="20">
        <v>0</v>
      </c>
      <c r="E1070" s="21"/>
      <c r="F1070" s="22">
        <f>3600*(B1070*'data'!$C$15/1000-H1070-I1069)/C1070</f>
        <v>589.4505845634339</v>
      </c>
      <c r="G1070" s="22">
        <f>IF(F1070&gt;'data'!$H$28,'data'!$H$28,IF(F1070&lt;0,0,F1070))</f>
        <v>589.4505845634339</v>
      </c>
      <c r="H1070" s="22">
        <f>(J1070*'data'!$C$16+K1070*OFFSET('data'!$C$17,0,D1070)-I1069*(OFFSET('data'!$C$18,0,D1070)+'data'!$C$19+OFFSET('data'!$C$20,0,D1070)))*$C1070/60</f>
        <v>-0.818681367449229</v>
      </c>
      <c r="I1070" s="22">
        <f>(G1070/60)*$C1070/60+H1070+I1069</f>
        <v>22.9087323943552</v>
      </c>
      <c r="J1070" s="22">
        <f>J1069+('data'!$C$19*I1069-'data'!$C$16*J1069)*$C1070/60</f>
        <v>94.16723924878001</v>
      </c>
      <c r="K1070" s="22">
        <f>K1069+(OFFSET('data'!$C$20,0,D1070)*I1069-OFFSET('data'!$C$17,0,D1070)*K1069)*$C1070/60</f>
        <v>307.669418645410</v>
      </c>
      <c r="L1070" s="23">
        <f>$A1070/60</f>
        <v>88.8333333333333</v>
      </c>
      <c r="M1070" s="19">
        <f>I1070/'data'!$C$15*1000</f>
        <v>3.5</v>
      </c>
      <c r="N1070" s="19">
        <f>N1069+'data'!$G$21*(M1069-N1069)/60*C1069</f>
        <v>3.49998823518588</v>
      </c>
      <c r="O1070" s="20">
        <f>IF(N1070&lt;='data'!$G$22,1.89,1.47)</f>
        <v>1.47</v>
      </c>
      <c r="P1070" s="19">
        <f>$A1070</f>
        <v>5330</v>
      </c>
      <c r="Q1070" s="20">
        <f>'data'!$G$23-'data'!$G$23*(1-('data'!$G$22^O1070)/('data'!$G$22^O1070+N1070^O1070))</f>
        <v>41.0708282254917</v>
      </c>
      <c r="R1070" s="20">
        <f>VLOOKUP(IF(P1070-'data'!$G$24&lt;0,0,P1070-'data'!$G$24),P2:Q1104,2)</f>
        <v>41.0708337199042</v>
      </c>
    </row>
    <row r="1071" ht="20.05" customHeight="1">
      <c r="A1071" s="17">
        <f>$A1070+C1070</f>
        <v>5335</v>
      </c>
      <c r="B1071" s="18">
        <v>3.5</v>
      </c>
      <c r="C1071" s="19">
        <v>5</v>
      </c>
      <c r="D1071" t="b" s="20">
        <v>0</v>
      </c>
      <c r="E1071" s="21"/>
      <c r="F1071" s="22">
        <f>3600*(B1071*'data'!$C$15/1000-H1071-I1070)/C1071</f>
        <v>589.388265833840</v>
      </c>
      <c r="G1071" s="22">
        <f>IF(F1071&gt;'data'!$H$28,'data'!$H$28,IF(F1071&lt;0,0,F1071))</f>
        <v>589.388265833840</v>
      </c>
      <c r="H1071" s="22">
        <f>(J1071*'data'!$C$16+K1071*OFFSET('data'!$C$17,0,D1071)-I1070*(OFFSET('data'!$C$18,0,D1071)+'data'!$C$19+OFFSET('data'!$C$20,0,D1071)))*$C1071/60</f>
        <v>-0.818594813658126</v>
      </c>
      <c r="I1071" s="22">
        <f>(G1071/60)*$C1071/60+H1071+I1070</f>
        <v>22.9087323943552</v>
      </c>
      <c r="J1071" s="22">
        <f>J1070+('data'!$C$19*I1070-'data'!$C$16*J1070)*$C1071/60</f>
        <v>94.1682904609109</v>
      </c>
      <c r="K1071" s="22">
        <f>K1070+(OFFSET('data'!$C$20,0,D1071)*I1070-OFFSET('data'!$C$17,0,D1071)*K1070)*$C1071/60</f>
        <v>307.909971768682</v>
      </c>
      <c r="L1071" s="23">
        <f>$A1071/60</f>
        <v>88.9166666666667</v>
      </c>
      <c r="M1071" s="19">
        <f>I1071/'data'!$C$15*1000</f>
        <v>3.5</v>
      </c>
      <c r="N1071" s="19">
        <f>N1070+'data'!$G$21*(M1070-N1070)/60*C1070</f>
        <v>3.49998837362496</v>
      </c>
      <c r="O1071" s="20">
        <f>IF(N1071&lt;='data'!$G$22,1.89,1.47)</f>
        <v>1.47</v>
      </c>
      <c r="P1071" s="19">
        <f>$A1071</f>
        <v>5335</v>
      </c>
      <c r="Q1071" s="20">
        <f>'data'!$G$23-'data'!$G$23*(1-('data'!$G$22^O1071)/('data'!$G$22^O1071+N1071^O1071))</f>
        <v>41.0708268920582</v>
      </c>
      <c r="R1071" s="20">
        <f>VLOOKUP(IF(P1071-'data'!$G$24&lt;0,0,P1071-'data'!$G$24),P2:Q1104,2)</f>
        <v>41.0708323218166</v>
      </c>
    </row>
    <row r="1072" ht="20.05" customHeight="1">
      <c r="A1072" s="17">
        <f>$A1071+C1071</f>
        <v>5340</v>
      </c>
      <c r="B1072" s="18">
        <v>3.5</v>
      </c>
      <c r="C1072" s="19">
        <v>5</v>
      </c>
      <c r="D1072" t="b" s="20">
        <v>0</v>
      </c>
      <c r="E1072" s="21"/>
      <c r="F1072" s="22">
        <f>3600*(B1072*'data'!$C$15/1000-H1072-I1071)/C1072</f>
        <v>589.325992509765</v>
      </c>
      <c r="G1072" s="22">
        <f>IF(F1072&gt;'data'!$H$28,'data'!$H$28,IF(F1072&lt;0,0,F1072))</f>
        <v>589.325992509765</v>
      </c>
      <c r="H1072" s="22">
        <f>(J1072*'data'!$C$16+K1072*OFFSET('data'!$C$17,0,D1072)-I1071*(OFFSET('data'!$C$18,0,D1072)+'data'!$C$19+OFFSET('data'!$C$20,0,D1072)))*$C1072/60</f>
        <v>-0.818508322930244</v>
      </c>
      <c r="I1072" s="22">
        <f>(G1072/60)*$C1072/60+H1072+I1071</f>
        <v>22.9087323943552</v>
      </c>
      <c r="J1072" s="22">
        <f>J1071+('data'!$C$19*I1071-'data'!$C$16*J1071)*$C1072/60</f>
        <v>94.1693355041532</v>
      </c>
      <c r="K1072" s="22">
        <f>K1071+(OFFSET('data'!$C$20,0,D1072)*I1071-OFFSET('data'!$C$17,0,D1072)*K1071)*$C1072/60</f>
        <v>308.150444507051</v>
      </c>
      <c r="L1072" s="23">
        <f>$A1072/60</f>
        <v>89</v>
      </c>
      <c r="M1072" s="19">
        <f>I1072/'data'!$C$15*1000</f>
        <v>3.5</v>
      </c>
      <c r="N1072" s="19">
        <f>N1071+'data'!$G$21*(M1071-N1071)/60*C1071</f>
        <v>3.49998851043499</v>
      </c>
      <c r="O1072" s="20">
        <f>IF(N1072&lt;='data'!$G$22,1.89,1.47)</f>
        <v>1.47</v>
      </c>
      <c r="P1072" s="19">
        <f>$A1072</f>
        <v>5340</v>
      </c>
      <c r="Q1072" s="20">
        <f>'data'!$G$23-'data'!$G$23*(1-('data'!$G$22^O1072)/('data'!$G$22^O1072+N1072^O1072))</f>
        <v>41.0708255743157</v>
      </c>
      <c r="R1072" s="20">
        <f>VLOOKUP(IF(P1072-'data'!$G$24&lt;0,0,P1072-'data'!$G$24),P2:Q1104,2)</f>
        <v>41.0708309401807</v>
      </c>
    </row>
    <row r="1073" ht="20.05" customHeight="1">
      <c r="A1073" s="17">
        <f>$A1072+C1072</f>
        <v>5345</v>
      </c>
      <c r="B1073" s="18">
        <v>3.5</v>
      </c>
      <c r="C1073" s="19">
        <v>5</v>
      </c>
      <c r="D1073" t="b" s="20">
        <v>0</v>
      </c>
      <c r="E1073" s="21"/>
      <c r="F1073" s="22">
        <f>3600*(B1073*'data'!$C$15/1000-H1073-I1072)/C1073</f>
        <v>589.263764431788</v>
      </c>
      <c r="G1073" s="22">
        <f>IF(F1073&gt;'data'!$H$28,'data'!$H$28,IF(F1073&lt;0,0,F1073))</f>
        <v>589.263764431788</v>
      </c>
      <c r="H1073" s="22">
        <f>(J1073*'data'!$C$16+K1073*OFFSET('data'!$C$17,0,D1073)-I1072*(OFFSET('data'!$C$18,0,D1073)+'data'!$C$19+OFFSET('data'!$C$20,0,D1073)))*$C1073/60</f>
        <v>-0.818421895044165</v>
      </c>
      <c r="I1073" s="22">
        <f>(G1073/60)*$C1073/60+H1073+I1072</f>
        <v>22.9087323943552</v>
      </c>
      <c r="J1073" s="22">
        <f>J1072+('data'!$C$19*I1072-'data'!$C$16*J1072)*$C1073/60</f>
        <v>94.17037441470821</v>
      </c>
      <c r="K1073" s="22">
        <f>K1072+(OFFSET('data'!$C$20,0,D1073)*I1072-OFFSET('data'!$C$17,0,D1073)*K1072)*$C1073/60</f>
        <v>308.390836887380</v>
      </c>
      <c r="L1073" s="23">
        <f>$A1073/60</f>
        <v>89.0833333333333</v>
      </c>
      <c r="M1073" s="19">
        <f>I1073/'data'!$C$15*1000</f>
        <v>3.5</v>
      </c>
      <c r="N1073" s="19">
        <f>N1072+'data'!$G$21*(M1072-N1072)/60*C1072</f>
        <v>3.49998864563515</v>
      </c>
      <c r="O1073" s="20">
        <f>IF(N1073&lt;='data'!$G$22,1.89,1.47)</f>
        <v>1.47</v>
      </c>
      <c r="P1073" s="19">
        <f>$A1073</f>
        <v>5345</v>
      </c>
      <c r="Q1073" s="20">
        <f>'data'!$G$23-'data'!$G$23*(1-('data'!$G$22^O1073)/('data'!$G$22^O1073+N1073^O1073))</f>
        <v>41.0708242720793</v>
      </c>
      <c r="R1073" s="20">
        <f>VLOOKUP(IF(P1073-'data'!$G$24&lt;0,0,P1073-'data'!$G$24),P2:Q1104,2)</f>
        <v>41.0708295748028</v>
      </c>
    </row>
    <row r="1074" ht="20.05" customHeight="1">
      <c r="A1074" s="17">
        <f>$A1073+C1073</f>
        <v>5350</v>
      </c>
      <c r="B1074" s="18">
        <v>3.5</v>
      </c>
      <c r="C1074" s="19">
        <v>5</v>
      </c>
      <c r="D1074" t="b" s="20">
        <v>0</v>
      </c>
      <c r="E1074" s="21"/>
      <c r="F1074" s="22">
        <f>3600*(B1074*'data'!$C$15/1000-H1074-I1073)/C1074</f>
        <v>589.201581441388</v>
      </c>
      <c r="G1074" s="22">
        <f>IF(F1074&gt;'data'!$H$28,'data'!$H$28,IF(F1074&lt;0,0,F1074))</f>
        <v>589.201581441388</v>
      </c>
      <c r="H1074" s="22">
        <f>(J1074*'data'!$C$16+K1074*OFFSET('data'!$C$17,0,D1074)-I1073*(OFFSET('data'!$C$18,0,D1074)+'data'!$C$19+OFFSET('data'!$C$20,0,D1074)))*$C1074/60</f>
        <v>-0.81833552977972</v>
      </c>
      <c r="I1074" s="22">
        <f>(G1074/60)*$C1074/60+H1074+I1073</f>
        <v>22.9087323943552</v>
      </c>
      <c r="J1074" s="22">
        <f>J1073+('data'!$C$19*I1073-'data'!$C$16*J1073)*$C1074/60</f>
        <v>94.1714072285646</v>
      </c>
      <c r="K1074" s="22">
        <f>K1073+(OFFSET('data'!$C$20,0,D1074)*I1073-OFFSET('data'!$C$17,0,D1074)*K1073)*$C1074/60</f>
        <v>308.631148936521</v>
      </c>
      <c r="L1074" s="23">
        <f>$A1074/60</f>
        <v>89.1666666666667</v>
      </c>
      <c r="M1074" s="19">
        <f>I1074/'data'!$C$15*1000</f>
        <v>3.5</v>
      </c>
      <c r="N1074" s="19">
        <f>N1073+'data'!$G$21*(M1073-N1073)/60*C1073</f>
        <v>3.49998877924438</v>
      </c>
      <c r="O1074" s="20">
        <f>IF(N1074&lt;='data'!$G$22,1.89,1.47)</f>
        <v>1.47</v>
      </c>
      <c r="P1074" s="19">
        <f>$A1074</f>
        <v>5350</v>
      </c>
      <c r="Q1074" s="20">
        <f>'data'!$G$23-'data'!$G$23*(1-('data'!$G$22^O1074)/('data'!$G$22^O1074+N1074^O1074))</f>
        <v>41.0708229851667</v>
      </c>
      <c r="R1074" s="20">
        <f>VLOOKUP(IF(P1074-'data'!$G$24&lt;0,0,P1074-'data'!$G$24),P2:Q1104,2)</f>
        <v>41.0708282254917</v>
      </c>
    </row>
    <row r="1075" ht="20.05" customHeight="1">
      <c r="A1075" s="17">
        <f>$A1074+C1074</f>
        <v>5355</v>
      </c>
      <c r="B1075" s="18">
        <v>3.5</v>
      </c>
      <c r="C1075" s="19">
        <v>5</v>
      </c>
      <c r="D1075" t="b" s="20">
        <v>0</v>
      </c>
      <c r="E1075" s="21"/>
      <c r="F1075" s="22">
        <f>3600*(B1075*'data'!$C$15/1000-H1075-I1074)/C1075</f>
        <v>589.139443380937</v>
      </c>
      <c r="G1075" s="22">
        <f>IF(F1075&gt;'data'!$H$28,'data'!$H$28,IF(F1075&lt;0,0,F1075))</f>
        <v>589.139443380937</v>
      </c>
      <c r="H1075" s="22">
        <f>(J1075*'data'!$C$16+K1075*OFFSET('data'!$C$17,0,D1075)-I1074*(OFFSET('data'!$C$18,0,D1075)+'data'!$C$19+OFFSET('data'!$C$20,0,D1075)))*$C1075/60</f>
        <v>-0.818249226917983</v>
      </c>
      <c r="I1075" s="22">
        <f>(G1075/60)*$C1075/60+H1075+I1074</f>
        <v>22.9087323943552</v>
      </c>
      <c r="J1075" s="22">
        <f>J1074+('data'!$C$19*I1074-'data'!$C$16*J1074)*$C1075/60</f>
        <v>94.17243398150011</v>
      </c>
      <c r="K1075" s="22">
        <f>K1074+(OFFSET('data'!$C$20,0,D1075)*I1074-OFFSET('data'!$C$17,0,D1075)*K1074)*$C1075/60</f>
        <v>308.871380681319</v>
      </c>
      <c r="L1075" s="23">
        <f>$A1075/60</f>
        <v>89.25</v>
      </c>
      <c r="M1075" s="19">
        <f>I1075/'data'!$C$15*1000</f>
        <v>3.5</v>
      </c>
      <c r="N1075" s="19">
        <f>N1074+'data'!$G$21*(M1074-N1074)/60*C1074</f>
        <v>3.4999889112814</v>
      </c>
      <c r="O1075" s="20">
        <f>IF(N1075&lt;='data'!$G$22,1.89,1.47)</f>
        <v>1.47</v>
      </c>
      <c r="P1075" s="19">
        <f>$A1075</f>
        <v>5355</v>
      </c>
      <c r="Q1075" s="20">
        <f>'data'!$G$23-'data'!$G$23*(1-('data'!$G$22^O1075)/('data'!$G$22^O1075+N1075^O1075))</f>
        <v>41.0708217133976</v>
      </c>
      <c r="R1075" s="20">
        <f>VLOOKUP(IF(P1075-'data'!$G$24&lt;0,0,P1075-'data'!$G$24),P2:Q1104,2)</f>
        <v>41.0708268920582</v>
      </c>
    </row>
    <row r="1076" ht="20.05" customHeight="1">
      <c r="A1076" s="17">
        <f>$A1075+C1075</f>
        <v>5360</v>
      </c>
      <c r="B1076" s="18">
        <v>3.5</v>
      </c>
      <c r="C1076" s="19">
        <v>5</v>
      </c>
      <c r="D1076" t="b" s="20">
        <v>0</v>
      </c>
      <c r="E1076" s="21"/>
      <c r="F1076" s="22">
        <f>3600*(B1076*'data'!$C$15/1000-H1076-I1075)/C1076</f>
        <v>589.077350093698</v>
      </c>
      <c r="G1076" s="22">
        <f>IF(F1076&gt;'data'!$H$28,'data'!$H$28,IF(F1076&lt;0,0,F1076))</f>
        <v>589.077350093698</v>
      </c>
      <c r="H1076" s="22">
        <f>(J1076*'data'!$C$16+K1076*OFFSET('data'!$C$17,0,D1076)-I1075*(OFFSET('data'!$C$18,0,D1076)+'data'!$C$19+OFFSET('data'!$C$20,0,D1076)))*$C1076/60</f>
        <v>-0.818162986241262</v>
      </c>
      <c r="I1076" s="22">
        <f>(G1076/60)*$C1076/60+H1076+I1075</f>
        <v>22.9087323943552</v>
      </c>
      <c r="J1076" s="22">
        <f>J1075+('data'!$C$19*I1075-'data'!$C$16*J1075)*$C1076/60</f>
        <v>94.17345470908231</v>
      </c>
      <c r="K1076" s="22">
        <f>K1075+(OFFSET('data'!$C$20,0,D1076)*I1075-OFFSET('data'!$C$17,0,D1076)*K1075)*$C1076/60</f>
        <v>309.111532148608</v>
      </c>
      <c r="L1076" s="23">
        <f>$A1076/60</f>
        <v>89.3333333333333</v>
      </c>
      <c r="M1076" s="19">
        <f>I1076/'data'!$C$15*1000</f>
        <v>3.5</v>
      </c>
      <c r="N1076" s="19">
        <f>N1075+'data'!$G$21*(M1075-N1075)/60*C1075</f>
        <v>3.49998904176472</v>
      </c>
      <c r="O1076" s="20">
        <f>IF(N1076&lt;='data'!$G$22,1.89,1.47)</f>
        <v>1.47</v>
      </c>
      <c r="P1076" s="19">
        <f>$A1076</f>
        <v>5360</v>
      </c>
      <c r="Q1076" s="20">
        <f>'data'!$G$23-'data'!$G$23*(1-('data'!$G$22^O1076)/('data'!$G$22^O1076+N1076^O1076))</f>
        <v>41.0708204565936</v>
      </c>
      <c r="R1076" s="20">
        <f>VLOOKUP(IF(P1076-'data'!$G$24&lt;0,0,P1076-'data'!$G$24),P2:Q1104,2)</f>
        <v>41.0708255743157</v>
      </c>
    </row>
    <row r="1077" ht="20.05" customHeight="1">
      <c r="A1077" s="17">
        <f>$A1076+C1076</f>
        <v>5365</v>
      </c>
      <c r="B1077" s="18">
        <v>3.5</v>
      </c>
      <c r="C1077" s="19">
        <v>5</v>
      </c>
      <c r="D1077" t="b" s="20">
        <v>0</v>
      </c>
      <c r="E1077" s="21"/>
      <c r="F1077" s="22">
        <f>3600*(B1077*'data'!$C$15/1000-H1077-I1076)/C1077</f>
        <v>589.015301423818</v>
      </c>
      <c r="G1077" s="22">
        <f>IF(F1077&gt;'data'!$H$28,'data'!$H$28,IF(F1077&lt;0,0,F1077))</f>
        <v>589.015301423818</v>
      </c>
      <c r="H1077" s="22">
        <f>(J1077*'data'!$C$16+K1077*OFFSET('data'!$C$17,0,D1077)-I1076*(OFFSET('data'!$C$18,0,D1077)+'data'!$C$19+OFFSET('data'!$C$20,0,D1077)))*$C1077/60</f>
        <v>-0.818076807533095</v>
      </c>
      <c r="I1077" s="22">
        <f>(G1077/60)*$C1077/60+H1077+I1076</f>
        <v>22.9087323943552</v>
      </c>
      <c r="J1077" s="22">
        <f>J1076+('data'!$C$19*I1076-'data'!$C$16*J1076)*$C1077/60</f>
        <v>94.1744694466702</v>
      </c>
      <c r="K1077" s="22">
        <f>K1076+(OFFSET('data'!$C$20,0,D1077)*I1076-OFFSET('data'!$C$17,0,D1077)*K1076)*$C1077/60</f>
        <v>309.351603365215</v>
      </c>
      <c r="L1077" s="23">
        <f>$A1077/60</f>
        <v>89.4166666666667</v>
      </c>
      <c r="M1077" s="19">
        <f>I1077/'data'!$C$15*1000</f>
        <v>3.5</v>
      </c>
      <c r="N1077" s="19">
        <f>N1076+'data'!$G$21*(M1076-N1076)/60*C1076</f>
        <v>3.49998917071261</v>
      </c>
      <c r="O1077" s="20">
        <f>IF(N1077&lt;='data'!$G$22,1.89,1.47)</f>
        <v>1.47</v>
      </c>
      <c r="P1077" s="19">
        <f>$A1077</f>
        <v>5365</v>
      </c>
      <c r="Q1077" s="20">
        <f>'data'!$G$23-'data'!$G$23*(1-('data'!$G$22^O1077)/('data'!$G$22^O1077+N1077^O1077))</f>
        <v>41.0708192145788</v>
      </c>
      <c r="R1077" s="20">
        <f>VLOOKUP(IF(P1077-'data'!$G$24&lt;0,0,P1077-'data'!$G$24),P2:Q1104,2)</f>
        <v>41.0708242720793</v>
      </c>
    </row>
    <row r="1078" ht="20.05" customHeight="1">
      <c r="A1078" s="17">
        <f>$A1077+C1077</f>
        <v>5370</v>
      </c>
      <c r="B1078" s="18">
        <v>3.5</v>
      </c>
      <c r="C1078" s="19">
        <v>5</v>
      </c>
      <c r="D1078" t="b" s="20">
        <v>0</v>
      </c>
      <c r="E1078" s="21"/>
      <c r="F1078" s="22">
        <f>3600*(B1078*'data'!$C$15/1000-H1078-I1077)/C1078</f>
        <v>588.9532972163209</v>
      </c>
      <c r="G1078" s="22">
        <f>IF(F1078&gt;'data'!$H$28,'data'!$H$28,IF(F1078&lt;0,0,F1078))</f>
        <v>588.9532972163209</v>
      </c>
      <c r="H1078" s="22">
        <f>(J1078*'data'!$C$16+K1078*OFFSET('data'!$C$17,0,D1078)-I1077*(OFFSET('data'!$C$18,0,D1078)+'data'!$C$19+OFFSET('data'!$C$20,0,D1078)))*$C1078/60</f>
        <v>-0.817990690578239</v>
      </c>
      <c r="I1078" s="22">
        <f>(G1078/60)*$C1078/60+H1078+I1077</f>
        <v>22.9087323943552</v>
      </c>
      <c r="J1078" s="22">
        <f>J1077+('data'!$C$19*I1077-'data'!$C$16*J1077)*$C1078/60</f>
        <v>94.17547822941521</v>
      </c>
      <c r="K1078" s="22">
        <f>K1077+(OFFSET('data'!$C$20,0,D1078)*I1077-OFFSET('data'!$C$17,0,D1078)*K1077)*$C1078/60</f>
        <v>309.591594357957</v>
      </c>
      <c r="L1078" s="23">
        <f>$A1078/60</f>
        <v>89.5</v>
      </c>
      <c r="M1078" s="19">
        <f>I1078/'data'!$C$15*1000</f>
        <v>3.5</v>
      </c>
      <c r="N1078" s="19">
        <f>N1077+'data'!$G$21*(M1077-N1077)/60*C1077</f>
        <v>3.49998929814314</v>
      </c>
      <c r="O1078" s="20">
        <f>IF(N1078&lt;='data'!$G$22,1.89,1.47)</f>
        <v>1.47</v>
      </c>
      <c r="P1078" s="19">
        <f>$A1078</f>
        <v>5370</v>
      </c>
      <c r="Q1078" s="20">
        <f>'data'!$G$23-'data'!$G$23*(1-('data'!$G$22^O1078)/('data'!$G$22^O1078+N1078^O1078))</f>
        <v>41.0708179871791</v>
      </c>
      <c r="R1078" s="20">
        <f>VLOOKUP(IF(P1078-'data'!$G$24&lt;0,0,P1078-'data'!$G$24),P2:Q1104,2)</f>
        <v>41.0708229851667</v>
      </c>
    </row>
    <row r="1079" ht="20.05" customHeight="1">
      <c r="A1079" s="17">
        <f>$A1078+C1078</f>
        <v>5375</v>
      </c>
      <c r="B1079" s="18">
        <v>3.5</v>
      </c>
      <c r="C1079" s="19">
        <v>5</v>
      </c>
      <c r="D1079" t="b" s="20">
        <v>0</v>
      </c>
      <c r="E1079" s="21"/>
      <c r="F1079" s="22">
        <f>3600*(B1079*'data'!$C$15/1000-H1079-I1078)/C1079</f>
        <v>588.891337317108</v>
      </c>
      <c r="G1079" s="22">
        <f>IF(F1079&gt;'data'!$H$28,'data'!$H$28,IF(F1079&lt;0,0,F1079))</f>
        <v>588.891337317108</v>
      </c>
      <c r="H1079" s="22">
        <f>(J1079*'data'!$C$16+K1079*OFFSET('data'!$C$17,0,D1079)-I1078*(OFFSET('data'!$C$18,0,D1079)+'data'!$C$19+OFFSET('data'!$C$20,0,D1079)))*$C1079/60</f>
        <v>-0.817904635162665</v>
      </c>
      <c r="I1079" s="22">
        <f>(G1079/60)*$C1079/60+H1079+I1078</f>
        <v>22.9087323943552</v>
      </c>
      <c r="J1079" s="22">
        <f>J1078+('data'!$C$19*I1078-'data'!$C$16*J1078)*$C1079/60</f>
        <v>94.17648109226241</v>
      </c>
      <c r="K1079" s="22">
        <f>K1078+(OFFSET('data'!$C$20,0,D1079)*I1078-OFFSET('data'!$C$17,0,D1079)*K1078)*$C1079/60</f>
        <v>309.831505153642</v>
      </c>
      <c r="L1079" s="23">
        <f>$A1079/60</f>
        <v>89.5833333333333</v>
      </c>
      <c r="M1079" s="19">
        <f>I1079/'data'!$C$15*1000</f>
        <v>3.5</v>
      </c>
      <c r="N1079" s="19">
        <f>N1078+'data'!$G$21*(M1078-N1078)/60*C1078</f>
        <v>3.49998942407417</v>
      </c>
      <c r="O1079" s="20">
        <f>IF(N1079&lt;='data'!$G$22,1.89,1.47)</f>
        <v>1.47</v>
      </c>
      <c r="P1079" s="19">
        <f>$A1079</f>
        <v>5375</v>
      </c>
      <c r="Q1079" s="20">
        <f>'data'!$G$23-'data'!$G$23*(1-('data'!$G$22^O1079)/('data'!$G$22^O1079+N1079^O1079))</f>
        <v>41.0708167742225</v>
      </c>
      <c r="R1079" s="20">
        <f>VLOOKUP(IF(P1079-'data'!$G$24&lt;0,0,P1079-'data'!$G$24),P2:Q1104,2)</f>
        <v>41.0708217133976</v>
      </c>
    </row>
    <row r="1080" ht="20.05" customHeight="1">
      <c r="A1080" s="17">
        <f>$A1079+C1079</f>
        <v>5380</v>
      </c>
      <c r="B1080" s="18">
        <v>3.5</v>
      </c>
      <c r="C1080" s="19">
        <v>5</v>
      </c>
      <c r="D1080" t="b" s="20">
        <v>0</v>
      </c>
      <c r="E1080" s="21"/>
      <c r="F1080" s="22">
        <f>3600*(B1080*'data'!$C$15/1000-H1080-I1079)/C1080</f>
        <v>588.829421572946</v>
      </c>
      <c r="G1080" s="22">
        <f>IF(F1080&gt;'data'!$H$28,'data'!$H$28,IF(F1080&lt;0,0,F1080))</f>
        <v>588.829421572946</v>
      </c>
      <c r="H1080" s="22">
        <f>(J1080*'data'!$C$16+K1080*OFFSET('data'!$C$17,0,D1080)-I1079*(OFFSET('data'!$C$18,0,D1080)+'data'!$C$19+OFFSET('data'!$C$20,0,D1080)))*$C1080/60</f>
        <v>-0.817818641073551</v>
      </c>
      <c r="I1080" s="22">
        <f>(G1080/60)*$C1080/60+H1080+I1079</f>
        <v>22.9087323943552</v>
      </c>
      <c r="J1080" s="22">
        <f>J1079+('data'!$C$19*I1079-'data'!$C$16*J1079)*$C1080/60</f>
        <v>94.1774780699519</v>
      </c>
      <c r="K1080" s="22">
        <f>K1079+(OFFSET('data'!$C$20,0,D1080)*I1079-OFFSET('data'!$C$17,0,D1080)*K1079)*$C1080/60</f>
        <v>310.071335779069</v>
      </c>
      <c r="L1080" s="23">
        <f>$A1080/60</f>
        <v>89.6666666666667</v>
      </c>
      <c r="M1080" s="19">
        <f>I1080/'data'!$C$15*1000</f>
        <v>3.5</v>
      </c>
      <c r="N1080" s="19">
        <f>N1079+'data'!$G$21*(M1079-N1079)/60*C1079</f>
        <v>3.49998954852334</v>
      </c>
      <c r="O1080" s="20">
        <f>IF(N1080&lt;='data'!$G$22,1.89,1.47)</f>
        <v>1.47</v>
      </c>
      <c r="P1080" s="19">
        <f>$A1080</f>
        <v>5380</v>
      </c>
      <c r="Q1080" s="20">
        <f>'data'!$G$23-'data'!$G$23*(1-('data'!$G$22^O1080)/('data'!$G$22^O1080+N1080^O1080))</f>
        <v>41.0708155755392</v>
      </c>
      <c r="R1080" s="20">
        <f>VLOOKUP(IF(P1080-'data'!$G$24&lt;0,0,P1080-'data'!$G$24),P2:Q1104,2)</f>
        <v>41.0708204565936</v>
      </c>
    </row>
    <row r="1081" ht="20.05" customHeight="1">
      <c r="A1081" s="17">
        <f>$A1080+C1080</f>
        <v>5385</v>
      </c>
      <c r="B1081" s="18">
        <v>3.5</v>
      </c>
      <c r="C1081" s="19">
        <v>5</v>
      </c>
      <c r="D1081" t="b" s="20">
        <v>0</v>
      </c>
      <c r="E1081" s="21"/>
      <c r="F1081" s="22">
        <f>3600*(B1081*'data'!$C$15/1000-H1081-I1080)/C1081</f>
        <v>588.767549831466</v>
      </c>
      <c r="G1081" s="22">
        <f>IF(F1081&gt;'data'!$H$28,'data'!$H$28,IF(F1081&lt;0,0,F1081))</f>
        <v>588.767549831466</v>
      </c>
      <c r="H1081" s="22">
        <f>(J1081*'data'!$C$16+K1081*OFFSET('data'!$C$17,0,D1081)-I1080*(OFFSET('data'!$C$18,0,D1081)+'data'!$C$19+OFFSET('data'!$C$20,0,D1081)))*$C1081/60</f>
        <v>-0.817732708099273</v>
      </c>
      <c r="I1081" s="22">
        <f>(G1081/60)*$C1081/60+H1081+I1080</f>
        <v>22.9087323943552</v>
      </c>
      <c r="J1081" s="22">
        <f>J1080+('data'!$C$19*I1080-'data'!$C$16*J1080)*$C1081/60</f>
        <v>94.17846919701989</v>
      </c>
      <c r="K1081" s="22">
        <f>K1080+(OFFSET('data'!$C$20,0,D1081)*I1080-OFFSET('data'!$C$17,0,D1081)*K1080)*$C1081/60</f>
        <v>310.311086261028</v>
      </c>
      <c r="L1081" s="23">
        <f>$A1081/60</f>
        <v>89.75</v>
      </c>
      <c r="M1081" s="19">
        <f>I1081/'data'!$C$15*1000</f>
        <v>3.5</v>
      </c>
      <c r="N1081" s="19">
        <f>N1080+'data'!$G$21*(M1080-N1080)/60*C1080</f>
        <v>3.49998967150809</v>
      </c>
      <c r="O1081" s="20">
        <f>IF(N1081&lt;='data'!$G$22,1.89,1.47)</f>
        <v>1.47</v>
      </c>
      <c r="P1081" s="19">
        <f>$A1081</f>
        <v>5385</v>
      </c>
      <c r="Q1081" s="20">
        <f>'data'!$G$23-'data'!$G$23*(1-('data'!$G$22^O1081)/('data'!$G$22^O1081+N1081^O1081))</f>
        <v>41.070814390961</v>
      </c>
      <c r="R1081" s="20">
        <f>VLOOKUP(IF(P1081-'data'!$G$24&lt;0,0,P1081-'data'!$G$24),P2:Q1104,2)</f>
        <v>41.0708192145788</v>
      </c>
    </row>
    <row r="1082" ht="20.05" customHeight="1">
      <c r="A1082" s="17">
        <f>$A1081+C1081</f>
        <v>5390</v>
      </c>
      <c r="B1082" s="18">
        <v>3.5</v>
      </c>
      <c r="C1082" s="19">
        <v>5</v>
      </c>
      <c r="D1082" t="b" s="20">
        <v>0</v>
      </c>
      <c r="E1082" s="21"/>
      <c r="F1082" s="22">
        <f>3600*(B1082*'data'!$C$15/1000-H1082-I1081)/C1082</f>
        <v>588.705721941157</v>
      </c>
      <c r="G1082" s="22">
        <f>IF(F1082&gt;'data'!$H$28,'data'!$H$28,IF(F1082&lt;0,0,F1082))</f>
        <v>588.705721941157</v>
      </c>
      <c r="H1082" s="22">
        <f>(J1082*'data'!$C$16+K1082*OFFSET('data'!$C$17,0,D1082)-I1081*(OFFSET('data'!$C$18,0,D1082)+'data'!$C$19+OFFSET('data'!$C$20,0,D1082)))*$C1082/60</f>
        <v>-0.8176468360294</v>
      </c>
      <c r="I1082" s="22">
        <f>(G1082/60)*$C1082/60+H1082+I1081</f>
        <v>22.9087323943552</v>
      </c>
      <c r="J1082" s="22">
        <f>J1081+('data'!$C$19*I1081-'data'!$C$16*J1081)*$C1082/60</f>
        <v>94.1794545078</v>
      </c>
      <c r="K1082" s="22">
        <f>K1081+(OFFSET('data'!$C$20,0,D1082)*I1081-OFFSET('data'!$C$17,0,D1082)*K1081)*$C1082/60</f>
        <v>310.550756626301</v>
      </c>
      <c r="L1082" s="23">
        <f>$A1082/60</f>
        <v>89.8333333333333</v>
      </c>
      <c r="M1082" s="19">
        <f>I1082/'data'!$C$15*1000</f>
        <v>3.5</v>
      </c>
      <c r="N1082" s="19">
        <f>N1081+'data'!$G$21*(M1081-N1081)/60*C1081</f>
        <v>3.49998979304566</v>
      </c>
      <c r="O1082" s="20">
        <f>IF(N1082&lt;='data'!$G$22,1.89,1.47)</f>
        <v>1.47</v>
      </c>
      <c r="P1082" s="19">
        <f>$A1082</f>
        <v>5390</v>
      </c>
      <c r="Q1082" s="20">
        <f>'data'!$G$23-'data'!$G$23*(1-('data'!$G$22^O1082)/('data'!$G$22^O1082+N1082^O1082))</f>
        <v>41.070813220322</v>
      </c>
      <c r="R1082" s="20">
        <f>VLOOKUP(IF(P1082-'data'!$G$24&lt;0,0,P1082-'data'!$G$24),P2:Q1104,2)</f>
        <v>41.0708179871791</v>
      </c>
    </row>
    <row r="1083" ht="20.05" customHeight="1">
      <c r="A1083" s="17">
        <f>$A1082+C1082</f>
        <v>5395</v>
      </c>
      <c r="B1083" s="18">
        <v>3.5</v>
      </c>
      <c r="C1083" s="19">
        <v>5</v>
      </c>
      <c r="D1083" t="b" s="20">
        <v>0</v>
      </c>
      <c r="E1083" s="21"/>
      <c r="F1083" s="22">
        <f>3600*(B1083*'data'!$C$15/1000-H1083-I1082)/C1083</f>
        <v>588.643937751364</v>
      </c>
      <c r="G1083" s="22">
        <f>IF(F1083&gt;'data'!$H$28,'data'!$H$28,IF(F1083&lt;0,0,F1083))</f>
        <v>588.643937751364</v>
      </c>
      <c r="H1083" s="22">
        <f>(J1083*'data'!$C$16+K1083*OFFSET('data'!$C$17,0,D1083)-I1082*(OFFSET('data'!$C$18,0,D1083)+'data'!$C$19+OFFSET('data'!$C$20,0,D1083)))*$C1083/60</f>
        <v>-0.8175610246546871</v>
      </c>
      <c r="I1083" s="22">
        <f>(G1083/60)*$C1083/60+H1083+I1082</f>
        <v>22.9087323943552</v>
      </c>
      <c r="J1083" s="22">
        <f>J1082+('data'!$C$19*I1082-'data'!$C$16*J1082)*$C1083/60</f>
        <v>94.1804340364242</v>
      </c>
      <c r="K1083" s="22">
        <f>K1082+(OFFSET('data'!$C$20,0,D1083)*I1082-OFFSET('data'!$C$17,0,D1083)*K1082)*$C1083/60</f>
        <v>310.790346901660</v>
      </c>
      <c r="L1083" s="23">
        <f>$A1083/60</f>
        <v>89.9166666666667</v>
      </c>
      <c r="M1083" s="19">
        <f>I1083/'data'!$C$15*1000</f>
        <v>3.5</v>
      </c>
      <c r="N1083" s="19">
        <f>N1082+'data'!$G$21*(M1082-N1082)/60*C1082</f>
        <v>3.49998991315307</v>
      </c>
      <c r="O1083" s="20">
        <f>IF(N1083&lt;='data'!$G$22,1.89,1.47)</f>
        <v>1.47</v>
      </c>
      <c r="P1083" s="19">
        <f>$A1083</f>
        <v>5395</v>
      </c>
      <c r="Q1083" s="20">
        <f>'data'!$G$23-'data'!$G$23*(1-('data'!$G$22^O1083)/('data'!$G$22^O1083+N1083^O1083))</f>
        <v>41.0708120634582</v>
      </c>
      <c r="R1083" s="20">
        <f>VLOOKUP(IF(P1083-'data'!$G$24&lt;0,0,P1083-'data'!$G$24),P2:Q1104,2)</f>
        <v>41.0708167742225</v>
      </c>
    </row>
    <row r="1084" ht="20.05" customHeight="1">
      <c r="A1084" s="17">
        <f>$A1083+C1083</f>
        <v>5400</v>
      </c>
      <c r="B1084" s="18">
        <v>3.5</v>
      </c>
      <c r="C1084" s="19">
        <v>5</v>
      </c>
      <c r="D1084" t="b" s="20">
        <v>0</v>
      </c>
      <c r="E1084" s="21"/>
      <c r="F1084" s="22">
        <f>3600*(B1084*'data'!$C$15/1000-H1084-I1083)/C1084</f>
        <v>588.582197112277</v>
      </c>
      <c r="G1084" s="22">
        <f>IF(F1084&gt;'data'!$H$28,'data'!$H$28,IF(F1084&lt;0,0,F1084))</f>
        <v>588.582197112277</v>
      </c>
      <c r="H1084" s="22">
        <f>(J1084*'data'!$C$16+K1084*OFFSET('data'!$C$17,0,D1084)-I1083*(OFFSET('data'!$C$18,0,D1084)+'data'!$C$19+OFFSET('data'!$C$20,0,D1084)))*$C1084/60</f>
        <v>-0.817475273767067</v>
      </c>
      <c r="I1084" s="22">
        <f>(G1084/60)*$C1084/60+H1084+I1083</f>
        <v>22.9087323943552</v>
      </c>
      <c r="J1084" s="22">
        <f>J1083+('data'!$C$19*I1083-'data'!$C$16*J1083)*$C1084/60</f>
        <v>94.1814078168242</v>
      </c>
      <c r="K1084" s="22">
        <f>K1083+(OFFSET('data'!$C$20,0,D1084)*I1083-OFFSET('data'!$C$17,0,D1084)*K1083)*$C1084/60</f>
        <v>311.029857113868</v>
      </c>
      <c r="L1084" s="23">
        <f>$A1084/60</f>
        <v>90</v>
      </c>
      <c r="M1084" s="19">
        <f>I1084/'data'!$C$15*1000</f>
        <v>3.5</v>
      </c>
      <c r="N1084" s="19">
        <f>N1083+'data'!$G$21*(M1083-N1083)/60*C1083</f>
        <v>3.49999003184715</v>
      </c>
      <c r="O1084" s="20">
        <f>IF(N1084&lt;='data'!$G$22,1.89,1.47)</f>
        <v>1.47</v>
      </c>
      <c r="P1084" s="19">
        <f>$A1084</f>
        <v>5400</v>
      </c>
      <c r="Q1084" s="20">
        <f>'data'!$G$23-'data'!$G$23*(1-('data'!$G$22^O1084)/('data'!$G$22^O1084+N1084^O1084))</f>
        <v>41.0708109202076</v>
      </c>
      <c r="R1084" s="20">
        <f>VLOOKUP(IF(P1084-'data'!$G$24&lt;0,0,P1084-'data'!$G$24),P2:Q1104,2)</f>
        <v>41.0708155755392</v>
      </c>
    </row>
    <row r="1085" ht="20.05" customHeight="1">
      <c r="A1085" s="17">
        <f>$A1084+C1084</f>
        <v>5405</v>
      </c>
      <c r="B1085" s="18">
        <v>3.5</v>
      </c>
      <c r="C1085" s="19">
        <v>5</v>
      </c>
      <c r="D1085" t="b" s="20">
        <v>0</v>
      </c>
      <c r="E1085" s="21"/>
      <c r="F1085" s="22">
        <f>3600*(B1085*'data'!$C$15/1000-H1085-I1084)/C1085</f>
        <v>588.5204998749321</v>
      </c>
      <c r="G1085" s="22">
        <f>IF(F1085&gt;'data'!$H$28,'data'!$H$28,IF(F1085&lt;0,0,F1085))</f>
        <v>588.5204998749321</v>
      </c>
      <c r="H1085" s="22">
        <f>(J1085*'data'!$C$16+K1085*OFFSET('data'!$C$17,0,D1085)-I1084*(OFFSET('data'!$C$18,0,D1085)+'data'!$C$19+OFFSET('data'!$C$20,0,D1085)))*$C1085/60</f>
        <v>-0.8173895831596431</v>
      </c>
      <c r="I1085" s="22">
        <f>(G1085/60)*$C1085/60+H1085+I1084</f>
        <v>22.9087323943552</v>
      </c>
      <c r="J1085" s="22">
        <f>J1084+('data'!$C$19*I1084-'data'!$C$16*J1084)*$C1085/60</f>
        <v>94.1823758827327</v>
      </c>
      <c r="K1085" s="22">
        <f>K1084+(OFFSET('data'!$C$20,0,D1085)*I1084-OFFSET('data'!$C$17,0,D1085)*K1084)*$C1085/60</f>
        <v>311.269287289680</v>
      </c>
      <c r="L1085" s="23">
        <f>$A1085/60</f>
        <v>90.0833333333333</v>
      </c>
      <c r="M1085" s="19">
        <f>I1085/'data'!$C$15*1000</f>
        <v>3.5</v>
      </c>
      <c r="N1085" s="19">
        <f>N1084+'data'!$G$21*(M1084-N1084)/60*C1084</f>
        <v>3.49999014914453</v>
      </c>
      <c r="O1085" s="20">
        <f>IF(N1085&lt;='data'!$G$22,1.89,1.47)</f>
        <v>1.47</v>
      </c>
      <c r="P1085" s="19">
        <f>$A1085</f>
        <v>5405</v>
      </c>
      <c r="Q1085" s="20">
        <f>'data'!$G$23-'data'!$G$23*(1-('data'!$G$22^O1085)/('data'!$G$22^O1085+N1085^O1085))</f>
        <v>41.0708097904098</v>
      </c>
      <c r="R1085" s="20">
        <f>VLOOKUP(IF(P1085-'data'!$G$24&lt;0,0,P1085-'data'!$G$24),P2:Q1104,2)</f>
        <v>41.070814390961</v>
      </c>
    </row>
    <row r="1086" ht="20.05" customHeight="1">
      <c r="A1086" s="17">
        <f>$A1085+C1085</f>
        <v>5410</v>
      </c>
      <c r="B1086" s="18">
        <v>3.5</v>
      </c>
      <c r="C1086" s="19">
        <v>5</v>
      </c>
      <c r="D1086" t="b" s="20">
        <v>0</v>
      </c>
      <c r="E1086" s="21"/>
      <c r="F1086" s="22">
        <f>3600*(B1086*'data'!$C$15/1000-H1086-I1085)/C1086</f>
        <v>588.4588458912031</v>
      </c>
      <c r="G1086" s="22">
        <f>IF(F1086&gt;'data'!$H$28,'data'!$H$28,IF(F1086&lt;0,0,F1086))</f>
        <v>588.4588458912031</v>
      </c>
      <c r="H1086" s="22">
        <f>(J1086*'data'!$C$16+K1086*OFFSET('data'!$C$17,0,D1086)-I1085*(OFFSET('data'!$C$18,0,D1086)+'data'!$C$19+OFFSET('data'!$C$20,0,D1086)))*$C1086/60</f>
        <v>-0.817303952626686</v>
      </c>
      <c r="I1086" s="22">
        <f>(G1086/60)*$C1086/60+H1086+I1085</f>
        <v>22.9087323943552</v>
      </c>
      <c r="J1086" s="22">
        <f>J1085+('data'!$C$19*I1085-'data'!$C$16*J1085)*$C1086/60</f>
        <v>94.18333826768441</v>
      </c>
      <c r="K1086" s="22">
        <f>K1085+(OFFSET('data'!$C$20,0,D1086)*I1085-OFFSET('data'!$C$17,0,D1086)*K1085)*$C1086/60</f>
        <v>311.508637455841</v>
      </c>
      <c r="L1086" s="23">
        <f>$A1086/60</f>
        <v>90.1666666666667</v>
      </c>
      <c r="M1086" s="19">
        <f>I1086/'data'!$C$15*1000</f>
        <v>3.5</v>
      </c>
      <c r="N1086" s="19">
        <f>N1085+'data'!$G$21*(M1085-N1085)/60*C1085</f>
        <v>3.49999026506165</v>
      </c>
      <c r="O1086" s="20">
        <f>IF(N1086&lt;='data'!$G$22,1.89,1.47)</f>
        <v>1.47</v>
      </c>
      <c r="P1086" s="19">
        <f>$A1086</f>
        <v>5410</v>
      </c>
      <c r="Q1086" s="20">
        <f>'data'!$G$23-'data'!$G$23*(1-('data'!$G$22^O1086)/('data'!$G$22^O1086+N1086^O1086))</f>
        <v>41.0708086739067</v>
      </c>
      <c r="R1086" s="20">
        <f>VLOOKUP(IF(P1086-'data'!$G$24&lt;0,0,P1086-'data'!$G$24),P2:Q1104,2)</f>
        <v>41.070813220322</v>
      </c>
    </row>
    <row r="1087" ht="20.05" customHeight="1">
      <c r="A1087" s="17">
        <f>$A1086+C1086</f>
        <v>5415</v>
      </c>
      <c r="B1087" s="18">
        <v>3.5</v>
      </c>
      <c r="C1087" s="19">
        <v>5</v>
      </c>
      <c r="D1087" t="b" s="20">
        <v>0</v>
      </c>
      <c r="E1087" s="21"/>
      <c r="F1087" s="22">
        <f>3600*(B1087*'data'!$C$15/1000-H1087-I1086)/C1087</f>
        <v>588.3972350137969</v>
      </c>
      <c r="G1087" s="22">
        <f>IF(F1087&gt;'data'!$H$28,'data'!$H$28,IF(F1087&lt;0,0,F1087))</f>
        <v>588.3972350137969</v>
      </c>
      <c r="H1087" s="22">
        <f>(J1087*'data'!$C$16+K1087*OFFSET('data'!$C$17,0,D1087)-I1086*(OFFSET('data'!$C$18,0,D1087)+'data'!$C$19+OFFSET('data'!$C$20,0,D1087)))*$C1087/60</f>
        <v>-0.817218381963622</v>
      </c>
      <c r="I1087" s="22">
        <f>(G1087/60)*$C1087/60+H1087+I1086</f>
        <v>22.9087323943552</v>
      </c>
      <c r="J1087" s="22">
        <f>J1086+('data'!$C$19*I1086-'data'!$C$16*J1086)*$C1087/60</f>
        <v>94.1842950050172</v>
      </c>
      <c r="K1087" s="22">
        <f>K1086+(OFFSET('data'!$C$20,0,D1087)*I1086-OFFSET('data'!$C$17,0,D1087)*K1086)*$C1087/60</f>
        <v>311.747907639088</v>
      </c>
      <c r="L1087" s="23">
        <f>$A1087/60</f>
        <v>90.25</v>
      </c>
      <c r="M1087" s="19">
        <f>I1087/'data'!$C$15*1000</f>
        <v>3.5</v>
      </c>
      <c r="N1087" s="19">
        <f>N1086+'data'!$G$21*(M1086-N1086)/60*C1086</f>
        <v>3.49999037961475</v>
      </c>
      <c r="O1087" s="20">
        <f>IF(N1087&lt;='data'!$G$22,1.89,1.47)</f>
        <v>1.47</v>
      </c>
      <c r="P1087" s="19">
        <f>$A1087</f>
        <v>5415</v>
      </c>
      <c r="Q1087" s="20">
        <f>'data'!$G$23-'data'!$G$23*(1-('data'!$G$22^O1087)/('data'!$G$22^O1087+N1087^O1087))</f>
        <v>41.0708075705417</v>
      </c>
      <c r="R1087" s="20">
        <f>VLOOKUP(IF(P1087-'data'!$G$24&lt;0,0,P1087-'data'!$G$24),P2:Q1104,2)</f>
        <v>41.0708120634582</v>
      </c>
    </row>
    <row r="1088" ht="20.05" customHeight="1">
      <c r="A1088" s="17">
        <f>$A1087+C1087</f>
        <v>5420</v>
      </c>
      <c r="B1088" s="18">
        <v>3.5</v>
      </c>
      <c r="C1088" s="19">
        <v>5</v>
      </c>
      <c r="D1088" t="b" s="20">
        <v>0</v>
      </c>
      <c r="E1088" s="21"/>
      <c r="F1088" s="22">
        <f>3600*(B1088*'data'!$C$15/1000-H1088-I1087)/C1088</f>
        <v>588.3356670962499</v>
      </c>
      <c r="G1088" s="22">
        <f>IF(F1088&gt;'data'!$H$28,'data'!$H$28,IF(F1088&lt;0,0,F1088))</f>
        <v>588.3356670962499</v>
      </c>
      <c r="H1088" s="22">
        <f>(J1088*'data'!$C$16+K1088*OFFSET('data'!$C$17,0,D1088)-I1087*(OFFSET('data'!$C$18,0,D1088)+'data'!$C$19+OFFSET('data'!$C$20,0,D1088)))*$C1088/60</f>
        <v>-0.817132870967029</v>
      </c>
      <c r="I1088" s="22">
        <f>(G1088/60)*$C1088/60+H1088+I1087</f>
        <v>22.9087323943552</v>
      </c>
      <c r="J1088" s="22">
        <f>J1087+('data'!$C$19*I1087-'data'!$C$16*J1087)*$C1088/60</f>
        <v>94.1852461278733</v>
      </c>
      <c r="K1088" s="22">
        <f>K1087+(OFFSET('data'!$C$20,0,D1088)*I1087-OFFSET('data'!$C$17,0,D1088)*K1087)*$C1088/60</f>
        <v>311.987097866149</v>
      </c>
      <c r="L1088" s="23">
        <f>$A1088/60</f>
        <v>90.3333333333333</v>
      </c>
      <c r="M1088" s="19">
        <f>I1088/'data'!$C$15*1000</f>
        <v>3.5</v>
      </c>
      <c r="N1088" s="19">
        <f>N1087+'data'!$G$21*(M1087-N1087)/60*C1087</f>
        <v>3.49999049281987</v>
      </c>
      <c r="O1088" s="20">
        <f>IF(N1088&lt;='data'!$G$22,1.89,1.47)</f>
        <v>1.47</v>
      </c>
      <c r="P1088" s="19">
        <f>$A1088</f>
        <v>5420</v>
      </c>
      <c r="Q1088" s="20">
        <f>'data'!$G$23-'data'!$G$23*(1-('data'!$G$22^O1088)/('data'!$G$22^O1088+N1088^O1088))</f>
        <v>41.0708064801603</v>
      </c>
      <c r="R1088" s="20">
        <f>VLOOKUP(IF(P1088-'data'!$G$24&lt;0,0,P1088-'data'!$G$24),P2:Q1104,2)</f>
        <v>41.0708109202076</v>
      </c>
    </row>
    <row r="1089" ht="20.05" customHeight="1">
      <c r="A1089" s="17">
        <f>$A1088+C1088</f>
        <v>5425</v>
      </c>
      <c r="B1089" s="18">
        <v>3.5</v>
      </c>
      <c r="C1089" s="19">
        <v>5</v>
      </c>
      <c r="D1089" t="b" s="20">
        <v>0</v>
      </c>
      <c r="E1089" s="21"/>
      <c r="F1089" s="22">
        <f>3600*(B1089*'data'!$C$15/1000-H1089-I1088)/C1089</f>
        <v>588.274141992921</v>
      </c>
      <c r="G1089" s="22">
        <f>IF(F1089&gt;'data'!$H$28,'data'!$H$28,IF(F1089&lt;0,0,F1089))</f>
        <v>588.274141992921</v>
      </c>
      <c r="H1089" s="22">
        <f>(J1089*'data'!$C$16+K1089*OFFSET('data'!$C$17,0,D1089)-I1088*(OFFSET('data'!$C$18,0,D1089)+'data'!$C$19+OFFSET('data'!$C$20,0,D1089)))*$C1089/60</f>
        <v>-0.817047419434628</v>
      </c>
      <c r="I1089" s="22">
        <f>(G1089/60)*$C1089/60+H1089+I1088</f>
        <v>22.9087323943552</v>
      </c>
      <c r="J1089" s="22">
        <f>J1088+('data'!$C$19*I1088-'data'!$C$16*J1088)*$C1089/60</f>
        <v>94.1861916692005</v>
      </c>
      <c r="K1089" s="22">
        <f>K1088+(OFFSET('data'!$C$20,0,D1089)*I1088-OFFSET('data'!$C$17,0,D1089)*K1088)*$C1089/60</f>
        <v>312.226208163742</v>
      </c>
      <c r="L1089" s="23">
        <f>$A1089/60</f>
        <v>90.4166666666667</v>
      </c>
      <c r="M1089" s="19">
        <f>I1089/'data'!$C$15*1000</f>
        <v>3.5</v>
      </c>
      <c r="N1089" s="19">
        <f>N1088+'data'!$G$21*(M1088-N1088)/60*C1088</f>
        <v>3.49999060469289</v>
      </c>
      <c r="O1089" s="20">
        <f>IF(N1089&lt;='data'!$G$22,1.89,1.47)</f>
        <v>1.47</v>
      </c>
      <c r="P1089" s="19">
        <f>$A1089</f>
        <v>5425</v>
      </c>
      <c r="Q1089" s="20">
        <f>'data'!$G$23-'data'!$G$23*(1-('data'!$G$22^O1089)/('data'!$G$22^O1089+N1089^O1089))</f>
        <v>41.0708054026097</v>
      </c>
      <c r="R1089" s="20">
        <f>VLOOKUP(IF(P1089-'data'!$G$24&lt;0,0,P1089-'data'!$G$24),P2:Q1104,2)</f>
        <v>41.0708097904098</v>
      </c>
    </row>
    <row r="1090" ht="20.05" customHeight="1">
      <c r="A1090" s="17">
        <f>$A1089+C1089</f>
        <v>5430</v>
      </c>
      <c r="B1090" s="18">
        <v>3.5</v>
      </c>
      <c r="C1090" s="19">
        <v>5</v>
      </c>
      <c r="D1090" t="b" s="20">
        <v>0</v>
      </c>
      <c r="E1090" s="21"/>
      <c r="F1090" s="22">
        <f>3600*(B1090*'data'!$C$15/1000-H1090-I1089)/C1090</f>
        <v>588.212659558992</v>
      </c>
      <c r="G1090" s="22">
        <f>IF(F1090&gt;'data'!$H$28,'data'!$H$28,IF(F1090&lt;0,0,F1090))</f>
        <v>588.212659558992</v>
      </c>
      <c r="H1090" s="22">
        <f>(J1090*'data'!$C$16+K1090*OFFSET('data'!$C$17,0,D1090)-I1089*(OFFSET('data'!$C$18,0,D1090)+'data'!$C$19+OFFSET('data'!$C$20,0,D1090)))*$C1090/60</f>
        <v>-0.816962027165281</v>
      </c>
      <c r="I1090" s="22">
        <f>(G1090/60)*$C1090/60+H1090+I1089</f>
        <v>22.9087323943552</v>
      </c>
      <c r="J1090" s="22">
        <f>J1089+('data'!$C$19*I1089-'data'!$C$16*J1089)*$C1090/60</f>
        <v>94.1871316617531</v>
      </c>
      <c r="K1090" s="22">
        <f>K1089+(OFFSET('data'!$C$20,0,D1090)*I1089-OFFSET('data'!$C$17,0,D1090)*K1089)*$C1090/60</f>
        <v>312.465238558577</v>
      </c>
      <c r="L1090" s="23">
        <f>$A1090/60</f>
        <v>90.5</v>
      </c>
      <c r="M1090" s="19">
        <f>I1090/'data'!$C$15*1000</f>
        <v>3.5</v>
      </c>
      <c r="N1090" s="19">
        <f>N1089+'data'!$G$21*(M1089-N1089)/60*C1089</f>
        <v>3.49999071524947</v>
      </c>
      <c r="O1090" s="20">
        <f>IF(N1090&lt;='data'!$G$22,1.89,1.47)</f>
        <v>1.47</v>
      </c>
      <c r="P1090" s="19">
        <f>$A1090</f>
        <v>5430</v>
      </c>
      <c r="Q1090" s="20">
        <f>'data'!$G$23-'data'!$G$23*(1-('data'!$G$22^O1090)/('data'!$G$22^O1090+N1090^O1090))</f>
        <v>41.070804337739</v>
      </c>
      <c r="R1090" s="20">
        <f>VLOOKUP(IF(P1090-'data'!$G$24&lt;0,0,P1090-'data'!$G$24),P2:Q1104,2)</f>
        <v>41.0708086739067</v>
      </c>
    </row>
    <row r="1091" ht="20.05" customHeight="1">
      <c r="A1091" s="17">
        <f>$A1090+C1090</f>
        <v>5435</v>
      </c>
      <c r="B1091" s="18">
        <v>3.5</v>
      </c>
      <c r="C1091" s="19">
        <v>5</v>
      </c>
      <c r="D1091" t="b" s="20">
        <v>0</v>
      </c>
      <c r="E1091" s="21"/>
      <c r="F1091" s="22">
        <f>3600*(B1091*'data'!$C$15/1000-H1091-I1090)/C1091</f>
        <v>588.151219650453</v>
      </c>
      <c r="G1091" s="22">
        <f>IF(F1091&gt;'data'!$H$28,'data'!$H$28,IF(F1091&lt;0,0,F1091))</f>
        <v>588.151219650453</v>
      </c>
      <c r="H1091" s="22">
        <f>(J1091*'data'!$C$16+K1091*OFFSET('data'!$C$17,0,D1091)-I1090*(OFFSET('data'!$C$18,0,D1091)+'data'!$C$19+OFFSET('data'!$C$20,0,D1091)))*$C1091/60</f>
        <v>-0.816876693958978</v>
      </c>
      <c r="I1091" s="22">
        <f>(G1091/60)*$C1091/60+H1091+I1090</f>
        <v>22.9087323943552</v>
      </c>
      <c r="J1091" s="22">
        <f>J1090+('data'!$C$19*I1090-'data'!$C$16*J1090)*$C1091/60</f>
        <v>94.1880661380934</v>
      </c>
      <c r="K1091" s="22">
        <f>K1090+(OFFSET('data'!$C$20,0,D1091)*I1090-OFFSET('data'!$C$17,0,D1091)*K1090)*$C1091/60</f>
        <v>312.704189077355</v>
      </c>
      <c r="L1091" s="23">
        <f>$A1091/60</f>
        <v>90.5833333333333</v>
      </c>
      <c r="M1091" s="19">
        <f>I1091/'data'!$C$15*1000</f>
        <v>3.5</v>
      </c>
      <c r="N1091" s="19">
        <f>N1090+'data'!$G$21*(M1090-N1090)/60*C1090</f>
        <v>3.49999082450511</v>
      </c>
      <c r="O1091" s="20">
        <f>IF(N1091&lt;='data'!$G$22,1.89,1.47)</f>
        <v>1.47</v>
      </c>
      <c r="P1091" s="19">
        <f>$A1091</f>
        <v>5435</v>
      </c>
      <c r="Q1091" s="20">
        <f>'data'!$G$23-'data'!$G$23*(1-('data'!$G$22^O1091)/('data'!$G$22^O1091+N1091^O1091))</f>
        <v>41.0708032853988</v>
      </c>
      <c r="R1091" s="20">
        <f>VLOOKUP(IF(P1091-'data'!$G$24&lt;0,0,P1091-'data'!$G$24),P2:Q1104,2)</f>
        <v>41.0708075705417</v>
      </c>
    </row>
    <row r="1092" ht="20.05" customHeight="1">
      <c r="A1092" s="17">
        <f>$A1091+C1091</f>
        <v>5440</v>
      </c>
      <c r="B1092" s="18">
        <v>3.5</v>
      </c>
      <c r="C1092" s="19">
        <v>5</v>
      </c>
      <c r="D1092" t="b" s="20">
        <v>0</v>
      </c>
      <c r="E1092" s="21"/>
      <c r="F1092" s="22">
        <f>3600*(B1092*'data'!$C$15/1000-H1092-I1091)/C1092</f>
        <v>588.089822124110</v>
      </c>
      <c r="G1092" s="22">
        <f>IF(F1092&gt;'data'!$H$28,'data'!$H$28,IF(F1092&lt;0,0,F1092))</f>
        <v>588.089822124110</v>
      </c>
      <c r="H1092" s="22">
        <f>(J1092*'data'!$C$16+K1092*OFFSET('data'!$C$17,0,D1092)-I1091*(OFFSET('data'!$C$18,0,D1092)+'data'!$C$19+OFFSET('data'!$C$20,0,D1092)))*$C1092/60</f>
        <v>-0.816791419616834</v>
      </c>
      <c r="I1092" s="22">
        <f>(G1092/60)*$C1092/60+H1092+I1091</f>
        <v>22.9087323943552</v>
      </c>
      <c r="J1092" s="22">
        <f>J1091+('data'!$C$19*I1091-'data'!$C$16*J1091)*$C1092/60</f>
        <v>94.1889951305925</v>
      </c>
      <c r="K1092" s="22">
        <f>K1091+(OFFSET('data'!$C$20,0,D1092)*I1091-OFFSET('data'!$C$17,0,D1092)*K1091)*$C1092/60</f>
        <v>312.943059746768</v>
      </c>
      <c r="L1092" s="23">
        <f>$A1092/60</f>
        <v>90.6666666666667</v>
      </c>
      <c r="M1092" s="19">
        <f>I1092/'data'!$C$15*1000</f>
        <v>3.5</v>
      </c>
      <c r="N1092" s="19">
        <f>N1091+'data'!$G$21*(M1091-N1091)/60*C1091</f>
        <v>3.49999093247511</v>
      </c>
      <c r="O1092" s="20">
        <f>IF(N1092&lt;='data'!$G$22,1.89,1.47)</f>
        <v>1.47</v>
      </c>
      <c r="P1092" s="19">
        <f>$A1092</f>
        <v>5440</v>
      </c>
      <c r="Q1092" s="20">
        <f>'data'!$G$23-'data'!$G$23*(1-('data'!$G$22^O1092)/('data'!$G$22^O1092+N1092^O1092))</f>
        <v>41.0708022454418</v>
      </c>
      <c r="R1092" s="20">
        <f>VLOOKUP(IF(P1092-'data'!$G$24&lt;0,0,P1092-'data'!$G$24),P2:Q1104,2)</f>
        <v>41.0708064801603</v>
      </c>
    </row>
    <row r="1093" ht="20.05" customHeight="1">
      <c r="A1093" s="17">
        <f>$A1092+C1092</f>
        <v>5445</v>
      </c>
      <c r="B1093" s="18">
        <v>3.5</v>
      </c>
      <c r="C1093" s="19">
        <v>5</v>
      </c>
      <c r="D1093" t="b" s="20">
        <v>0</v>
      </c>
      <c r="E1093" s="21"/>
      <c r="F1093" s="22">
        <f>3600*(B1093*'data'!$C$15/1000-H1093-I1092)/C1093</f>
        <v>588.028466837568</v>
      </c>
      <c r="G1093" s="22">
        <f>IF(F1093&gt;'data'!$H$28,'data'!$H$28,IF(F1093&lt;0,0,F1093))</f>
        <v>588.028466837568</v>
      </c>
      <c r="H1093" s="22">
        <f>(J1093*'data'!$C$16+K1093*OFFSET('data'!$C$17,0,D1093)-I1092*(OFFSET('data'!$C$18,0,D1093)+'data'!$C$19+OFFSET('data'!$C$20,0,D1093)))*$C1093/60</f>
        <v>-0.816706203941082</v>
      </c>
      <c r="I1093" s="22">
        <f>(G1093/60)*$C1093/60+H1093+I1092</f>
        <v>22.9087323943552</v>
      </c>
      <c r="J1093" s="22">
        <f>J1092+('data'!$C$19*I1092-'data'!$C$16*J1092)*$C1093/60</f>
        <v>94.1899186714315</v>
      </c>
      <c r="K1093" s="22">
        <f>K1092+(OFFSET('data'!$C$20,0,D1093)*I1092-OFFSET('data'!$C$17,0,D1093)*K1092)*$C1093/60</f>
        <v>313.181850593499</v>
      </c>
      <c r="L1093" s="23">
        <f>$A1093/60</f>
        <v>90.75</v>
      </c>
      <c r="M1093" s="19">
        <f>I1093/'data'!$C$15*1000</f>
        <v>3.5</v>
      </c>
      <c r="N1093" s="19">
        <f>N1092+'data'!$G$21*(M1092-N1092)/60*C1092</f>
        <v>3.49999103917461</v>
      </c>
      <c r="O1093" s="20">
        <f>IF(N1093&lt;='data'!$G$22,1.89,1.47)</f>
        <v>1.47</v>
      </c>
      <c r="P1093" s="19">
        <f>$A1093</f>
        <v>5445</v>
      </c>
      <c r="Q1093" s="20">
        <f>'data'!$G$23-'data'!$G$23*(1-('data'!$G$22^O1093)/('data'!$G$22^O1093+N1093^O1093))</f>
        <v>41.0708012177222</v>
      </c>
      <c r="R1093" s="20">
        <f>VLOOKUP(IF(P1093-'data'!$G$24&lt;0,0,P1093-'data'!$G$24),P2:Q1104,2)</f>
        <v>41.0708054026097</v>
      </c>
    </row>
    <row r="1094" ht="20.05" customHeight="1">
      <c r="A1094" s="17">
        <f>$A1093+C1093</f>
        <v>5450</v>
      </c>
      <c r="B1094" s="18">
        <v>3.5</v>
      </c>
      <c r="C1094" s="19">
        <v>5</v>
      </c>
      <c r="D1094" t="b" s="20">
        <v>0</v>
      </c>
      <c r="E1094" s="21"/>
      <c r="F1094" s="22">
        <f>3600*(B1094*'data'!$C$15/1000-H1094-I1093)/C1094</f>
        <v>587.967153649237</v>
      </c>
      <c r="G1094" s="22">
        <f>IF(F1094&gt;'data'!$H$28,'data'!$H$28,IF(F1094&lt;0,0,F1094))</f>
        <v>587.967153649237</v>
      </c>
      <c r="H1094" s="22">
        <f>(J1094*'data'!$C$16+K1094*OFFSET('data'!$C$17,0,D1094)-I1093*(OFFSET('data'!$C$18,0,D1094)+'data'!$C$19+OFFSET('data'!$C$20,0,D1094)))*$C1094/60</f>
        <v>-0.816621046735067</v>
      </c>
      <c r="I1094" s="22">
        <f>(G1094/60)*$C1094/60+H1094+I1093</f>
        <v>22.9087323943552</v>
      </c>
      <c r="J1094" s="22">
        <f>J1093+('data'!$C$19*I1093-'data'!$C$16*J1093)*$C1094/60</f>
        <v>94.1908367926027</v>
      </c>
      <c r="K1094" s="22">
        <f>K1093+(OFFSET('data'!$C$20,0,D1094)*I1093-OFFSET('data'!$C$17,0,D1094)*K1093)*$C1094/60</f>
        <v>313.420561644222</v>
      </c>
      <c r="L1094" s="23">
        <f>$A1094/60</f>
        <v>90.8333333333333</v>
      </c>
      <c r="M1094" s="19">
        <f>I1094/'data'!$C$15*1000</f>
        <v>3.5</v>
      </c>
      <c r="N1094" s="19">
        <f>N1093+'data'!$G$21*(M1093-N1093)/60*C1093</f>
        <v>3.49999114461855</v>
      </c>
      <c r="O1094" s="20">
        <f>IF(N1094&lt;='data'!$G$22,1.89,1.47)</f>
        <v>1.47</v>
      </c>
      <c r="P1094" s="19">
        <f>$A1094</f>
        <v>5450</v>
      </c>
      <c r="Q1094" s="20">
        <f>'data'!$G$23-'data'!$G$23*(1-('data'!$G$22^O1094)/('data'!$G$22^O1094+N1094^O1094))</f>
        <v>41.070800202096</v>
      </c>
      <c r="R1094" s="20">
        <f>VLOOKUP(IF(P1094-'data'!$G$24&lt;0,0,P1094-'data'!$G$24),P2:Q1104,2)</f>
        <v>41.070804337739</v>
      </c>
    </row>
    <row r="1095" ht="20.05" customHeight="1">
      <c r="A1095" s="17">
        <f>$A1094+C1094</f>
        <v>5455</v>
      </c>
      <c r="B1095" s="18">
        <v>3.5</v>
      </c>
      <c r="C1095" s="19">
        <v>5</v>
      </c>
      <c r="D1095" t="b" s="20">
        <v>0</v>
      </c>
      <c r="E1095" s="21"/>
      <c r="F1095" s="22">
        <f>3600*(B1095*'data'!$C$15/1000-H1095-I1094)/C1095</f>
        <v>587.905882418319</v>
      </c>
      <c r="G1095" s="22">
        <f>IF(F1095&gt;'data'!$H$28,'data'!$H$28,IF(F1095&lt;0,0,F1095))</f>
        <v>587.905882418319</v>
      </c>
      <c r="H1095" s="22">
        <f>(J1095*'data'!$C$16+K1095*OFFSET('data'!$C$17,0,D1095)-I1094*(OFFSET('data'!$C$18,0,D1095)+'data'!$C$19+OFFSET('data'!$C$20,0,D1095)))*$C1095/60</f>
        <v>-0.816535947803236</v>
      </c>
      <c r="I1095" s="22">
        <f>(G1095/60)*$C1095/60+H1095+I1094</f>
        <v>22.9087323943552</v>
      </c>
      <c r="J1095" s="22">
        <f>J1094+('data'!$C$19*I1094-'data'!$C$16*J1094)*$C1095/60</f>
        <v>94.19174952591069</v>
      </c>
      <c r="K1095" s="22">
        <f>K1094+(OFFSET('data'!$C$20,0,D1095)*I1094-OFFSET('data'!$C$17,0,D1095)*K1094)*$C1095/60</f>
        <v>313.659192925603</v>
      </c>
      <c r="L1095" s="23">
        <f>$A1095/60</f>
        <v>90.9166666666667</v>
      </c>
      <c r="M1095" s="19">
        <f>I1095/'data'!$C$15*1000</f>
        <v>3.5</v>
      </c>
      <c r="N1095" s="19">
        <f>N1094+'data'!$G$21*(M1094-N1094)/60*C1094</f>
        <v>3.49999124882171</v>
      </c>
      <c r="O1095" s="20">
        <f>IF(N1095&lt;='data'!$G$22,1.89,1.47)</f>
        <v>1.47</v>
      </c>
      <c r="P1095" s="19">
        <f>$A1095</f>
        <v>5455</v>
      </c>
      <c r="Q1095" s="20">
        <f>'data'!$G$23-'data'!$G$23*(1-('data'!$G$22^O1095)/('data'!$G$22^O1095+N1095^O1095))</f>
        <v>41.070799198421</v>
      </c>
      <c r="R1095" s="20">
        <f>VLOOKUP(IF(P1095-'data'!$G$24&lt;0,0,P1095-'data'!$G$24),P2:Q1104,2)</f>
        <v>41.0708032853988</v>
      </c>
    </row>
    <row r="1096" ht="20.05" customHeight="1">
      <c r="A1096" s="17">
        <f>$A1095+C1095</f>
        <v>5460</v>
      </c>
      <c r="B1096" s="18">
        <v>3.5</v>
      </c>
      <c r="C1096" s="19">
        <v>5</v>
      </c>
      <c r="D1096" t="b" s="20">
        <v>0</v>
      </c>
      <c r="E1096" s="21"/>
      <c r="F1096" s="22">
        <f>3600*(B1096*'data'!$C$15/1000-H1096-I1095)/C1096</f>
        <v>587.8446530048089</v>
      </c>
      <c r="G1096" s="22">
        <f>IF(F1096&gt;'data'!$H$28,'data'!$H$28,IF(F1096&lt;0,0,F1096))</f>
        <v>587.8446530048089</v>
      </c>
      <c r="H1096" s="22">
        <f>(J1096*'data'!$C$16+K1096*OFFSET('data'!$C$17,0,D1096)-I1095*(OFFSET('data'!$C$18,0,D1096)+'data'!$C$19+OFFSET('data'!$C$20,0,D1096)))*$C1096/60</f>
        <v>-0.816450906951138</v>
      </c>
      <c r="I1096" s="22">
        <f>(G1096/60)*$C1096/60+H1096+I1095</f>
        <v>22.9087323943552</v>
      </c>
      <c r="J1096" s="22">
        <f>J1095+('data'!$C$19*I1095-'data'!$C$16*J1095)*$C1096/60</f>
        <v>94.1926569029733</v>
      </c>
      <c r="K1096" s="22">
        <f>K1095+(OFFSET('data'!$C$20,0,D1096)*I1095-OFFSET('data'!$C$17,0,D1096)*K1095)*$C1096/60</f>
        <v>313.897744464297</v>
      </c>
      <c r="L1096" s="23">
        <f>$A1096/60</f>
        <v>91</v>
      </c>
      <c r="M1096" s="19">
        <f>I1096/'data'!$C$15*1000</f>
        <v>3.5</v>
      </c>
      <c r="N1096" s="19">
        <f>N1095+'data'!$G$21*(M1095-N1095)/60*C1095</f>
        <v>3.49999135179869</v>
      </c>
      <c r="O1096" s="20">
        <f>IF(N1096&lt;='data'!$G$22,1.89,1.47)</f>
        <v>1.47</v>
      </c>
      <c r="P1096" s="19">
        <f>$A1096</f>
        <v>5460</v>
      </c>
      <c r="Q1096" s="20">
        <f>'data'!$G$23-'data'!$G$23*(1-('data'!$G$22^O1096)/('data'!$G$22^O1096+N1096^O1096))</f>
        <v>41.0707982065565</v>
      </c>
      <c r="R1096" s="20">
        <f>VLOOKUP(IF(P1096-'data'!$G$24&lt;0,0,P1096-'data'!$G$24),P2:Q1104,2)</f>
        <v>41.0708022454418</v>
      </c>
    </row>
    <row r="1097" ht="20.05" customHeight="1">
      <c r="A1097" s="17">
        <f>$A1096+C1096</f>
        <v>5465</v>
      </c>
      <c r="B1097" s="18">
        <v>3.5</v>
      </c>
      <c r="C1097" s="19">
        <v>5</v>
      </c>
      <c r="D1097" t="b" s="20">
        <v>0</v>
      </c>
      <c r="E1097" s="21"/>
      <c r="F1097" s="22">
        <f>3600*(B1097*'data'!$C$15/1000-H1097-I1096)/C1097</f>
        <v>587.783465269486</v>
      </c>
      <c r="G1097" s="22">
        <f>IF(F1097&gt;'data'!$H$28,'data'!$H$28,IF(F1097&lt;0,0,F1097))</f>
        <v>587.783465269486</v>
      </c>
      <c r="H1097" s="22">
        <f>(J1097*'data'!$C$16+K1097*OFFSET('data'!$C$17,0,D1097)-I1096*(OFFSET('data'!$C$18,0,D1097)+'data'!$C$19+OFFSET('data'!$C$20,0,D1097)))*$C1097/60</f>
        <v>-0.816365923985412</v>
      </c>
      <c r="I1097" s="22">
        <f>(G1097/60)*$C1097/60+H1097+I1096</f>
        <v>22.9087323943552</v>
      </c>
      <c r="J1097" s="22">
        <f>J1096+('data'!$C$19*I1096-'data'!$C$16*J1096)*$C1097/60</f>
        <v>94.1935589552229</v>
      </c>
      <c r="K1097" s="22">
        <f>K1096+(OFFSET('data'!$C$20,0,D1097)*I1096-OFFSET('data'!$C$17,0,D1097)*K1096)*$C1097/60</f>
        <v>314.136216286952</v>
      </c>
      <c r="L1097" s="23">
        <f>$A1097/60</f>
        <v>91.0833333333333</v>
      </c>
      <c r="M1097" s="19">
        <f>I1097/'data'!$C$15*1000</f>
        <v>3.5</v>
      </c>
      <c r="N1097" s="19">
        <f>N1096+'data'!$G$21*(M1096-N1096)/60*C1096</f>
        <v>3.49999145356392</v>
      </c>
      <c r="O1097" s="20">
        <f>IF(N1097&lt;='data'!$G$22,1.89,1.47)</f>
        <v>1.47</v>
      </c>
      <c r="P1097" s="19">
        <f>$A1097</f>
        <v>5465</v>
      </c>
      <c r="Q1097" s="20">
        <f>'data'!$G$23-'data'!$G$23*(1-('data'!$G$22^O1097)/('data'!$G$22^O1097+N1097^O1097))</f>
        <v>41.0707972263634</v>
      </c>
      <c r="R1097" s="20">
        <f>VLOOKUP(IF(P1097-'data'!$G$24&lt;0,0,P1097-'data'!$G$24),P2:Q1104,2)</f>
        <v>41.0708012177222</v>
      </c>
    </row>
    <row r="1098" ht="20.05" customHeight="1">
      <c r="A1098" s="17">
        <f>$A1097+C1097</f>
        <v>5470</v>
      </c>
      <c r="B1098" s="18">
        <v>3.5</v>
      </c>
      <c r="C1098" s="19">
        <v>5</v>
      </c>
      <c r="D1098" t="b" s="20">
        <v>0</v>
      </c>
      <c r="E1098" s="21"/>
      <c r="F1098" s="22">
        <f>3600*(B1098*'data'!$C$15/1000-H1098-I1097)/C1098</f>
        <v>587.722319073912</v>
      </c>
      <c r="G1098" s="22">
        <f>IF(F1098&gt;'data'!$H$28,'data'!$H$28,IF(F1098&lt;0,0,F1098))</f>
        <v>587.722319073912</v>
      </c>
      <c r="H1098" s="22">
        <f>(J1098*'data'!$C$16+K1098*OFFSET('data'!$C$17,0,D1098)-I1097*(OFFSET('data'!$C$18,0,D1098)+'data'!$C$19+OFFSET('data'!$C$20,0,D1098)))*$C1098/60</f>
        <v>-0.816280998713781</v>
      </c>
      <c r="I1098" s="22">
        <f>(G1098/60)*$C1098/60+H1098+I1097</f>
        <v>22.9087323943552</v>
      </c>
      <c r="J1098" s="22">
        <f>J1097+('data'!$C$19*I1097-'data'!$C$16*J1097)*$C1098/60</f>
        <v>94.1944557139075</v>
      </c>
      <c r="K1098" s="22">
        <f>K1097+(OFFSET('data'!$C$20,0,D1098)*I1097-OFFSET('data'!$C$17,0,D1098)*K1097)*$C1098/60</f>
        <v>314.374608420206</v>
      </c>
      <c r="L1098" s="23">
        <f>$A1098/60</f>
        <v>91.1666666666667</v>
      </c>
      <c r="M1098" s="19">
        <f>I1098/'data'!$C$15*1000</f>
        <v>3.5</v>
      </c>
      <c r="N1098" s="19">
        <f>N1097+'data'!$G$21*(M1097-N1097)/60*C1097</f>
        <v>3.49999155413166</v>
      </c>
      <c r="O1098" s="20">
        <f>IF(N1098&lt;='data'!$G$22,1.89,1.47)</f>
        <v>1.47</v>
      </c>
      <c r="P1098" s="19">
        <f>$A1098</f>
        <v>5470</v>
      </c>
      <c r="Q1098" s="20">
        <f>'data'!$G$23-'data'!$G$23*(1-('data'!$G$22^O1098)/('data'!$G$22^O1098+N1098^O1098))</f>
        <v>41.0707962577045</v>
      </c>
      <c r="R1098" s="20">
        <f>VLOOKUP(IF(P1098-'data'!$G$24&lt;0,0,P1098-'data'!$G$24),P2:Q1104,2)</f>
        <v>41.070800202096</v>
      </c>
    </row>
    <row r="1099" ht="20.05" customHeight="1">
      <c r="A1099" s="17">
        <f>$A1098+C1098</f>
        <v>5475</v>
      </c>
      <c r="B1099" s="18">
        <v>3.5</v>
      </c>
      <c r="C1099" s="19">
        <v>5</v>
      </c>
      <c r="D1099" t="b" s="20">
        <v>0</v>
      </c>
      <c r="E1099" s="21"/>
      <c r="F1099" s="22">
        <f>3600*(B1099*'data'!$C$15/1000-H1099-I1098)/C1099</f>
        <v>587.661214280425</v>
      </c>
      <c r="G1099" s="22">
        <f>IF(F1099&gt;'data'!$H$28,'data'!$H$28,IF(F1099&lt;0,0,F1099))</f>
        <v>587.661214280425</v>
      </c>
      <c r="H1099" s="22">
        <f>(J1099*'data'!$C$16+K1099*OFFSET('data'!$C$17,0,D1099)-I1098*(OFFSET('data'!$C$18,0,D1099)+'data'!$C$19+OFFSET('data'!$C$20,0,D1099)))*$C1099/60</f>
        <v>-0.8161961309450499</v>
      </c>
      <c r="I1099" s="22">
        <f>(G1099/60)*$C1099/60+H1099+I1098</f>
        <v>22.9087323943552</v>
      </c>
      <c r="J1099" s="22">
        <f>J1098+('data'!$C$19*I1098-'data'!$C$16*J1098)*$C1099/60</f>
        <v>94.1953472100915</v>
      </c>
      <c r="K1099" s="22">
        <f>K1098+(OFFSET('data'!$C$20,0,D1099)*I1098-OFFSET('data'!$C$17,0,D1099)*K1098)*$C1099/60</f>
        <v>314.612920890689</v>
      </c>
      <c r="L1099" s="23">
        <f>$A1099/60</f>
        <v>91.25</v>
      </c>
      <c r="M1099" s="19">
        <f>I1099/'data'!$C$15*1000</f>
        <v>3.5</v>
      </c>
      <c r="N1099" s="19">
        <f>N1098+'data'!$G$21*(M1098-N1098)/60*C1098</f>
        <v>3.49999165351599</v>
      </c>
      <c r="O1099" s="20">
        <f>IF(N1099&lt;='data'!$G$22,1.89,1.47)</f>
        <v>1.47</v>
      </c>
      <c r="P1099" s="19">
        <f>$A1099</f>
        <v>5475</v>
      </c>
      <c r="Q1099" s="20">
        <f>'data'!$G$23-'data'!$G$23*(1-('data'!$G$22^O1099)/('data'!$G$22^O1099+N1099^O1099))</f>
        <v>41.0707953004441</v>
      </c>
      <c r="R1099" s="20">
        <f>VLOOKUP(IF(P1099-'data'!$G$24&lt;0,0,P1099-'data'!$G$24),P2:Q1104,2)</f>
        <v>41.070799198421</v>
      </c>
    </row>
    <row r="1100" ht="20.05" customHeight="1">
      <c r="A1100" s="17">
        <f>$A1099+C1099</f>
        <v>5480</v>
      </c>
      <c r="B1100" s="18">
        <v>3.5</v>
      </c>
      <c r="C1100" s="19">
        <v>5</v>
      </c>
      <c r="D1100" t="b" s="20">
        <v>0</v>
      </c>
      <c r="E1100" s="21"/>
      <c r="F1100" s="22">
        <f>3600*(B1100*'data'!$C$15/1000-H1100-I1099)/C1100</f>
        <v>587.600150752137</v>
      </c>
      <c r="G1100" s="22">
        <f>IF(F1100&gt;'data'!$H$28,'data'!$H$28,IF(F1100&lt;0,0,F1100))</f>
        <v>587.600150752137</v>
      </c>
      <c r="H1100" s="22">
        <f>(J1100*'data'!$C$16+K1100*OFFSET('data'!$C$17,0,D1100)-I1099*(OFFSET('data'!$C$18,0,D1100)+'data'!$C$19+OFFSET('data'!$C$20,0,D1100)))*$C1100/60</f>
        <v>-0.816111320489094</v>
      </c>
      <c r="I1100" s="22">
        <f>(G1100/60)*$C1100/60+H1100+I1099</f>
        <v>22.9087323943552</v>
      </c>
      <c r="J1100" s="22">
        <f>J1099+('data'!$C$19*I1099-'data'!$C$16*J1099)*$C1100/60</f>
        <v>94.19623347465721</v>
      </c>
      <c r="K1100" s="22">
        <f>K1099+(OFFSET('data'!$C$20,0,D1100)*I1099-OFFSET('data'!$C$17,0,D1100)*K1099)*$C1100/60</f>
        <v>314.851153725022</v>
      </c>
      <c r="L1100" s="23">
        <f>$A1100/60</f>
        <v>91.3333333333333</v>
      </c>
      <c r="M1100" s="19">
        <f>I1100/'data'!$C$15*1000</f>
        <v>3.5</v>
      </c>
      <c r="N1100" s="19">
        <f>N1099+'data'!$G$21*(M1099-N1099)/60*C1099</f>
        <v>3.49999175173085</v>
      </c>
      <c r="O1100" s="20">
        <f>IF(N1100&lt;='data'!$G$22,1.89,1.47)</f>
        <v>1.47</v>
      </c>
      <c r="P1100" s="19">
        <f>$A1100</f>
        <v>5480</v>
      </c>
      <c r="Q1100" s="20">
        <f>'data'!$G$23-'data'!$G$23*(1-('data'!$G$22^O1100)/('data'!$G$22^O1100+N1100^O1100))</f>
        <v>41.070794354448</v>
      </c>
      <c r="R1100" s="20">
        <f>VLOOKUP(IF(P1100-'data'!$G$24&lt;0,0,P1100-'data'!$G$24),P2:Q1104,2)</f>
        <v>41.0707982065565</v>
      </c>
    </row>
    <row r="1101" ht="20.05" customHeight="1">
      <c r="A1101" s="17">
        <f>$A1100+C1100</f>
        <v>5485</v>
      </c>
      <c r="B1101" s="18">
        <v>3.5</v>
      </c>
      <c r="C1101" s="19">
        <v>5</v>
      </c>
      <c r="D1101" t="b" s="20">
        <v>0</v>
      </c>
      <c r="E1101" s="21"/>
      <c r="F1101" s="22">
        <f>3600*(B1101*'data'!$C$15/1000-H1101-I1100)/C1101</f>
        <v>587.539128352926</v>
      </c>
      <c r="G1101" s="22">
        <f>IF(F1101&gt;'data'!$H$28,'data'!$H$28,IF(F1101&lt;0,0,F1101))</f>
        <v>587.539128352926</v>
      </c>
      <c r="H1101" s="22">
        <f>(J1101*'data'!$C$16+K1101*OFFSET('data'!$C$17,0,D1101)-I1100*(OFFSET('data'!$C$18,0,D1101)+'data'!$C$19+OFFSET('data'!$C$20,0,D1101)))*$C1101/60</f>
        <v>-0.816026567156857</v>
      </c>
      <c r="I1101" s="22">
        <f>(G1101/60)*$C1101/60+H1101+I1100</f>
        <v>22.9087323943552</v>
      </c>
      <c r="J1101" s="22">
        <f>J1100+('data'!$C$19*I1100-'data'!$C$16*J1100)*$C1101/60</f>
        <v>94.1971145383056</v>
      </c>
      <c r="K1101" s="22">
        <f>K1100+(OFFSET('data'!$C$20,0,D1101)*I1100-OFFSET('data'!$C$17,0,D1101)*K1100)*$C1101/60</f>
        <v>315.089306949816</v>
      </c>
      <c r="L1101" s="23">
        <f>$A1101/60</f>
        <v>91.4166666666667</v>
      </c>
      <c r="M1101" s="19">
        <f>I1101/'data'!$C$15*1000</f>
        <v>3.5</v>
      </c>
      <c r="N1101" s="19">
        <f>N1100+'data'!$G$21*(M1100-N1100)/60*C1100</f>
        <v>3.49999184878999</v>
      </c>
      <c r="O1101" s="20">
        <f>IF(N1101&lt;='data'!$G$22,1.89,1.47)</f>
        <v>1.47</v>
      </c>
      <c r="P1101" s="19">
        <f>$A1101</f>
        <v>5485</v>
      </c>
      <c r="Q1101" s="20">
        <f>'data'!$G$23-'data'!$G$23*(1-('data'!$G$22^O1101)/('data'!$G$22^O1101+N1101^O1101))</f>
        <v>41.0707934195837</v>
      </c>
      <c r="R1101" s="20">
        <f>VLOOKUP(IF(P1101-'data'!$G$24&lt;0,0,P1101-'data'!$G$24),P2:Q1104,2)</f>
        <v>41.0707972263634</v>
      </c>
    </row>
    <row r="1102" ht="20.05" customHeight="1">
      <c r="A1102" s="17">
        <f>$A1101+C1101</f>
        <v>5490</v>
      </c>
      <c r="B1102" s="18">
        <v>3.5</v>
      </c>
      <c r="C1102" s="19">
        <v>5</v>
      </c>
      <c r="D1102" t="b" s="20">
        <v>0</v>
      </c>
      <c r="E1102" s="21"/>
      <c r="F1102" s="22">
        <f>3600*(B1102*'data'!$C$15/1000-H1102-I1101)/C1102</f>
        <v>587.478146947435</v>
      </c>
      <c r="G1102" s="22">
        <f>IF(F1102&gt;'data'!$H$28,'data'!$H$28,IF(F1102&lt;0,0,F1102))</f>
        <v>587.478146947435</v>
      </c>
      <c r="H1102" s="22">
        <f>(J1102*'data'!$C$16+K1102*OFFSET('data'!$C$17,0,D1102)-I1101*(OFFSET('data'!$C$18,0,D1102)+'data'!$C$19+OFFSET('data'!$C$20,0,D1102)))*$C1102/60</f>
        <v>-0.815941870760341</v>
      </c>
      <c r="I1102" s="22">
        <f>(G1102/60)*$C1102/60+H1102+I1101</f>
        <v>22.9087323943552</v>
      </c>
      <c r="J1102" s="22">
        <f>J1101+('data'!$C$19*I1101-'data'!$C$16*J1101)*$C1102/60</f>
        <v>94.1979904315576</v>
      </c>
      <c r="K1102" s="22">
        <f>K1101+(OFFSET('data'!$C$20,0,D1102)*I1101-OFFSET('data'!$C$17,0,D1102)*K1101)*$C1102/60</f>
        <v>315.327380591674</v>
      </c>
      <c r="L1102" s="23">
        <f>$A1102/60</f>
        <v>91.5</v>
      </c>
      <c r="M1102" s="19">
        <f>I1102/'data'!$C$15*1000</f>
        <v>3.5</v>
      </c>
      <c r="N1102" s="19">
        <f>N1101+'data'!$G$21*(M1101-N1101)/60*C1101</f>
        <v>3.49999194470702</v>
      </c>
      <c r="O1102" s="20">
        <f>IF(N1102&lt;='data'!$G$22,1.89,1.47)</f>
        <v>1.47</v>
      </c>
      <c r="P1102" s="19">
        <f>$A1102</f>
        <v>5490</v>
      </c>
      <c r="Q1102" s="20">
        <f>'data'!$G$23-'data'!$G$23*(1-('data'!$G$22^O1102)/('data'!$G$22^O1102+N1102^O1102))</f>
        <v>41.0707924957201</v>
      </c>
      <c r="R1102" s="20">
        <f>VLOOKUP(IF(P1102-'data'!$G$24&lt;0,0,P1102-'data'!$G$24),P2:Q1104,2)</f>
        <v>41.0707962577045</v>
      </c>
    </row>
    <row r="1103" ht="20.05" customHeight="1">
      <c r="A1103" s="17">
        <f>$A1102+C1102</f>
        <v>5495</v>
      </c>
      <c r="B1103" s="18">
        <v>3.5</v>
      </c>
      <c r="C1103" s="19">
        <v>5</v>
      </c>
      <c r="D1103" t="b" s="20">
        <v>0</v>
      </c>
      <c r="E1103" s="21"/>
      <c r="F1103" s="22">
        <f>3600*(B1103*'data'!$C$15/1000-H1103-I1102)/C1103</f>
        <v>587.417206401063</v>
      </c>
      <c r="G1103" s="22">
        <f>IF(F1103&gt;'data'!$H$28,'data'!$H$28,IF(F1103&lt;0,0,F1103))</f>
        <v>587.417206401063</v>
      </c>
      <c r="H1103" s="22">
        <f>(J1103*'data'!$C$16+K1103*OFFSET('data'!$C$17,0,D1103)-I1102*(OFFSET('data'!$C$18,0,D1103)+'data'!$C$19+OFFSET('data'!$C$20,0,D1103)))*$C1103/60</f>
        <v>-0.815857231112603</v>
      </c>
      <c r="I1103" s="22">
        <f>(G1103/60)*$C1103/60+H1103+I1102</f>
        <v>22.9087323943552</v>
      </c>
      <c r="J1103" s="22">
        <f>J1102+('data'!$C$19*I1102-'data'!$C$16*J1102)*$C1103/60</f>
        <v>94.1988611847549</v>
      </c>
      <c r="K1103" s="22">
        <f>K1102+(OFFSET('data'!$C$20,0,D1103)*I1102-OFFSET('data'!$C$17,0,D1103)*K1102)*$C1103/60</f>
        <v>315.565374677191</v>
      </c>
      <c r="L1103" s="23">
        <f>$A1103/60</f>
        <v>91.5833333333333</v>
      </c>
      <c r="M1103" s="19">
        <f>I1103/'data'!$C$15*1000</f>
        <v>3.5</v>
      </c>
      <c r="N1103" s="19">
        <f>N1102+'data'!$G$21*(M1102-N1102)/60*C1102</f>
        <v>3.49999203949537</v>
      </c>
      <c r="O1103" s="20">
        <f>IF(N1103&lt;='data'!$G$22,1.89,1.47)</f>
        <v>1.47</v>
      </c>
      <c r="P1103" s="19">
        <f>$A1103</f>
        <v>5495</v>
      </c>
      <c r="Q1103" s="20">
        <f>'data'!$G$23-'data'!$G$23*(1-('data'!$G$22^O1103)/('data'!$G$22^O1103+N1103^O1103))</f>
        <v>41.0707915827279</v>
      </c>
      <c r="R1103" s="20">
        <f>VLOOKUP(IF(P1103-'data'!$G$24&lt;0,0,P1103-'data'!$G$24),P2:Q1104,2)</f>
        <v>41.0707953004441</v>
      </c>
    </row>
    <row r="1104" ht="20.05" customHeight="1">
      <c r="A1104" s="24">
        <f>$A1103+C1103</f>
        <v>5500</v>
      </c>
      <c r="B1104" s="18">
        <v>3.5</v>
      </c>
      <c r="C1104" s="19">
        <v>5</v>
      </c>
      <c r="D1104" t="b" s="20">
        <v>0</v>
      </c>
      <c r="E1104" s="21"/>
      <c r="F1104" s="22">
        <f>3600*(B1104*'data'!$C$15/1000-H1104-I1103)/C1104</f>
        <v>587.356306579968</v>
      </c>
      <c r="G1104" s="22">
        <f>IF(F1104&gt;'data'!$H$28,'data'!$H$28,IF(F1104&lt;0,0,F1104))</f>
        <v>587.356306579968</v>
      </c>
      <c r="H1104" s="22">
        <f>(J1104*'data'!$C$16+K1104*OFFSET('data'!$C$17,0,D1104)-I1103*(OFFSET('data'!$C$18,0,D1104)+'data'!$C$19+OFFSET('data'!$C$20,0,D1104)))*$C1104/60</f>
        <v>-0.815772648027749</v>
      </c>
      <c r="I1104" s="22">
        <f>(G1104/60)*$C1104/60+H1104+I1103</f>
        <v>22.9087323943552</v>
      </c>
      <c r="J1104" s="22">
        <f>J1103+('data'!$C$19*I1103-'data'!$C$16*J1103)*$C1104/60</f>
        <v>94.1997268280611</v>
      </c>
      <c r="K1104" s="22">
        <f>K1103+(OFFSET('data'!$C$20,0,D1104)*I1103-OFFSET('data'!$C$17,0,D1104)*K1103)*$C1104/60</f>
        <v>315.803289232951</v>
      </c>
      <c r="L1104" s="23">
        <f>$A1104/60</f>
        <v>91.6666666666667</v>
      </c>
      <c r="M1104" s="19">
        <f>I1104/'data'!$C$15*1000</f>
        <v>3.5</v>
      </c>
      <c r="N1104" s="19">
        <f>N1103+'data'!$G$21*(M1103-N1103)/60*C1103</f>
        <v>3.49999213316833</v>
      </c>
      <c r="O1104" s="20">
        <f>IF(N1104&lt;='data'!$G$22,1.89,1.47)</f>
        <v>1.47</v>
      </c>
      <c r="P1104" s="19">
        <f>$A1104</f>
        <v>5500</v>
      </c>
      <c r="Q1104" s="20">
        <f>'data'!$G$23-'data'!$G$23*(1-('data'!$G$22^O1104)/('data'!$G$22^O1104+N1104^O1104))</f>
        <v>41.0707906804791</v>
      </c>
      <c r="R1104" s="20">
        <f>VLOOKUP(IF(P1104-'data'!$G$24&lt;0,0,P1104-'data'!$G$24),P2:Q1104,2)</f>
        <v>41.070794354448</v>
      </c>
    </row>
  </sheetData>
  <mergeCells count="1">
    <mergeCell ref="A1:R1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dimension ref="A2:I28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9" width="16.3516" style="41" customWidth="1"/>
    <col min="10" max="16384" width="16.3516" style="41" customWidth="1"/>
  </cols>
  <sheetData>
    <row r="1" ht="27.65" customHeight="1">
      <c r="A1" t="s" s="42">
        <v>0</v>
      </c>
      <c r="B1" s="42"/>
      <c r="C1" s="42"/>
      <c r="D1" s="42"/>
      <c r="E1" s="42"/>
      <c r="F1" s="42"/>
      <c r="G1" s="42"/>
      <c r="H1" s="42"/>
      <c r="I1" s="42"/>
    </row>
    <row r="2" ht="20.25" customHeight="1">
      <c r="A2" s="8"/>
      <c r="B2" t="s" s="7">
        <v>30</v>
      </c>
      <c r="C2" t="s" s="7">
        <v>31</v>
      </c>
      <c r="D2" t="s" s="7">
        <v>6</v>
      </c>
      <c r="E2" s="8"/>
      <c r="F2" s="8"/>
      <c r="G2" t="s" s="7">
        <v>32</v>
      </c>
      <c r="H2" t="s" s="7">
        <v>33</v>
      </c>
      <c r="I2" s="8"/>
    </row>
    <row r="3" ht="20.25" customHeight="1">
      <c r="A3" t="s" s="43">
        <v>34</v>
      </c>
      <c r="B3" s="44">
        <v>80</v>
      </c>
      <c r="C3" s="45"/>
      <c r="D3" s="46"/>
      <c r="E3" s="46"/>
      <c r="F3" s="46"/>
      <c r="G3" s="46"/>
      <c r="H3" s="46"/>
      <c r="I3" s="46"/>
    </row>
    <row r="4" ht="20.05" customHeight="1">
      <c r="A4" t="s" s="47">
        <v>35</v>
      </c>
      <c r="B4" s="48">
        <v>40</v>
      </c>
      <c r="C4" s="49"/>
      <c r="D4" s="50"/>
      <c r="E4" s="50"/>
      <c r="F4" s="50"/>
      <c r="G4" s="50"/>
      <c r="H4" s="50"/>
      <c r="I4" s="50"/>
    </row>
    <row r="5" ht="20.05" customHeight="1">
      <c r="A5" t="s" s="47">
        <v>36</v>
      </c>
      <c r="B5" s="48">
        <v>170</v>
      </c>
      <c r="C5" s="49"/>
      <c r="D5" s="50"/>
      <c r="E5" s="50"/>
      <c r="F5" s="50"/>
      <c r="G5" s="50"/>
      <c r="H5" s="50"/>
      <c r="I5" s="50"/>
    </row>
    <row r="6" ht="20.85" customHeight="1">
      <c r="A6" t="s" s="47">
        <v>37</v>
      </c>
      <c r="B6" s="48">
        <v>1</v>
      </c>
      <c r="C6" s="51"/>
      <c r="D6" s="52"/>
      <c r="E6" s="50"/>
      <c r="F6" s="50"/>
      <c r="G6" s="50"/>
      <c r="H6" s="50"/>
      <c r="I6" s="50"/>
    </row>
    <row r="7" ht="20.85" customHeight="1">
      <c r="A7" s="53"/>
      <c r="B7" s="54"/>
      <c r="C7" t="s" s="55">
        <v>38</v>
      </c>
      <c r="D7" s="56"/>
      <c r="E7" s="57"/>
      <c r="F7" s="50"/>
      <c r="G7" s="50"/>
      <c r="H7" s="50"/>
      <c r="I7" s="50"/>
    </row>
    <row r="8" ht="20.05" customHeight="1">
      <c r="A8" t="s" s="47">
        <v>39</v>
      </c>
      <c r="B8" s="54"/>
      <c r="C8" s="58">
        <f>6.28*($B$3/($B$3+33.6))/(0.675675675676)</f>
        <v>6.54535211267291</v>
      </c>
      <c r="D8" s="58">
        <f>6.28*($B$3/($B$3+33.6))/(0.675675675676)</f>
        <v>6.54535211267291</v>
      </c>
      <c r="E8" t="s" s="59">
        <v>40</v>
      </c>
      <c r="F8" s="50"/>
      <c r="G8" s="50"/>
      <c r="H8" s="50"/>
      <c r="I8" s="50"/>
    </row>
    <row r="9" ht="20.05" customHeight="1">
      <c r="A9" t="s" s="47">
        <v>41</v>
      </c>
      <c r="B9" s="54"/>
      <c r="C9" s="58">
        <f>25.5*($B$3/70)*EXP(-0.0156*($B$4-35))</f>
        <v>26.9561061449831</v>
      </c>
      <c r="D9" s="58">
        <f>25.5*($B$3/70)*EXP(-0.0156*($B$4-35))</f>
        <v>26.9561061449831</v>
      </c>
      <c r="E9" t="s" s="59">
        <v>40</v>
      </c>
      <c r="F9" s="50"/>
      <c r="G9" s="50"/>
      <c r="H9" s="50"/>
      <c r="I9" s="50"/>
    </row>
    <row r="10" ht="20.05" customHeight="1">
      <c r="A10" t="s" s="47">
        <v>42</v>
      </c>
      <c r="B10" s="54"/>
      <c r="C10" s="58">
        <f>273*($B$6*((0.88+(0.12)/(1+($B$4/13.4)^(-12.7)))*(9270*$B$3/(6680+216*$B$3/($B$5/100)^2)))+NOT($B$6)*((1.11+(-0.11)/(1+($B$4/7.1)^(-1.1)))*(9270*$B$3/(8780+244*$B$3/($B$5/100)^2))))/54.4752059601377</f>
        <v>293.579582192780</v>
      </c>
      <c r="D10" s="58">
        <f>273*EXP(-0.0138*$B$4)*($B$6*((0.88+(0.12)/(1+($B$4/13.4)^(-12.7)))*(9270*$B$3/(6680+216*$B$3/($B$5/100)^2)))+NOT($B$6)*((1.11+(-0.11)/(1+($B$4/7.1)^(-1.1)))*(9270*$B$3/(8780+244*$B$3/($B$5/100)^2))))/54.4752059601377</f>
        <v>169.042261444792</v>
      </c>
      <c r="E10" t="s" s="59">
        <v>40</v>
      </c>
      <c r="F10" s="50"/>
      <c r="G10" s="50"/>
      <c r="H10" s="50"/>
      <c r="I10" s="50"/>
    </row>
    <row r="11" ht="20.05" customHeight="1">
      <c r="A11" t="s" s="47">
        <v>43</v>
      </c>
      <c r="B11" s="54"/>
      <c r="C11" s="58">
        <f>($B$6*1.79+NOT($B$6)*2.1)*(($B$3/70)^0.75)*(($B$4*52.143+40)^9.06)/(($B$4*52.143+40)^9.06+42.3^9.06)</f>
        <v>1.9785498241595</v>
      </c>
      <c r="D11" s="58">
        <f>(($B$6*1.79+NOT($B$6)*2.1)*(($B$3/70)^0.75)*(($B$4*52.143+40)^9.06)/(($B$4*52.143+40)^9.06+42.3^9.06))*EXP(-0.00286*$B$4)</f>
        <v>1.76467081219869</v>
      </c>
      <c r="E11" t="s" s="59">
        <v>44</v>
      </c>
      <c r="F11" s="50"/>
      <c r="G11" s="50"/>
      <c r="H11" s="50"/>
      <c r="I11" s="50"/>
    </row>
    <row r="12" ht="20.05" customHeight="1">
      <c r="A12" t="s" s="47">
        <v>45</v>
      </c>
      <c r="B12" s="54"/>
      <c r="C12" s="58">
        <f>1.75*(((25.5*($B$3/70)*EXP(-0.0156*($B$4-35)))/25.5)^0.75)*(1+1.3*(1-($B$4*52.143+40)/(($B$4*52.143+40)+68.3)))</f>
        <v>1.89825680707388</v>
      </c>
      <c r="D12" s="58">
        <f>1.75*(((25.5*($B$3/70)*EXP(-0.0156*($B$4-35)))/25.5)^0.75)*(1+1.3*(1-($B$4*52.143+40)/(($B$4*52.143+40)+68.3)))</f>
        <v>1.89825680707388</v>
      </c>
      <c r="E12" t="s" s="59">
        <v>44</v>
      </c>
      <c r="F12" s="50"/>
      <c r="G12" s="50"/>
      <c r="H12" s="50"/>
      <c r="I12" s="50"/>
    </row>
    <row r="13" ht="20.05" customHeight="1">
      <c r="A13" t="s" s="47">
        <v>46</v>
      </c>
      <c r="B13" s="54"/>
      <c r="C13" s="58">
        <f>1.11*((($B$6*((0.88+(0.12)/(1+($B$4/13.4)^(-12.7)))*(9270*$B$3/(6680+216*$B$3/($B$5/100)^2)))+NOT($B$6)*((1.11+(-0.11)/(1+($B$4/7.1)^(-1.1)))*(9270*$B$3/(8780+244*$B$3/($B$5/100)^2))))/54.4752059601377)^0.75)*(($B$4*52.143+40)/(($B$4*52.143+40)+68.3)/0.964695544)</f>
        <v>1.17725510825853</v>
      </c>
      <c r="D13" s="58">
        <f>1.11*((($B$6*((0.88+(0.12)/(1+($B$4/13.4)^(-12.7)))*(9270*$B$3/(6680+216*$B$3/($B$5/100)^2)))+NOT($B$6)*((1.11+(-0.11)/(1+($B$4/7.1)^(-1.1)))*(9270*$B$3/(8780+244*$B$3/($B$5/100)^2))))*EXP(-0.0138*$B$4)/54.4752059601377)^0.75)*(($B$4*52.143+40)/(($B$4*52.143+40)+68.3)/0.964695544)</f>
        <v>0.77816674644154</v>
      </c>
      <c r="E13" t="s" s="59">
        <v>44</v>
      </c>
      <c r="F13" s="50"/>
      <c r="G13" s="50"/>
      <c r="H13" s="50"/>
      <c r="I13" s="50"/>
    </row>
    <row r="14" ht="20.05" customHeight="1">
      <c r="A14" s="53"/>
      <c r="B14" s="54"/>
      <c r="C14" s="58"/>
      <c r="D14" s="58"/>
      <c r="E14" s="57"/>
      <c r="F14" s="50"/>
      <c r="G14" s="50"/>
      <c r="H14" s="50"/>
      <c r="I14" s="50"/>
    </row>
    <row r="15" ht="20.05" customHeight="1">
      <c r="A15" t="s" s="47">
        <v>39</v>
      </c>
      <c r="B15" s="54"/>
      <c r="C15" s="58">
        <f>C8*1000</f>
        <v>6545.352112672910</v>
      </c>
      <c r="D15" s="58">
        <f>C15</f>
        <v>6545.352112672910</v>
      </c>
      <c r="E15" t="s" s="59">
        <v>47</v>
      </c>
      <c r="F15" t="s" s="60">
        <v>48</v>
      </c>
      <c r="G15" s="50"/>
      <c r="H15" s="50"/>
      <c r="I15" s="50"/>
    </row>
    <row r="16" ht="20.05" customHeight="1">
      <c r="A16" t="s" s="47">
        <v>49</v>
      </c>
      <c r="B16" s="54"/>
      <c r="C16" s="58">
        <f>C12/C9</f>
        <v>0.0704202898172358</v>
      </c>
      <c r="D16" s="58">
        <f>D12/D9</f>
        <v>0.0704202898172358</v>
      </c>
      <c r="E16" t="s" s="59">
        <v>50</v>
      </c>
      <c r="F16" t="s" s="60">
        <v>51</v>
      </c>
      <c r="G16" s="50"/>
      <c r="H16" s="50"/>
      <c r="I16" s="50"/>
    </row>
    <row r="17" ht="20.05" customHeight="1">
      <c r="A17" t="s" s="47">
        <v>52</v>
      </c>
      <c r="B17" s="54"/>
      <c r="C17" s="58">
        <f>C13/C10</f>
        <v>0.00401000335059228</v>
      </c>
      <c r="D17" s="58">
        <f>D13/D10</f>
        <v>0.00460338580299746</v>
      </c>
      <c r="E17" t="s" s="59">
        <v>50</v>
      </c>
      <c r="F17" t="s" s="60">
        <v>53</v>
      </c>
      <c r="G17" s="50"/>
      <c r="H17" s="50"/>
      <c r="I17" s="50"/>
    </row>
    <row r="18" ht="20.05" customHeight="1">
      <c r="A18" t="s" s="47">
        <v>54</v>
      </c>
      <c r="B18" s="54"/>
      <c r="C18" s="58">
        <f>C11/C8</f>
        <v>0.30228317592398</v>
      </c>
      <c r="D18" s="58">
        <f>D11/D8</f>
        <v>0.269606704394404</v>
      </c>
      <c r="E18" t="s" s="59">
        <v>50</v>
      </c>
      <c r="F18" t="s" s="60">
        <v>55</v>
      </c>
      <c r="G18" s="50"/>
      <c r="H18" s="50"/>
      <c r="I18" s="50"/>
    </row>
    <row r="19" ht="20.05" customHeight="1">
      <c r="A19" t="s" s="47">
        <v>56</v>
      </c>
      <c r="B19" s="54"/>
      <c r="C19" s="58">
        <f>C12/C8</f>
        <v>0.290015995227901</v>
      </c>
      <c r="D19" s="58">
        <f>D12/D8</f>
        <v>0.290015995227901</v>
      </c>
      <c r="E19" t="s" s="59">
        <v>50</v>
      </c>
      <c r="F19" t="s" s="60">
        <v>57</v>
      </c>
      <c r="G19" s="50"/>
      <c r="H19" s="50"/>
      <c r="I19" s="50"/>
    </row>
    <row r="20" ht="20.85" customHeight="1">
      <c r="A20" t="s" s="47">
        <v>58</v>
      </c>
      <c r="B20" s="54"/>
      <c r="C20" s="61">
        <f>C13/C8</f>
        <v>0.179861234047159</v>
      </c>
      <c r="D20" s="61">
        <f>D13/D8</f>
        <v>0.118888446801033</v>
      </c>
      <c r="E20" t="s" s="59">
        <v>50</v>
      </c>
      <c r="F20" t="s" s="60">
        <v>59</v>
      </c>
      <c r="G20" s="50"/>
      <c r="H20" s="50"/>
      <c r="I20" s="50"/>
    </row>
    <row r="21" ht="20.85" customHeight="1">
      <c r="A21" t="s" s="47">
        <v>60</v>
      </c>
      <c r="B21" s="62"/>
      <c r="C21" s="63"/>
      <c r="D21" s="64"/>
      <c r="E21" s="50"/>
      <c r="F21" s="50"/>
      <c r="G21" s="49">
        <f>0.146*($B$3/70)^-0.25</f>
        <v>0.14120655867954</v>
      </c>
      <c r="H21" s="50"/>
      <c r="I21" s="50"/>
    </row>
    <row r="22" ht="20.05" customHeight="1">
      <c r="A22" t="s" s="47">
        <v>61</v>
      </c>
      <c r="B22" s="62"/>
      <c r="C22" s="50"/>
      <c r="D22" s="50"/>
      <c r="E22" s="50"/>
      <c r="F22" s="50"/>
      <c r="G22" s="49">
        <f>3.08*EXP(-0.00635*($B$4-35))</f>
        <v>2.98374611609866</v>
      </c>
      <c r="H22" s="50"/>
      <c r="I22" s="50"/>
    </row>
    <row r="23" ht="20.05" customHeight="1">
      <c r="A23" t="s" s="47">
        <v>62</v>
      </c>
      <c r="B23" s="62"/>
      <c r="C23" s="50"/>
      <c r="D23" s="50"/>
      <c r="E23" s="50"/>
      <c r="F23" s="50"/>
      <c r="G23" s="49">
        <v>93</v>
      </c>
      <c r="H23" s="50"/>
      <c r="I23" s="50"/>
    </row>
    <row r="24" ht="20.05" customHeight="1">
      <c r="A24" t="s" s="47">
        <v>63</v>
      </c>
      <c r="B24" s="62"/>
      <c r="C24" s="50"/>
      <c r="D24" s="50"/>
      <c r="E24" s="50"/>
      <c r="F24" s="50"/>
      <c r="G24" s="49">
        <f>15+EXP(0.0517*($B$4-35))</f>
        <v>16.2949861498529</v>
      </c>
      <c r="H24" s="50"/>
      <c r="I24" s="50"/>
    </row>
    <row r="25" ht="20.05" customHeight="1">
      <c r="A25" s="53"/>
      <c r="B25" s="62"/>
      <c r="C25" s="50"/>
      <c r="D25" s="50"/>
      <c r="E25" s="50"/>
      <c r="F25" s="50"/>
      <c r="G25" s="49"/>
      <c r="H25" s="50"/>
      <c r="I25" s="50"/>
    </row>
    <row r="26" ht="20.05" customHeight="1">
      <c r="A26" t="s" s="47">
        <v>64</v>
      </c>
      <c r="B26" s="62"/>
      <c r="C26" s="50"/>
      <c r="D26" s="50"/>
      <c r="E26" s="50"/>
      <c r="F26" s="50"/>
      <c r="G26" s="49"/>
      <c r="H26" s="65">
        <v>10</v>
      </c>
      <c r="I26" t="s" s="60">
        <v>65</v>
      </c>
    </row>
    <row r="27" ht="20.05" customHeight="1">
      <c r="A27" t="s" s="47">
        <v>66</v>
      </c>
      <c r="B27" s="62"/>
      <c r="C27" s="50"/>
      <c r="D27" s="50"/>
      <c r="E27" s="50"/>
      <c r="F27" s="50"/>
      <c r="G27" s="49"/>
      <c r="H27" s="65">
        <v>1200</v>
      </c>
      <c r="I27" t="s" s="60">
        <v>67</v>
      </c>
    </row>
    <row r="28" ht="20.05" customHeight="1">
      <c r="A28" t="s" s="47">
        <v>68</v>
      </c>
      <c r="B28" s="62"/>
      <c r="C28" s="50"/>
      <c r="D28" s="50"/>
      <c r="E28" s="50"/>
      <c r="F28" s="50"/>
      <c r="G28" s="49"/>
      <c r="H28" s="65">
        <f>H27*H26</f>
        <v>12000</v>
      </c>
      <c r="I28" t="s" s="60">
        <v>69</v>
      </c>
    </row>
  </sheetData>
  <mergeCells count="2">
    <mergeCell ref="A1:I1"/>
    <mergeCell ref="C7:D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